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91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<sst xmlns="http://schemas.openxmlformats.org/spreadsheetml/2006/main" uniqueCount="590">
  <si>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</si>
  <si>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</si>
  <si>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</si>
  <si>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</si>
  <si>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</si>
  <si>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</si>
  <si>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</si>
  <si>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</si>
  <si>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</si>
  <si>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</si>
  <si>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</si>
  <si>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</si>
  <si>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</si>
  <si>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</si>
  <si>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</si>
  <si>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</si>
  <si>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</si>
  <si>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</si>
  <si>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</si>
  <si>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</si>
  <si>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</si>
  <si>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</si>
  <si>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</si>
  <si>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</si>
  <si>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</si>
  <si>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</si>
  <si>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</si>
  <si>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</si>
  <si>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</si>
  <si>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</si>
  <si>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</si>
  <si>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</si>
  <si>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</si>
  <si>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</si>
  <si>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</si>
  <si>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</si>
  <si>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</si>
  <si>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</si>
  <si>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</si>
  <si>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</si>
  <si>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</si>
  <si>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</si>
  <si>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</si>
  <si>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</si>
  <si>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</si>
  <si>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</si>
  <si>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</si>
  <si>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</si>
  <si>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</si>
  <si>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</si>
  <si>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</si>
  <si>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</si>
  <si>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</si>
  <si>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</si>
  <si>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</si>
  <si>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</si>
  <si>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</si>
  <si>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</si>
  <si>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</si>
  <si>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</si>
  <si>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</si>
  <si>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</si>
  <si>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</si>
  <si>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</si>
  <si>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</si>
  <si>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</si>
  <si>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</si>
  <si>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</si>
  <si>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</si>
  <si>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</si>
  <si>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</si>
  <si>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</si>
  <si>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</si>
  <si>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</si>
  <si>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</si>
  <si>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</si>
  <si>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</si>
  <si>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</si>
  <si>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</si>
  <si>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</si>
  <si>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</si>
  <si>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</si>
  <si>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</si>
  <si>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</si>
  <si>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</si>
  <si>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</si>
  <si>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</si>
  <si>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</si>
  <si>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</si>
  <si>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</si>
  <si>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</si>
  <si>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</si>
  <si>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</si>
  <si>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</si>
  <si>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</si>
  <si>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</si>
  <si>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</si>
  <si>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</si>
  <si>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</si>
  <si>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</si>
  <si>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</si>
  <si>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</si>
  <si>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</si>
  <si>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</si>
  <si>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</si>
  <si>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</si>
  <si>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</si>
  <si>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</si>
  <si>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</si>
  <si>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</si>
  <si>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</si>
  <si>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</si>
  <si>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</si>
  <si>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</si>
  <si>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</si>
  <si>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</si>
  <si>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</si>
  <si>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</si>
  <si>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</si>
  <si>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</si>
  <si>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</si>
  <si>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</si>
  <si>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</si>
  <si>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</si>
  <si>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</si>
  <si>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</si>
  <si>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</si>
  <si>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</si>
  <si>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</si>
  <si>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</si>
  <si>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</si>
  <si>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</si>
  <si>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</si>
  <si>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</si>
  <si>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</si>
  <si>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</si>
  <si>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</si>
  <si>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</si>
  <si>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</si>
  <si>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</si>
  <si>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</si>
  <si>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</si>
  <si>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</si>
  <si>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</si>
  <si>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</si>
  <si>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</si>
  <si>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</si>
  <si>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</si>
  <si>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</si>
  <si>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</si>
  <si>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</si>
  <si>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</si>
  <si>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</si>
  <si>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</si>
  <si>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</si>
  <si>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</si>
  <si>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</si>
  <si>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</si>
  <si>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</si>
  <si>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</si>
  <si>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</si>
  <si>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</si>
  <si>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</si>
  <si>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</si>
  <si>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</si>
  <si>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</si>
  <si>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</si>
  <si>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</si>
  <si>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</si>
  <si>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</si>
  <si>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</si>
  <si>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</si>
  <si>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</si>
  <si>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</si>
  <si>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</si>
  <si>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</si>
  <si>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</si>
  <si>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</si>
  <si>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</si>
  <si>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</si>
  <si>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</si>
  <si>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</si>
  <si>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</si>
  <si>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</si>
  <si>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</si>
  <si>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</si>
  <si>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</si>
  <si>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</si>
  <si>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</si>
  <si>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</si>
  <si>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</si>
  <si>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</si>
  <si>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</si>
  <si>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</si>
  <si>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</si>
  <si>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</si>
  <si>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</si>
  <si>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</si>
  <si>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</si>
  <si>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</si>
  <si>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</si>
  <si>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</si>
  <si>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</si>
  <si>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</si>
  <si>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</si>
  <si>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</si>
  <si>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</si>
  <si>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</si>
  <si>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</si>
  <si>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</si>
  <si>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</si>
  <si>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</si>
  <si>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</si>
  <si>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</si>
  <si>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</si>
  <si>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</si>
  <si>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</si>
  <si>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</si>
  <si>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</si>
  <si>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</si>
  <si>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</si>
  <si>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</si>
  <si>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</si>
  <si>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</si>
  <si>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</si>
  <si>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</si>
  <si>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</si>
  <si>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</si>
  <si>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</si>
  <si>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</si>
  <si>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</si>
  <si>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</si>
  <si>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</si>
  <si>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</si>
  <si>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</si>
  <si>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</si>
  <si>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</si>
  <si>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</si>
  <si>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</si>
  <si>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</si>
  <si>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</si>
  <si>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</si>
  <si>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</si>
  <si>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</si>
  <si>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</si>
  <si>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</si>
  <si>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</si>
  <si>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</si>
  <si>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</si>
  <si>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</si>
  <si>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</si>
  <si>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</si>
  <si>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</si>
  <si>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</si>
  <si>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</si>
  <si>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</si>
  <si>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</si>
  <si>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</si>
  <si>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</si>
  <si>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</si>
  <si>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</si>
  <si>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</si>
  <si>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</si>
  <si>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</si>
  <si>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</si>
  <si>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</si>
  <si>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</si>
  <si>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</si>
  <si>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</si>
  <si>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</si>
  <si>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</si>
  <si>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</si>
  <si>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</si>
  <si>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</si>
  <si>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</si>
  <si>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</si>
  <si>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</si>
  <si>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</si>
  <si>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</si>
  <si>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</si>
  <si>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</si>
  <si>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</si>
  <si>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</si>
  <si>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</si>
  <si>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</si>
  <si>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</si>
  <si>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</si>
  <si>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</si>
  <si>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</si>
  <si>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</si>
  <si>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</si>
  <si>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</si>
  <si>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</si>
  <si>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</si>
  <si>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</si>
  <si>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</si>
  <si>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</si>
  <si>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</si>
  <si>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</si>
  <si>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</si>
  <si>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</si>
  <si>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</si>
  <si>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</si>
  <si>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</si>
  <si>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</si>
  <si>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</si>
  <si>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</si>
  <si>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</si>
  <si>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</si>
  <si>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</si>
  <si>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</si>
  <si>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</si>
  <si>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</si>
  <si>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</si>
  <si>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</si>
  <si>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</si>
  <si>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</si>
  <si>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</si>
  <si>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</si>
  <si>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</si>
  <si>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</si>
  <si>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</si>
  <si>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</si>
  <si>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</si>
  <si>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</si>
  <si>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</si>
  <si>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</si>
  <si>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</si>
  <si>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</si>
  <si>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</si>
  <si>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</si>
  <si>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</si>
  <si>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</si>
  <si>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</si>
  <si>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</si>
  <si>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</si>
  <si>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</si>
  <si>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</si>
  <si>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</si>
  <si>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</si>
  <si>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</si>
  <si>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</si>
  <si>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</si>
  <si>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</si>
  <si>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</si>
  <si>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</si>
  <si>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</si>
  <si>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</si>
  <si>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</si>
  <si>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</si>
  <si>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</si>
  <si>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</si>
  <si>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</si>
  <si>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</si>
  <si>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</si>
  <si>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</si>
  <si>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</si>
  <si>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</si>
  <si>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</si>
  <si>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</si>
  <si>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</si>
  <si>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</si>
  <si>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</si>
  <si>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</si>
  <si>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</si>
  <si>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</si>
  <si>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</si>
  <si>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</si>
  <si>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</si>
  <si>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</si>
  <si>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</si>
  <si>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</si>
  <si>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</si>
  <si>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</si>
  <si>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</si>
  <si>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</si>
  <si>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</si>
  <si>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</si>
  <si>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</si>
  <si>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</si>
  <si>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</si>
  <si>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</si>
  <si>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</si>
  <si>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SOFTWARE FACTORY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</si>
  <si>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</si>
  <si>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</si>
  <si>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</si>
  <si>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</si>
  <si>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</si>
  <si>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</si>
  <si>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</si>
  <si>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</si>
  <si>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</si>
  <si>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</si>
  <si>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</si>
  <si>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</si>
  <si>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</si>
  <si>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</si>
  <si>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</si>
  <si>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</si>
  <si>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</si>
  <si>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</si>
  <si>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</si>
  <si>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</si>
  <si>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</si>
  <si>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</si>
  <si>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</si>
  <si>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</si>
  <si>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</si>
  <si>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</si>
  <si>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</si>
  <si>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</si>
  <si>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</si>
  <si>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</si>
  <si>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</si>
  <si>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</si>
  <si>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</si>
  <si>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</si>
  <si>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</si>
  <si>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</si>
  <si>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</si>
  <si>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</si>
  <si>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</si>
  <si>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</si>
  <si>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</si>
  <si>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</si>
  <si>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</si>
  <si>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</si>
  <si>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</si>
  <si>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</si>
  <si>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</si>
  <si>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</si>
  <si>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</si>
  <si>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</si>
  <si>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</si>
  <si>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</si>
  <si>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</si>
  <si>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</si>
  <si>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</si>
  <si>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</si>
  <si>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</si>
  <si>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</si>
  <si>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</si>
  <si>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</si>
  <si>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</si>
  <si>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</si>
  <si>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</si>
  <si>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</si>
  <si>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</si>
  <si>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</si>
  <si>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</si>
  <si>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</si>
  <si>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</si>
  <si>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</si>
  <si>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</si>
  <si>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</si>
  <si>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</si>
  <si>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</si>
  <si>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</si>
  <si>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</si>
  <si>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</si>
  <si>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</si>
  <si>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</si>
  <si>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Materia Prima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</si>
  <si>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</si>
  <si>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</si>
  <si>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</si>
  <si>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</si>
  <si>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</si>
  <si>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</si>
  <si>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</si>
  <si>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</si>
  <si>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</si>
  <si>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</si>
  <si>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</si>
  <si>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</si>
  <si>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</si>
  <si>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</si>
  <si>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</si>
  <si>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</si>
  <si>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</si>
  <si>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</si>
  <si>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</si>
  <si>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</si>
  <si>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</si>
  <si>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</si>
  <si>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</si>
  <si>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</si>
  <si>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</si>
  <si>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</si>
  <si>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</si>
  <si>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</si>
  <si>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Compras Locales</t>
  </si>
  <si>
    <t>Importaciones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</si>
  <si>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</si>
  <si>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</si>
  <si>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</si>
  <si>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</si>
  <si>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</si>
  <si>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</si>
  <si>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</si>
  <si>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</si>
  <si>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</si>
  <si>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</si>
  <si>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</si>
  <si>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</si>
  <si>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</si>
  <si>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</si>
  <si>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</si>
  <si>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</si>
  <si>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</si>
  <si>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</si>
  <si>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</si>
  <si>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</si>
  <si>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</si>
  <si>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</si>
  <si>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</si>
  <si>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</si>
  <si>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</si>
  <si>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</si>
  <si>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</si>
  <si>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</si>
  <si>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</si>
  <si>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</si>
  <si>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</si>
  <si>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Cobro Exportación</t>
  </si>
  <si>
    <t>Días de Cobro Relacionados</t>
  </si>
  <si>
    <t>Días de Inventario Mercaderías</t>
  </si>
  <si>
    <t>Proporción de Créditos Tributarios</t>
  </si>
  <si>
    <t>Días de Pago Proveedores locales</t>
  </si>
  <si>
    <t>Días de Pago Importaciones</t>
  </si>
  <si>
    <t>Días de Pago Relacionados</t>
  </si>
  <si>
    <t>Proporción Beneficios y Aportes por pagar</t>
  </si>
  <si>
    <t>Proporción Jubiliación/Desahucio</t>
  </si>
  <si>
    <t>CICLO CONVERSIÓN EFECTIVO</t>
  </si>
  <si>
    <t>ESTADO DE SITUACION FINANCIERA RESUMIDOS</t>
  </si>
  <si>
    <t>Activos</t>
  </si>
  <si>
    <t>Excedentes de Caja</t>
  </si>
  <si>
    <t>Necesidades Operativas de Fondos (NOF)</t>
  </si>
  <si>
    <t>Activos No corrientes</t>
  </si>
  <si>
    <t>Financiamiento</t>
  </si>
  <si>
    <t>Deuda Corto Plazo</t>
  </si>
  <si>
    <t>Deuda Largo Plazo</t>
  </si>
  <si>
    <t>Total Financiamiento</t>
  </si>
  <si>
    <t>Fondo de Maniobra</t>
  </si>
  <si>
    <t>NOF sobre Ventas</t>
  </si>
  <si>
    <t>Ciclo de Conversión Efectivo</t>
  </si>
  <si>
    <t>Retorno sobre ventas (ROS)</t>
  </si>
  <si>
    <t>Retorno sobre activos (ROA)</t>
  </si>
  <si>
    <t>Retorno sobre patrimonio (ROE)</t>
  </si>
  <si>
    <t>Estructura de Capital (D/A)</t>
  </si>
  <si>
    <t>Apalancamiento (A/P)</t>
  </si>
  <si>
    <t>Grado Apalancamiento Financiero (GAF)</t>
  </si>
  <si>
    <t>ESTADOS DE FLUJOS DE EFECTIVO</t>
  </si>
  <si>
    <t>ACTIVIDADES DE OPERACIÓN</t>
  </si>
  <si>
    <t>Ingresos Operativos</t>
  </si>
  <si>
    <t>Cobros por Ventas y Exportaciones</t>
  </si>
  <si>
    <t>Cobros varios</t>
  </si>
  <si>
    <t>Cobros por Rendimientos Financieros</t>
  </si>
  <si>
    <t>Total Ingresos Operativos</t>
  </si>
  <si>
    <t>Egresos Operativos</t>
  </si>
  <si>
    <t>Pagos a proveedores de materias primas y mercaderías</t>
  </si>
  <si>
    <t>Pagos a empleados por sueldos beneficios aportes</t>
  </si>
  <si>
    <t>Pagos por costos indirectos fabricación</t>
  </si>
  <si>
    <t>Pagos por gastos operativos</t>
  </si>
  <si>
    <t>Pagos por impuestos directos</t>
  </si>
  <si>
    <t>Pagos varios</t>
  </si>
  <si>
    <t>Total Egresos Operativos</t>
  </si>
  <si>
    <t>FLUJO DE ACTIVIDADES OPERACIÓN</t>
  </si>
  <si>
    <t>ACTIVIDADES DE INVERSION</t>
  </si>
  <si>
    <t>Ingresos por venta de activos no corrientes e inversiones</t>
  </si>
  <si>
    <t>Egresos por compra de activos no corrientes</t>
  </si>
  <si>
    <t>FLUJO DE ACTIVIDADES DE INVERSION</t>
  </si>
  <si>
    <t>FLUJO DE EFECTIVO DEL ACTIVO</t>
  </si>
  <si>
    <t>ACTIVIDADES DE FINANCIACION</t>
  </si>
  <si>
    <t>Deudas Financieras</t>
  </si>
  <si>
    <t>Ingresos por contratación deudas</t>
  </si>
  <si>
    <t>Egresos por amortización deudas</t>
  </si>
  <si>
    <t>Egresos por pago de intereses</t>
  </si>
  <si>
    <t>Total Flujo de Deudas</t>
  </si>
  <si>
    <t>Ingresos por aportes de capital</t>
  </si>
  <si>
    <t>Egresos por retiros de capital</t>
  </si>
  <si>
    <t>Egresos por pagos de dividendos</t>
  </si>
  <si>
    <t>Total Flujo de Patrimonio</t>
  </si>
  <si>
    <t>FLUJO DE ACTIVIDADES DE FINANCIACION</t>
  </si>
  <si>
    <t>Flujo de Efectivo Neto</t>
  </si>
  <si>
    <t>FLUJO DE EFECTIVO ACUMULADO</t>
  </si>
  <si>
    <t>SECTOR ECONOMICO</t>
  </si>
  <si>
    <t>Costo de Capital</t>
  </si>
  <si>
    <t>Auto Parts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</si>
</sst>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8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zoomScale="65" zoomScaleNormal="65" showGridLines="true" showRowColHeaders="1">
      <selection activeCell="J259" sqref="J259"/>
    </sheetView>
  </sheetViews>
  <sheetFormatPr defaultRowHeight="14.4" outlineLevelRow="0" outlineLevelCol="0"/>
  <cols>
    <col min="1" max="1" width="4.5918367346939" customWidth="true" style="1"/>
    <col min="2" max="2" width="20.382653061224" customWidth="true" style="1"/>
    <col min="3" max="3" width="26.729591836735" customWidth="true" style="1"/>
    <col min="4" max="4" width="44.816326530612" customWidth="true" style="1"/>
    <col min="5" max="5" width="41.576530612245" customWidth="true" style="1"/>
    <col min="6" max="6" width="7.5612244897959" customWidth="true" style="2"/>
    <col min="7" max="7" width="13.90306122449" customWidth="true" style="1"/>
    <col min="8" max="8" width="13.90306122449" customWidth="true" style="1"/>
    <col min="9" max="9" width="13.90306122449" customWidth="true" style="1"/>
    <col min="10" max="10" width="13.90306122449" customWidth="true" style="1"/>
    <col min="11" max="11" width="13.90306122449" customWidth="true" style="1"/>
    <col min="12" max="12" width="4.5918367346939" customWidth="true" style="1"/>
    <col min="13" max="13" width="4.5918367346939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>
        <v>121</v>
      </c>
      <c r="H5" s="7">
        <v>201</v>
      </c>
      <c r="I5" s="7">
        <v>123</v>
      </c>
      <c r="J5" s="7">
        <v>83</v>
      </c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>
        <v>122</v>
      </c>
      <c r="H6" s="7">
        <v>202</v>
      </c>
      <c r="I6" s="7">
        <v>124</v>
      </c>
      <c r="J6" s="7">
        <v>84</v>
      </c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0" t="s">
        <v>6</v>
      </c>
      <c r="D7" s="10"/>
      <c r="E7" s="11"/>
      <c r="F7" s="12" t="s">
        <v>3</v>
      </c>
      <c r="G7" s="7">
        <v>123</v>
      </c>
      <c r="H7" s="7">
        <v>203</v>
      </c>
      <c r="I7" s="7">
        <v>125</v>
      </c>
      <c r="J7" s="7">
        <v>85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7">
        <v>124</v>
      </c>
      <c r="H8" s="7">
        <v>204</v>
      </c>
      <c r="I8" s="7">
        <v>126</v>
      </c>
      <c r="J8" s="7">
        <v>86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14"/>
      <c r="C9" s="9"/>
      <c r="D9" s="9"/>
      <c r="E9" s="15" t="s">
        <v>6</v>
      </c>
      <c r="F9" s="12" t="s">
        <v>3</v>
      </c>
      <c r="G9" s="7">
        <v>125</v>
      </c>
      <c r="H9" s="7">
        <v>205</v>
      </c>
      <c r="I9" s="7">
        <v>127</v>
      </c>
      <c r="J9" s="7">
        <v>87</v>
      </c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7">
        <v>126</v>
      </c>
      <c r="H10" s="7">
        <v>206</v>
      </c>
      <c r="I10" s="7">
        <v>128</v>
      </c>
      <c r="J10" s="7">
        <v>88</v>
      </c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14"/>
      <c r="C11" s="9"/>
      <c r="D11" s="9"/>
      <c r="E11" s="15" t="s">
        <v>6</v>
      </c>
      <c r="F11" s="12" t="s">
        <v>3</v>
      </c>
      <c r="G11" s="7">
        <v>127</v>
      </c>
      <c r="H11" s="7">
        <v>207</v>
      </c>
      <c r="I11" s="7">
        <v>129</v>
      </c>
      <c r="J11" s="7">
        <v>89</v>
      </c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7">
        <v>128</v>
      </c>
      <c r="H12" s="7">
        <v>208</v>
      </c>
      <c r="I12" s="7">
        <v>130</v>
      </c>
      <c r="J12" s="7">
        <v>90</v>
      </c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7">
        <v>129</v>
      </c>
      <c r="H13" s="7">
        <v>209</v>
      </c>
      <c r="I13" s="7">
        <v>131</v>
      </c>
      <c r="J13" s="7">
        <v>91</v>
      </c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8">
      <c r="A14" s="1"/>
      <c r="B14" s="14"/>
      <c r="C14" s="9"/>
      <c r="D14" s="9"/>
      <c r="E14" s="6" t="s">
        <v>6</v>
      </c>
      <c r="F14" s="12" t="s">
        <v>3</v>
      </c>
      <c r="G14" s="7">
        <v>130</v>
      </c>
      <c r="H14" s="7">
        <v>210</v>
      </c>
      <c r="I14" s="7">
        <v>132</v>
      </c>
      <c r="J14" s="7">
        <v>92</v>
      </c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7">
        <v>131</v>
      </c>
      <c r="H15" s="7">
        <v>211</v>
      </c>
      <c r="I15" s="7">
        <v>133</v>
      </c>
      <c r="J15" s="7">
        <v>93</v>
      </c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8">
      <c r="A16" s="1"/>
      <c r="B16" s="14"/>
      <c r="C16" s="9"/>
      <c r="D16" s="9"/>
      <c r="E16" s="15" t="s">
        <v>17</v>
      </c>
      <c r="F16" s="12" t="s">
        <v>3</v>
      </c>
      <c r="G16" s="7">
        <v>132</v>
      </c>
      <c r="H16" s="7">
        <v>212</v>
      </c>
      <c r="I16" s="7">
        <v>134</v>
      </c>
      <c r="J16" s="7">
        <v>94</v>
      </c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7">
        <v>133</v>
      </c>
      <c r="H17" s="7">
        <v>213</v>
      </c>
      <c r="I17" s="7">
        <v>135</v>
      </c>
      <c r="J17" s="7">
        <v>95</v>
      </c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8">
      <c r="A18" s="1"/>
      <c r="B18" s="14"/>
      <c r="C18" s="9"/>
      <c r="D18" s="9"/>
      <c r="E18" s="15" t="s">
        <v>6</v>
      </c>
      <c r="F18" s="9" t="s">
        <v>3</v>
      </c>
      <c r="G18" s="7">
        <v>134</v>
      </c>
      <c r="H18" s="7">
        <v>214</v>
      </c>
      <c r="I18" s="7">
        <v>136</v>
      </c>
      <c r="J18" s="7">
        <v>96</v>
      </c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7">
        <v>135</v>
      </c>
      <c r="H19" s="7">
        <v>215</v>
      </c>
      <c r="I19" s="7">
        <v>137</v>
      </c>
      <c r="J19" s="7">
        <v>97</v>
      </c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8">
      <c r="A20" s="1"/>
      <c r="B20" s="14"/>
      <c r="C20" s="9"/>
      <c r="D20" s="9"/>
      <c r="E20" s="15" t="s">
        <v>6</v>
      </c>
      <c r="F20" s="12" t="s">
        <v>3</v>
      </c>
      <c r="G20" s="7">
        <v>136</v>
      </c>
      <c r="H20" s="7">
        <v>216</v>
      </c>
      <c r="I20" s="7">
        <v>138</v>
      </c>
      <c r="J20" s="7">
        <v>98</v>
      </c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7">
        <v>137</v>
      </c>
      <c r="H21" s="7">
        <v>217</v>
      </c>
      <c r="I21" s="7">
        <v>139</v>
      </c>
      <c r="J21" s="7">
        <v>99</v>
      </c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7">
        <v>138</v>
      </c>
      <c r="H22" s="7">
        <v>218</v>
      </c>
      <c r="I22" s="7">
        <v>140</v>
      </c>
      <c r="J22" s="7">
        <v>100</v>
      </c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7">
        <v>139</v>
      </c>
      <c r="H23" s="7">
        <v>219</v>
      </c>
      <c r="I23" s="7">
        <v>141</v>
      </c>
      <c r="J23" s="7">
        <v>101</v>
      </c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7">
        <v>140</v>
      </c>
      <c r="H24" s="7">
        <v>220</v>
      </c>
      <c r="I24" s="7">
        <v>142</v>
      </c>
      <c r="J24" s="7">
        <v>102</v>
      </c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7">
        <v>141</v>
      </c>
      <c r="H25" s="7">
        <v>221</v>
      </c>
      <c r="I25" s="7">
        <v>143</v>
      </c>
      <c r="J25" s="7">
        <v>103</v>
      </c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7">
        <v>142</v>
      </c>
      <c r="H26" s="7">
        <v>222</v>
      </c>
      <c r="I26" s="7">
        <v>144</v>
      </c>
      <c r="J26" s="7">
        <v>104</v>
      </c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7">
        <v>143</v>
      </c>
      <c r="H27" s="7">
        <v>223</v>
      </c>
      <c r="I27" s="7">
        <v>145</v>
      </c>
      <c r="J27" s="7">
        <v>105</v>
      </c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7">
        <v>144</v>
      </c>
      <c r="H28" s="7">
        <v>224</v>
      </c>
      <c r="I28" s="7">
        <v>146</v>
      </c>
      <c r="J28" s="7">
        <v>106</v>
      </c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7">
        <v>145</v>
      </c>
      <c r="H29" s="7">
        <v>225</v>
      </c>
      <c r="I29" s="7">
        <v>147</v>
      </c>
      <c r="J29" s="7">
        <v>107</v>
      </c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7">
        <v>146</v>
      </c>
      <c r="H30" s="7">
        <v>226</v>
      </c>
      <c r="I30" s="7">
        <v>148</v>
      </c>
      <c r="J30" s="7">
        <v>108</v>
      </c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7">
        <v>147</v>
      </c>
      <c r="H31" s="7">
        <v>227</v>
      </c>
      <c r="I31" s="7">
        <v>149</v>
      </c>
      <c r="J31" s="7">
        <v>109</v>
      </c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7">
        <v>148</v>
      </c>
      <c r="H32" s="7">
        <v>228</v>
      </c>
      <c r="I32" s="7">
        <v>150</v>
      </c>
      <c r="J32" s="7">
        <v>110</v>
      </c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7">
        <v>149</v>
      </c>
      <c r="H33" s="7">
        <v>229</v>
      </c>
      <c r="I33" s="7">
        <v>151</v>
      </c>
      <c r="J33" s="7">
        <v>111</v>
      </c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7">
        <v>150</v>
      </c>
      <c r="H34" s="7">
        <v>230</v>
      </c>
      <c r="I34" s="7">
        <v>152</v>
      </c>
      <c r="J34" s="7">
        <v>112</v>
      </c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7">
        <v>151</v>
      </c>
      <c r="H35" s="7">
        <v>231</v>
      </c>
      <c r="I35" s="7">
        <v>153</v>
      </c>
      <c r="J35" s="7">
        <v>113</v>
      </c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7">
        <v>152</v>
      </c>
      <c r="H36" s="7">
        <v>232</v>
      </c>
      <c r="I36" s="7">
        <v>154</v>
      </c>
      <c r="J36" s="7">
        <v>114</v>
      </c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7">
        <v>153</v>
      </c>
      <c r="H37" s="7">
        <v>233</v>
      </c>
      <c r="I37" s="7">
        <v>155</v>
      </c>
      <c r="J37" s="7">
        <v>115</v>
      </c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7">
        <v>154</v>
      </c>
      <c r="H38" s="7">
        <v>234</v>
      </c>
      <c r="I38" s="7">
        <v>156</v>
      </c>
      <c r="J38" s="7">
        <v>116</v>
      </c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7">
        <v>155</v>
      </c>
      <c r="H39" s="7">
        <v>235</v>
      </c>
      <c r="I39" s="7">
        <v>157</v>
      </c>
      <c r="J39" s="7">
        <v>117</v>
      </c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7">
        <v>156</v>
      </c>
      <c r="H40" s="7">
        <v>236</v>
      </c>
      <c r="I40" s="7">
        <v>158</v>
      </c>
      <c r="J40" s="7">
        <v>118</v>
      </c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7">
        <v>157</v>
      </c>
      <c r="H41" s="7">
        <v>237</v>
      </c>
      <c r="I41" s="7">
        <v>159</v>
      </c>
      <c r="J41" s="7">
        <v>119</v>
      </c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7">
        <v>158</v>
      </c>
      <c r="H42" s="7">
        <v>238</v>
      </c>
      <c r="I42" s="7">
        <v>160</v>
      </c>
      <c r="J42" s="7">
        <v>120</v>
      </c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7">
        <v>159</v>
      </c>
      <c r="H43" s="7">
        <v>239</v>
      </c>
      <c r="I43" s="7">
        <v>161</v>
      </c>
      <c r="J43" s="7">
        <v>121</v>
      </c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7">
        <v>160</v>
      </c>
      <c r="H44" s="7">
        <v>240</v>
      </c>
      <c r="I44" s="7">
        <v>162</v>
      </c>
      <c r="J44" s="7">
        <v>122</v>
      </c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7">
        <v>161</v>
      </c>
      <c r="H45" s="7">
        <v>241</v>
      </c>
      <c r="I45" s="7">
        <v>163</v>
      </c>
      <c r="J45" s="7">
        <v>123</v>
      </c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7">
        <v>162</v>
      </c>
      <c r="H46" s="7">
        <v>242</v>
      </c>
      <c r="I46" s="7">
        <v>164</v>
      </c>
      <c r="J46" s="7">
        <v>124</v>
      </c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7">
        <v>163</v>
      </c>
      <c r="H47" s="7">
        <v>243</v>
      </c>
      <c r="I47" s="7">
        <v>165</v>
      </c>
      <c r="J47" s="7">
        <v>125</v>
      </c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7">
        <v>164</v>
      </c>
      <c r="H48" s="7">
        <v>244</v>
      </c>
      <c r="I48" s="7">
        <v>166</v>
      </c>
      <c r="J48" s="7">
        <v>126</v>
      </c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7">
        <v>165</v>
      </c>
      <c r="H49" s="7">
        <v>245</v>
      </c>
      <c r="I49" s="7">
        <v>167</v>
      </c>
      <c r="J49" s="7">
        <v>127</v>
      </c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7">
        <v>166</v>
      </c>
      <c r="H50" s="7">
        <v>246</v>
      </c>
      <c r="I50" s="7">
        <v>168</v>
      </c>
      <c r="J50" s="7">
        <v>128</v>
      </c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7">
        <v>167</v>
      </c>
      <c r="H51" s="7">
        <v>247</v>
      </c>
      <c r="I51" s="7">
        <v>169</v>
      </c>
      <c r="J51" s="7">
        <v>129</v>
      </c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7">
        <v>168</v>
      </c>
      <c r="H52" s="7">
        <v>248</v>
      </c>
      <c r="I52" s="7">
        <v>170</v>
      </c>
      <c r="J52" s="7">
        <v>130</v>
      </c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6" t="s">
        <v>56</v>
      </c>
      <c r="C53" s="16"/>
      <c r="D53" s="16"/>
      <c r="E53" s="16"/>
      <c r="F53" s="17" t="s">
        <v>57</v>
      </c>
      <c r="G53" s="18">
        <f>SUM(G7:G52)</f>
        <v>6693</v>
      </c>
      <c r="H53" s="18">
        <f>SUM(H7:H52)</f>
        <v>10373</v>
      </c>
      <c r="I53" s="18">
        <f>SUM(I7:I52)</f>
        <v>6785</v>
      </c>
      <c r="J53" s="18">
        <f>SUM(J7:J52)</f>
        <v>4945</v>
      </c>
      <c r="K53" s="18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19"/>
      <c r="C54" s="19"/>
      <c r="D54" s="19"/>
      <c r="E54" s="19"/>
      <c r="F54" s="2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19"/>
      <c r="C55" s="19"/>
      <c r="D55" s="19"/>
      <c r="E55" s="19"/>
      <c r="F55" s="2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7">
        <v>144</v>
      </c>
      <c r="H57" s="7">
        <v>224</v>
      </c>
      <c r="I57" s="7">
        <v>146</v>
      </c>
      <c r="J57" s="7">
        <v>106</v>
      </c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7">
        <v>145</v>
      </c>
      <c r="H58" s="7">
        <v>225</v>
      </c>
      <c r="I58" s="7">
        <v>147</v>
      </c>
      <c r="J58" s="7">
        <v>107</v>
      </c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7">
        <v>146</v>
      </c>
      <c r="H59" s="7">
        <v>226</v>
      </c>
      <c r="I59" s="7">
        <v>148</v>
      </c>
      <c r="J59" s="7">
        <v>108</v>
      </c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7">
        <v>147</v>
      </c>
      <c r="H60" s="7">
        <v>227</v>
      </c>
      <c r="I60" s="7">
        <v>149</v>
      </c>
      <c r="J60" s="7">
        <v>109</v>
      </c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7">
        <v>148</v>
      </c>
      <c r="H61" s="7">
        <v>228</v>
      </c>
      <c r="I61" s="7">
        <v>150</v>
      </c>
      <c r="J61" s="7">
        <v>110</v>
      </c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7">
        <v>149</v>
      </c>
      <c r="H62" s="7">
        <v>229</v>
      </c>
      <c r="I62" s="7">
        <v>151</v>
      </c>
      <c r="J62" s="7">
        <v>111</v>
      </c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7">
        <v>150</v>
      </c>
      <c r="H63" s="7">
        <v>230</v>
      </c>
      <c r="I63" s="7">
        <v>152</v>
      </c>
      <c r="J63" s="7">
        <v>112</v>
      </c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7">
        <v>151</v>
      </c>
      <c r="H64" s="7">
        <v>231</v>
      </c>
      <c r="I64" s="7">
        <v>153</v>
      </c>
      <c r="J64" s="7">
        <v>113</v>
      </c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7">
        <v>152</v>
      </c>
      <c r="H65" s="7">
        <v>232</v>
      </c>
      <c r="I65" s="7">
        <v>154</v>
      </c>
      <c r="J65" s="7">
        <v>114</v>
      </c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7">
        <v>153</v>
      </c>
      <c r="H66" s="7">
        <v>233</v>
      </c>
      <c r="I66" s="7">
        <v>155</v>
      </c>
      <c r="J66" s="7">
        <v>115</v>
      </c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7">
        <v>154</v>
      </c>
      <c r="H67" s="7">
        <v>234</v>
      </c>
      <c r="I67" s="7">
        <v>156</v>
      </c>
      <c r="J67" s="7">
        <v>116</v>
      </c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7">
        <v>155</v>
      </c>
      <c r="H68" s="7">
        <v>235</v>
      </c>
      <c r="I68" s="7">
        <v>157</v>
      </c>
      <c r="J68" s="7">
        <v>117</v>
      </c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7">
        <v>156</v>
      </c>
      <c r="H69" s="7">
        <v>236</v>
      </c>
      <c r="I69" s="7">
        <v>158</v>
      </c>
      <c r="J69" s="7">
        <v>118</v>
      </c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7">
        <v>157</v>
      </c>
      <c r="H70" s="7">
        <v>237</v>
      </c>
      <c r="I70" s="7">
        <v>159</v>
      </c>
      <c r="J70" s="7">
        <v>119</v>
      </c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7">
        <v>158</v>
      </c>
      <c r="H71" s="7">
        <v>238</v>
      </c>
      <c r="I71" s="7">
        <v>160</v>
      </c>
      <c r="J71" s="7">
        <v>120</v>
      </c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7">
        <v>159</v>
      </c>
      <c r="H72" s="7">
        <v>239</v>
      </c>
      <c r="I72" s="7">
        <v>161</v>
      </c>
      <c r="J72" s="7">
        <v>121</v>
      </c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7">
        <v>160</v>
      </c>
      <c r="H73" s="7">
        <v>240</v>
      </c>
      <c r="I73" s="7">
        <v>162</v>
      </c>
      <c r="J73" s="7">
        <v>122</v>
      </c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7">
        <v>161</v>
      </c>
      <c r="H74" s="7">
        <v>241</v>
      </c>
      <c r="I74" s="7">
        <v>163</v>
      </c>
      <c r="J74" s="7">
        <v>123</v>
      </c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7">
        <v>162</v>
      </c>
      <c r="H75" s="7">
        <v>242</v>
      </c>
      <c r="I75" s="7">
        <v>164</v>
      </c>
      <c r="J75" s="7">
        <v>124</v>
      </c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7">
        <v>163</v>
      </c>
      <c r="H76" s="7">
        <v>243</v>
      </c>
      <c r="I76" s="7">
        <v>165</v>
      </c>
      <c r="J76" s="7">
        <v>125</v>
      </c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7">
        <v>164</v>
      </c>
      <c r="H77" s="7">
        <v>244</v>
      </c>
      <c r="I77" s="7">
        <v>166</v>
      </c>
      <c r="J77" s="7">
        <v>126</v>
      </c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7">
        <v>165</v>
      </c>
      <c r="H78" s="7">
        <v>245</v>
      </c>
      <c r="I78" s="7">
        <v>167</v>
      </c>
      <c r="J78" s="7">
        <v>127</v>
      </c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7">
        <v>166</v>
      </c>
      <c r="H79" s="7">
        <v>246</v>
      </c>
      <c r="I79" s="7">
        <v>168</v>
      </c>
      <c r="J79" s="7">
        <v>128</v>
      </c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7">
        <v>167</v>
      </c>
      <c r="H80" s="7">
        <v>247</v>
      </c>
      <c r="I80" s="7">
        <v>169</v>
      </c>
      <c r="J80" s="7">
        <v>129</v>
      </c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7">
        <v>168</v>
      </c>
      <c r="H81" s="7">
        <v>248</v>
      </c>
      <c r="I81" s="7">
        <v>170</v>
      </c>
      <c r="J81" s="7">
        <v>130</v>
      </c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7">
        <v>169</v>
      </c>
      <c r="H82" s="7">
        <v>249</v>
      </c>
      <c r="I82" s="7">
        <v>171</v>
      </c>
      <c r="J82" s="7">
        <v>131</v>
      </c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7">
        <v>170</v>
      </c>
      <c r="H83" s="7">
        <v>250</v>
      </c>
      <c r="I83" s="7">
        <v>172</v>
      </c>
      <c r="J83" s="7">
        <v>132</v>
      </c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7">
        <v>171</v>
      </c>
      <c r="H84" s="7">
        <v>251</v>
      </c>
      <c r="I84" s="7">
        <v>173</v>
      </c>
      <c r="J84" s="7">
        <v>133</v>
      </c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7">
        <v>172</v>
      </c>
      <c r="H85" s="7">
        <v>252</v>
      </c>
      <c r="I85" s="7">
        <v>174</v>
      </c>
      <c r="J85" s="7">
        <v>134</v>
      </c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7">
        <v>173</v>
      </c>
      <c r="H86" s="7">
        <v>253</v>
      </c>
      <c r="I86" s="7">
        <v>175</v>
      </c>
      <c r="J86" s="7">
        <v>135</v>
      </c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8">
      <c r="A87" s="1"/>
      <c r="B87" s="14"/>
      <c r="C87" s="21" t="s">
        <v>84</v>
      </c>
      <c r="D87" s="21"/>
      <c r="E87" s="21"/>
      <c r="F87" s="12" t="s">
        <v>12</v>
      </c>
      <c r="G87" s="7">
        <v>174</v>
      </c>
      <c r="H87" s="7">
        <v>254</v>
      </c>
      <c r="I87" s="7">
        <v>176</v>
      </c>
      <c r="J87" s="7">
        <v>136</v>
      </c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8">
      <c r="A88" s="1"/>
      <c r="B88" s="14"/>
      <c r="C88" s="21" t="s">
        <v>85</v>
      </c>
      <c r="D88" s="21"/>
      <c r="E88" s="21"/>
      <c r="F88" s="12" t="s">
        <v>12</v>
      </c>
      <c r="G88" s="7">
        <v>175</v>
      </c>
      <c r="H88" s="7">
        <v>255</v>
      </c>
      <c r="I88" s="7">
        <v>177</v>
      </c>
      <c r="J88" s="7">
        <v>137</v>
      </c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2" t="s">
        <v>47</v>
      </c>
      <c r="E89" s="22"/>
      <c r="F89" s="12" t="s">
        <v>3</v>
      </c>
      <c r="G89" s="7">
        <v>176</v>
      </c>
      <c r="H89" s="7">
        <v>256</v>
      </c>
      <c r="I89" s="7">
        <v>178</v>
      </c>
      <c r="J89" s="7">
        <v>138</v>
      </c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2" t="s">
        <v>24</v>
      </c>
      <c r="E90" s="22"/>
      <c r="F90" s="12" t="s">
        <v>3</v>
      </c>
      <c r="G90" s="7">
        <v>177</v>
      </c>
      <c r="H90" s="7">
        <v>257</v>
      </c>
      <c r="I90" s="7">
        <v>179</v>
      </c>
      <c r="J90" s="7">
        <v>139</v>
      </c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7">
        <v>178</v>
      </c>
      <c r="H91" s="7">
        <v>258</v>
      </c>
      <c r="I91" s="7">
        <v>180</v>
      </c>
      <c r="J91" s="7">
        <v>140</v>
      </c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7">
        <v>179</v>
      </c>
      <c r="H92" s="7">
        <v>259</v>
      </c>
      <c r="I92" s="7">
        <v>181</v>
      </c>
      <c r="J92" s="7">
        <v>141</v>
      </c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7">
        <v>180</v>
      </c>
      <c r="H93" s="7">
        <v>260</v>
      </c>
      <c r="I93" s="7">
        <v>182</v>
      </c>
      <c r="J93" s="7">
        <v>142</v>
      </c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7">
        <v>181</v>
      </c>
      <c r="H94" s="7">
        <v>261</v>
      </c>
      <c r="I94" s="7">
        <v>183</v>
      </c>
      <c r="J94" s="7">
        <v>143</v>
      </c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7">
        <v>182</v>
      </c>
      <c r="H95" s="7">
        <v>262</v>
      </c>
      <c r="I95" s="7">
        <v>184</v>
      </c>
      <c r="J95" s="7">
        <v>144</v>
      </c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7">
        <v>183</v>
      </c>
      <c r="H96" s="7">
        <v>263</v>
      </c>
      <c r="I96" s="7">
        <v>185</v>
      </c>
      <c r="J96" s="7">
        <v>145</v>
      </c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7">
        <v>184</v>
      </c>
      <c r="H97" s="7">
        <v>264</v>
      </c>
      <c r="I97" s="7">
        <v>186</v>
      </c>
      <c r="J97" s="7">
        <v>146</v>
      </c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7">
        <v>185</v>
      </c>
      <c r="H98" s="7">
        <v>265</v>
      </c>
      <c r="I98" s="7">
        <v>187</v>
      </c>
      <c r="J98" s="7">
        <v>147</v>
      </c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7">
        <v>186</v>
      </c>
      <c r="H99" s="7">
        <v>266</v>
      </c>
      <c r="I99" s="7">
        <v>188</v>
      </c>
      <c r="J99" s="7">
        <v>148</v>
      </c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7">
        <v>187</v>
      </c>
      <c r="H100" s="7">
        <v>267</v>
      </c>
      <c r="I100" s="7">
        <v>189</v>
      </c>
      <c r="J100" s="7">
        <v>149</v>
      </c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7">
        <v>188</v>
      </c>
      <c r="H101" s="7">
        <v>268</v>
      </c>
      <c r="I101" s="7">
        <v>190</v>
      </c>
      <c r="J101" s="7">
        <v>150</v>
      </c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7">
        <v>189</v>
      </c>
      <c r="H102" s="7">
        <v>269</v>
      </c>
      <c r="I102" s="7">
        <v>191</v>
      </c>
      <c r="J102" s="7">
        <v>151</v>
      </c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7">
        <v>190</v>
      </c>
      <c r="H103" s="7">
        <v>270</v>
      </c>
      <c r="I103" s="7">
        <v>192</v>
      </c>
      <c r="J103" s="7">
        <v>152</v>
      </c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7">
        <v>191</v>
      </c>
      <c r="H104" s="7">
        <v>271</v>
      </c>
      <c r="I104" s="7">
        <v>193</v>
      </c>
      <c r="J104" s="7">
        <v>153</v>
      </c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7">
        <v>192</v>
      </c>
      <c r="H105" s="7">
        <v>272</v>
      </c>
      <c r="I105" s="7">
        <v>194</v>
      </c>
      <c r="J105" s="7">
        <v>154</v>
      </c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7">
        <v>193</v>
      </c>
      <c r="H106" s="7">
        <v>273</v>
      </c>
      <c r="I106" s="7">
        <v>195</v>
      </c>
      <c r="J106" s="7">
        <v>155</v>
      </c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7">
        <v>194</v>
      </c>
      <c r="H107" s="7">
        <v>274</v>
      </c>
      <c r="I107" s="7">
        <v>196</v>
      </c>
      <c r="J107" s="7">
        <v>156</v>
      </c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7">
        <v>195</v>
      </c>
      <c r="H108" s="7">
        <v>275</v>
      </c>
      <c r="I108" s="7">
        <v>197</v>
      </c>
      <c r="J108" s="7">
        <v>157</v>
      </c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7">
        <v>196</v>
      </c>
      <c r="H109" s="7">
        <v>276</v>
      </c>
      <c r="I109" s="7">
        <v>198</v>
      </c>
      <c r="J109" s="7">
        <v>158</v>
      </c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7">
        <v>197</v>
      </c>
      <c r="H110" s="7">
        <v>277</v>
      </c>
      <c r="I110" s="7">
        <v>199</v>
      </c>
      <c r="J110" s="7">
        <v>159</v>
      </c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7">
        <v>198</v>
      </c>
      <c r="H111" s="7">
        <v>278</v>
      </c>
      <c r="I111" s="7">
        <v>200</v>
      </c>
      <c r="J111" s="7">
        <v>160</v>
      </c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7">
        <v>199</v>
      </c>
      <c r="H112" s="7">
        <v>279</v>
      </c>
      <c r="I112" s="7">
        <v>201</v>
      </c>
      <c r="J112" s="7">
        <v>161</v>
      </c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7">
        <v>200</v>
      </c>
      <c r="H113" s="7">
        <v>280</v>
      </c>
      <c r="I113" s="7">
        <v>202</v>
      </c>
      <c r="J113" s="7">
        <v>162</v>
      </c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7">
        <v>201</v>
      </c>
      <c r="H114" s="7">
        <v>281</v>
      </c>
      <c r="I114" s="7">
        <v>203</v>
      </c>
      <c r="J114" s="7">
        <v>163</v>
      </c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7">
        <v>202</v>
      </c>
      <c r="H115" s="7">
        <v>282</v>
      </c>
      <c r="I115" s="7">
        <v>204</v>
      </c>
      <c r="J115" s="7">
        <v>164</v>
      </c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8">
      <c r="A116" s="1"/>
      <c r="B116" s="14"/>
      <c r="C116" s="9"/>
      <c r="D116" s="9"/>
      <c r="E116" s="15" t="s">
        <v>6</v>
      </c>
      <c r="F116" s="12" t="s">
        <v>3</v>
      </c>
      <c r="G116" s="7">
        <v>203</v>
      </c>
      <c r="H116" s="7">
        <v>283</v>
      </c>
      <c r="I116" s="7">
        <v>205</v>
      </c>
      <c r="J116" s="7">
        <v>165</v>
      </c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7">
        <v>204</v>
      </c>
      <c r="H117" s="7">
        <v>284</v>
      </c>
      <c r="I117" s="7">
        <v>206</v>
      </c>
      <c r="J117" s="7">
        <v>166</v>
      </c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8">
      <c r="A118" s="1"/>
      <c r="B118" s="14"/>
      <c r="C118" s="9"/>
      <c r="D118" s="9"/>
      <c r="E118" s="15" t="s">
        <v>6</v>
      </c>
      <c r="F118" s="12" t="s">
        <v>3</v>
      </c>
      <c r="G118" s="7">
        <v>205</v>
      </c>
      <c r="H118" s="7">
        <v>285</v>
      </c>
      <c r="I118" s="7">
        <v>207</v>
      </c>
      <c r="J118" s="7">
        <v>167</v>
      </c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7">
        <v>206</v>
      </c>
      <c r="H119" s="7">
        <v>286</v>
      </c>
      <c r="I119" s="7">
        <v>208</v>
      </c>
      <c r="J119" s="7">
        <v>168</v>
      </c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7">
        <v>207</v>
      </c>
      <c r="H120" s="7">
        <v>287</v>
      </c>
      <c r="I120" s="7">
        <v>209</v>
      </c>
      <c r="J120" s="7">
        <v>169</v>
      </c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8">
      <c r="A121" s="1"/>
      <c r="B121" s="14"/>
      <c r="C121" s="9"/>
      <c r="D121" s="9"/>
      <c r="E121" s="6" t="s">
        <v>6</v>
      </c>
      <c r="F121" s="12" t="s">
        <v>3</v>
      </c>
      <c r="G121" s="7">
        <v>208</v>
      </c>
      <c r="H121" s="7">
        <v>288</v>
      </c>
      <c r="I121" s="7">
        <v>210</v>
      </c>
      <c r="J121" s="7">
        <v>170</v>
      </c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7">
        <v>209</v>
      </c>
      <c r="H122" s="7">
        <v>289</v>
      </c>
      <c r="I122" s="7">
        <v>211</v>
      </c>
      <c r="J122" s="7">
        <v>171</v>
      </c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8">
      <c r="A123" s="1"/>
      <c r="B123" s="14"/>
      <c r="C123" s="9"/>
      <c r="D123" s="9"/>
      <c r="E123" s="15" t="s">
        <v>6</v>
      </c>
      <c r="F123" s="9" t="s">
        <v>3</v>
      </c>
      <c r="G123" s="7">
        <v>210</v>
      </c>
      <c r="H123" s="7">
        <v>290</v>
      </c>
      <c r="I123" s="7">
        <v>212</v>
      </c>
      <c r="J123" s="7">
        <v>172</v>
      </c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7">
        <v>211</v>
      </c>
      <c r="H124" s="7">
        <v>291</v>
      </c>
      <c r="I124" s="7">
        <v>213</v>
      </c>
      <c r="J124" s="7">
        <v>173</v>
      </c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8">
      <c r="A125" s="1"/>
      <c r="B125" s="14"/>
      <c r="C125" s="9"/>
      <c r="D125" s="9"/>
      <c r="E125" s="15" t="s">
        <v>6</v>
      </c>
      <c r="F125" s="12" t="s">
        <v>3</v>
      </c>
      <c r="G125" s="7">
        <v>212</v>
      </c>
      <c r="H125" s="7">
        <v>292</v>
      </c>
      <c r="I125" s="7">
        <v>214</v>
      </c>
      <c r="J125" s="7">
        <v>174</v>
      </c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7">
        <v>213</v>
      </c>
      <c r="H126" s="7">
        <v>293</v>
      </c>
      <c r="I126" s="7">
        <v>215</v>
      </c>
      <c r="J126" s="7">
        <v>175</v>
      </c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7">
        <v>214</v>
      </c>
      <c r="H127" s="7">
        <v>294</v>
      </c>
      <c r="I127" s="7">
        <v>216</v>
      </c>
      <c r="J127" s="7">
        <v>176</v>
      </c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7">
        <v>215</v>
      </c>
      <c r="H128" s="7">
        <v>295</v>
      </c>
      <c r="I128" s="7">
        <v>217</v>
      </c>
      <c r="J128" s="7">
        <v>177</v>
      </c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7">
        <v>216</v>
      </c>
      <c r="H129" s="7">
        <v>296</v>
      </c>
      <c r="I129" s="7">
        <v>218</v>
      </c>
      <c r="J129" s="7">
        <v>178</v>
      </c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7">
        <v>217</v>
      </c>
      <c r="H130" s="7">
        <v>297</v>
      </c>
      <c r="I130" s="7">
        <v>219</v>
      </c>
      <c r="J130" s="7">
        <v>179</v>
      </c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7">
        <v>218</v>
      </c>
      <c r="H131" s="7">
        <v>298</v>
      </c>
      <c r="I131" s="7">
        <v>220</v>
      </c>
      <c r="J131" s="7">
        <v>180</v>
      </c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7">
        <v>219</v>
      </c>
      <c r="H132" s="7">
        <v>299</v>
      </c>
      <c r="I132" s="7">
        <v>221</v>
      </c>
      <c r="J132" s="7">
        <v>181</v>
      </c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7">
        <v>220</v>
      </c>
      <c r="H133" s="7">
        <v>300</v>
      </c>
      <c r="I133" s="7">
        <v>222</v>
      </c>
      <c r="J133" s="7">
        <v>182</v>
      </c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7">
        <v>221</v>
      </c>
      <c r="H134" s="7">
        <v>301</v>
      </c>
      <c r="I134" s="7">
        <v>223</v>
      </c>
      <c r="J134" s="7">
        <v>183</v>
      </c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7">
        <v>222</v>
      </c>
      <c r="H135" s="7">
        <v>302</v>
      </c>
      <c r="I135" s="7">
        <v>224</v>
      </c>
      <c r="J135" s="7">
        <v>184</v>
      </c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7">
        <v>223</v>
      </c>
      <c r="H136" s="7">
        <v>303</v>
      </c>
      <c r="I136" s="7">
        <v>225</v>
      </c>
      <c r="J136" s="7">
        <v>185</v>
      </c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3" t="s">
        <v>115</v>
      </c>
      <c r="C137" s="23"/>
      <c r="D137" s="23"/>
      <c r="E137" s="23"/>
      <c r="F137" s="17" t="s">
        <v>57</v>
      </c>
      <c r="G137" s="24">
        <f>SUM(G57:G136)</f>
        <v>14680</v>
      </c>
      <c r="H137" s="24">
        <f>SUM(H57:H136)</f>
        <v>21080</v>
      </c>
      <c r="I137" s="24">
        <f>SUM(I57:I136)</f>
        <v>14840</v>
      </c>
      <c r="J137" s="24">
        <f>SUM(J57:J136)</f>
        <v>11640</v>
      </c>
      <c r="K137" s="24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19"/>
      <c r="C139" s="19"/>
      <c r="D139" s="19"/>
      <c r="E139" s="19"/>
      <c r="F139" s="2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5">
        <f>G53+G137</f>
        <v>21373</v>
      </c>
      <c r="H140" s="25">
        <f>H53+H137</f>
        <v>31453</v>
      </c>
      <c r="I140" s="25">
        <f>I53+I137</f>
        <v>21625</v>
      </c>
      <c r="J140" s="25">
        <f>J53+J137</f>
        <v>16585</v>
      </c>
      <c r="K140" s="25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19"/>
      <c r="C141" s="19"/>
      <c r="D141" s="19"/>
      <c r="E141" s="19"/>
      <c r="F141" s="2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19"/>
      <c r="C142" s="19"/>
      <c r="D142" s="19"/>
      <c r="E142" s="19"/>
      <c r="F142" s="2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19"/>
      <c r="C143" s="19"/>
      <c r="D143" s="19"/>
      <c r="E143" s="19"/>
      <c r="F143" s="2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6" t="s">
        <v>117</v>
      </c>
      <c r="C144" s="26"/>
      <c r="D144" s="26"/>
      <c r="E144" s="26"/>
      <c r="F144" s="26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7" t="s">
        <v>118</v>
      </c>
      <c r="C145" s="27"/>
      <c r="D145" s="27"/>
      <c r="E145" s="27"/>
      <c r="F145" s="27"/>
      <c r="G145" s="28"/>
      <c r="H145" s="28"/>
      <c r="I145" s="28"/>
      <c r="J145" s="28"/>
      <c r="K145" s="2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29" t="s">
        <v>9</v>
      </c>
      <c r="E146" s="30" t="s">
        <v>5</v>
      </c>
      <c r="F146" s="12" t="s">
        <v>3</v>
      </c>
      <c r="G146" s="7">
        <v>144</v>
      </c>
      <c r="H146" s="7">
        <v>224</v>
      </c>
      <c r="I146" s="7">
        <v>146</v>
      </c>
      <c r="J146" s="7">
        <v>106</v>
      </c>
      <c r="K146" s="3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8">
      <c r="A147" s="1"/>
      <c r="B147" s="14"/>
      <c r="C147" s="9"/>
      <c r="D147" s="29"/>
      <c r="E147" s="30" t="s">
        <v>6</v>
      </c>
      <c r="F147" s="12" t="s">
        <v>3</v>
      </c>
      <c r="G147" s="7">
        <v>145</v>
      </c>
      <c r="H147" s="7">
        <v>225</v>
      </c>
      <c r="I147" s="7">
        <v>147</v>
      </c>
      <c r="J147" s="7">
        <v>107</v>
      </c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0" t="s">
        <v>5</v>
      </c>
      <c r="F148" s="12" t="s">
        <v>3</v>
      </c>
      <c r="G148" s="7">
        <v>146</v>
      </c>
      <c r="H148" s="7">
        <v>226</v>
      </c>
      <c r="I148" s="7">
        <v>148</v>
      </c>
      <c r="J148" s="7">
        <v>108</v>
      </c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8">
      <c r="A149" s="1"/>
      <c r="B149" s="14"/>
      <c r="C149" s="9"/>
      <c r="D149" s="9"/>
      <c r="E149" s="30" t="s">
        <v>6</v>
      </c>
      <c r="F149" s="12" t="s">
        <v>3</v>
      </c>
      <c r="G149" s="7">
        <v>147</v>
      </c>
      <c r="H149" s="7">
        <v>227</v>
      </c>
      <c r="I149" s="7">
        <v>149</v>
      </c>
      <c r="J149" s="7">
        <v>109</v>
      </c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0" t="s">
        <v>5</v>
      </c>
      <c r="F150" s="12" t="s">
        <v>3</v>
      </c>
      <c r="G150" s="7">
        <v>148</v>
      </c>
      <c r="H150" s="7">
        <v>228</v>
      </c>
      <c r="I150" s="7">
        <v>150</v>
      </c>
      <c r="J150" s="7">
        <v>110</v>
      </c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8">
      <c r="A151" s="1"/>
      <c r="B151" s="14"/>
      <c r="C151" s="9"/>
      <c r="D151" s="9"/>
      <c r="E151" s="30" t="s">
        <v>6</v>
      </c>
      <c r="F151" s="12" t="s">
        <v>3</v>
      </c>
      <c r="G151" s="7">
        <v>149</v>
      </c>
      <c r="H151" s="7">
        <v>229</v>
      </c>
      <c r="I151" s="7">
        <v>151</v>
      </c>
      <c r="J151" s="7">
        <v>111</v>
      </c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0" t="s">
        <v>16</v>
      </c>
      <c r="F152" s="12" t="s">
        <v>3</v>
      </c>
      <c r="G152" s="7">
        <v>150</v>
      </c>
      <c r="H152" s="7">
        <v>230</v>
      </c>
      <c r="I152" s="7">
        <v>152</v>
      </c>
      <c r="J152" s="7">
        <v>112</v>
      </c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8">
      <c r="A153" s="1"/>
      <c r="B153" s="14"/>
      <c r="C153" s="9"/>
      <c r="D153" s="9"/>
      <c r="E153" s="30" t="s">
        <v>17</v>
      </c>
      <c r="F153" s="12" t="s">
        <v>3</v>
      </c>
      <c r="G153" s="7">
        <v>151</v>
      </c>
      <c r="H153" s="7">
        <v>231</v>
      </c>
      <c r="I153" s="7">
        <v>153</v>
      </c>
      <c r="J153" s="7">
        <v>113</v>
      </c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8">
      <c r="A154" s="1"/>
      <c r="B154" s="14"/>
      <c r="C154" s="9"/>
      <c r="D154" s="29" t="s">
        <v>18</v>
      </c>
      <c r="E154" s="30" t="s">
        <v>5</v>
      </c>
      <c r="F154" s="12" t="s">
        <v>3</v>
      </c>
      <c r="G154" s="7">
        <v>152</v>
      </c>
      <c r="H154" s="7">
        <v>232</v>
      </c>
      <c r="I154" s="7">
        <v>154</v>
      </c>
      <c r="J154" s="7">
        <v>114</v>
      </c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8">
      <c r="A155" s="1"/>
      <c r="B155" s="14"/>
      <c r="C155" s="9"/>
      <c r="D155" s="29"/>
      <c r="E155" s="30" t="s">
        <v>6</v>
      </c>
      <c r="F155" s="12" t="s">
        <v>3</v>
      </c>
      <c r="G155" s="7">
        <v>153</v>
      </c>
      <c r="H155" s="7">
        <v>233</v>
      </c>
      <c r="I155" s="7">
        <v>155</v>
      </c>
      <c r="J155" s="7">
        <v>115</v>
      </c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0" t="s">
        <v>5</v>
      </c>
      <c r="F156" s="12" t="s">
        <v>3</v>
      </c>
      <c r="G156" s="7">
        <v>154</v>
      </c>
      <c r="H156" s="7">
        <v>234</v>
      </c>
      <c r="I156" s="7">
        <v>156</v>
      </c>
      <c r="J156" s="7">
        <v>116</v>
      </c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8">
      <c r="A157" s="1"/>
      <c r="B157" s="14"/>
      <c r="C157" s="9"/>
      <c r="D157" s="9"/>
      <c r="E157" s="30" t="s">
        <v>6</v>
      </c>
      <c r="F157" s="12" t="s">
        <v>3</v>
      </c>
      <c r="G157" s="7">
        <v>155</v>
      </c>
      <c r="H157" s="7">
        <v>235</v>
      </c>
      <c r="I157" s="7">
        <v>157</v>
      </c>
      <c r="J157" s="7">
        <v>117</v>
      </c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7">
        <v>156</v>
      </c>
      <c r="H158" s="7">
        <v>236</v>
      </c>
      <c r="I158" s="7">
        <v>158</v>
      </c>
      <c r="J158" s="7">
        <v>118</v>
      </c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7">
        <v>157</v>
      </c>
      <c r="H159" s="7">
        <v>237</v>
      </c>
      <c r="I159" s="7">
        <v>159</v>
      </c>
      <c r="J159" s="7">
        <v>119</v>
      </c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7">
        <v>158</v>
      </c>
      <c r="H160" s="7">
        <v>238</v>
      </c>
      <c r="I160" s="7">
        <v>160</v>
      </c>
      <c r="J160" s="7">
        <v>120</v>
      </c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7">
        <v>159</v>
      </c>
      <c r="H161" s="7">
        <v>239</v>
      </c>
      <c r="I161" s="7">
        <v>161</v>
      </c>
      <c r="J161" s="7">
        <v>121</v>
      </c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8">
      <c r="A162" s="1"/>
      <c r="B162" s="30" t="s">
        <v>125</v>
      </c>
      <c r="C162" s="30"/>
      <c r="D162" s="30"/>
      <c r="E162" s="30"/>
      <c r="F162" s="12" t="s">
        <v>3</v>
      </c>
      <c r="G162" s="7">
        <v>160</v>
      </c>
      <c r="H162" s="7">
        <v>240</v>
      </c>
      <c r="I162" s="7">
        <v>162</v>
      </c>
      <c r="J162" s="7">
        <v>122</v>
      </c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7">
        <v>161</v>
      </c>
      <c r="H163" s="7">
        <v>241</v>
      </c>
      <c r="I163" s="7">
        <v>163</v>
      </c>
      <c r="J163" s="7">
        <v>123</v>
      </c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0" t="s">
        <v>22</v>
      </c>
      <c r="D164" s="30"/>
      <c r="E164" s="30"/>
      <c r="F164" s="12" t="s">
        <v>3</v>
      </c>
      <c r="G164" s="7">
        <v>162</v>
      </c>
      <c r="H164" s="7">
        <v>242</v>
      </c>
      <c r="I164" s="7">
        <v>164</v>
      </c>
      <c r="J164" s="7">
        <v>124</v>
      </c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8">
      <c r="A165" s="1"/>
      <c r="B165" s="14"/>
      <c r="C165" s="30" t="s">
        <v>24</v>
      </c>
      <c r="D165" s="30"/>
      <c r="E165" s="30"/>
      <c r="F165" s="12" t="s">
        <v>3</v>
      </c>
      <c r="G165" s="7">
        <v>163</v>
      </c>
      <c r="H165" s="7">
        <v>243</v>
      </c>
      <c r="I165" s="7">
        <v>165</v>
      </c>
      <c r="J165" s="7">
        <v>125</v>
      </c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8">
      <c r="A166" s="1"/>
      <c r="B166" s="30" t="s">
        <v>128</v>
      </c>
      <c r="C166" s="30"/>
      <c r="D166" s="30"/>
      <c r="E166" s="30"/>
      <c r="F166" s="12" t="s">
        <v>3</v>
      </c>
      <c r="G166" s="7">
        <v>164</v>
      </c>
      <c r="H166" s="7">
        <v>244</v>
      </c>
      <c r="I166" s="7">
        <v>166</v>
      </c>
      <c r="J166" s="7">
        <v>126</v>
      </c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7">
        <v>165</v>
      </c>
      <c r="H167" s="7">
        <v>245</v>
      </c>
      <c r="I167" s="7">
        <v>167</v>
      </c>
      <c r="J167" s="7">
        <v>127</v>
      </c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7">
        <v>166</v>
      </c>
      <c r="H168" s="7">
        <v>246</v>
      </c>
      <c r="I168" s="7">
        <v>168</v>
      </c>
      <c r="J168" s="7">
        <v>128</v>
      </c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7">
        <v>167</v>
      </c>
      <c r="H169" s="7">
        <v>247</v>
      </c>
      <c r="I169" s="7">
        <v>169</v>
      </c>
      <c r="J169" s="7">
        <v>129</v>
      </c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7">
        <v>168</v>
      </c>
      <c r="H170" s="7">
        <v>248</v>
      </c>
      <c r="I170" s="7">
        <v>170</v>
      </c>
      <c r="J170" s="7">
        <v>130</v>
      </c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7">
        <v>169</v>
      </c>
      <c r="H171" s="7">
        <v>249</v>
      </c>
      <c r="I171" s="7">
        <v>171</v>
      </c>
      <c r="J171" s="7">
        <v>131</v>
      </c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7">
        <v>170</v>
      </c>
      <c r="H172" s="7">
        <v>250</v>
      </c>
      <c r="I172" s="7">
        <v>172</v>
      </c>
      <c r="J172" s="7">
        <v>132</v>
      </c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0" t="s">
        <v>137</v>
      </c>
      <c r="D173" s="30"/>
      <c r="E173" s="30"/>
      <c r="F173" s="12" t="s">
        <v>3</v>
      </c>
      <c r="G173" s="7">
        <v>171</v>
      </c>
      <c r="H173" s="7">
        <v>251</v>
      </c>
      <c r="I173" s="7">
        <v>173</v>
      </c>
      <c r="J173" s="7">
        <v>133</v>
      </c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8">
      <c r="A174" s="1"/>
      <c r="B174" s="9"/>
      <c r="C174" s="30" t="s">
        <v>138</v>
      </c>
      <c r="D174" s="30"/>
      <c r="E174" s="30"/>
      <c r="F174" s="12" t="s">
        <v>3</v>
      </c>
      <c r="G174" s="7">
        <v>172</v>
      </c>
      <c r="H174" s="7">
        <v>252</v>
      </c>
      <c r="I174" s="7">
        <v>174</v>
      </c>
      <c r="J174" s="7">
        <v>134</v>
      </c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8">
      <c r="A175" s="1"/>
      <c r="B175" s="9"/>
      <c r="C175" s="30" t="s">
        <v>139</v>
      </c>
      <c r="D175" s="30"/>
      <c r="E175" s="30"/>
      <c r="F175" s="12" t="s">
        <v>3</v>
      </c>
      <c r="G175" s="7">
        <v>173</v>
      </c>
      <c r="H175" s="7">
        <v>253</v>
      </c>
      <c r="I175" s="7">
        <v>175</v>
      </c>
      <c r="J175" s="7">
        <v>135</v>
      </c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8">
      <c r="A176" s="1"/>
      <c r="B176" s="9"/>
      <c r="C176" s="30" t="s">
        <v>140</v>
      </c>
      <c r="D176" s="30"/>
      <c r="E176" s="30"/>
      <c r="F176" s="12" t="s">
        <v>3</v>
      </c>
      <c r="G176" s="7">
        <v>174</v>
      </c>
      <c r="H176" s="7">
        <v>254</v>
      </c>
      <c r="I176" s="7">
        <v>176</v>
      </c>
      <c r="J176" s="7">
        <v>136</v>
      </c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8">
      <c r="A177" s="1"/>
      <c r="B177" s="9"/>
      <c r="C177" s="30" t="s">
        <v>141</v>
      </c>
      <c r="D177" s="30"/>
      <c r="E177" s="30"/>
      <c r="F177" s="12" t="s">
        <v>3</v>
      </c>
      <c r="G177" s="7">
        <v>175</v>
      </c>
      <c r="H177" s="7">
        <v>255</v>
      </c>
      <c r="I177" s="7">
        <v>177</v>
      </c>
      <c r="J177" s="7">
        <v>137</v>
      </c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8">
      <c r="A178" s="1"/>
      <c r="B178" s="9"/>
      <c r="C178" s="30" t="s">
        <v>142</v>
      </c>
      <c r="D178" s="30"/>
      <c r="E178" s="30"/>
      <c r="F178" s="12" t="s">
        <v>3</v>
      </c>
      <c r="G178" s="7">
        <v>176</v>
      </c>
      <c r="H178" s="7">
        <v>256</v>
      </c>
      <c r="I178" s="7">
        <v>178</v>
      </c>
      <c r="J178" s="7">
        <v>138</v>
      </c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8">
      <c r="A179" s="1"/>
      <c r="B179" s="9"/>
      <c r="C179" s="30" t="s">
        <v>143</v>
      </c>
      <c r="D179" s="30"/>
      <c r="E179" s="30"/>
      <c r="F179" s="12" t="s">
        <v>3</v>
      </c>
      <c r="G179" s="7">
        <v>177</v>
      </c>
      <c r="H179" s="7">
        <v>257</v>
      </c>
      <c r="I179" s="7">
        <v>179</v>
      </c>
      <c r="J179" s="7">
        <v>139</v>
      </c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8">
      <c r="A180" s="1"/>
      <c r="B180" s="9"/>
      <c r="C180" s="30" t="s">
        <v>144</v>
      </c>
      <c r="D180" s="30"/>
      <c r="E180" s="30"/>
      <c r="F180" s="12" t="s">
        <v>3</v>
      </c>
      <c r="G180" s="7">
        <v>178</v>
      </c>
      <c r="H180" s="7">
        <v>258</v>
      </c>
      <c r="I180" s="7">
        <v>180</v>
      </c>
      <c r="J180" s="7">
        <v>140</v>
      </c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0" t="s">
        <v>146</v>
      </c>
      <c r="D181" s="30"/>
      <c r="E181" s="30"/>
      <c r="F181" s="12" t="s">
        <v>3</v>
      </c>
      <c r="G181" s="7">
        <v>179</v>
      </c>
      <c r="H181" s="7">
        <v>259</v>
      </c>
      <c r="I181" s="7">
        <v>181</v>
      </c>
      <c r="J181" s="7">
        <v>141</v>
      </c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8">
      <c r="A182" s="1"/>
      <c r="B182" s="14"/>
      <c r="C182" s="30" t="s">
        <v>147</v>
      </c>
      <c r="D182" s="30"/>
      <c r="E182" s="30"/>
      <c r="F182" s="12" t="s">
        <v>3</v>
      </c>
      <c r="G182" s="7">
        <v>180</v>
      </c>
      <c r="H182" s="7">
        <v>260</v>
      </c>
      <c r="I182" s="7">
        <v>182</v>
      </c>
      <c r="J182" s="7">
        <v>142</v>
      </c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8">
      <c r="A183" s="1"/>
      <c r="B183" s="14"/>
      <c r="C183" s="30" t="s">
        <v>31</v>
      </c>
      <c r="D183" s="30"/>
      <c r="E183" s="30"/>
      <c r="F183" s="12" t="s">
        <v>3</v>
      </c>
      <c r="G183" s="7">
        <v>181</v>
      </c>
      <c r="H183" s="7">
        <v>261</v>
      </c>
      <c r="I183" s="7">
        <v>183</v>
      </c>
      <c r="J183" s="7">
        <v>143</v>
      </c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0" t="s">
        <v>149</v>
      </c>
      <c r="D184" s="30"/>
      <c r="E184" s="30"/>
      <c r="F184" s="12" t="s">
        <v>3</v>
      </c>
      <c r="G184" s="7">
        <v>182</v>
      </c>
      <c r="H184" s="7">
        <v>262</v>
      </c>
      <c r="I184" s="7">
        <v>184</v>
      </c>
      <c r="J184" s="7">
        <v>144</v>
      </c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8">
      <c r="A185" s="1"/>
      <c r="B185" s="14"/>
      <c r="C185" s="30" t="s">
        <v>31</v>
      </c>
      <c r="D185" s="30"/>
      <c r="E185" s="30"/>
      <c r="F185" s="12" t="s">
        <v>3</v>
      </c>
      <c r="G185" s="7">
        <v>183</v>
      </c>
      <c r="H185" s="7">
        <v>263</v>
      </c>
      <c r="I185" s="7">
        <v>185</v>
      </c>
      <c r="J185" s="7">
        <v>145</v>
      </c>
      <c r="K185" s="13"/>
      <c r="L185" s="32"/>
      <c r="M185" s="3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2" customFormat="1">
      <c r="B186" s="16" t="s">
        <v>150</v>
      </c>
      <c r="C186" s="16"/>
      <c r="D186" s="16"/>
      <c r="E186" s="16"/>
      <c r="F186" s="17" t="s">
        <v>57</v>
      </c>
      <c r="G186" s="18">
        <f>SUM(G146:G185)</f>
        <v>6540</v>
      </c>
      <c r="H186" s="18">
        <f>SUM(H146:H185)</f>
        <v>9740</v>
      </c>
      <c r="I186" s="18">
        <f>SUM(I146:I185)</f>
        <v>6620</v>
      </c>
      <c r="J186" s="18">
        <f>SUM(J146:J185)</f>
        <v>5020</v>
      </c>
      <c r="K186" s="18">
        <f>SUM(K146:K185)</f>
        <v>0</v>
      </c>
      <c r="L186" s="1"/>
      <c r="M186" s="1"/>
    </row>
    <row r="187" spans="1:1025" customHeight="1" ht="12.75">
      <c r="A187" s="32"/>
      <c r="B187" s="19"/>
      <c r="C187" s="19"/>
      <c r="D187" s="19"/>
      <c r="E187" s="19"/>
      <c r="F187" s="2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2"/>
      <c r="B188" s="19"/>
      <c r="C188" s="19"/>
      <c r="D188" s="19"/>
      <c r="E188" s="19"/>
      <c r="F188" s="2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7" t="s">
        <v>151</v>
      </c>
      <c r="C189" s="27"/>
      <c r="D189" s="27"/>
      <c r="E189" s="27"/>
      <c r="F189" s="27"/>
      <c r="G189" s="28"/>
      <c r="H189" s="28"/>
      <c r="I189" s="28"/>
      <c r="J189" s="28"/>
      <c r="K189" s="2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29" t="s">
        <v>9</v>
      </c>
      <c r="E190" s="30" t="s">
        <v>5</v>
      </c>
      <c r="F190" s="12" t="s">
        <v>3</v>
      </c>
      <c r="G190" s="7">
        <v>144</v>
      </c>
      <c r="H190" s="7">
        <v>224</v>
      </c>
      <c r="I190" s="7">
        <v>146</v>
      </c>
      <c r="J190" s="7">
        <v>106</v>
      </c>
      <c r="K190" s="3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8">
      <c r="A191" s="1"/>
      <c r="B191" s="14"/>
      <c r="C191" s="9"/>
      <c r="D191" s="29"/>
      <c r="E191" s="30" t="s">
        <v>6</v>
      </c>
      <c r="F191" s="12" t="s">
        <v>3</v>
      </c>
      <c r="G191" s="7">
        <v>145</v>
      </c>
      <c r="H191" s="7">
        <v>225</v>
      </c>
      <c r="I191" s="7">
        <v>147</v>
      </c>
      <c r="J191" s="7">
        <v>107</v>
      </c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0" t="s">
        <v>5</v>
      </c>
      <c r="F192" s="12" t="s">
        <v>3</v>
      </c>
      <c r="G192" s="7">
        <v>146</v>
      </c>
      <c r="H192" s="7">
        <v>226</v>
      </c>
      <c r="I192" s="7">
        <v>148</v>
      </c>
      <c r="J192" s="7">
        <v>108</v>
      </c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8">
      <c r="A193" s="1"/>
      <c r="B193" s="14"/>
      <c r="C193" s="9"/>
      <c r="D193" s="9"/>
      <c r="E193" s="30" t="s">
        <v>6</v>
      </c>
      <c r="F193" s="12" t="s">
        <v>3</v>
      </c>
      <c r="G193" s="7">
        <v>147</v>
      </c>
      <c r="H193" s="7">
        <v>227</v>
      </c>
      <c r="I193" s="7">
        <v>149</v>
      </c>
      <c r="J193" s="7">
        <v>109</v>
      </c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0" t="s">
        <v>5</v>
      </c>
      <c r="F194" s="12" t="s">
        <v>3</v>
      </c>
      <c r="G194" s="7">
        <v>148</v>
      </c>
      <c r="H194" s="7">
        <v>228</v>
      </c>
      <c r="I194" s="7">
        <v>150</v>
      </c>
      <c r="J194" s="7">
        <v>110</v>
      </c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8">
      <c r="A195" s="1"/>
      <c r="B195" s="14"/>
      <c r="C195" s="9"/>
      <c r="D195" s="9"/>
      <c r="E195" s="30" t="s">
        <v>6</v>
      </c>
      <c r="F195" s="12" t="s">
        <v>3</v>
      </c>
      <c r="G195" s="7">
        <v>149</v>
      </c>
      <c r="H195" s="7">
        <v>229</v>
      </c>
      <c r="I195" s="7">
        <v>151</v>
      </c>
      <c r="J195" s="7">
        <v>111</v>
      </c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8">
      <c r="A196" s="1"/>
      <c r="B196" s="14"/>
      <c r="C196" s="9"/>
      <c r="D196" s="29" t="s">
        <v>18</v>
      </c>
      <c r="E196" s="30" t="s">
        <v>5</v>
      </c>
      <c r="F196" s="12" t="s">
        <v>3</v>
      </c>
      <c r="G196" s="7">
        <v>150</v>
      </c>
      <c r="H196" s="7">
        <v>230</v>
      </c>
      <c r="I196" s="7">
        <v>152</v>
      </c>
      <c r="J196" s="7">
        <v>112</v>
      </c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8">
      <c r="A197" s="1"/>
      <c r="B197" s="14"/>
      <c r="C197" s="9"/>
      <c r="D197" s="29"/>
      <c r="E197" s="30" t="s">
        <v>6</v>
      </c>
      <c r="F197" s="12" t="s">
        <v>3</v>
      </c>
      <c r="G197" s="7">
        <v>151</v>
      </c>
      <c r="H197" s="7">
        <v>231</v>
      </c>
      <c r="I197" s="7">
        <v>153</v>
      </c>
      <c r="J197" s="7">
        <v>113</v>
      </c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0" t="s">
        <v>5</v>
      </c>
      <c r="F198" s="12" t="s">
        <v>3</v>
      </c>
      <c r="G198" s="7">
        <v>152</v>
      </c>
      <c r="H198" s="7">
        <v>232</v>
      </c>
      <c r="I198" s="7">
        <v>154</v>
      </c>
      <c r="J198" s="7">
        <v>114</v>
      </c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8">
      <c r="A199" s="1"/>
      <c r="B199" s="14"/>
      <c r="C199" s="9"/>
      <c r="D199" s="9"/>
      <c r="E199" s="30" t="s">
        <v>6</v>
      </c>
      <c r="F199" s="12" t="s">
        <v>3</v>
      </c>
      <c r="G199" s="7">
        <v>153</v>
      </c>
      <c r="H199" s="7">
        <v>233</v>
      </c>
      <c r="I199" s="7">
        <v>155</v>
      </c>
      <c r="J199" s="7">
        <v>115</v>
      </c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7">
        <v>154</v>
      </c>
      <c r="H200" s="7">
        <v>234</v>
      </c>
      <c r="I200" s="7">
        <v>156</v>
      </c>
      <c r="J200" s="7">
        <v>116</v>
      </c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7">
        <v>155</v>
      </c>
      <c r="H201" s="7">
        <v>235</v>
      </c>
      <c r="I201" s="7">
        <v>157</v>
      </c>
      <c r="J201" s="7">
        <v>117</v>
      </c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7">
        <v>156</v>
      </c>
      <c r="H202" s="7">
        <v>236</v>
      </c>
      <c r="I202" s="7">
        <v>158</v>
      </c>
      <c r="J202" s="7">
        <v>118</v>
      </c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7">
        <v>157</v>
      </c>
      <c r="H203" s="7">
        <v>237</v>
      </c>
      <c r="I203" s="7">
        <v>159</v>
      </c>
      <c r="J203" s="7">
        <v>119</v>
      </c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8">
      <c r="A204" s="1"/>
      <c r="B204" s="30" t="s">
        <v>125</v>
      </c>
      <c r="C204" s="30"/>
      <c r="D204" s="30"/>
      <c r="E204" s="30"/>
      <c r="F204" s="12" t="s">
        <v>3</v>
      </c>
      <c r="G204" s="7">
        <v>158</v>
      </c>
      <c r="H204" s="7">
        <v>238</v>
      </c>
      <c r="I204" s="7">
        <v>160</v>
      </c>
      <c r="J204" s="7">
        <v>120</v>
      </c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7">
        <v>159</v>
      </c>
      <c r="H205" s="7">
        <v>239</v>
      </c>
      <c r="I205" s="7">
        <v>161</v>
      </c>
      <c r="J205" s="7">
        <v>121</v>
      </c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0" t="s">
        <v>22</v>
      </c>
      <c r="D206" s="30"/>
      <c r="E206" s="30"/>
      <c r="F206" s="12" t="s">
        <v>3</v>
      </c>
      <c r="G206" s="7">
        <v>160</v>
      </c>
      <c r="H206" s="7">
        <v>240</v>
      </c>
      <c r="I206" s="7">
        <v>162</v>
      </c>
      <c r="J206" s="7">
        <v>122</v>
      </c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8">
      <c r="A207" s="1"/>
      <c r="B207" s="14"/>
      <c r="C207" s="30" t="s">
        <v>24</v>
      </c>
      <c r="D207" s="30"/>
      <c r="E207" s="30"/>
      <c r="F207" s="12" t="s">
        <v>3</v>
      </c>
      <c r="G207" s="7">
        <v>161</v>
      </c>
      <c r="H207" s="7">
        <v>241</v>
      </c>
      <c r="I207" s="7">
        <v>163</v>
      </c>
      <c r="J207" s="7">
        <v>123</v>
      </c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8">
      <c r="A208" s="1"/>
      <c r="B208" s="30" t="s">
        <v>158</v>
      </c>
      <c r="C208" s="30"/>
      <c r="D208" s="30"/>
      <c r="E208" s="30"/>
      <c r="F208" s="12" t="s">
        <v>3</v>
      </c>
      <c r="G208" s="7">
        <v>162</v>
      </c>
      <c r="H208" s="7">
        <v>242</v>
      </c>
      <c r="I208" s="7">
        <v>164</v>
      </c>
      <c r="J208" s="7">
        <v>124</v>
      </c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7">
        <v>163</v>
      </c>
      <c r="H209" s="7">
        <v>243</v>
      </c>
      <c r="I209" s="7">
        <v>165</v>
      </c>
      <c r="J209" s="7">
        <v>125</v>
      </c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7">
        <v>164</v>
      </c>
      <c r="H210" s="7">
        <v>244</v>
      </c>
      <c r="I210" s="7">
        <v>166</v>
      </c>
      <c r="J210" s="7">
        <v>126</v>
      </c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7">
        <v>165</v>
      </c>
      <c r="H211" s="7">
        <v>245</v>
      </c>
      <c r="I211" s="7">
        <v>167</v>
      </c>
      <c r="J211" s="7">
        <v>127</v>
      </c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7">
        <v>166</v>
      </c>
      <c r="H212" s="7">
        <v>246</v>
      </c>
      <c r="I212" s="7">
        <v>168</v>
      </c>
      <c r="J212" s="7">
        <v>128</v>
      </c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0" t="s">
        <v>137</v>
      </c>
      <c r="D213" s="30"/>
      <c r="E213" s="30"/>
      <c r="F213" s="12" t="s">
        <v>3</v>
      </c>
      <c r="G213" s="7">
        <v>167</v>
      </c>
      <c r="H213" s="7">
        <v>247</v>
      </c>
      <c r="I213" s="7">
        <v>169</v>
      </c>
      <c r="J213" s="7">
        <v>129</v>
      </c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8">
      <c r="A214" s="1"/>
      <c r="B214" s="9"/>
      <c r="C214" s="30" t="s">
        <v>138</v>
      </c>
      <c r="D214" s="30"/>
      <c r="E214" s="30"/>
      <c r="F214" s="12" t="s">
        <v>3</v>
      </c>
      <c r="G214" s="7">
        <v>168</v>
      </c>
      <c r="H214" s="7">
        <v>248</v>
      </c>
      <c r="I214" s="7">
        <v>170</v>
      </c>
      <c r="J214" s="7">
        <v>130</v>
      </c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8">
      <c r="A215" s="1"/>
      <c r="B215" s="9"/>
      <c r="C215" s="30" t="s">
        <v>139</v>
      </c>
      <c r="D215" s="30"/>
      <c r="E215" s="30"/>
      <c r="F215" s="12" t="s">
        <v>3</v>
      </c>
      <c r="G215" s="7">
        <v>169</v>
      </c>
      <c r="H215" s="7">
        <v>249</v>
      </c>
      <c r="I215" s="7">
        <v>171</v>
      </c>
      <c r="J215" s="7">
        <v>131</v>
      </c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8">
      <c r="A216" s="1"/>
      <c r="B216" s="9"/>
      <c r="C216" s="30" t="s">
        <v>140</v>
      </c>
      <c r="D216" s="30"/>
      <c r="E216" s="30"/>
      <c r="F216" s="12" t="s">
        <v>3</v>
      </c>
      <c r="G216" s="7">
        <v>170</v>
      </c>
      <c r="H216" s="7">
        <v>250</v>
      </c>
      <c r="I216" s="7">
        <v>172</v>
      </c>
      <c r="J216" s="7">
        <v>132</v>
      </c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8">
      <c r="A217" s="1"/>
      <c r="B217" s="9"/>
      <c r="C217" s="30" t="s">
        <v>141</v>
      </c>
      <c r="D217" s="30"/>
      <c r="E217" s="30"/>
      <c r="F217" s="12" t="s">
        <v>3</v>
      </c>
      <c r="G217" s="7">
        <v>171</v>
      </c>
      <c r="H217" s="7">
        <v>251</v>
      </c>
      <c r="I217" s="7">
        <v>173</v>
      </c>
      <c r="J217" s="7">
        <v>133</v>
      </c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8">
      <c r="A218" s="1"/>
      <c r="B218" s="9"/>
      <c r="C218" s="30" t="s">
        <v>142</v>
      </c>
      <c r="D218" s="30"/>
      <c r="E218" s="30"/>
      <c r="F218" s="12" t="s">
        <v>3</v>
      </c>
      <c r="G218" s="7">
        <v>172</v>
      </c>
      <c r="H218" s="7">
        <v>252</v>
      </c>
      <c r="I218" s="7">
        <v>174</v>
      </c>
      <c r="J218" s="7">
        <v>134</v>
      </c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8">
      <c r="A219" s="1"/>
      <c r="B219" s="9"/>
      <c r="C219" s="30" t="s">
        <v>143</v>
      </c>
      <c r="D219" s="30"/>
      <c r="E219" s="30"/>
      <c r="F219" s="12" t="s">
        <v>3</v>
      </c>
      <c r="G219" s="7">
        <v>173</v>
      </c>
      <c r="H219" s="7">
        <v>253</v>
      </c>
      <c r="I219" s="7">
        <v>175</v>
      </c>
      <c r="J219" s="7">
        <v>135</v>
      </c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8">
      <c r="A220" s="1"/>
      <c r="B220" s="9"/>
      <c r="C220" s="30" t="s">
        <v>144</v>
      </c>
      <c r="D220" s="30"/>
      <c r="E220" s="30"/>
      <c r="F220" s="12" t="s">
        <v>3</v>
      </c>
      <c r="G220" s="7">
        <v>174</v>
      </c>
      <c r="H220" s="7">
        <v>254</v>
      </c>
      <c r="I220" s="7">
        <v>176</v>
      </c>
      <c r="J220" s="7">
        <v>136</v>
      </c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0" t="s">
        <v>146</v>
      </c>
      <c r="D221" s="30"/>
      <c r="E221" s="30"/>
      <c r="F221" s="12" t="s">
        <v>3</v>
      </c>
      <c r="G221" s="7">
        <v>175</v>
      </c>
      <c r="H221" s="7">
        <v>255</v>
      </c>
      <c r="I221" s="7">
        <v>177</v>
      </c>
      <c r="J221" s="7">
        <v>137</v>
      </c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8">
      <c r="A222" s="1"/>
      <c r="B222" s="14"/>
      <c r="C222" s="30" t="s">
        <v>147</v>
      </c>
      <c r="D222" s="30"/>
      <c r="E222" s="30"/>
      <c r="F222" s="12" t="s">
        <v>3</v>
      </c>
      <c r="G222" s="7">
        <v>176</v>
      </c>
      <c r="H222" s="7">
        <v>256</v>
      </c>
      <c r="I222" s="7">
        <v>178</v>
      </c>
      <c r="J222" s="7">
        <v>138</v>
      </c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8">
      <c r="A223" s="1"/>
      <c r="B223" s="14"/>
      <c r="C223" s="30" t="s">
        <v>31</v>
      </c>
      <c r="D223" s="30"/>
      <c r="E223" s="30"/>
      <c r="F223" s="12" t="s">
        <v>3</v>
      </c>
      <c r="G223" s="7">
        <v>177</v>
      </c>
      <c r="H223" s="7">
        <v>257</v>
      </c>
      <c r="I223" s="7">
        <v>179</v>
      </c>
      <c r="J223" s="7">
        <v>139</v>
      </c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0" t="s">
        <v>149</v>
      </c>
      <c r="D224" s="30"/>
      <c r="E224" s="30"/>
      <c r="F224" s="12" t="s">
        <v>3</v>
      </c>
      <c r="G224" s="7">
        <v>178</v>
      </c>
      <c r="H224" s="7">
        <v>258</v>
      </c>
      <c r="I224" s="7">
        <v>180</v>
      </c>
      <c r="J224" s="7">
        <v>140</v>
      </c>
      <c r="K224" s="13"/>
      <c r="L224" s="32"/>
      <c r="M224" s="3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8">
      <c r="A225" s="1"/>
      <c r="B225" s="14"/>
      <c r="C225" s="30" t="s">
        <v>31</v>
      </c>
      <c r="D225" s="30"/>
      <c r="E225" s="30"/>
      <c r="F225" s="12" t="s">
        <v>3</v>
      </c>
      <c r="G225" s="7">
        <v>179</v>
      </c>
      <c r="H225" s="7">
        <v>259</v>
      </c>
      <c r="I225" s="7">
        <v>181</v>
      </c>
      <c r="J225" s="7">
        <v>141</v>
      </c>
      <c r="K225" s="13"/>
      <c r="L225" s="32"/>
      <c r="M225" s="3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3" t="s">
        <v>165</v>
      </c>
      <c r="C226" s="33"/>
      <c r="D226" s="33"/>
      <c r="E226" s="33"/>
      <c r="F226" s="17" t="s">
        <v>57</v>
      </c>
      <c r="G226" s="18">
        <f>SUM(G190:G225)</f>
        <v>5814</v>
      </c>
      <c r="H226" s="18">
        <f>SUM(H190:H225)</f>
        <v>8694</v>
      </c>
      <c r="I226" s="18">
        <f>SUM(I190:I225)</f>
        <v>5886</v>
      </c>
      <c r="J226" s="18">
        <f>SUM(J190:J225)</f>
        <v>4446</v>
      </c>
      <c r="K226" s="18">
        <f>SUM(K190:K225)</f>
        <v>0</v>
      </c>
      <c r="L226" s="32"/>
      <c r="M226" s="3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2"/>
      <c r="H227" s="32"/>
      <c r="I227" s="32"/>
      <c r="J227" s="32"/>
      <c r="K227" s="32"/>
      <c r="L227" s="32"/>
      <c r="M227" s="3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2"/>
      <c r="H228" s="32"/>
      <c r="I228" s="32"/>
      <c r="J228" s="32"/>
      <c r="K228" s="32"/>
      <c r="L228" s="32"/>
      <c r="M228" s="3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6" t="s">
        <v>166</v>
      </c>
      <c r="C229" s="26"/>
      <c r="D229" s="26"/>
      <c r="E229" s="26"/>
      <c r="F229" s="26"/>
      <c r="G229" s="25">
        <f>G186+G226</f>
        <v>12354</v>
      </c>
      <c r="H229" s="25">
        <f>H186+H226</f>
        <v>18434</v>
      </c>
      <c r="I229" s="25">
        <f>I186+I226</f>
        <v>12506</v>
      </c>
      <c r="J229" s="25">
        <f>J186+J226</f>
        <v>9466</v>
      </c>
      <c r="K229" s="25">
        <f>K186+K226</f>
        <v>0</v>
      </c>
      <c r="L229" s="32"/>
      <c r="M229" s="3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4"/>
      <c r="C230" s="34"/>
      <c r="D230" s="34"/>
      <c r="E230" s="34"/>
      <c r="F230" s="20"/>
      <c r="G230" s="32"/>
      <c r="H230" s="32"/>
      <c r="I230" s="32"/>
      <c r="J230" s="32"/>
      <c r="K230" s="32"/>
      <c r="L230" s="32"/>
      <c r="M230" s="3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4"/>
      <c r="C231" s="34"/>
      <c r="D231" s="34"/>
      <c r="E231" s="34"/>
      <c r="F231" s="20"/>
      <c r="G231" s="32"/>
      <c r="H231" s="32"/>
      <c r="I231" s="32"/>
      <c r="J231" s="32"/>
      <c r="K231" s="32"/>
      <c r="L231" s="32"/>
      <c r="M231" s="3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4"/>
      <c r="C232" s="34"/>
      <c r="D232" s="34"/>
      <c r="E232" s="34"/>
      <c r="F232" s="20"/>
      <c r="G232" s="32"/>
      <c r="H232" s="32"/>
      <c r="I232" s="32"/>
      <c r="J232" s="32"/>
      <c r="K232" s="32"/>
      <c r="L232" s="32"/>
      <c r="M232" s="3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4"/>
      <c r="C233" s="34"/>
      <c r="D233" s="34"/>
      <c r="E233" s="34"/>
      <c r="F233" s="20"/>
      <c r="G233" s="32"/>
      <c r="H233" s="32"/>
      <c r="I233" s="32"/>
      <c r="J233" s="32"/>
      <c r="K233" s="32"/>
      <c r="L233" s="32"/>
      <c r="M233" s="3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5" t="s">
        <v>167</v>
      </c>
      <c r="C234" s="35"/>
      <c r="D234" s="35"/>
      <c r="E234" s="35"/>
      <c r="F234" s="35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2"/>
      <c r="M234" s="3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8">
      <c r="A235" s="1"/>
      <c r="B235" s="21" t="s">
        <v>168</v>
      </c>
      <c r="C235" s="21"/>
      <c r="D235" s="21"/>
      <c r="E235" s="21"/>
      <c r="F235" s="12" t="s">
        <v>3</v>
      </c>
      <c r="G235" s="7">
        <v>144</v>
      </c>
      <c r="H235" s="7">
        <v>224</v>
      </c>
      <c r="I235" s="7">
        <v>146</v>
      </c>
      <c r="J235" s="7">
        <v>106</v>
      </c>
      <c r="K235" s="13"/>
      <c r="L235" s="32"/>
      <c r="M235" s="3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8">
      <c r="A236" s="1"/>
      <c r="B236" s="21" t="s">
        <v>169</v>
      </c>
      <c r="C236" s="21"/>
      <c r="D236" s="21"/>
      <c r="E236" s="21"/>
      <c r="F236" s="12" t="s">
        <v>12</v>
      </c>
      <c r="G236" s="7">
        <v>145</v>
      </c>
      <c r="H236" s="7">
        <v>225</v>
      </c>
      <c r="I236" s="7">
        <v>147</v>
      </c>
      <c r="J236" s="7">
        <v>107</v>
      </c>
      <c r="K236" s="13"/>
      <c r="L236" s="32"/>
      <c r="M236" s="3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7">
        <v>146</v>
      </c>
      <c r="H237" s="7">
        <v>226</v>
      </c>
      <c r="I237" s="7">
        <v>148</v>
      </c>
      <c r="J237" s="7">
        <v>108</v>
      </c>
      <c r="K237" s="13"/>
      <c r="L237" s="32"/>
      <c r="M237" s="3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8">
      <c r="A238" s="1"/>
      <c r="B238" s="4" t="s">
        <v>171</v>
      </c>
      <c r="C238" s="21" t="s">
        <v>172</v>
      </c>
      <c r="D238" s="21"/>
      <c r="E238" s="21"/>
      <c r="F238" s="12" t="s">
        <v>3</v>
      </c>
      <c r="G238" s="7">
        <v>147</v>
      </c>
      <c r="H238" s="7">
        <v>227</v>
      </c>
      <c r="I238" s="7">
        <v>149</v>
      </c>
      <c r="J238" s="7">
        <v>109</v>
      </c>
      <c r="K238" s="13"/>
      <c r="L238" s="32"/>
      <c r="M238" s="3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8">
      <c r="A239" s="1"/>
      <c r="B239" s="4"/>
      <c r="C239" s="21" t="s">
        <v>173</v>
      </c>
      <c r="D239" s="21"/>
      <c r="E239" s="21"/>
      <c r="F239" s="12" t="s">
        <v>3</v>
      </c>
      <c r="G239" s="7">
        <v>148</v>
      </c>
      <c r="H239" s="7">
        <v>228</v>
      </c>
      <c r="I239" s="7">
        <v>150</v>
      </c>
      <c r="J239" s="7">
        <v>110</v>
      </c>
      <c r="K239" s="13"/>
      <c r="L239" s="32"/>
      <c r="M239" s="3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8">
      <c r="A240" s="1"/>
      <c r="B240" s="4"/>
      <c r="C240" s="21" t="s">
        <v>144</v>
      </c>
      <c r="D240" s="21"/>
      <c r="E240" s="21"/>
      <c r="F240" s="12" t="s">
        <v>3</v>
      </c>
      <c r="G240" s="7">
        <v>149</v>
      </c>
      <c r="H240" s="7">
        <v>229</v>
      </c>
      <c r="I240" s="7">
        <v>151</v>
      </c>
      <c r="J240" s="7">
        <v>111</v>
      </c>
      <c r="K240" s="13"/>
      <c r="L240" s="32"/>
      <c r="M240" s="3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6" t="s">
        <v>174</v>
      </c>
      <c r="C241" s="30" t="s">
        <v>175</v>
      </c>
      <c r="D241" s="30"/>
      <c r="E241" s="30"/>
      <c r="F241" s="12" t="s">
        <v>3</v>
      </c>
      <c r="G241" s="7">
        <v>150</v>
      </c>
      <c r="H241" s="7">
        <v>230</v>
      </c>
      <c r="I241" s="7">
        <v>152</v>
      </c>
      <c r="J241" s="7">
        <v>112</v>
      </c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8">
      <c r="A242" s="1"/>
      <c r="B242" s="36"/>
      <c r="C242" s="30" t="s">
        <v>176</v>
      </c>
      <c r="D242" s="30"/>
      <c r="E242" s="30"/>
      <c r="F242" s="12" t="s">
        <v>3</v>
      </c>
      <c r="G242" s="7">
        <v>151</v>
      </c>
      <c r="H242" s="7">
        <v>231</v>
      </c>
      <c r="I242" s="7">
        <v>153</v>
      </c>
      <c r="J242" s="7">
        <v>113</v>
      </c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6"/>
      <c r="C243" s="15" t="s">
        <v>177</v>
      </c>
      <c r="D243" s="15"/>
      <c r="E243" s="15"/>
      <c r="F243" s="12" t="s">
        <v>3</v>
      </c>
      <c r="G243" s="7">
        <v>152</v>
      </c>
      <c r="H243" s="7">
        <v>232</v>
      </c>
      <c r="I243" s="7">
        <v>154</v>
      </c>
      <c r="J243" s="7">
        <v>114</v>
      </c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6"/>
      <c r="C244" s="15" t="s">
        <v>178</v>
      </c>
      <c r="D244" s="15"/>
      <c r="E244" s="15"/>
      <c r="F244" s="12" t="s">
        <v>3</v>
      </c>
      <c r="G244" s="7">
        <v>153</v>
      </c>
      <c r="H244" s="7">
        <v>233</v>
      </c>
      <c r="I244" s="7">
        <v>155</v>
      </c>
      <c r="J244" s="7">
        <v>115</v>
      </c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8">
      <c r="A245" s="1"/>
      <c r="B245" s="36"/>
      <c r="C245" s="30" t="s">
        <v>179</v>
      </c>
      <c r="D245" s="30"/>
      <c r="E245" s="30"/>
      <c r="F245" s="12" t="s">
        <v>3</v>
      </c>
      <c r="G245" s="7">
        <v>154</v>
      </c>
      <c r="H245" s="7">
        <v>234</v>
      </c>
      <c r="I245" s="7">
        <v>156</v>
      </c>
      <c r="J245" s="7">
        <v>116</v>
      </c>
      <c r="K245" s="3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8">
      <c r="A246" s="1"/>
      <c r="B246" s="36"/>
      <c r="C246" s="30" t="s">
        <v>180</v>
      </c>
      <c r="D246" s="30"/>
      <c r="E246" s="30"/>
      <c r="F246" s="12" t="s">
        <v>12</v>
      </c>
      <c r="G246" s="7">
        <v>155</v>
      </c>
      <c r="H246" s="7">
        <v>235</v>
      </c>
      <c r="I246" s="7">
        <v>157</v>
      </c>
      <c r="J246" s="7">
        <v>117</v>
      </c>
      <c r="K246" s="3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8">
      <c r="A247" s="1"/>
      <c r="B247" s="36"/>
      <c r="C247" s="30" t="s">
        <v>181</v>
      </c>
      <c r="D247" s="30"/>
      <c r="E247" s="30"/>
      <c r="F247" s="12" t="s">
        <v>182</v>
      </c>
      <c r="G247" s="7">
        <v>156</v>
      </c>
      <c r="H247" s="7">
        <v>236</v>
      </c>
      <c r="I247" s="7">
        <v>158</v>
      </c>
      <c r="J247" s="7">
        <v>118</v>
      </c>
      <c r="K247" s="3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8">
      <c r="A248" s="1"/>
      <c r="B248" s="36"/>
      <c r="C248" s="30" t="s">
        <v>183</v>
      </c>
      <c r="D248" s="30"/>
      <c r="E248" s="30"/>
      <c r="F248" s="12" t="s">
        <v>3</v>
      </c>
      <c r="G248" s="7">
        <v>157</v>
      </c>
      <c r="H248" s="7">
        <v>237</v>
      </c>
      <c r="I248" s="7">
        <v>159</v>
      </c>
      <c r="J248" s="7">
        <v>119</v>
      </c>
      <c r="K248" s="3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8">
      <c r="A249" s="1"/>
      <c r="B249" s="36"/>
      <c r="C249" s="30" t="s">
        <v>184</v>
      </c>
      <c r="D249" s="30"/>
      <c r="E249" s="30"/>
      <c r="F249" s="12" t="s">
        <v>12</v>
      </c>
      <c r="G249" s="7">
        <v>158</v>
      </c>
      <c r="H249" s="7">
        <v>238</v>
      </c>
      <c r="I249" s="7">
        <v>160</v>
      </c>
      <c r="J249" s="7">
        <v>120</v>
      </c>
      <c r="K249" s="3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6" t="s">
        <v>185</v>
      </c>
      <c r="C250" s="14" t="s">
        <v>186</v>
      </c>
      <c r="D250" s="30" t="s">
        <v>59</v>
      </c>
      <c r="E250" s="30"/>
      <c r="F250" s="12" t="s">
        <v>3</v>
      </c>
      <c r="G250" s="7">
        <v>159</v>
      </c>
      <c r="H250" s="7">
        <v>239</v>
      </c>
      <c r="I250" s="7">
        <v>161</v>
      </c>
      <c r="J250" s="7">
        <v>121</v>
      </c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8">
      <c r="A251" s="1"/>
      <c r="B251" s="36"/>
      <c r="C251" s="14"/>
      <c r="D251" s="30" t="s">
        <v>79</v>
      </c>
      <c r="E251" s="30"/>
      <c r="F251" s="12" t="s">
        <v>3</v>
      </c>
      <c r="G251" s="7">
        <v>160</v>
      </c>
      <c r="H251" s="7">
        <v>240</v>
      </c>
      <c r="I251" s="7">
        <v>162</v>
      </c>
      <c r="J251" s="7">
        <v>122</v>
      </c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8" s="32" customFormat="1">
      <c r="B252" s="36"/>
      <c r="C252" s="14"/>
      <c r="D252" s="30" t="s">
        <v>31</v>
      </c>
      <c r="E252" s="30"/>
      <c r="F252" s="12" t="s">
        <v>3</v>
      </c>
      <c r="G252" s="7">
        <v>161</v>
      </c>
      <c r="H252" s="7">
        <v>241</v>
      </c>
      <c r="I252" s="7">
        <v>163</v>
      </c>
      <c r="J252" s="7">
        <v>123</v>
      </c>
      <c r="K252" s="13"/>
    </row>
    <row r="253" spans="1:1025" customHeight="1" ht="12.75">
      <c r="A253" s="32"/>
      <c r="B253" s="36"/>
      <c r="C253" s="15" t="s">
        <v>187</v>
      </c>
      <c r="D253" s="15"/>
      <c r="E253" s="15"/>
      <c r="F253" s="12" t="s">
        <v>182</v>
      </c>
      <c r="G253" s="7">
        <v>162</v>
      </c>
      <c r="H253" s="7">
        <v>242</v>
      </c>
      <c r="I253" s="7">
        <v>164</v>
      </c>
      <c r="J253" s="7">
        <v>124</v>
      </c>
      <c r="K253" s="13"/>
    </row>
    <row r="254" spans="1:1025" customHeight="1" ht="12.75">
      <c r="A254" s="32"/>
      <c r="B254" s="36"/>
      <c r="C254" s="15" t="s">
        <v>188</v>
      </c>
      <c r="D254" s="15"/>
      <c r="E254" s="15"/>
      <c r="F254" s="12" t="s">
        <v>182</v>
      </c>
      <c r="G254" s="7">
        <v>163</v>
      </c>
      <c r="H254" s="7">
        <v>243</v>
      </c>
      <c r="I254" s="7">
        <v>165</v>
      </c>
      <c r="J254" s="7">
        <v>125</v>
      </c>
      <c r="K254" s="13"/>
    </row>
    <row r="255" spans="1:1025" customHeight="1" ht="12.75">
      <c r="A255" s="32"/>
      <c r="B255" s="36"/>
      <c r="C255" s="15" t="s">
        <v>189</v>
      </c>
      <c r="D255" s="15"/>
      <c r="E255" s="15"/>
      <c r="F255" s="12" t="s">
        <v>182</v>
      </c>
      <c r="G255" s="7">
        <v>164</v>
      </c>
      <c r="H255" s="7">
        <v>244</v>
      </c>
      <c r="I255" s="7">
        <v>166</v>
      </c>
      <c r="J255" s="7">
        <v>126</v>
      </c>
      <c r="K255" s="13"/>
    </row>
    <row r="256" spans="1:1025" customHeight="1" ht="12.75">
      <c r="A256" s="32"/>
      <c r="B256" s="36"/>
      <c r="C256" s="15" t="s">
        <v>190</v>
      </c>
      <c r="D256" s="15"/>
      <c r="E256" s="15"/>
      <c r="F256" s="12" t="s">
        <v>182</v>
      </c>
      <c r="G256" s="7">
        <v>165</v>
      </c>
      <c r="H256" s="7">
        <v>245</v>
      </c>
      <c r="I256" s="7">
        <v>167</v>
      </c>
      <c r="J256" s="7">
        <v>127</v>
      </c>
      <c r="K256" s="13"/>
    </row>
    <row r="257" spans="1:1025" customHeight="1" ht="12.8">
      <c r="A257" s="32"/>
      <c r="B257" s="36"/>
      <c r="C257" s="30" t="s">
        <v>31</v>
      </c>
      <c r="D257" s="30"/>
      <c r="E257" s="30"/>
      <c r="F257" s="12" t="s">
        <v>182</v>
      </c>
      <c r="G257" s="7">
        <v>166</v>
      </c>
      <c r="H257" s="7">
        <v>246</v>
      </c>
      <c r="I257" s="7">
        <v>168</v>
      </c>
      <c r="J257" s="7">
        <v>128</v>
      </c>
      <c r="K257" s="13"/>
    </row>
    <row r="258" spans="1:1025" customHeight="1" ht="20.25">
      <c r="A258" s="32"/>
      <c r="B258" s="35" t="s">
        <v>191</v>
      </c>
      <c r="C258" s="35"/>
      <c r="D258" s="35"/>
      <c r="E258" s="35"/>
      <c r="F258" s="35"/>
      <c r="G258" s="18">
        <f>SUM(G235:G257)</f>
        <v>3565</v>
      </c>
      <c r="H258" s="18">
        <f>SUM(H235:H257)</f>
        <v>5405</v>
      </c>
      <c r="I258" s="18">
        <f>SUM(I235:I257)</f>
        <v>3611</v>
      </c>
      <c r="J258" s="18">
        <f>SUM(J235:J257)</f>
        <v>2691</v>
      </c>
      <c r="K258" s="18">
        <f>SUM(K235:K257)</f>
        <v>0</v>
      </c>
    </row>
    <row r="259" spans="1:1025" customHeight="1" ht="12.75">
      <c r="A259" s="32"/>
      <c r="B259" s="1"/>
      <c r="C259" s="1"/>
      <c r="D259" s="1"/>
      <c r="E259" s="1"/>
      <c r="F259" s="2"/>
      <c r="G259" s="1"/>
      <c r="H259" s="1"/>
      <c r="I259" s="1"/>
      <c r="J259" s="1"/>
      <c r="K259" s="1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5" t="s">
        <v>192</v>
      </c>
      <c r="C261" s="35"/>
      <c r="D261" s="35"/>
      <c r="E261" s="35"/>
      <c r="F261" s="35"/>
      <c r="G261" s="25">
        <f>G229+G258</f>
        <v>15919</v>
      </c>
      <c r="H261" s="25">
        <f>H229+H258</f>
        <v>23839</v>
      </c>
      <c r="I261" s="25">
        <f>I229+I258</f>
        <v>16117</v>
      </c>
      <c r="J261" s="25">
        <f>J229+J258</f>
        <v>12157</v>
      </c>
      <c r="K261" s="25">
        <f>K229+K258</f>
        <v>0</v>
      </c>
    </row>
    <row r="262" spans="1:1025" customHeight="1" ht="12.75">
      <c r="G262" s="38">
        <f>G140-G261</f>
        <v>5454</v>
      </c>
      <c r="H262" s="38">
        <f>H140-H261</f>
        <v>7614</v>
      </c>
      <c r="I262" s="38">
        <f>I140-I261</f>
        <v>5508</v>
      </c>
      <c r="J262" s="38">
        <f>J140-J261</f>
        <v>4428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zoomScale="65" zoomScaleNormal="65" showGridLines="true" showRowColHeaders="1">
      <selection activeCell="K260" sqref="K260"/>
    </sheetView>
  </sheetViews>
  <sheetFormatPr defaultRowHeight="14.4" outlineLevelRow="0" outlineLevelCol="0"/>
  <cols>
    <col min="1" max="1" width="4.5918367346939" customWidth="true" style="1"/>
    <col min="2" max="2" width="20.382653061224" customWidth="true" style="1"/>
    <col min="3" max="3" width="26.729591836735" customWidth="true" style="1"/>
    <col min="4" max="4" width="51.295918367347" customWidth="true" style="1"/>
    <col min="5" max="5" width="16.066326530612" customWidth="true" style="1"/>
    <col min="6" max="6" width="18.357142857143" customWidth="true" style="1"/>
    <col min="7" max="7" width="5.3979591836735" customWidth="true" style="1"/>
    <col min="8" max="8" width="13.90306122449" customWidth="true" style="1"/>
    <col min="9" max="9" width="13.90306122449" customWidth="true" style="1"/>
    <col min="10" max="10" width="13.90306122449" customWidth="true" style="1"/>
    <col min="11" max="11" width="13.90306122449" customWidth="true" style="1"/>
    <col min="12" max="12" width="13.90306122449" customWidth="true" style="1"/>
    <col min="13" max="13" width="4.5918367346939" customWidth="true" style="1"/>
    <col min="14" max="14" width="4.5918367346939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6" t="s">
        <v>193</v>
      </c>
      <c r="C3" s="26"/>
      <c r="D3" s="26"/>
      <c r="E3" s="26"/>
      <c r="F3" s="26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7">
        <v>144</v>
      </c>
      <c r="I4" s="7">
        <v>224</v>
      </c>
      <c r="J4" s="7">
        <v>146</v>
      </c>
      <c r="K4" s="7">
        <v>106</v>
      </c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8">
      <c r="A5" s="1"/>
      <c r="B5" s="9"/>
      <c r="C5" s="14"/>
      <c r="D5" s="9"/>
      <c r="E5" s="40" t="s">
        <v>196</v>
      </c>
      <c r="F5" s="11"/>
      <c r="G5" s="41" t="s">
        <v>3</v>
      </c>
      <c r="H5" s="7">
        <v>145</v>
      </c>
      <c r="I5" s="7">
        <v>225</v>
      </c>
      <c r="J5" s="7">
        <v>147</v>
      </c>
      <c r="K5" s="7">
        <v>107</v>
      </c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7">
        <v>146</v>
      </c>
      <c r="I6" s="7">
        <v>226</v>
      </c>
      <c r="J6" s="7">
        <v>148</v>
      </c>
      <c r="K6" s="7">
        <v>108</v>
      </c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4"/>
      <c r="D7" s="9"/>
      <c r="E7" s="40" t="s">
        <v>196</v>
      </c>
      <c r="F7" s="11"/>
      <c r="G7" s="41" t="s">
        <v>3</v>
      </c>
      <c r="H7" s="7">
        <v>147</v>
      </c>
      <c r="I7" s="7">
        <v>227</v>
      </c>
      <c r="J7" s="7">
        <v>149</v>
      </c>
      <c r="K7" s="7">
        <v>109</v>
      </c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2"/>
      <c r="G8" s="41" t="s">
        <v>3</v>
      </c>
      <c r="H8" s="7">
        <v>148</v>
      </c>
      <c r="I8" s="7">
        <v>228</v>
      </c>
      <c r="J8" s="7">
        <v>150</v>
      </c>
      <c r="K8" s="7">
        <v>110</v>
      </c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9"/>
      <c r="C9" s="14"/>
      <c r="D9" s="9"/>
      <c r="E9" s="40" t="s">
        <v>196</v>
      </c>
      <c r="F9" s="42"/>
      <c r="G9" s="41" t="s">
        <v>3</v>
      </c>
      <c r="H9" s="7">
        <v>149</v>
      </c>
      <c r="I9" s="7">
        <v>229</v>
      </c>
      <c r="J9" s="7">
        <v>151</v>
      </c>
      <c r="K9" s="7">
        <v>111</v>
      </c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2"/>
      <c r="G10" s="41" t="s">
        <v>3</v>
      </c>
      <c r="H10" s="7">
        <v>150</v>
      </c>
      <c r="I10" s="7">
        <v>230</v>
      </c>
      <c r="J10" s="7">
        <v>152</v>
      </c>
      <c r="K10" s="7">
        <v>112</v>
      </c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9"/>
      <c r="C11" s="14"/>
      <c r="D11" s="9"/>
      <c r="E11" s="40" t="s">
        <v>196</v>
      </c>
      <c r="F11" s="11"/>
      <c r="G11" s="41" t="s">
        <v>3</v>
      </c>
      <c r="H11" s="7">
        <v>151</v>
      </c>
      <c r="I11" s="7">
        <v>231</v>
      </c>
      <c r="J11" s="7">
        <v>153</v>
      </c>
      <c r="K11" s="7">
        <v>113</v>
      </c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7">
        <v>152</v>
      </c>
      <c r="I12" s="7">
        <v>232</v>
      </c>
      <c r="J12" s="7">
        <v>154</v>
      </c>
      <c r="K12" s="7">
        <v>114</v>
      </c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7">
        <v>153</v>
      </c>
      <c r="I13" s="7">
        <v>233</v>
      </c>
      <c r="J13" s="7">
        <v>155</v>
      </c>
      <c r="K13" s="7">
        <v>115</v>
      </c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7">
        <v>154</v>
      </c>
      <c r="I14" s="7">
        <v>234</v>
      </c>
      <c r="J14" s="7">
        <v>156</v>
      </c>
      <c r="K14" s="7">
        <v>116</v>
      </c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7">
        <v>155</v>
      </c>
      <c r="I15" s="7">
        <v>235</v>
      </c>
      <c r="J15" s="7">
        <v>157</v>
      </c>
      <c r="K15" s="7">
        <v>117</v>
      </c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7">
        <v>156</v>
      </c>
      <c r="I16" s="7">
        <v>236</v>
      </c>
      <c r="J16" s="7">
        <v>158</v>
      </c>
      <c r="K16" s="7">
        <v>118</v>
      </c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7">
        <v>157</v>
      </c>
      <c r="I17" s="7">
        <v>237</v>
      </c>
      <c r="J17" s="7">
        <v>159</v>
      </c>
      <c r="K17" s="7">
        <v>119</v>
      </c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7">
        <v>158</v>
      </c>
      <c r="I18" s="7">
        <v>238</v>
      </c>
      <c r="J18" s="7">
        <v>160</v>
      </c>
      <c r="K18" s="7">
        <v>120</v>
      </c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7">
        <v>159</v>
      </c>
      <c r="I19" s="7">
        <v>239</v>
      </c>
      <c r="J19" s="7">
        <v>161</v>
      </c>
      <c r="K19" s="7">
        <v>121</v>
      </c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7">
        <v>160</v>
      </c>
      <c r="I20" s="7">
        <v>240</v>
      </c>
      <c r="J20" s="7">
        <v>162</v>
      </c>
      <c r="K20" s="7">
        <v>122</v>
      </c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7">
        <v>161</v>
      </c>
      <c r="I21" s="7">
        <v>241</v>
      </c>
      <c r="J21" s="7">
        <v>163</v>
      </c>
      <c r="K21" s="7">
        <v>123</v>
      </c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7">
        <v>162</v>
      </c>
      <c r="I22" s="7">
        <v>242</v>
      </c>
      <c r="J22" s="7">
        <v>164</v>
      </c>
      <c r="K22" s="7">
        <v>124</v>
      </c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7">
        <v>163</v>
      </c>
      <c r="I23" s="7">
        <v>243</v>
      </c>
      <c r="J23" s="7">
        <v>165</v>
      </c>
      <c r="K23" s="7">
        <v>125</v>
      </c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7">
        <v>164</v>
      </c>
      <c r="I24" s="7">
        <v>244</v>
      </c>
      <c r="J24" s="7">
        <v>166</v>
      </c>
      <c r="K24" s="7">
        <v>126</v>
      </c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7">
        <v>165</v>
      </c>
      <c r="I25" s="7">
        <v>245</v>
      </c>
      <c r="J25" s="7">
        <v>167</v>
      </c>
      <c r="K25" s="7">
        <v>127</v>
      </c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2" t="s">
        <v>216</v>
      </c>
      <c r="E26" s="22"/>
      <c r="F26" s="22"/>
      <c r="G26" s="41" t="s">
        <v>3</v>
      </c>
      <c r="H26" s="7">
        <v>166</v>
      </c>
      <c r="I26" s="7">
        <v>246</v>
      </c>
      <c r="J26" s="7">
        <v>168</v>
      </c>
      <c r="K26" s="7">
        <v>128</v>
      </c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2" t="s">
        <v>217</v>
      </c>
      <c r="E27" s="22"/>
      <c r="F27" s="22"/>
      <c r="G27" s="41" t="s">
        <v>3</v>
      </c>
      <c r="H27" s="7">
        <v>167</v>
      </c>
      <c r="I27" s="7">
        <v>247</v>
      </c>
      <c r="J27" s="7">
        <v>169</v>
      </c>
      <c r="K27" s="7">
        <v>129</v>
      </c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2" t="s">
        <v>218</v>
      </c>
      <c r="E28" s="22"/>
      <c r="F28" s="22"/>
      <c r="G28" s="41" t="s">
        <v>3</v>
      </c>
      <c r="H28" s="7">
        <v>168</v>
      </c>
      <c r="I28" s="7">
        <v>248</v>
      </c>
      <c r="J28" s="7">
        <v>170</v>
      </c>
      <c r="K28" s="7">
        <v>130</v>
      </c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2" t="s">
        <v>219</v>
      </c>
      <c r="E29" s="22"/>
      <c r="F29" s="22"/>
      <c r="G29" s="41" t="s">
        <v>3</v>
      </c>
      <c r="H29" s="7">
        <v>169</v>
      </c>
      <c r="I29" s="7">
        <v>249</v>
      </c>
      <c r="J29" s="7">
        <v>171</v>
      </c>
      <c r="K29" s="7">
        <v>131</v>
      </c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2" t="s">
        <v>220</v>
      </c>
      <c r="E30" s="22"/>
      <c r="F30" s="22"/>
      <c r="G30" s="41" t="s">
        <v>3</v>
      </c>
      <c r="H30" s="7">
        <v>170</v>
      </c>
      <c r="I30" s="7">
        <v>250</v>
      </c>
      <c r="J30" s="7">
        <v>172</v>
      </c>
      <c r="K30" s="7">
        <v>132</v>
      </c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2" t="s">
        <v>221</v>
      </c>
      <c r="E31" s="22"/>
      <c r="F31" s="22"/>
      <c r="G31" s="41" t="s">
        <v>3</v>
      </c>
      <c r="H31" s="7">
        <v>171</v>
      </c>
      <c r="I31" s="7">
        <v>251</v>
      </c>
      <c r="J31" s="7">
        <v>173</v>
      </c>
      <c r="K31" s="7">
        <v>133</v>
      </c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7">
        <v>172</v>
      </c>
      <c r="I32" s="7">
        <v>252</v>
      </c>
      <c r="J32" s="7">
        <v>174</v>
      </c>
      <c r="K32" s="7">
        <v>134</v>
      </c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7">
        <v>173</v>
      </c>
      <c r="I33" s="7">
        <v>253</v>
      </c>
      <c r="J33" s="7">
        <v>175</v>
      </c>
      <c r="K33" s="7">
        <v>135</v>
      </c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2" t="s">
        <v>224</v>
      </c>
      <c r="E34" s="22"/>
      <c r="F34" s="22"/>
      <c r="G34" s="41" t="s">
        <v>3</v>
      </c>
      <c r="H34" s="7">
        <v>174</v>
      </c>
      <c r="I34" s="7">
        <v>254</v>
      </c>
      <c r="J34" s="7">
        <v>176</v>
      </c>
      <c r="K34" s="7">
        <v>136</v>
      </c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2" t="s">
        <v>144</v>
      </c>
      <c r="E35" s="22"/>
      <c r="F35" s="22"/>
      <c r="G35" s="41" t="s">
        <v>3</v>
      </c>
      <c r="H35" s="7">
        <v>175</v>
      </c>
      <c r="I35" s="7">
        <v>255</v>
      </c>
      <c r="J35" s="7">
        <v>177</v>
      </c>
      <c r="K35" s="7">
        <v>137</v>
      </c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7">
        <v>176</v>
      </c>
      <c r="I36" s="7">
        <v>256</v>
      </c>
      <c r="J36" s="7">
        <v>178</v>
      </c>
      <c r="K36" s="7">
        <v>138</v>
      </c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7">
        <v>177</v>
      </c>
      <c r="I37" s="7">
        <v>257</v>
      </c>
      <c r="J37" s="7">
        <v>179</v>
      </c>
      <c r="K37" s="7">
        <v>139</v>
      </c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7">
        <v>178</v>
      </c>
      <c r="I38" s="7">
        <v>258</v>
      </c>
      <c r="J38" s="7">
        <v>180</v>
      </c>
      <c r="K38" s="7">
        <v>140</v>
      </c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7">
        <v>179</v>
      </c>
      <c r="I39" s="7">
        <v>259</v>
      </c>
      <c r="J39" s="7">
        <v>181</v>
      </c>
      <c r="K39" s="7">
        <v>141</v>
      </c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7">
        <v>180</v>
      </c>
      <c r="I40" s="7">
        <v>260</v>
      </c>
      <c r="J40" s="7">
        <v>182</v>
      </c>
      <c r="K40" s="7">
        <v>142</v>
      </c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7">
        <v>181</v>
      </c>
      <c r="I41" s="7">
        <v>261</v>
      </c>
      <c r="J41" s="7">
        <v>183</v>
      </c>
      <c r="K41" s="7">
        <v>143</v>
      </c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7">
        <v>182</v>
      </c>
      <c r="I42" s="7">
        <v>262</v>
      </c>
      <c r="J42" s="7">
        <v>184</v>
      </c>
      <c r="K42" s="7">
        <v>144</v>
      </c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7">
        <v>183</v>
      </c>
      <c r="I43" s="7">
        <v>263</v>
      </c>
      <c r="J43" s="7">
        <v>185</v>
      </c>
      <c r="K43" s="7">
        <v>145</v>
      </c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7">
        <v>184</v>
      </c>
      <c r="I44" s="7">
        <v>264</v>
      </c>
      <c r="J44" s="7">
        <v>186</v>
      </c>
      <c r="K44" s="7">
        <v>146</v>
      </c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7">
        <v>185</v>
      </c>
      <c r="I45" s="7">
        <v>265</v>
      </c>
      <c r="J45" s="7">
        <v>187</v>
      </c>
      <c r="K45" s="7">
        <v>147</v>
      </c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7">
        <v>186</v>
      </c>
      <c r="I46" s="7">
        <v>266</v>
      </c>
      <c r="J46" s="7">
        <v>188</v>
      </c>
      <c r="K46" s="7">
        <v>148</v>
      </c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7">
        <v>187</v>
      </c>
      <c r="I47" s="7">
        <v>267</v>
      </c>
      <c r="J47" s="7">
        <v>189</v>
      </c>
      <c r="K47" s="7">
        <v>149</v>
      </c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7">
        <v>188</v>
      </c>
      <c r="I48" s="7">
        <v>268</v>
      </c>
      <c r="J48" s="7">
        <v>190</v>
      </c>
      <c r="K48" s="7">
        <v>150</v>
      </c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7">
        <v>189</v>
      </c>
      <c r="I49" s="7">
        <v>269</v>
      </c>
      <c r="J49" s="7">
        <v>191</v>
      </c>
      <c r="K49" s="7">
        <v>151</v>
      </c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7">
        <v>190</v>
      </c>
      <c r="I50" s="7">
        <v>270</v>
      </c>
      <c r="J50" s="7">
        <v>192</v>
      </c>
      <c r="K50" s="7">
        <v>152</v>
      </c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7">
        <v>191</v>
      </c>
      <c r="I51" s="7">
        <v>271</v>
      </c>
      <c r="J51" s="7">
        <v>193</v>
      </c>
      <c r="K51" s="7">
        <v>153</v>
      </c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7">
        <v>192</v>
      </c>
      <c r="I52" s="7">
        <v>272</v>
      </c>
      <c r="J52" s="7">
        <v>194</v>
      </c>
      <c r="K52" s="7">
        <v>154</v>
      </c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7">
        <v>193</v>
      </c>
      <c r="I53" s="7">
        <v>273</v>
      </c>
      <c r="J53" s="7">
        <v>195</v>
      </c>
      <c r="K53" s="7">
        <v>155</v>
      </c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7">
        <v>194</v>
      </c>
      <c r="I54" s="7">
        <v>274</v>
      </c>
      <c r="J54" s="7">
        <v>196</v>
      </c>
      <c r="K54" s="7">
        <v>156</v>
      </c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7">
        <v>195</v>
      </c>
      <c r="I55" s="7">
        <v>275</v>
      </c>
      <c r="J55" s="7">
        <v>197</v>
      </c>
      <c r="K55" s="7">
        <v>157</v>
      </c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7">
        <v>196</v>
      </c>
      <c r="I56" s="7">
        <v>276</v>
      </c>
      <c r="J56" s="7">
        <v>198</v>
      </c>
      <c r="K56" s="7">
        <v>158</v>
      </c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7">
        <v>197</v>
      </c>
      <c r="I57" s="7">
        <v>277</v>
      </c>
      <c r="J57" s="7">
        <v>199</v>
      </c>
      <c r="K57" s="7">
        <v>159</v>
      </c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7">
        <v>198</v>
      </c>
      <c r="I58" s="7">
        <v>278</v>
      </c>
      <c r="J58" s="7">
        <v>200</v>
      </c>
      <c r="K58" s="7">
        <v>160</v>
      </c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7">
        <v>199</v>
      </c>
      <c r="I59" s="7">
        <v>279</v>
      </c>
      <c r="J59" s="7">
        <v>201</v>
      </c>
      <c r="K59" s="7">
        <v>161</v>
      </c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7">
        <v>200</v>
      </c>
      <c r="I60" s="7">
        <v>280</v>
      </c>
      <c r="J60" s="7">
        <v>202</v>
      </c>
      <c r="K60" s="7">
        <v>162</v>
      </c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7">
        <v>201</v>
      </c>
      <c r="I61" s="7">
        <v>281</v>
      </c>
      <c r="J61" s="7">
        <v>203</v>
      </c>
      <c r="K61" s="7">
        <v>163</v>
      </c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7">
        <v>202</v>
      </c>
      <c r="I62" s="7">
        <v>282</v>
      </c>
      <c r="J62" s="7">
        <v>204</v>
      </c>
      <c r="K62" s="7">
        <v>164</v>
      </c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7">
        <v>203</v>
      </c>
      <c r="I63" s="7">
        <v>283</v>
      </c>
      <c r="J63" s="7">
        <v>205</v>
      </c>
      <c r="K63" s="7">
        <v>165</v>
      </c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7">
        <v>204</v>
      </c>
      <c r="I64" s="7">
        <v>284</v>
      </c>
      <c r="J64" s="7">
        <v>206</v>
      </c>
      <c r="K64" s="7">
        <v>166</v>
      </c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7">
        <v>205</v>
      </c>
      <c r="I65" s="7">
        <v>285</v>
      </c>
      <c r="J65" s="7">
        <v>207</v>
      </c>
      <c r="K65" s="7">
        <v>167</v>
      </c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7">
        <v>206</v>
      </c>
      <c r="I66" s="7">
        <v>286</v>
      </c>
      <c r="J66" s="7">
        <v>208</v>
      </c>
      <c r="K66" s="7">
        <v>168</v>
      </c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7">
        <v>207</v>
      </c>
      <c r="I67" s="7">
        <v>287</v>
      </c>
      <c r="J67" s="7">
        <v>209</v>
      </c>
      <c r="K67" s="7">
        <v>169</v>
      </c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7">
        <v>208</v>
      </c>
      <c r="I68" s="7">
        <v>288</v>
      </c>
      <c r="J68" s="7">
        <v>210</v>
      </c>
      <c r="K68" s="7">
        <v>170</v>
      </c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7">
        <v>209</v>
      </c>
      <c r="I69" s="7">
        <v>289</v>
      </c>
      <c r="J69" s="7">
        <v>211</v>
      </c>
      <c r="K69" s="7">
        <v>171</v>
      </c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7">
        <v>210</v>
      </c>
      <c r="I70" s="7">
        <v>290</v>
      </c>
      <c r="J70" s="7">
        <v>212</v>
      </c>
      <c r="K70" s="7">
        <v>172</v>
      </c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7">
        <v>211</v>
      </c>
      <c r="I71" s="7">
        <v>291</v>
      </c>
      <c r="J71" s="7">
        <v>213</v>
      </c>
      <c r="K71" s="7">
        <v>173</v>
      </c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7">
        <v>212</v>
      </c>
      <c r="I72" s="7">
        <v>292</v>
      </c>
      <c r="J72" s="7">
        <v>214</v>
      </c>
      <c r="K72" s="7">
        <v>174</v>
      </c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7">
        <v>213</v>
      </c>
      <c r="I73" s="7">
        <v>293</v>
      </c>
      <c r="J73" s="7">
        <v>215</v>
      </c>
      <c r="K73" s="7">
        <v>175</v>
      </c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3" t="s">
        <v>245</v>
      </c>
      <c r="C74" s="43"/>
      <c r="D74" s="43"/>
      <c r="E74" s="43"/>
      <c r="F74" s="43"/>
      <c r="G74" s="44" t="s">
        <v>57</v>
      </c>
      <c r="H74" s="45">
        <f>SUM(H4:H73)</f>
        <v>12495</v>
      </c>
      <c r="I74" s="45">
        <f>SUM(I4:I73)</f>
        <v>18095</v>
      </c>
      <c r="J74" s="45">
        <f>SUM(J4:J73)</f>
        <v>12635</v>
      </c>
      <c r="K74" s="45">
        <f>SUM(K4:K73)</f>
        <v>9835</v>
      </c>
      <c r="L74" s="45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8">
      <c r="A78" s="1"/>
      <c r="B78" s="46" t="s">
        <v>246</v>
      </c>
      <c r="C78" s="46"/>
      <c r="D78" s="46"/>
      <c r="E78" s="46"/>
      <c r="F78" s="46"/>
      <c r="G78" s="46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7">
        <v>144</v>
      </c>
      <c r="I79" s="7">
        <v>224</v>
      </c>
      <c r="J79" s="7">
        <v>146</v>
      </c>
      <c r="K79" s="7">
        <v>106</v>
      </c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7"/>
      <c r="G80" s="41" t="s">
        <v>3</v>
      </c>
      <c r="H80" s="7">
        <v>145</v>
      </c>
      <c r="I80" s="7">
        <v>225</v>
      </c>
      <c r="J80" s="7">
        <v>147</v>
      </c>
      <c r="K80" s="7">
        <v>107</v>
      </c>
      <c r="L80" s="13"/>
    </row>
    <row r="81" spans="1:1025" customHeight="1" ht="12.8">
      <c r="B81" s="14"/>
      <c r="C81" s="14"/>
      <c r="D81" s="9"/>
      <c r="E81" s="40" t="s">
        <v>250</v>
      </c>
      <c r="F81" s="48"/>
      <c r="G81" s="41" t="s">
        <v>3</v>
      </c>
      <c r="H81" s="7">
        <v>146</v>
      </c>
      <c r="I81" s="7">
        <v>226</v>
      </c>
      <c r="J81" s="7">
        <v>148</v>
      </c>
      <c r="K81" s="7">
        <v>108</v>
      </c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48"/>
      <c r="G82" s="41" t="s">
        <v>3</v>
      </c>
      <c r="H82" s="7">
        <v>147</v>
      </c>
      <c r="I82" s="7">
        <v>227</v>
      </c>
      <c r="J82" s="7">
        <v>149</v>
      </c>
      <c r="K82" s="7">
        <v>109</v>
      </c>
      <c r="L82" s="13"/>
    </row>
    <row r="83" spans="1:1025" customHeight="1" ht="12.8">
      <c r="B83" s="14"/>
      <c r="C83" s="14"/>
      <c r="D83" s="9"/>
      <c r="E83" s="40" t="s">
        <v>250</v>
      </c>
      <c r="F83" s="48"/>
      <c r="G83" s="41" t="s">
        <v>3</v>
      </c>
      <c r="H83" s="7">
        <v>148</v>
      </c>
      <c r="I83" s="7">
        <v>228</v>
      </c>
      <c r="J83" s="7">
        <v>150</v>
      </c>
      <c r="K83" s="7">
        <v>110</v>
      </c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7">
        <v>149</v>
      </c>
      <c r="I84" s="7">
        <v>229</v>
      </c>
      <c r="J84" s="7">
        <v>151</v>
      </c>
      <c r="K84" s="7">
        <v>111</v>
      </c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7">
        <v>150</v>
      </c>
      <c r="I85" s="7">
        <v>230</v>
      </c>
      <c r="J85" s="7">
        <v>152</v>
      </c>
      <c r="K85" s="7">
        <v>112</v>
      </c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7"/>
      <c r="G86" s="41" t="s">
        <v>3</v>
      </c>
      <c r="H86" s="7">
        <v>151</v>
      </c>
      <c r="I86" s="7">
        <v>231</v>
      </c>
      <c r="J86" s="7">
        <v>153</v>
      </c>
      <c r="K86" s="7">
        <v>113</v>
      </c>
      <c r="L86" s="13"/>
    </row>
    <row r="87" spans="1:1025" customHeight="1" ht="12.8">
      <c r="B87" s="14"/>
      <c r="C87" s="14"/>
      <c r="D87" s="9"/>
      <c r="E87" s="40" t="s">
        <v>250</v>
      </c>
      <c r="F87" s="48"/>
      <c r="G87" s="41" t="s">
        <v>3</v>
      </c>
      <c r="H87" s="7">
        <v>152</v>
      </c>
      <c r="I87" s="7">
        <v>232</v>
      </c>
      <c r="J87" s="7">
        <v>154</v>
      </c>
      <c r="K87" s="7">
        <v>114</v>
      </c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48"/>
      <c r="G88" s="41" t="s">
        <v>3</v>
      </c>
      <c r="H88" s="7">
        <v>153</v>
      </c>
      <c r="I88" s="7">
        <v>233</v>
      </c>
      <c r="J88" s="7">
        <v>155</v>
      </c>
      <c r="K88" s="7">
        <v>115</v>
      </c>
      <c r="L88" s="13"/>
    </row>
    <row r="89" spans="1:1025" customHeight="1" ht="12.75">
      <c r="B89" s="14"/>
      <c r="C89" s="14"/>
      <c r="D89" s="9"/>
      <c r="E89" s="40" t="s">
        <v>250</v>
      </c>
      <c r="F89" s="47"/>
      <c r="G89" s="41" t="s">
        <v>3</v>
      </c>
      <c r="H89" s="7">
        <v>154</v>
      </c>
      <c r="I89" s="7">
        <v>234</v>
      </c>
      <c r="J89" s="7">
        <v>156</v>
      </c>
      <c r="K89" s="7">
        <v>116</v>
      </c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7">
        <v>155</v>
      </c>
      <c r="I90" s="7">
        <v>235</v>
      </c>
      <c r="J90" s="7">
        <v>157</v>
      </c>
      <c r="K90" s="7">
        <v>117</v>
      </c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7">
        <v>156</v>
      </c>
      <c r="I91" s="7">
        <v>236</v>
      </c>
      <c r="J91" s="7">
        <v>158</v>
      </c>
      <c r="K91" s="7">
        <v>118</v>
      </c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7">
        <v>157</v>
      </c>
      <c r="I92" s="7">
        <v>237</v>
      </c>
      <c r="J92" s="7">
        <v>159</v>
      </c>
      <c r="K92" s="7">
        <v>119</v>
      </c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7">
        <v>158</v>
      </c>
      <c r="I93" s="7">
        <v>238</v>
      </c>
      <c r="J93" s="7">
        <v>160</v>
      </c>
      <c r="K93" s="7">
        <v>120</v>
      </c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7">
        <v>159</v>
      </c>
      <c r="I94" s="7">
        <v>239</v>
      </c>
      <c r="J94" s="7">
        <v>161</v>
      </c>
      <c r="K94" s="7">
        <v>121</v>
      </c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7">
        <v>160</v>
      </c>
      <c r="I95" s="7">
        <v>240</v>
      </c>
      <c r="J95" s="7">
        <v>162</v>
      </c>
      <c r="K95" s="7">
        <v>122</v>
      </c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7">
        <v>161</v>
      </c>
      <c r="I96" s="7">
        <v>241</v>
      </c>
      <c r="J96" s="7">
        <v>163</v>
      </c>
      <c r="K96" s="7">
        <v>123</v>
      </c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7">
        <v>162</v>
      </c>
      <c r="I97" s="7">
        <v>242</v>
      </c>
      <c r="J97" s="7">
        <v>164</v>
      </c>
      <c r="K97" s="7">
        <v>124</v>
      </c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7">
        <v>163</v>
      </c>
      <c r="I98" s="7">
        <v>243</v>
      </c>
      <c r="J98" s="7">
        <v>165</v>
      </c>
      <c r="K98" s="7">
        <v>125</v>
      </c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7">
        <v>164</v>
      </c>
      <c r="I99" s="7">
        <v>244</v>
      </c>
      <c r="J99" s="7">
        <v>166</v>
      </c>
      <c r="K99" s="7">
        <v>126</v>
      </c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7">
        <v>165</v>
      </c>
      <c r="I100" s="7">
        <v>245</v>
      </c>
      <c r="J100" s="7">
        <v>167</v>
      </c>
      <c r="K100" s="7">
        <v>127</v>
      </c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7">
        <v>166</v>
      </c>
      <c r="I101" s="7">
        <v>246</v>
      </c>
      <c r="J101" s="7">
        <v>168</v>
      </c>
      <c r="K101" s="7">
        <v>128</v>
      </c>
      <c r="L101" s="13"/>
    </row>
    <row r="102" spans="1:1025" customHeight="1" ht="12.75">
      <c r="B102" s="14"/>
      <c r="C102" s="49" t="s">
        <v>161</v>
      </c>
      <c r="D102" s="49"/>
      <c r="E102" s="49"/>
      <c r="F102" s="49"/>
      <c r="G102" s="41" t="s">
        <v>3</v>
      </c>
      <c r="H102" s="7">
        <v>167</v>
      </c>
      <c r="I102" s="7">
        <v>247</v>
      </c>
      <c r="J102" s="7">
        <v>169</v>
      </c>
      <c r="K102" s="7">
        <v>129</v>
      </c>
      <c r="L102" s="13"/>
    </row>
    <row r="103" spans="1:1025" customHeight="1" ht="12.75">
      <c r="B103" s="14"/>
      <c r="C103" s="49" t="s">
        <v>31</v>
      </c>
      <c r="D103" s="49"/>
      <c r="E103" s="49"/>
      <c r="F103" s="49"/>
      <c r="G103" s="41" t="s">
        <v>3</v>
      </c>
      <c r="H103" s="7">
        <v>168</v>
      </c>
      <c r="I103" s="7">
        <v>248</v>
      </c>
      <c r="J103" s="7">
        <v>170</v>
      </c>
      <c r="K103" s="7">
        <v>130</v>
      </c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7">
        <v>169</v>
      </c>
      <c r="I104" s="7">
        <v>249</v>
      </c>
      <c r="J104" s="7">
        <v>171</v>
      </c>
      <c r="K104" s="7">
        <v>131</v>
      </c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7">
        <v>170</v>
      </c>
      <c r="I105" s="7">
        <v>250</v>
      </c>
      <c r="J105" s="7">
        <v>172</v>
      </c>
      <c r="K105" s="7">
        <v>132</v>
      </c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7">
        <v>171</v>
      </c>
      <c r="I106" s="7">
        <v>251</v>
      </c>
      <c r="J106" s="7">
        <v>173</v>
      </c>
      <c r="K106" s="7">
        <v>133</v>
      </c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7">
        <v>172</v>
      </c>
      <c r="I107" s="7">
        <v>252</v>
      </c>
      <c r="J107" s="7">
        <v>174</v>
      </c>
      <c r="K107" s="7">
        <v>134</v>
      </c>
      <c r="L107" s="13"/>
    </row>
    <row r="108" spans="1:1025" customHeight="1" ht="12.75">
      <c r="B108" s="9"/>
      <c r="C108" s="50" t="s">
        <v>77</v>
      </c>
      <c r="D108" s="6" t="s">
        <v>59</v>
      </c>
      <c r="E108" s="6"/>
      <c r="F108" s="6"/>
      <c r="G108" s="41" t="s">
        <v>3</v>
      </c>
      <c r="H108" s="7">
        <v>173</v>
      </c>
      <c r="I108" s="7">
        <v>253</v>
      </c>
      <c r="J108" s="7">
        <v>175</v>
      </c>
      <c r="K108" s="7">
        <v>135</v>
      </c>
      <c r="L108" s="13"/>
    </row>
    <row r="109" spans="1:1025" customHeight="1" ht="12.75">
      <c r="B109" s="9"/>
      <c r="C109" s="50"/>
      <c r="D109" s="6" t="s">
        <v>86</v>
      </c>
      <c r="E109" s="6"/>
      <c r="F109" s="6"/>
      <c r="G109" s="41" t="s">
        <v>3</v>
      </c>
      <c r="H109" s="7">
        <v>174</v>
      </c>
      <c r="I109" s="7">
        <v>254</v>
      </c>
      <c r="J109" s="7">
        <v>176</v>
      </c>
      <c r="K109" s="7">
        <v>136</v>
      </c>
      <c r="L109" s="13"/>
    </row>
    <row r="110" spans="1:1025" customHeight="1" ht="12.75">
      <c r="B110" s="9"/>
      <c r="C110" s="50"/>
      <c r="D110" s="6" t="s">
        <v>91</v>
      </c>
      <c r="E110" s="6"/>
      <c r="F110" s="6"/>
      <c r="G110" s="41" t="s">
        <v>3</v>
      </c>
      <c r="H110" s="7">
        <v>175</v>
      </c>
      <c r="I110" s="7">
        <v>255</v>
      </c>
      <c r="J110" s="7">
        <v>177</v>
      </c>
      <c r="K110" s="7">
        <v>137</v>
      </c>
      <c r="L110" s="13"/>
    </row>
    <row r="111" spans="1:1025" customHeight="1" ht="12.75">
      <c r="B111" s="9"/>
      <c r="C111" s="50"/>
      <c r="D111" s="6" t="s">
        <v>31</v>
      </c>
      <c r="E111" s="6"/>
      <c r="F111" s="6"/>
      <c r="G111" s="41" t="s">
        <v>3</v>
      </c>
      <c r="H111" s="7">
        <v>176</v>
      </c>
      <c r="I111" s="7">
        <v>256</v>
      </c>
      <c r="J111" s="7">
        <v>178</v>
      </c>
      <c r="K111" s="7">
        <v>138</v>
      </c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7">
        <v>177</v>
      </c>
      <c r="I112" s="7">
        <v>257</v>
      </c>
      <c r="J112" s="7">
        <v>179</v>
      </c>
      <c r="K112" s="7">
        <v>139</v>
      </c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7">
        <v>178</v>
      </c>
      <c r="I113" s="7">
        <v>258</v>
      </c>
      <c r="J113" s="7">
        <v>180</v>
      </c>
      <c r="K113" s="7">
        <v>140</v>
      </c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7">
        <v>144</v>
      </c>
      <c r="I114" s="7">
        <v>224</v>
      </c>
      <c r="J114" s="7">
        <v>146</v>
      </c>
      <c r="K114" s="7">
        <v>106</v>
      </c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7">
        <v>145</v>
      </c>
      <c r="I115" s="7">
        <v>225</v>
      </c>
      <c r="J115" s="7">
        <v>147</v>
      </c>
      <c r="K115" s="7">
        <v>107</v>
      </c>
      <c r="L115" s="13"/>
    </row>
    <row r="116" spans="1:1025" customHeight="1" ht="12.75">
      <c r="B116" s="9"/>
      <c r="C116" s="50" t="s">
        <v>77</v>
      </c>
      <c r="D116" s="6" t="s">
        <v>79</v>
      </c>
      <c r="E116" s="6"/>
      <c r="F116" s="6"/>
      <c r="G116" s="41" t="s">
        <v>3</v>
      </c>
      <c r="H116" s="7">
        <v>146</v>
      </c>
      <c r="I116" s="7">
        <v>226</v>
      </c>
      <c r="J116" s="7">
        <v>148</v>
      </c>
      <c r="K116" s="7">
        <v>108</v>
      </c>
      <c r="L116" s="13"/>
    </row>
    <row r="117" spans="1:1025" customHeight="1" ht="12.75">
      <c r="B117" s="9"/>
      <c r="C117" s="50"/>
      <c r="D117" s="6" t="s">
        <v>91</v>
      </c>
      <c r="E117" s="6"/>
      <c r="F117" s="6"/>
      <c r="G117" s="41" t="s">
        <v>3</v>
      </c>
      <c r="H117" s="7">
        <v>147</v>
      </c>
      <c r="I117" s="7">
        <v>227</v>
      </c>
      <c r="J117" s="7">
        <v>149</v>
      </c>
      <c r="K117" s="7">
        <v>109</v>
      </c>
      <c r="L117" s="13"/>
    </row>
    <row r="118" spans="1:1025" customHeight="1" ht="12.75">
      <c r="B118" s="9"/>
      <c r="C118" s="50"/>
      <c r="D118" s="6" t="s">
        <v>31</v>
      </c>
      <c r="E118" s="6"/>
      <c r="F118" s="6"/>
      <c r="G118" s="41" t="s">
        <v>3</v>
      </c>
      <c r="H118" s="7">
        <v>148</v>
      </c>
      <c r="I118" s="7">
        <v>228</v>
      </c>
      <c r="J118" s="7">
        <v>150</v>
      </c>
      <c r="K118" s="7">
        <v>110</v>
      </c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7">
        <v>149</v>
      </c>
      <c r="I119" s="7">
        <v>229</v>
      </c>
      <c r="J119" s="7">
        <v>151</v>
      </c>
      <c r="K119" s="7">
        <v>111</v>
      </c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7">
        <v>150</v>
      </c>
      <c r="I120" s="7">
        <v>230</v>
      </c>
      <c r="J120" s="7">
        <v>152</v>
      </c>
      <c r="K120" s="7">
        <v>112</v>
      </c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7">
        <v>151</v>
      </c>
      <c r="I121" s="7">
        <v>231</v>
      </c>
      <c r="J121" s="7">
        <v>153</v>
      </c>
      <c r="K121" s="7">
        <v>113</v>
      </c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7">
        <v>152</v>
      </c>
      <c r="I122" s="7">
        <v>232</v>
      </c>
      <c r="J122" s="7">
        <v>154</v>
      </c>
      <c r="K122" s="7">
        <v>114</v>
      </c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7">
        <v>153</v>
      </c>
      <c r="I123" s="7">
        <v>233</v>
      </c>
      <c r="J123" s="7">
        <v>155</v>
      </c>
      <c r="K123" s="7">
        <v>115</v>
      </c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7">
        <v>154</v>
      </c>
      <c r="I124" s="7">
        <v>234</v>
      </c>
      <c r="J124" s="7">
        <v>156</v>
      </c>
      <c r="K124" s="7">
        <v>116</v>
      </c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7">
        <v>155</v>
      </c>
      <c r="I125" s="7">
        <v>235</v>
      </c>
      <c r="J125" s="7">
        <v>157</v>
      </c>
      <c r="K125" s="7">
        <v>117</v>
      </c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7">
        <v>156</v>
      </c>
      <c r="I126" s="7">
        <v>236</v>
      </c>
      <c r="J126" s="7">
        <v>158</v>
      </c>
      <c r="K126" s="7">
        <v>118</v>
      </c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7">
        <v>157</v>
      </c>
      <c r="I127" s="7">
        <v>237</v>
      </c>
      <c r="J127" s="7">
        <v>159</v>
      </c>
      <c r="K127" s="7">
        <v>119</v>
      </c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7">
        <v>158</v>
      </c>
      <c r="I128" s="7">
        <v>238</v>
      </c>
      <c r="J128" s="7">
        <v>160</v>
      </c>
      <c r="K128" s="7">
        <v>120</v>
      </c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7">
        <v>159</v>
      </c>
      <c r="I129" s="7">
        <v>239</v>
      </c>
      <c r="J129" s="7">
        <v>161</v>
      </c>
      <c r="K129" s="7">
        <v>121</v>
      </c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7">
        <v>160</v>
      </c>
      <c r="I130" s="7">
        <v>240</v>
      </c>
      <c r="J130" s="7">
        <v>162</v>
      </c>
      <c r="K130" s="7">
        <v>122</v>
      </c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7">
        <v>161</v>
      </c>
      <c r="I131" s="7">
        <v>241</v>
      </c>
      <c r="J131" s="7">
        <v>163</v>
      </c>
      <c r="K131" s="7">
        <v>123</v>
      </c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7">
        <v>162</v>
      </c>
      <c r="I132" s="7">
        <v>242</v>
      </c>
      <c r="J132" s="7">
        <v>164</v>
      </c>
      <c r="K132" s="7">
        <v>124</v>
      </c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7">
        <v>163</v>
      </c>
      <c r="I133" s="7">
        <v>243</v>
      </c>
      <c r="J133" s="7">
        <v>165</v>
      </c>
      <c r="K133" s="7">
        <v>125</v>
      </c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7">
        <v>164</v>
      </c>
      <c r="I134" s="7">
        <v>244</v>
      </c>
      <c r="J134" s="7">
        <v>166</v>
      </c>
      <c r="K134" s="7">
        <v>126</v>
      </c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7">
        <v>165</v>
      </c>
      <c r="I135" s="7">
        <v>245</v>
      </c>
      <c r="J135" s="7">
        <v>167</v>
      </c>
      <c r="K135" s="7">
        <v>127</v>
      </c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7">
        <v>166</v>
      </c>
      <c r="I136" s="7">
        <v>246</v>
      </c>
      <c r="J136" s="7">
        <v>168</v>
      </c>
      <c r="K136" s="7">
        <v>128</v>
      </c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7">
        <v>167</v>
      </c>
      <c r="I137" s="7">
        <v>247</v>
      </c>
      <c r="J137" s="7">
        <v>169</v>
      </c>
      <c r="K137" s="7">
        <v>129</v>
      </c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7">
        <v>168</v>
      </c>
      <c r="I138" s="7">
        <v>248</v>
      </c>
      <c r="J138" s="7">
        <v>170</v>
      </c>
      <c r="K138" s="7">
        <v>130</v>
      </c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7">
        <v>169</v>
      </c>
      <c r="I139" s="7">
        <v>249</v>
      </c>
      <c r="J139" s="7">
        <v>171</v>
      </c>
      <c r="K139" s="7">
        <v>131</v>
      </c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7">
        <v>170</v>
      </c>
      <c r="I140" s="7">
        <v>250</v>
      </c>
      <c r="J140" s="7">
        <v>172</v>
      </c>
      <c r="K140" s="7">
        <v>132</v>
      </c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7">
        <v>171</v>
      </c>
      <c r="I141" s="7">
        <v>251</v>
      </c>
      <c r="J141" s="7">
        <v>173</v>
      </c>
      <c r="K141" s="7">
        <v>133</v>
      </c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7">
        <v>172</v>
      </c>
      <c r="I142" s="7">
        <v>252</v>
      </c>
      <c r="J142" s="7">
        <v>174</v>
      </c>
      <c r="K142" s="7">
        <v>134</v>
      </c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7">
        <v>173</v>
      </c>
      <c r="I143" s="7">
        <v>253</v>
      </c>
      <c r="J143" s="7">
        <v>175</v>
      </c>
      <c r="K143" s="7">
        <v>135</v>
      </c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7">
        <v>174</v>
      </c>
      <c r="I144" s="7">
        <v>254</v>
      </c>
      <c r="J144" s="7">
        <v>176</v>
      </c>
      <c r="K144" s="7">
        <v>136</v>
      </c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7">
        <v>175</v>
      </c>
      <c r="I145" s="7">
        <v>255</v>
      </c>
      <c r="J145" s="7">
        <v>177</v>
      </c>
      <c r="K145" s="7">
        <v>137</v>
      </c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7">
        <v>176</v>
      </c>
      <c r="I146" s="7">
        <v>256</v>
      </c>
      <c r="J146" s="7">
        <v>178</v>
      </c>
      <c r="K146" s="7">
        <v>138</v>
      </c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7">
        <v>177</v>
      </c>
      <c r="I147" s="7">
        <v>257</v>
      </c>
      <c r="J147" s="7">
        <v>179</v>
      </c>
      <c r="K147" s="7">
        <v>139</v>
      </c>
      <c r="L147" s="13"/>
    </row>
    <row r="148" spans="1:1025" customHeight="1" ht="18">
      <c r="B148" s="51" t="s">
        <v>291</v>
      </c>
      <c r="C148" s="51"/>
      <c r="D148" s="51"/>
      <c r="E148" s="51"/>
      <c r="F148" s="51"/>
      <c r="G148" s="51"/>
      <c r="H148" s="18">
        <f>SUM(H79:H147)</f>
        <v>11092</v>
      </c>
      <c r="I148" s="18">
        <f>SUM(I79:I147)</f>
        <v>16612</v>
      </c>
      <c r="J148" s="18">
        <f>SUM(J79:J147)</f>
        <v>11230</v>
      </c>
      <c r="K148" s="18">
        <f>SUM(K79:K147)</f>
        <v>8470</v>
      </c>
      <c r="L148" s="18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7">
        <v>144</v>
      </c>
      <c r="I153" s="7">
        <v>224</v>
      </c>
      <c r="J153" s="7">
        <v>146</v>
      </c>
      <c r="K153" s="7">
        <v>106</v>
      </c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7">
        <v>145</v>
      </c>
      <c r="I154" s="7">
        <v>225</v>
      </c>
      <c r="J154" s="7">
        <v>147</v>
      </c>
      <c r="K154" s="7">
        <v>107</v>
      </c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7">
        <v>146</v>
      </c>
      <c r="I155" s="7">
        <v>226</v>
      </c>
      <c r="J155" s="7">
        <v>148</v>
      </c>
      <c r="K155" s="7">
        <v>108</v>
      </c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7">
        <v>147</v>
      </c>
      <c r="I156" s="7">
        <v>227</v>
      </c>
      <c r="J156" s="7">
        <v>149</v>
      </c>
      <c r="K156" s="7">
        <v>109</v>
      </c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7">
        <v>148</v>
      </c>
      <c r="I157" s="7">
        <v>228</v>
      </c>
      <c r="J157" s="7">
        <v>150</v>
      </c>
      <c r="K157" s="7">
        <v>110</v>
      </c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7">
        <v>149</v>
      </c>
      <c r="I158" s="7">
        <v>229</v>
      </c>
      <c r="J158" s="7">
        <v>151</v>
      </c>
      <c r="K158" s="7">
        <v>111</v>
      </c>
      <c r="L158" s="13"/>
    </row>
    <row r="159" spans="1:1025" customHeight="1" ht="12.75">
      <c r="B159" s="14"/>
      <c r="C159" s="49" t="s">
        <v>161</v>
      </c>
      <c r="D159" s="49"/>
      <c r="E159" s="49"/>
      <c r="F159" s="49"/>
      <c r="G159" s="41" t="s">
        <v>3</v>
      </c>
      <c r="H159" s="7">
        <v>150</v>
      </c>
      <c r="I159" s="7">
        <v>230</v>
      </c>
      <c r="J159" s="7">
        <v>152</v>
      </c>
      <c r="K159" s="7">
        <v>112</v>
      </c>
      <c r="L159" s="13"/>
    </row>
    <row r="160" spans="1:1025" customHeight="1" ht="12.75">
      <c r="B160" s="14"/>
      <c r="C160" s="49" t="s">
        <v>31</v>
      </c>
      <c r="D160" s="49"/>
      <c r="E160" s="49"/>
      <c r="F160" s="49"/>
      <c r="G160" s="41" t="s">
        <v>3</v>
      </c>
      <c r="H160" s="7">
        <v>151</v>
      </c>
      <c r="I160" s="7">
        <v>231</v>
      </c>
      <c r="J160" s="7">
        <v>153</v>
      </c>
      <c r="K160" s="7">
        <v>113</v>
      </c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7">
        <v>152</v>
      </c>
      <c r="I161" s="7">
        <v>232</v>
      </c>
      <c r="J161" s="7">
        <v>154</v>
      </c>
      <c r="K161" s="7">
        <v>114</v>
      </c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7">
        <v>153</v>
      </c>
      <c r="I162" s="7">
        <v>233</v>
      </c>
      <c r="J162" s="7">
        <v>155</v>
      </c>
      <c r="K162" s="7">
        <v>115</v>
      </c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7">
        <v>154</v>
      </c>
      <c r="I163" s="7">
        <v>234</v>
      </c>
      <c r="J163" s="7">
        <v>156</v>
      </c>
      <c r="K163" s="7">
        <v>116</v>
      </c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7">
        <v>155</v>
      </c>
      <c r="I164" s="7">
        <v>235</v>
      </c>
      <c r="J164" s="7">
        <v>157</v>
      </c>
      <c r="K164" s="7">
        <v>117</v>
      </c>
      <c r="L164" s="13"/>
    </row>
    <row r="165" spans="1:1025" customHeight="1" ht="12.75">
      <c r="B165" s="9"/>
      <c r="C165" s="50" t="s">
        <v>77</v>
      </c>
      <c r="D165" s="6" t="s">
        <v>59</v>
      </c>
      <c r="E165" s="6"/>
      <c r="F165" s="6"/>
      <c r="G165" s="41" t="s">
        <v>3</v>
      </c>
      <c r="H165" s="7">
        <v>156</v>
      </c>
      <c r="I165" s="7">
        <v>236</v>
      </c>
      <c r="J165" s="7">
        <v>158</v>
      </c>
      <c r="K165" s="7">
        <v>118</v>
      </c>
      <c r="L165" s="13"/>
    </row>
    <row r="166" spans="1:1025" customHeight="1" ht="12.75">
      <c r="B166" s="9"/>
      <c r="C166" s="50"/>
      <c r="D166" s="6" t="s">
        <v>86</v>
      </c>
      <c r="E166" s="6"/>
      <c r="F166" s="6"/>
      <c r="G166" s="41" t="s">
        <v>3</v>
      </c>
      <c r="H166" s="7">
        <v>157</v>
      </c>
      <c r="I166" s="7">
        <v>237</v>
      </c>
      <c r="J166" s="7">
        <v>159</v>
      </c>
      <c r="K166" s="7">
        <v>119</v>
      </c>
      <c r="L166" s="13"/>
    </row>
    <row r="167" spans="1:1025" customHeight="1" ht="12.75">
      <c r="B167" s="9"/>
      <c r="C167" s="50"/>
      <c r="D167" s="6" t="s">
        <v>91</v>
      </c>
      <c r="E167" s="6"/>
      <c r="F167" s="6"/>
      <c r="G167" s="41" t="s">
        <v>3</v>
      </c>
      <c r="H167" s="7">
        <v>158</v>
      </c>
      <c r="I167" s="7">
        <v>238</v>
      </c>
      <c r="J167" s="7">
        <v>160</v>
      </c>
      <c r="K167" s="7">
        <v>120</v>
      </c>
      <c r="L167" s="13"/>
    </row>
    <row r="168" spans="1:1025" customHeight="1" ht="12.75">
      <c r="B168" s="9"/>
      <c r="C168" s="50"/>
      <c r="D168" s="6" t="s">
        <v>31</v>
      </c>
      <c r="E168" s="6"/>
      <c r="F168" s="6"/>
      <c r="G168" s="41" t="s">
        <v>3</v>
      </c>
      <c r="H168" s="7">
        <v>159</v>
      </c>
      <c r="I168" s="7">
        <v>239</v>
      </c>
      <c r="J168" s="7">
        <v>161</v>
      </c>
      <c r="K168" s="7">
        <v>121</v>
      </c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7">
        <v>160</v>
      </c>
      <c r="I169" s="7">
        <v>240</v>
      </c>
      <c r="J169" s="7">
        <v>162</v>
      </c>
      <c r="K169" s="7">
        <v>122</v>
      </c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7">
        <v>161</v>
      </c>
      <c r="I170" s="7">
        <v>241</v>
      </c>
      <c r="J170" s="7">
        <v>163</v>
      </c>
      <c r="K170" s="7">
        <v>123</v>
      </c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7">
        <v>162</v>
      </c>
      <c r="I171" s="7">
        <v>242</v>
      </c>
      <c r="J171" s="7">
        <v>164</v>
      </c>
      <c r="K171" s="7">
        <v>124</v>
      </c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7">
        <v>163</v>
      </c>
      <c r="I172" s="7">
        <v>243</v>
      </c>
      <c r="J172" s="7">
        <v>165</v>
      </c>
      <c r="K172" s="7">
        <v>125</v>
      </c>
      <c r="L172" s="13"/>
    </row>
    <row r="173" spans="1:1025" customHeight="1" ht="12.75">
      <c r="B173" s="9"/>
      <c r="C173" s="50" t="s">
        <v>77</v>
      </c>
      <c r="D173" s="6" t="s">
        <v>79</v>
      </c>
      <c r="E173" s="6"/>
      <c r="F173" s="6"/>
      <c r="G173" s="41" t="s">
        <v>3</v>
      </c>
      <c r="H173" s="7">
        <v>164</v>
      </c>
      <c r="I173" s="7">
        <v>244</v>
      </c>
      <c r="J173" s="7">
        <v>166</v>
      </c>
      <c r="K173" s="7">
        <v>126</v>
      </c>
      <c r="L173" s="13"/>
    </row>
    <row r="174" spans="1:1025" customHeight="1" ht="12.75">
      <c r="B174" s="9"/>
      <c r="C174" s="50"/>
      <c r="D174" s="6" t="s">
        <v>91</v>
      </c>
      <c r="E174" s="6"/>
      <c r="F174" s="6"/>
      <c r="G174" s="41" t="s">
        <v>3</v>
      </c>
      <c r="H174" s="7">
        <v>165</v>
      </c>
      <c r="I174" s="7">
        <v>245</v>
      </c>
      <c r="J174" s="7">
        <v>167</v>
      </c>
      <c r="K174" s="7">
        <v>127</v>
      </c>
      <c r="L174" s="13"/>
    </row>
    <row r="175" spans="1:1025" customHeight="1" ht="12.75">
      <c r="B175" s="9"/>
      <c r="C175" s="50"/>
      <c r="D175" s="6" t="s">
        <v>31</v>
      </c>
      <c r="E175" s="6"/>
      <c r="F175" s="6"/>
      <c r="G175" s="41" t="s">
        <v>3</v>
      </c>
      <c r="H175" s="7">
        <v>166</v>
      </c>
      <c r="I175" s="7">
        <v>246</v>
      </c>
      <c r="J175" s="7">
        <v>168</v>
      </c>
      <c r="K175" s="7">
        <v>128</v>
      </c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7">
        <v>167</v>
      </c>
      <c r="I176" s="7">
        <v>247</v>
      </c>
      <c r="J176" s="7">
        <v>169</v>
      </c>
      <c r="K176" s="7">
        <v>129</v>
      </c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7">
        <v>168</v>
      </c>
      <c r="I177" s="7">
        <v>248</v>
      </c>
      <c r="J177" s="7">
        <v>170</v>
      </c>
      <c r="K177" s="7">
        <v>130</v>
      </c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7">
        <v>169</v>
      </c>
      <c r="I178" s="7">
        <v>249</v>
      </c>
      <c r="J178" s="7">
        <v>171</v>
      </c>
      <c r="K178" s="7">
        <v>131</v>
      </c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7">
        <v>170</v>
      </c>
      <c r="I179" s="7">
        <v>250</v>
      </c>
      <c r="J179" s="7">
        <v>172</v>
      </c>
      <c r="K179" s="7">
        <v>132</v>
      </c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7">
        <v>171</v>
      </c>
      <c r="I180" s="7">
        <v>251</v>
      </c>
      <c r="J180" s="7">
        <v>173</v>
      </c>
      <c r="K180" s="7">
        <v>133</v>
      </c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7">
        <v>172</v>
      </c>
      <c r="I181" s="7">
        <v>252</v>
      </c>
      <c r="J181" s="7">
        <v>174</v>
      </c>
      <c r="K181" s="7">
        <v>134</v>
      </c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7">
        <v>173</v>
      </c>
      <c r="I182" s="7">
        <v>253</v>
      </c>
      <c r="J182" s="7">
        <v>175</v>
      </c>
      <c r="K182" s="7">
        <v>135</v>
      </c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7">
        <v>174</v>
      </c>
      <c r="I183" s="7">
        <v>254</v>
      </c>
      <c r="J183" s="7">
        <v>176</v>
      </c>
      <c r="K183" s="7">
        <v>136</v>
      </c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7">
        <v>175</v>
      </c>
      <c r="I184" s="7">
        <v>255</v>
      </c>
      <c r="J184" s="7">
        <v>177</v>
      </c>
      <c r="K184" s="7">
        <v>137</v>
      </c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7">
        <v>176</v>
      </c>
      <c r="I185" s="7">
        <v>256</v>
      </c>
      <c r="J185" s="7">
        <v>178</v>
      </c>
      <c r="K185" s="7">
        <v>138</v>
      </c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7">
        <v>177</v>
      </c>
      <c r="I186" s="7">
        <v>257</v>
      </c>
      <c r="J186" s="7">
        <v>179</v>
      </c>
      <c r="K186" s="7">
        <v>139</v>
      </c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7">
        <v>178</v>
      </c>
      <c r="I187" s="7">
        <v>258</v>
      </c>
      <c r="J187" s="7">
        <v>180</v>
      </c>
      <c r="K187" s="7">
        <v>140</v>
      </c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7">
        <v>179</v>
      </c>
      <c r="I188" s="7">
        <v>259</v>
      </c>
      <c r="J188" s="7">
        <v>181</v>
      </c>
      <c r="K188" s="7">
        <v>141</v>
      </c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7">
        <v>180</v>
      </c>
      <c r="I189" s="7">
        <v>260</v>
      </c>
      <c r="J189" s="7">
        <v>182</v>
      </c>
      <c r="K189" s="7">
        <v>142</v>
      </c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7">
        <v>181</v>
      </c>
      <c r="I190" s="7">
        <v>261</v>
      </c>
      <c r="J190" s="7">
        <v>183</v>
      </c>
      <c r="K190" s="7">
        <v>143</v>
      </c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7">
        <v>182</v>
      </c>
      <c r="I191" s="7">
        <v>262</v>
      </c>
      <c r="J191" s="7">
        <v>184</v>
      </c>
      <c r="K191" s="7">
        <v>144</v>
      </c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7">
        <v>183</v>
      </c>
      <c r="I192" s="7">
        <v>263</v>
      </c>
      <c r="J192" s="7">
        <v>185</v>
      </c>
      <c r="K192" s="7">
        <v>145</v>
      </c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7">
        <v>184</v>
      </c>
      <c r="I193" s="7">
        <v>264</v>
      </c>
      <c r="J193" s="7">
        <v>186</v>
      </c>
      <c r="K193" s="7">
        <v>146</v>
      </c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7">
        <v>185</v>
      </c>
      <c r="I194" s="7">
        <v>265</v>
      </c>
      <c r="J194" s="7">
        <v>187</v>
      </c>
      <c r="K194" s="7">
        <v>147</v>
      </c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7">
        <v>186</v>
      </c>
      <c r="I195" s="7">
        <v>266</v>
      </c>
      <c r="J195" s="7">
        <v>188</v>
      </c>
      <c r="K195" s="7">
        <v>148</v>
      </c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7">
        <v>187</v>
      </c>
      <c r="I196" s="7">
        <v>267</v>
      </c>
      <c r="J196" s="7">
        <v>189</v>
      </c>
      <c r="K196" s="7">
        <v>149</v>
      </c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7">
        <v>188</v>
      </c>
      <c r="I197" s="7">
        <v>268</v>
      </c>
      <c r="J197" s="7">
        <v>190</v>
      </c>
      <c r="K197" s="7">
        <v>150</v>
      </c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7">
        <v>189</v>
      </c>
      <c r="I198" s="7">
        <v>269</v>
      </c>
      <c r="J198" s="7">
        <v>191</v>
      </c>
      <c r="K198" s="7">
        <v>151</v>
      </c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7">
        <v>190</v>
      </c>
      <c r="I199" s="7">
        <v>270</v>
      </c>
      <c r="J199" s="7">
        <v>192</v>
      </c>
      <c r="K199" s="7">
        <v>152</v>
      </c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7">
        <v>191</v>
      </c>
      <c r="I200" s="7">
        <v>271</v>
      </c>
      <c r="J200" s="7">
        <v>193</v>
      </c>
      <c r="K200" s="7">
        <v>153</v>
      </c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7">
        <v>192</v>
      </c>
      <c r="I201" s="7">
        <v>272</v>
      </c>
      <c r="J201" s="7">
        <v>194</v>
      </c>
      <c r="K201" s="7">
        <v>154</v>
      </c>
      <c r="L201" s="13"/>
    </row>
    <row r="202" spans="1:1025" customHeight="1" ht="12.75">
      <c r="B202" s="14"/>
      <c r="C202" s="49" t="s">
        <v>299</v>
      </c>
      <c r="D202" s="49"/>
      <c r="E202" s="49"/>
      <c r="F202" s="49"/>
      <c r="G202" s="41" t="s">
        <v>3</v>
      </c>
      <c r="H202" s="7">
        <v>193</v>
      </c>
      <c r="I202" s="7">
        <v>273</v>
      </c>
      <c r="J202" s="7">
        <v>195</v>
      </c>
      <c r="K202" s="7">
        <v>155</v>
      </c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7">
        <v>194</v>
      </c>
      <c r="I203" s="7">
        <v>274</v>
      </c>
      <c r="J203" s="7">
        <v>196</v>
      </c>
      <c r="K203" s="7">
        <v>156</v>
      </c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7">
        <v>195</v>
      </c>
      <c r="I204" s="7">
        <v>275</v>
      </c>
      <c r="J204" s="7">
        <v>197</v>
      </c>
      <c r="K204" s="7">
        <v>157</v>
      </c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7">
        <v>196</v>
      </c>
      <c r="I205" s="7">
        <v>276</v>
      </c>
      <c r="J205" s="7">
        <v>198</v>
      </c>
      <c r="K205" s="7">
        <v>158</v>
      </c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7">
        <v>197</v>
      </c>
      <c r="I206" s="7">
        <v>277</v>
      </c>
      <c r="J206" s="7">
        <v>199</v>
      </c>
      <c r="K206" s="7">
        <v>159</v>
      </c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7">
        <v>198</v>
      </c>
      <c r="I207" s="7">
        <v>278</v>
      </c>
      <c r="J207" s="7">
        <v>200</v>
      </c>
      <c r="K207" s="7">
        <v>160</v>
      </c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7">
        <v>199</v>
      </c>
      <c r="I208" s="7">
        <v>279</v>
      </c>
      <c r="J208" s="7">
        <v>201</v>
      </c>
      <c r="K208" s="7">
        <v>161</v>
      </c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7">
        <v>200</v>
      </c>
      <c r="I209" s="7">
        <v>280</v>
      </c>
      <c r="J209" s="7">
        <v>202</v>
      </c>
      <c r="K209" s="7">
        <v>162</v>
      </c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7">
        <v>201</v>
      </c>
      <c r="I210" s="7">
        <v>281</v>
      </c>
      <c r="J210" s="7">
        <v>203</v>
      </c>
      <c r="K210" s="7">
        <v>163</v>
      </c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7">
        <v>202</v>
      </c>
      <c r="I211" s="7">
        <v>282</v>
      </c>
      <c r="J211" s="7">
        <v>204</v>
      </c>
      <c r="K211" s="7">
        <v>164</v>
      </c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7">
        <v>203</v>
      </c>
      <c r="I212" s="7">
        <v>283</v>
      </c>
      <c r="J212" s="7">
        <v>205</v>
      </c>
      <c r="K212" s="7">
        <v>165</v>
      </c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7">
        <v>204</v>
      </c>
      <c r="I213" s="7">
        <v>284</v>
      </c>
      <c r="J213" s="7">
        <v>206</v>
      </c>
      <c r="K213" s="7">
        <v>166</v>
      </c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7">
        <v>205</v>
      </c>
      <c r="I214" s="7">
        <v>285</v>
      </c>
      <c r="J214" s="7">
        <v>207</v>
      </c>
      <c r="K214" s="7">
        <v>167</v>
      </c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7">
        <v>206</v>
      </c>
      <c r="I215" s="7">
        <v>286</v>
      </c>
      <c r="J215" s="7">
        <v>208</v>
      </c>
      <c r="K215" s="7">
        <v>168</v>
      </c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7">
        <v>207</v>
      </c>
      <c r="I216" s="7">
        <v>287</v>
      </c>
      <c r="J216" s="7">
        <v>209</v>
      </c>
      <c r="K216" s="7">
        <v>169</v>
      </c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7">
        <v>208</v>
      </c>
      <c r="I217" s="7">
        <v>288</v>
      </c>
      <c r="J217" s="7">
        <v>210</v>
      </c>
      <c r="K217" s="7">
        <v>170</v>
      </c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7">
        <v>209</v>
      </c>
      <c r="I218" s="7">
        <v>289</v>
      </c>
      <c r="J218" s="7">
        <v>211</v>
      </c>
      <c r="K218" s="7">
        <v>171</v>
      </c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7">
        <v>210</v>
      </c>
      <c r="I219" s="7">
        <v>290</v>
      </c>
      <c r="J219" s="7">
        <v>212</v>
      </c>
      <c r="K219" s="7">
        <v>172</v>
      </c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7">
        <v>211</v>
      </c>
      <c r="I220" s="7">
        <v>291</v>
      </c>
      <c r="J220" s="7">
        <v>213</v>
      </c>
      <c r="K220" s="7">
        <v>173</v>
      </c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7">
        <v>212</v>
      </c>
      <c r="I221" s="7">
        <v>292</v>
      </c>
      <c r="J221" s="7">
        <v>214</v>
      </c>
      <c r="K221" s="7">
        <v>174</v>
      </c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7">
        <v>213</v>
      </c>
      <c r="I222" s="7">
        <v>293</v>
      </c>
      <c r="J222" s="7">
        <v>215</v>
      </c>
      <c r="K222" s="7">
        <v>175</v>
      </c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2" t="s">
        <v>238</v>
      </c>
      <c r="G223" s="41" t="s">
        <v>3</v>
      </c>
      <c r="H223" s="7">
        <v>214</v>
      </c>
      <c r="I223" s="7">
        <v>294</v>
      </c>
      <c r="J223" s="7">
        <v>216</v>
      </c>
      <c r="K223" s="7">
        <v>176</v>
      </c>
      <c r="L223" s="13"/>
    </row>
    <row r="224" spans="1:1025" customHeight="1" ht="12.8">
      <c r="B224" s="9"/>
      <c r="C224" s="14"/>
      <c r="D224" s="9"/>
      <c r="E224" s="14"/>
      <c r="F224" s="22" t="s">
        <v>6</v>
      </c>
      <c r="G224" s="41" t="s">
        <v>3</v>
      </c>
      <c r="H224" s="7">
        <v>215</v>
      </c>
      <c r="I224" s="7">
        <v>295</v>
      </c>
      <c r="J224" s="7">
        <v>217</v>
      </c>
      <c r="K224" s="7">
        <v>177</v>
      </c>
      <c r="L224" s="13"/>
    </row>
    <row r="225" spans="1:1025" customHeight="1" ht="12.75">
      <c r="B225" s="9"/>
      <c r="C225" s="14"/>
      <c r="D225" s="9"/>
      <c r="E225" s="14" t="s">
        <v>124</v>
      </c>
      <c r="F225" s="22" t="s">
        <v>238</v>
      </c>
      <c r="G225" s="41" t="s">
        <v>3</v>
      </c>
      <c r="H225" s="7">
        <v>216</v>
      </c>
      <c r="I225" s="7">
        <v>296</v>
      </c>
      <c r="J225" s="7">
        <v>218</v>
      </c>
      <c r="K225" s="7">
        <v>178</v>
      </c>
      <c r="L225" s="13"/>
    </row>
    <row r="226" spans="1:1025" customHeight="1" ht="12.8">
      <c r="B226" s="9"/>
      <c r="C226" s="14"/>
      <c r="D226" s="9"/>
      <c r="E226" s="14"/>
      <c r="F226" s="22" t="s">
        <v>6</v>
      </c>
      <c r="G226" s="41" t="s">
        <v>3</v>
      </c>
      <c r="H226" s="7">
        <v>217</v>
      </c>
      <c r="I226" s="7">
        <v>297</v>
      </c>
      <c r="J226" s="7">
        <v>219</v>
      </c>
      <c r="K226" s="7">
        <v>179</v>
      </c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2" t="s">
        <v>238</v>
      </c>
      <c r="G227" s="41" t="s">
        <v>3</v>
      </c>
      <c r="H227" s="7">
        <v>218</v>
      </c>
      <c r="I227" s="7">
        <v>298</v>
      </c>
      <c r="J227" s="7">
        <v>220</v>
      </c>
      <c r="K227" s="7">
        <v>180</v>
      </c>
      <c r="L227" s="13"/>
    </row>
    <row r="228" spans="1:1025" customHeight="1" ht="12.8">
      <c r="B228" s="9"/>
      <c r="C228" s="14"/>
      <c r="D228" s="9"/>
      <c r="E228" s="14"/>
      <c r="F228" s="22" t="s">
        <v>6</v>
      </c>
      <c r="G228" s="41" t="s">
        <v>3</v>
      </c>
      <c r="H228" s="7">
        <v>219</v>
      </c>
      <c r="I228" s="7">
        <v>299</v>
      </c>
      <c r="J228" s="7">
        <v>221</v>
      </c>
      <c r="K228" s="7">
        <v>181</v>
      </c>
      <c r="L228" s="13"/>
    </row>
    <row r="229" spans="1:1025" customHeight="1" ht="12.75">
      <c r="B229" s="9"/>
      <c r="C229" s="14"/>
      <c r="D229" s="9"/>
      <c r="E229" s="14" t="s">
        <v>124</v>
      </c>
      <c r="F229" s="22" t="s">
        <v>238</v>
      </c>
      <c r="G229" s="41" t="s">
        <v>3</v>
      </c>
      <c r="H229" s="7">
        <v>220</v>
      </c>
      <c r="I229" s="7">
        <v>300</v>
      </c>
      <c r="J229" s="7">
        <v>222</v>
      </c>
      <c r="K229" s="7">
        <v>182</v>
      </c>
      <c r="L229" s="13"/>
    </row>
    <row r="230" spans="1:1025" customHeight="1" ht="12.8">
      <c r="B230" s="9"/>
      <c r="C230" s="14"/>
      <c r="D230" s="9"/>
      <c r="E230" s="14"/>
      <c r="F230" s="22" t="s">
        <v>6</v>
      </c>
      <c r="G230" s="41" t="s">
        <v>3</v>
      </c>
      <c r="H230" s="7">
        <v>221</v>
      </c>
      <c r="I230" s="7">
        <v>301</v>
      </c>
      <c r="J230" s="7">
        <v>223</v>
      </c>
      <c r="K230" s="7">
        <v>183</v>
      </c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2" t="s">
        <v>238</v>
      </c>
      <c r="G231" s="41" t="s">
        <v>3</v>
      </c>
      <c r="H231" s="7">
        <v>222</v>
      </c>
      <c r="I231" s="7">
        <v>302</v>
      </c>
      <c r="J231" s="7">
        <v>224</v>
      </c>
      <c r="K231" s="7">
        <v>184</v>
      </c>
      <c r="L231" s="13"/>
    </row>
    <row r="232" spans="1:1025" customHeight="1" ht="12.8">
      <c r="B232" s="9"/>
      <c r="C232" s="14"/>
      <c r="D232" s="9"/>
      <c r="E232" s="14"/>
      <c r="F232" s="22" t="s">
        <v>6</v>
      </c>
      <c r="G232" s="41" t="s">
        <v>3</v>
      </c>
      <c r="H232" s="7">
        <v>223</v>
      </c>
      <c r="I232" s="7">
        <v>303</v>
      </c>
      <c r="J232" s="7">
        <v>225</v>
      </c>
      <c r="K232" s="7">
        <v>185</v>
      </c>
      <c r="L232" s="13"/>
    </row>
    <row r="233" spans="1:1025" customHeight="1" ht="12.75">
      <c r="B233" s="9"/>
      <c r="C233" s="14"/>
      <c r="D233" s="9"/>
      <c r="E233" s="14" t="s">
        <v>124</v>
      </c>
      <c r="F233" s="22" t="s">
        <v>238</v>
      </c>
      <c r="G233" s="41" t="s">
        <v>3</v>
      </c>
      <c r="H233" s="7">
        <v>224</v>
      </c>
      <c r="I233" s="7">
        <v>304</v>
      </c>
      <c r="J233" s="7">
        <v>226</v>
      </c>
      <c r="K233" s="7">
        <v>186</v>
      </c>
      <c r="L233" s="13"/>
    </row>
    <row r="234" spans="1:1025" customHeight="1" ht="12.8">
      <c r="B234" s="9"/>
      <c r="C234" s="14"/>
      <c r="D234" s="9"/>
      <c r="E234" s="14"/>
      <c r="F234" s="22" t="s">
        <v>6</v>
      </c>
      <c r="G234" s="41" t="s">
        <v>3</v>
      </c>
      <c r="H234" s="7">
        <v>225</v>
      </c>
      <c r="I234" s="7">
        <v>305</v>
      </c>
      <c r="J234" s="7">
        <v>227</v>
      </c>
      <c r="K234" s="7">
        <v>187</v>
      </c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2" t="s">
        <v>238</v>
      </c>
      <c r="G235" s="41" t="s">
        <v>3</v>
      </c>
      <c r="H235" s="7">
        <v>226</v>
      </c>
      <c r="I235" s="7">
        <v>306</v>
      </c>
      <c r="J235" s="7">
        <v>228</v>
      </c>
      <c r="K235" s="7">
        <v>188</v>
      </c>
      <c r="L235" s="13"/>
    </row>
    <row r="236" spans="1:1025" customHeight="1" ht="12.8">
      <c r="B236" s="9"/>
      <c r="C236" s="14"/>
      <c r="D236" s="9"/>
      <c r="E236" s="14"/>
      <c r="F236" s="22" t="s">
        <v>6</v>
      </c>
      <c r="G236" s="41" t="s">
        <v>3</v>
      </c>
      <c r="H236" s="7">
        <v>227</v>
      </c>
      <c r="I236" s="7">
        <v>307</v>
      </c>
      <c r="J236" s="7">
        <v>229</v>
      </c>
      <c r="K236" s="7">
        <v>189</v>
      </c>
      <c r="L236" s="13"/>
    </row>
    <row r="237" spans="1:1025" customHeight="1" ht="12.75">
      <c r="B237" s="9"/>
      <c r="C237" s="14"/>
      <c r="D237" s="9"/>
      <c r="E237" s="14" t="s">
        <v>124</v>
      </c>
      <c r="F237" s="22" t="s">
        <v>238</v>
      </c>
      <c r="G237" s="41" t="s">
        <v>3</v>
      </c>
      <c r="H237" s="7">
        <v>228</v>
      </c>
      <c r="I237" s="7">
        <v>308</v>
      </c>
      <c r="J237" s="7">
        <v>230</v>
      </c>
      <c r="K237" s="7">
        <v>190</v>
      </c>
      <c r="L237" s="13"/>
    </row>
    <row r="238" spans="1:1025" customHeight="1" ht="12.8">
      <c r="B238" s="9"/>
      <c r="C238" s="14"/>
      <c r="D238" s="9"/>
      <c r="E238" s="14"/>
      <c r="F238" s="22" t="s">
        <v>6</v>
      </c>
      <c r="G238" s="41" t="s">
        <v>3</v>
      </c>
      <c r="H238" s="7">
        <v>229</v>
      </c>
      <c r="I238" s="7">
        <v>309</v>
      </c>
      <c r="J238" s="7">
        <v>231</v>
      </c>
      <c r="K238" s="7">
        <v>191</v>
      </c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7">
        <v>230</v>
      </c>
      <c r="I239" s="7">
        <v>310</v>
      </c>
      <c r="J239" s="7">
        <v>232</v>
      </c>
      <c r="K239" s="7">
        <v>192</v>
      </c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7">
        <v>231</v>
      </c>
      <c r="I240" s="7">
        <v>311</v>
      </c>
      <c r="J240" s="7">
        <v>233</v>
      </c>
      <c r="K240" s="7">
        <v>193</v>
      </c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7">
        <v>232</v>
      </c>
      <c r="I241" s="7">
        <v>312</v>
      </c>
      <c r="J241" s="7">
        <v>234</v>
      </c>
      <c r="K241" s="7">
        <v>194</v>
      </c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7">
        <v>233</v>
      </c>
      <c r="I242" s="7">
        <v>313</v>
      </c>
      <c r="J242" s="7">
        <v>235</v>
      </c>
      <c r="K242" s="7">
        <v>195</v>
      </c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7">
        <v>234</v>
      </c>
      <c r="I243" s="7">
        <v>314</v>
      </c>
      <c r="J243" s="7">
        <v>236</v>
      </c>
      <c r="K243" s="7">
        <v>196</v>
      </c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7">
        <v>235</v>
      </c>
      <c r="I244" s="7">
        <v>315</v>
      </c>
      <c r="J244" s="7">
        <v>237</v>
      </c>
      <c r="K244" s="7">
        <v>197</v>
      </c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8">
        <f>SUM(H153:H244)</f>
        <v>17434</v>
      </c>
      <c r="I245" s="18">
        <f>SUM(I153:I244)</f>
        <v>24794</v>
      </c>
      <c r="J245" s="18">
        <f>SUM(J153:J244)</f>
        <v>17618</v>
      </c>
      <c r="K245" s="18">
        <f>SUM(K153:K244)</f>
        <v>13938</v>
      </c>
      <c r="L245" s="18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2"/>
      <c r="J247" s="52"/>
      <c r="K247" s="52"/>
      <c r="L247" s="52"/>
    </row>
    <row r="248" spans="1:1025" customHeight="1" ht="12.8">
      <c r="B248" s="53" t="s">
        <v>311</v>
      </c>
      <c r="C248" s="54"/>
      <c r="D248" s="54"/>
      <c r="E248" s="54"/>
      <c r="F248" s="54"/>
      <c r="G248" s="55"/>
      <c r="H248" s="7">
        <v>226</v>
      </c>
      <c r="I248" s="7">
        <v>306</v>
      </c>
      <c r="J248" s="7">
        <v>228</v>
      </c>
      <c r="K248" s="7">
        <v>188</v>
      </c>
      <c r="L248" s="56"/>
    </row>
    <row r="249" spans="1:1025" customHeight="1" ht="12.75">
      <c r="B249" s="1"/>
      <c r="C249" s="1"/>
      <c r="D249" s="1"/>
      <c r="E249" s="1"/>
      <c r="F249" s="1"/>
      <c r="G249" s="1"/>
      <c r="H249" s="52"/>
      <c r="I249" s="52"/>
      <c r="J249" s="52"/>
      <c r="K249" s="52"/>
      <c r="L249" s="52"/>
    </row>
    <row r="250" spans="1:1025" customHeight="1" ht="12.8">
      <c r="B250" s="53" t="s">
        <v>312</v>
      </c>
      <c r="C250" s="54"/>
      <c r="D250" s="54"/>
      <c r="E250" s="54"/>
      <c r="F250" s="54"/>
      <c r="G250" s="55"/>
      <c r="H250" s="7">
        <v>231</v>
      </c>
      <c r="I250" s="7">
        <v>311</v>
      </c>
      <c r="J250" s="7">
        <v>233</v>
      </c>
      <c r="K250" s="7">
        <v>193</v>
      </c>
      <c r="L250" s="56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2"/>
      <c r="K251" s="52"/>
      <c r="L251" s="52"/>
    </row>
    <row r="252" spans="1:1025" customHeight="1" ht="12.75">
      <c r="B252" s="53" t="s">
        <v>313</v>
      </c>
      <c r="C252" s="54"/>
      <c r="D252" s="54"/>
      <c r="E252" s="54"/>
      <c r="F252" s="54"/>
      <c r="G252" s="55"/>
      <c r="H252" s="7">
        <v>221</v>
      </c>
      <c r="I252" s="7">
        <v>301</v>
      </c>
      <c r="J252" s="7">
        <v>223</v>
      </c>
      <c r="K252" s="7">
        <v>183</v>
      </c>
      <c r="L252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zoomScale="65" zoomScaleNormal="65" showGridLines="true" showRowColHeaders="1">
      <selection activeCell="H13" sqref="H13"/>
    </sheetView>
  </sheetViews>
  <sheetFormatPr defaultRowHeight="14.4" outlineLevelRow="0" outlineLevelCol="0"/>
  <cols>
    <col min="1" max="1" width="4.5918367346939" customWidth="true" style="0"/>
    <col min="2" max="2" width="117.57653061224" customWidth="true" style="0"/>
    <col min="3" max="3" width="13.90306122449" customWidth="true" style="0"/>
    <col min="4" max="4" width="13.90306122449" customWidth="true" style="0"/>
    <col min="5" max="5" width="13.90306122449" customWidth="true" style="0"/>
    <col min="6" max="6" width="13.90306122449" customWidth="true" style="0"/>
    <col min="7" max="7" width="13.90306122449" customWidth="true" style="0"/>
    <col min="8" max="8" width="10.801020408163" customWidth="true" style="0"/>
    <col min="9" max="9" width="10.801020408163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8">
      <c r="B4" s="57" t="s">
        <v>315</v>
      </c>
      <c r="C4" s="7">
        <v>221</v>
      </c>
      <c r="D4" s="7">
        <v>301</v>
      </c>
      <c r="E4" s="7">
        <v>223</v>
      </c>
      <c r="F4" s="7">
        <v>183</v>
      </c>
      <c r="G4" s="57"/>
    </row>
    <row r="5" spans="1:1025" customHeight="1" ht="12.8">
      <c r="B5" s="57" t="s">
        <v>316</v>
      </c>
      <c r="C5" s="7">
        <v>222</v>
      </c>
      <c r="D5" s="7">
        <v>302</v>
      </c>
      <c r="E5" s="7">
        <v>224</v>
      </c>
      <c r="F5" s="7">
        <v>184</v>
      </c>
      <c r="G5" s="57"/>
    </row>
    <row r="6" spans="1:1025" customHeight="1" ht="12.75">
      <c r="B6" s="58" t="s">
        <v>317</v>
      </c>
      <c r="C6" s="59"/>
      <c r="D6" s="59"/>
      <c r="E6" s="59"/>
      <c r="F6" s="59"/>
      <c r="G6" s="59"/>
    </row>
    <row r="7" spans="1:1025" customHeight="1" ht="12.8">
      <c r="B7" s="57" t="s">
        <v>318</v>
      </c>
      <c r="C7" s="7">
        <v>221</v>
      </c>
      <c r="D7" s="7">
        <v>301</v>
      </c>
      <c r="E7" s="7">
        <v>223</v>
      </c>
      <c r="F7" s="7">
        <v>183</v>
      </c>
      <c r="G7" s="57"/>
    </row>
    <row r="8" spans="1:1025" customHeight="1" ht="12.8">
      <c r="B8" s="57" t="s">
        <v>319</v>
      </c>
      <c r="C8" s="7">
        <v>222</v>
      </c>
      <c r="D8" s="7">
        <v>302</v>
      </c>
      <c r="E8" s="7">
        <v>224</v>
      </c>
      <c r="F8" s="7">
        <v>184</v>
      </c>
      <c r="G8" s="57"/>
    </row>
    <row r="9" spans="1:1025" customHeight="1" ht="12.8">
      <c r="B9" s="57" t="s">
        <v>320</v>
      </c>
      <c r="C9" s="7">
        <v>223</v>
      </c>
      <c r="D9" s="7">
        <v>303</v>
      </c>
      <c r="E9" s="7">
        <v>225</v>
      </c>
      <c r="F9" s="7">
        <v>185</v>
      </c>
      <c r="G9" s="57"/>
    </row>
    <row r="10" spans="1:1025" customHeight="1" ht="12.8">
      <c r="B10" s="57" t="s">
        <v>321</v>
      </c>
      <c r="C10" s="7">
        <v>224</v>
      </c>
      <c r="D10" s="7">
        <v>304</v>
      </c>
      <c r="E10" s="7">
        <v>226</v>
      </c>
      <c r="F10" s="7">
        <v>186</v>
      </c>
      <c r="G10" s="57"/>
    </row>
    <row r="11" spans="1:1025" customHeight="1" ht="12.8">
      <c r="B11" s="57" t="s">
        <v>322</v>
      </c>
      <c r="C11" s="7">
        <v>225</v>
      </c>
      <c r="D11" s="7">
        <v>305</v>
      </c>
      <c r="E11" s="7">
        <v>227</v>
      </c>
      <c r="F11" s="7">
        <v>187</v>
      </c>
      <c r="G11" s="57"/>
    </row>
    <row r="12" spans="1:1025" customHeight="1" ht="12.75">
      <c r="B12" s="58" t="s">
        <v>323</v>
      </c>
      <c r="C12" s="60"/>
      <c r="D12" s="60"/>
      <c r="E12" s="60"/>
      <c r="F12" s="60"/>
      <c r="G12" s="60"/>
    </row>
    <row r="13" spans="1:1025" customHeight="1" ht="12.8">
      <c r="B13" s="57" t="s">
        <v>324</v>
      </c>
      <c r="C13" s="7">
        <v>224</v>
      </c>
      <c r="D13" s="7">
        <v>304</v>
      </c>
      <c r="E13" s="7">
        <v>226</v>
      </c>
      <c r="F13" s="7">
        <v>186</v>
      </c>
      <c r="G13" s="57"/>
    </row>
    <row r="14" spans="1:1025" customHeight="1" ht="12.8">
      <c r="B14" s="57" t="s">
        <v>325</v>
      </c>
      <c r="C14" s="7">
        <v>225</v>
      </c>
      <c r="D14" s="7">
        <v>305</v>
      </c>
      <c r="E14" s="7">
        <v>227</v>
      </c>
      <c r="F14" s="7">
        <v>187</v>
      </c>
      <c r="G14" s="57"/>
    </row>
    <row r="15" spans="1:1025" customHeight="1" ht="12.8">
      <c r="B15" s="57" t="s">
        <v>326</v>
      </c>
      <c r="C15" s="7">
        <v>226</v>
      </c>
      <c r="D15" s="7">
        <v>306</v>
      </c>
      <c r="E15" s="7">
        <v>228</v>
      </c>
      <c r="F15" s="7">
        <v>188</v>
      </c>
      <c r="G15" s="57"/>
    </row>
    <row r="16" spans="1:1025" customHeight="1" ht="12.8">
      <c r="B16" s="57" t="s">
        <v>327</v>
      </c>
      <c r="C16" s="7">
        <v>227</v>
      </c>
      <c r="D16" s="7">
        <v>307</v>
      </c>
      <c r="E16" s="7">
        <v>229</v>
      </c>
      <c r="F16" s="7">
        <v>189</v>
      </c>
      <c r="G16" s="57"/>
    </row>
    <row r="17" spans="1:1025" customHeight="1" ht="12.8">
      <c r="B17" s="57" t="s">
        <v>328</v>
      </c>
      <c r="C17" s="7">
        <v>228</v>
      </c>
      <c r="D17" s="7">
        <v>308</v>
      </c>
      <c r="E17" s="7">
        <v>230</v>
      </c>
      <c r="F17" s="7">
        <v>190</v>
      </c>
      <c r="G17" s="57"/>
    </row>
    <row r="18" spans="1:1025" customHeight="1" ht="12.8">
      <c r="B18" s="57" t="s">
        <v>329</v>
      </c>
      <c r="C18" s="7">
        <v>229</v>
      </c>
      <c r="D18" s="7">
        <v>309</v>
      </c>
      <c r="E18" s="7">
        <v>231</v>
      </c>
      <c r="F18" s="7">
        <v>191</v>
      </c>
      <c r="G18" s="57"/>
    </row>
    <row r="19" spans="1:1025" customHeight="1" ht="12.8">
      <c r="B19" s="57" t="s">
        <v>330</v>
      </c>
      <c r="C19" s="7">
        <v>230</v>
      </c>
      <c r="D19" s="7">
        <v>310</v>
      </c>
      <c r="E19" s="7">
        <v>232</v>
      </c>
      <c r="F19" s="7">
        <v>192</v>
      </c>
      <c r="G19" s="57"/>
    </row>
    <row r="20" spans="1:1025" customHeight="1" ht="12.8">
      <c r="B20" s="57" t="s">
        <v>331</v>
      </c>
      <c r="C20" s="7">
        <v>231</v>
      </c>
      <c r="D20" s="7">
        <v>311</v>
      </c>
      <c r="E20" s="7">
        <v>233</v>
      </c>
      <c r="F20" s="7">
        <v>193</v>
      </c>
      <c r="G20" s="57"/>
    </row>
    <row r="21" spans="1:1025" customHeight="1" ht="12.8">
      <c r="B21" s="57" t="s">
        <v>332</v>
      </c>
      <c r="C21" s="7">
        <v>232</v>
      </c>
      <c r="D21" s="7">
        <v>312</v>
      </c>
      <c r="E21" s="7">
        <v>234</v>
      </c>
      <c r="F21" s="7">
        <v>194</v>
      </c>
      <c r="G21" s="57"/>
    </row>
    <row r="22" spans="1:1025" customHeight="1" ht="12.8">
      <c r="B22" s="57" t="s">
        <v>333</v>
      </c>
      <c r="C22" s="7">
        <v>233</v>
      </c>
      <c r="D22" s="7">
        <v>313</v>
      </c>
      <c r="E22" s="7">
        <v>235</v>
      </c>
      <c r="F22" s="7">
        <v>195</v>
      </c>
      <c r="G22" s="57"/>
    </row>
    <row r="23" spans="1:1025" customHeight="1" ht="12.8">
      <c r="B23" s="57" t="s">
        <v>334</v>
      </c>
      <c r="C23" s="7">
        <v>234</v>
      </c>
      <c r="D23" s="7">
        <v>314</v>
      </c>
      <c r="E23" s="7">
        <v>236</v>
      </c>
      <c r="F23" s="7">
        <v>196</v>
      </c>
      <c r="G23" s="57"/>
    </row>
    <row r="26" spans="1:1025" customHeight="1" ht="12.75">
      <c r="B26" s="58" t="s">
        <v>335</v>
      </c>
      <c r="C26" s="60"/>
      <c r="D26" s="60"/>
      <c r="E26" s="60"/>
      <c r="F26" s="60"/>
      <c r="G26" s="60"/>
    </row>
    <row r="27" spans="1:1025" customHeight="1" ht="12.8">
      <c r="B27" s="57" t="s">
        <v>336</v>
      </c>
      <c r="C27" s="7">
        <v>224</v>
      </c>
      <c r="D27" s="7">
        <v>304</v>
      </c>
      <c r="E27" s="7">
        <v>226</v>
      </c>
      <c r="F27" s="7">
        <v>186</v>
      </c>
      <c r="G27" s="57"/>
    </row>
    <row r="28" spans="1:1025" customHeight="1" ht="12.8">
      <c r="B28" s="57" t="s">
        <v>337</v>
      </c>
      <c r="C28" s="7">
        <v>225</v>
      </c>
      <c r="D28" s="7">
        <v>305</v>
      </c>
      <c r="E28" s="7">
        <v>227</v>
      </c>
      <c r="F28" s="7">
        <v>187</v>
      </c>
      <c r="G28" s="57"/>
    </row>
    <row r="29" spans="1:1025" customHeight="1" ht="12.8">
      <c r="B29" s="57" t="s">
        <v>338</v>
      </c>
      <c r="C29" s="7">
        <v>226</v>
      </c>
      <c r="D29" s="7">
        <v>306</v>
      </c>
      <c r="E29" s="7">
        <v>228</v>
      </c>
      <c r="F29" s="7">
        <v>188</v>
      </c>
      <c r="G29" s="57"/>
    </row>
    <row r="30" spans="1:1025" customHeight="1" ht="12.8">
      <c r="B30" s="57" t="s">
        <v>339</v>
      </c>
      <c r="C30" s="7">
        <v>227</v>
      </c>
      <c r="D30" s="7">
        <v>307</v>
      </c>
      <c r="E30" s="7">
        <v>229</v>
      </c>
      <c r="F30" s="7">
        <v>189</v>
      </c>
      <c r="G30" s="57"/>
    </row>
    <row r="31" spans="1:1025" customHeight="1" ht="12.8">
      <c r="B31" s="57" t="s">
        <v>340</v>
      </c>
      <c r="C31" s="7">
        <v>228</v>
      </c>
      <c r="D31" s="7">
        <v>308</v>
      </c>
      <c r="E31" s="7">
        <v>230</v>
      </c>
      <c r="F31" s="7">
        <v>190</v>
      </c>
      <c r="G31" s="57"/>
    </row>
    <row r="32" spans="1:1025" customHeight="1" ht="12.8">
      <c r="B32" s="57" t="s">
        <v>341</v>
      </c>
      <c r="C32" s="7">
        <v>229</v>
      </c>
      <c r="D32" s="7">
        <v>309</v>
      </c>
      <c r="E32" s="7">
        <v>231</v>
      </c>
      <c r="F32" s="7">
        <v>191</v>
      </c>
      <c r="G32" s="57"/>
    </row>
    <row r="33" spans="1:1025" customHeight="1" ht="12.8">
      <c r="B33" s="57" t="s">
        <v>342</v>
      </c>
      <c r="C33" s="7">
        <v>230</v>
      </c>
      <c r="D33" s="7">
        <v>310</v>
      </c>
      <c r="E33" s="7">
        <v>232</v>
      </c>
      <c r="F33" s="7">
        <v>192</v>
      </c>
      <c r="G33" s="57"/>
    </row>
    <row r="34" spans="1:1025" customHeight="1" ht="12.8">
      <c r="B34" s="57" t="s">
        <v>343</v>
      </c>
      <c r="C34" s="7">
        <v>231</v>
      </c>
      <c r="D34" s="7">
        <v>311</v>
      </c>
      <c r="E34" s="7">
        <v>233</v>
      </c>
      <c r="F34" s="7">
        <v>193</v>
      </c>
      <c r="G34" s="57"/>
    </row>
    <row r="35" spans="1:1025" customHeight="1" ht="12.8">
      <c r="B35" s="57" t="s">
        <v>344</v>
      </c>
      <c r="C35" s="7">
        <v>232</v>
      </c>
      <c r="D35" s="7">
        <v>312</v>
      </c>
      <c r="E35" s="7">
        <v>234</v>
      </c>
      <c r="F35" s="7">
        <v>194</v>
      </c>
      <c r="G35" s="57"/>
    </row>
    <row r="36" spans="1:1025" customHeight="1" ht="12.8">
      <c r="B36" s="57" t="s">
        <v>345</v>
      </c>
      <c r="C36" s="7">
        <v>233</v>
      </c>
      <c r="D36" s="7">
        <v>313</v>
      </c>
      <c r="E36" s="7">
        <v>235</v>
      </c>
      <c r="F36" s="7">
        <v>195</v>
      </c>
      <c r="G36" s="57"/>
    </row>
    <row r="37" spans="1:1025" customHeight="1" ht="12.8">
      <c r="B37" s="57" t="s">
        <v>346</v>
      </c>
      <c r="C37" s="7">
        <v>234</v>
      </c>
      <c r="D37" s="7">
        <v>314</v>
      </c>
      <c r="E37" s="7">
        <v>236</v>
      </c>
      <c r="F37" s="7">
        <v>196</v>
      </c>
      <c r="G37" s="57"/>
    </row>
    <row r="38" spans="1:1025" customHeight="1" ht="12.8">
      <c r="B38" s="57" t="s">
        <v>347</v>
      </c>
      <c r="C38" s="7">
        <v>235</v>
      </c>
      <c r="D38" s="7">
        <v>315</v>
      </c>
      <c r="E38" s="7">
        <v>237</v>
      </c>
      <c r="F38" s="7">
        <v>197</v>
      </c>
      <c r="G38" s="57"/>
    </row>
    <row r="39" spans="1:1025" customHeight="1" ht="12.8">
      <c r="B39" s="57" t="s">
        <v>348</v>
      </c>
      <c r="C39" s="7">
        <v>236</v>
      </c>
      <c r="D39" s="7">
        <v>316</v>
      </c>
      <c r="E39" s="7">
        <v>238</v>
      </c>
      <c r="F39" s="7">
        <v>198</v>
      </c>
      <c r="G39" s="57"/>
    </row>
    <row r="40" spans="1:1025" customHeight="1" ht="12.8">
      <c r="B40" s="57" t="s">
        <v>349</v>
      </c>
      <c r="C40" s="7">
        <v>237</v>
      </c>
      <c r="D40" s="7">
        <v>317</v>
      </c>
      <c r="E40" s="7">
        <v>239</v>
      </c>
      <c r="F40" s="7">
        <v>199</v>
      </c>
      <c r="G40" s="57"/>
    </row>
    <row r="41" spans="1:1025" customHeight="1" ht="12.8">
      <c r="B41" s="57" t="s">
        <v>350</v>
      </c>
      <c r="C41" s="7">
        <v>238</v>
      </c>
      <c r="D41" s="7">
        <v>318</v>
      </c>
      <c r="E41" s="7">
        <v>240</v>
      </c>
      <c r="F41" s="7">
        <v>200</v>
      </c>
      <c r="G41" s="57"/>
    </row>
    <row r="42" spans="1:1025" customHeight="1" ht="12.8">
      <c r="B42" s="57" t="s">
        <v>351</v>
      </c>
      <c r="C42" s="7">
        <v>239</v>
      </c>
      <c r="D42" s="7">
        <v>319</v>
      </c>
      <c r="E42" s="7">
        <v>241</v>
      </c>
      <c r="F42" s="7">
        <v>201</v>
      </c>
      <c r="G42" s="57"/>
    </row>
    <row r="43" spans="1:1025" customHeight="1" ht="12.8">
      <c r="B43" s="57" t="s">
        <v>352</v>
      </c>
      <c r="C43" s="7">
        <v>240</v>
      </c>
      <c r="D43" s="7">
        <v>320</v>
      </c>
      <c r="E43" s="7">
        <v>242</v>
      </c>
      <c r="F43" s="7">
        <v>202</v>
      </c>
      <c r="G43" s="57"/>
    </row>
    <row r="44" spans="1:1025" customHeight="1" ht="12.8">
      <c r="B44" s="57" t="s">
        <v>353</v>
      </c>
      <c r="C44" s="7">
        <v>241</v>
      </c>
      <c r="D44" s="7">
        <v>321</v>
      </c>
      <c r="E44" s="7">
        <v>243</v>
      </c>
      <c r="F44" s="7">
        <v>203</v>
      </c>
      <c r="G44" s="57"/>
    </row>
    <row r="45" spans="1:1025" customHeight="1" ht="12.8">
      <c r="B45" s="57" t="s">
        <v>330</v>
      </c>
      <c r="C45" s="7">
        <v>242</v>
      </c>
      <c r="D45" s="7">
        <v>322</v>
      </c>
      <c r="E45" s="7">
        <v>244</v>
      </c>
      <c r="F45" s="7">
        <v>204</v>
      </c>
      <c r="G45" s="57"/>
    </row>
    <row r="46" spans="1:1025" customHeight="1" ht="12.8">
      <c r="B46" s="57" t="s">
        <v>354</v>
      </c>
      <c r="C46" s="7">
        <v>243</v>
      </c>
      <c r="D46" s="7">
        <v>323</v>
      </c>
      <c r="E46" s="7">
        <v>245</v>
      </c>
      <c r="F46" s="7">
        <v>205</v>
      </c>
      <c r="G46" s="57"/>
    </row>
    <row r="47" spans="1:1025" customHeight="1" ht="12.8">
      <c r="B47" s="57" t="s">
        <v>355</v>
      </c>
      <c r="C47" s="7">
        <v>244</v>
      </c>
      <c r="D47" s="7">
        <v>324</v>
      </c>
      <c r="E47" s="7">
        <v>246</v>
      </c>
      <c r="F47" s="7">
        <v>206</v>
      </c>
      <c r="G47" s="57"/>
    </row>
    <row r="50" spans="1:1025" customHeight="1" ht="12.75">
      <c r="B50" s="58" t="s">
        <v>356</v>
      </c>
      <c r="C50" s="60"/>
      <c r="D50" s="60"/>
      <c r="E50" s="60"/>
      <c r="F50" s="60"/>
      <c r="G50" s="60"/>
    </row>
    <row r="51" spans="1:1025" customHeight="1" ht="12.8">
      <c r="B51" s="57" t="s">
        <v>357</v>
      </c>
      <c r="C51" s="7">
        <v>224</v>
      </c>
      <c r="D51" s="7">
        <v>304</v>
      </c>
      <c r="E51" s="7">
        <v>226</v>
      </c>
      <c r="F51" s="7">
        <v>186</v>
      </c>
      <c r="G51" s="57"/>
    </row>
    <row r="52" spans="1:1025" customHeight="1" ht="12.8">
      <c r="B52" s="57" t="s">
        <v>358</v>
      </c>
      <c r="C52" s="7">
        <v>225</v>
      </c>
      <c r="D52" s="7">
        <v>305</v>
      </c>
      <c r="E52" s="7">
        <v>227</v>
      </c>
      <c r="F52" s="7">
        <v>187</v>
      </c>
      <c r="G52" s="57"/>
    </row>
    <row r="53" spans="1:1025" customHeight="1" ht="12.8">
      <c r="B53" s="57" t="s">
        <v>359</v>
      </c>
      <c r="C53" s="7">
        <v>226</v>
      </c>
      <c r="D53" s="7">
        <v>306</v>
      </c>
      <c r="E53" s="7">
        <v>228</v>
      </c>
      <c r="F53" s="7">
        <v>188</v>
      </c>
      <c r="G53" s="57"/>
    </row>
    <row r="54" spans="1:1025" customHeight="1" ht="12.8">
      <c r="B54" s="57" t="s">
        <v>360</v>
      </c>
      <c r="C54" s="7">
        <v>227</v>
      </c>
      <c r="D54" s="7">
        <v>307</v>
      </c>
      <c r="E54" s="7">
        <v>229</v>
      </c>
      <c r="F54" s="7">
        <v>189</v>
      </c>
      <c r="G54" s="57"/>
    </row>
    <row r="55" spans="1:1025" customHeight="1" ht="12.8">
      <c r="B55" s="57" t="s">
        <v>361</v>
      </c>
      <c r="C55" s="7">
        <v>228</v>
      </c>
      <c r="D55" s="7">
        <v>308</v>
      </c>
      <c r="E55" s="7">
        <v>230</v>
      </c>
      <c r="F55" s="7">
        <v>190</v>
      </c>
      <c r="G55" s="57"/>
    </row>
    <row r="56" spans="1:1025" customHeight="1" ht="12.8">
      <c r="B56" s="57" t="s">
        <v>362</v>
      </c>
      <c r="C56" s="7">
        <v>229</v>
      </c>
      <c r="D56" s="7">
        <v>309</v>
      </c>
      <c r="E56" s="7">
        <v>231</v>
      </c>
      <c r="F56" s="7">
        <v>191</v>
      </c>
      <c r="G56" s="57"/>
    </row>
    <row r="57" spans="1:1025" customHeight="1" ht="12.8">
      <c r="B57" s="57" t="s">
        <v>363</v>
      </c>
      <c r="C57" s="7">
        <v>230</v>
      </c>
      <c r="D57" s="7">
        <v>310</v>
      </c>
      <c r="E57" s="7">
        <v>232</v>
      </c>
      <c r="F57" s="7">
        <v>192</v>
      </c>
      <c r="G57" s="57"/>
    </row>
    <row r="58" spans="1:1025" customHeight="1" ht="12.8">
      <c r="B58" s="57" t="s">
        <v>329</v>
      </c>
      <c r="C58" s="7">
        <v>231</v>
      </c>
      <c r="D58" s="7">
        <v>311</v>
      </c>
      <c r="E58" s="7">
        <v>233</v>
      </c>
      <c r="F58" s="7">
        <v>193</v>
      </c>
      <c r="G58" s="57"/>
    </row>
    <row r="59" spans="1:1025" customHeight="1" ht="12.8">
      <c r="B59" s="57" t="s">
        <v>332</v>
      </c>
      <c r="C59" s="7">
        <v>232</v>
      </c>
      <c r="D59" s="7">
        <v>312</v>
      </c>
      <c r="E59" s="7">
        <v>234</v>
      </c>
      <c r="F59" s="7">
        <v>194</v>
      </c>
      <c r="G59" s="57"/>
    </row>
    <row r="60" spans="1:1025" customHeight="1" ht="12.8">
      <c r="B60" s="57" t="s">
        <v>355</v>
      </c>
      <c r="C60" s="7">
        <v>233</v>
      </c>
      <c r="D60" s="7">
        <v>313</v>
      </c>
      <c r="E60" s="7">
        <v>235</v>
      </c>
      <c r="F60" s="7">
        <v>195</v>
      </c>
      <c r="G60" s="57"/>
    </row>
    <row r="61" spans="1:1025" customHeight="1" ht="12.8">
      <c r="B61" s="57" t="s">
        <v>364</v>
      </c>
      <c r="C61" s="7">
        <v>234</v>
      </c>
      <c r="D61" s="7">
        <v>314</v>
      </c>
      <c r="E61" s="7">
        <v>236</v>
      </c>
      <c r="F61" s="7">
        <v>196</v>
      </c>
      <c r="G61" s="57"/>
    </row>
    <row r="62" spans="1:1025" customHeight="1" ht="12.8">
      <c r="B62" s="57" t="s">
        <v>365</v>
      </c>
      <c r="C62" s="7">
        <v>235</v>
      </c>
      <c r="D62" s="7">
        <v>315</v>
      </c>
      <c r="E62" s="7">
        <v>237</v>
      </c>
      <c r="F62" s="7">
        <v>197</v>
      </c>
      <c r="G62" s="57"/>
    </row>
    <row r="65" spans="1:1025" customHeight="1" ht="12.8">
      <c r="B65" s="57" t="s">
        <v>366</v>
      </c>
      <c r="C65" s="7">
        <v>224</v>
      </c>
      <c r="D65" s="7">
        <v>304</v>
      </c>
      <c r="E65" s="7">
        <v>226</v>
      </c>
      <c r="F65" s="7">
        <v>186</v>
      </c>
      <c r="G65" s="57"/>
    </row>
    <row r="66" spans="1:1025" customHeight="1" ht="12.8">
      <c r="B66" s="57" t="s">
        <v>367</v>
      </c>
      <c r="C66" s="7">
        <v>225</v>
      </c>
      <c r="D66" s="7">
        <v>305</v>
      </c>
      <c r="E66" s="7">
        <v>227</v>
      </c>
      <c r="F66" s="7">
        <v>187</v>
      </c>
      <c r="G66" s="57"/>
    </row>
    <row r="67" spans="1:1025" customHeight="1" ht="12.8">
      <c r="B67" s="57" t="s">
        <v>368</v>
      </c>
      <c r="C67" s="7">
        <v>226</v>
      </c>
      <c r="D67" s="7">
        <v>306</v>
      </c>
      <c r="E67" s="7">
        <v>228</v>
      </c>
      <c r="F67" s="7">
        <v>188</v>
      </c>
      <c r="G67" s="57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65" zoomScaleNormal="65" showGridLines="true" showRowColHeaders="1">
      <selection activeCell="A1" sqref="A1"/>
    </sheetView>
  </sheetViews>
  <sheetFormatPr defaultRowHeight="14.4" outlineLevelRow="0" outlineLevelCol="0"/>
  <cols>
    <col min="1" max="1" width="1.3520408163265" customWidth="true" style="0"/>
    <col min="2" max="2" width="3.9132653061225" customWidth="true" style="0"/>
    <col min="3" max="3" width="10.801020408163" customWidth="true" style="0"/>
    <col min="4" max="4" width="10.801020408163" customWidth="true" style="0"/>
    <col min="5" max="5" width="10.801020408163" customWidth="true" style="0"/>
    <col min="6" max="6" width="10.801020408163" customWidth="true" style="0"/>
    <col min="7" max="7" width="10.801020408163" customWidth="true" style="0"/>
    <col min="8" max="8" width="10.801020408163" customWidth="true" style="0"/>
    <col min="9" max="9" width="10.801020408163" customWidth="true" style="0"/>
    <col min="10" max="10" width="10.801020408163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1" t="s">
        <v>369</v>
      </c>
    </row>
    <row r="4" spans="1:1025" customHeight="1" ht="12.75">
      <c r="D4" s="62">
        <v>2012</v>
      </c>
      <c r="E4" s="62">
        <v>2013</v>
      </c>
      <c r="F4" s="62">
        <v>2014</v>
      </c>
      <c r="G4" s="62">
        <v>2015</v>
      </c>
      <c r="H4" s="62">
        <v>2016</v>
      </c>
      <c r="I4" s="62">
        <v>2017</v>
      </c>
    </row>
    <row r="5" spans="1:1025" customHeight="1" ht="7.5">
      <c r="D5" s="63"/>
      <c r="E5" s="63"/>
      <c r="F5" s="63"/>
      <c r="G5" s="63"/>
      <c r="H5" s="63"/>
      <c r="I5" s="63"/>
    </row>
    <row r="6" spans="1:1025" customHeight="1" ht="14.25">
      <c r="C6" t="s">
        <v>370</v>
      </c>
      <c r="D6" s="64"/>
      <c r="E6" s="64"/>
      <c r="F6" s="64"/>
      <c r="G6" s="64"/>
      <c r="H6" s="64"/>
      <c r="I6" s="64"/>
    </row>
    <row r="7" spans="1:1025" customHeight="1" ht="14.25">
      <c r="C7" t="s">
        <v>371</v>
      </c>
      <c r="D7" s="64"/>
      <c r="E7" s="64"/>
      <c r="F7" s="64"/>
      <c r="G7" s="64"/>
      <c r="H7" s="64"/>
      <c r="I7" s="64"/>
    </row>
    <row r="8" spans="1:1025" customHeight="1" ht="14.25">
      <c r="C8" t="s">
        <v>372</v>
      </c>
      <c r="D8" s="64"/>
      <c r="E8" s="64"/>
      <c r="F8" s="64"/>
      <c r="G8" s="64"/>
      <c r="H8" s="64"/>
      <c r="I8" s="64"/>
    </row>
    <row r="9" spans="1:1025" customHeight="1" ht="14.25">
      <c r="C9" t="s">
        <v>373</v>
      </c>
      <c r="D9" s="64"/>
      <c r="E9" s="64"/>
      <c r="F9" s="64"/>
      <c r="G9" s="64"/>
      <c r="H9" s="64"/>
      <c r="I9" s="64"/>
    </row>
    <row r="10" spans="1:1025" customHeight="1" ht="14.25">
      <c r="C10" t="s">
        <v>374</v>
      </c>
      <c r="D10" s="64"/>
      <c r="E10" s="64"/>
      <c r="F10" s="64"/>
      <c r="G10" s="64"/>
      <c r="H10" s="64"/>
      <c r="I10" s="64"/>
    </row>
    <row r="11" spans="1:1025" customHeight="1" ht="14.25">
      <c r="C11" t="s">
        <v>375</v>
      </c>
      <c r="D11" s="64"/>
      <c r="E11" s="64"/>
      <c r="F11" s="64"/>
      <c r="G11" s="64"/>
      <c r="H11" s="64"/>
      <c r="I11" s="64"/>
    </row>
    <row r="12" spans="1:1025" customHeight="1" ht="14.25">
      <c r="C12" t="s">
        <v>376</v>
      </c>
      <c r="D12" s="64"/>
      <c r="E12" s="64"/>
      <c r="F12" s="64"/>
      <c r="G12" s="64"/>
      <c r="H12" s="64"/>
      <c r="I12" s="64"/>
    </row>
    <row r="13" spans="1:1025" customHeight="1" ht="14.25">
      <c r="C13" t="s">
        <v>377</v>
      </c>
      <c r="D13" s="64"/>
      <c r="E13" s="64"/>
      <c r="F13" s="64"/>
      <c r="G13" s="64"/>
      <c r="H13" s="64"/>
      <c r="I13" s="64"/>
    </row>
    <row r="14" spans="1:1025" customHeight="1" ht="14.25">
      <c r="C14" t="s">
        <v>378</v>
      </c>
      <c r="D14" s="64"/>
      <c r="E14" s="64"/>
      <c r="F14" s="64"/>
      <c r="G14" s="64"/>
      <c r="H14" s="64"/>
      <c r="I14" s="64"/>
    </row>
    <row r="15" spans="1:1025" customHeight="1" ht="14.25">
      <c r="C15" t="s">
        <v>379</v>
      </c>
      <c r="D15" s="64"/>
      <c r="E15" s="64"/>
      <c r="F15" s="64"/>
      <c r="G15" s="64"/>
      <c r="H15" s="64"/>
      <c r="I15" s="64"/>
    </row>
    <row r="16" spans="1:1025" customHeight="1" ht="14.25">
      <c r="C16" t="s">
        <v>380</v>
      </c>
      <c r="D16" s="64"/>
      <c r="E16" s="64"/>
      <c r="F16" s="64"/>
      <c r="G16" s="64"/>
      <c r="H16" s="64"/>
      <c r="I16" s="64"/>
    </row>
    <row r="17" spans="1:1025" customHeight="1" ht="14.25">
      <c r="C17" t="s">
        <v>381</v>
      </c>
      <c r="D17" s="64"/>
      <c r="E17" s="64"/>
      <c r="F17" s="64"/>
      <c r="G17" s="64"/>
      <c r="H17" s="64"/>
      <c r="I17" s="64"/>
    </row>
    <row r="20" spans="1:1025" customHeight="1" ht="15.75">
      <c r="C20" s="61" t="s">
        <v>382</v>
      </c>
    </row>
    <row r="22" spans="1:1025" customHeight="1" ht="12.75">
      <c r="D22" s="62">
        <v>2012</v>
      </c>
      <c r="E22" s="62">
        <v>2013</v>
      </c>
      <c r="F22" s="62">
        <v>2014</v>
      </c>
      <c r="G22" s="62">
        <v>2015</v>
      </c>
      <c r="H22" s="62">
        <v>2016</v>
      </c>
      <c r="I22" s="62">
        <v>2017</v>
      </c>
    </row>
    <row r="23" spans="1:1025" customHeight="1" ht="12.75">
      <c r="D23" s="63"/>
      <c r="E23" s="63"/>
      <c r="F23" s="63"/>
      <c r="G23" s="63"/>
      <c r="H23" s="63"/>
      <c r="I23" s="63"/>
    </row>
    <row r="24" spans="1:1025" customHeight="1" ht="12.75">
      <c r="C24" t="s">
        <v>370</v>
      </c>
      <c r="D24" s="64"/>
      <c r="E24" s="64"/>
      <c r="F24" s="64"/>
      <c r="G24" s="64"/>
      <c r="H24" s="64"/>
      <c r="I24" s="64"/>
    </row>
    <row r="25" spans="1:1025" customHeight="1" ht="12.75">
      <c r="C25" t="s">
        <v>371</v>
      </c>
      <c r="D25" s="64"/>
      <c r="E25" s="64"/>
      <c r="F25" s="64"/>
      <c r="G25" s="64"/>
      <c r="H25" s="64"/>
      <c r="I25" s="64"/>
    </row>
    <row r="26" spans="1:1025" customHeight="1" ht="12.75">
      <c r="C26" t="s">
        <v>372</v>
      </c>
      <c r="D26" s="64"/>
      <c r="E26" s="64"/>
      <c r="F26" s="64"/>
      <c r="G26" s="64"/>
      <c r="H26" s="64"/>
      <c r="I26" s="64"/>
    </row>
    <row r="27" spans="1:1025" customHeight="1" ht="12.75">
      <c r="C27" t="s">
        <v>373</v>
      </c>
      <c r="D27" s="64"/>
      <c r="E27" s="64"/>
      <c r="F27" s="64"/>
      <c r="G27" s="64"/>
      <c r="H27" s="64"/>
      <c r="I27" s="64"/>
    </row>
    <row r="28" spans="1:1025" customHeight="1" ht="12.75">
      <c r="C28" t="s">
        <v>374</v>
      </c>
      <c r="D28" s="64"/>
      <c r="E28" s="64"/>
      <c r="F28" s="64"/>
      <c r="G28" s="64"/>
      <c r="H28" s="64"/>
      <c r="I28" s="64"/>
    </row>
    <row r="29" spans="1:1025" customHeight="1" ht="12.75">
      <c r="C29" t="s">
        <v>375</v>
      </c>
      <c r="D29" s="64"/>
      <c r="E29" s="64"/>
      <c r="F29" s="64"/>
      <c r="G29" s="64"/>
      <c r="H29" s="64"/>
      <c r="I29" s="64"/>
    </row>
    <row r="30" spans="1:1025" customHeight="1" ht="12.75">
      <c r="C30" t="s">
        <v>376</v>
      </c>
      <c r="D30" s="64"/>
      <c r="E30" s="64"/>
      <c r="F30" s="64"/>
      <c r="G30" s="64"/>
      <c r="H30" s="64"/>
      <c r="I30" s="64"/>
    </row>
    <row r="31" spans="1:1025" customHeight="1" ht="12.75">
      <c r="C31" t="s">
        <v>377</v>
      </c>
      <c r="D31" s="64"/>
      <c r="E31" s="64"/>
      <c r="F31" s="64"/>
      <c r="G31" s="64"/>
      <c r="H31" s="64"/>
      <c r="I31" s="64"/>
    </row>
    <row r="32" spans="1:1025" customHeight="1" ht="12.75">
      <c r="C32" t="s">
        <v>378</v>
      </c>
      <c r="D32" s="64"/>
      <c r="E32" s="64"/>
      <c r="F32" s="64"/>
      <c r="G32" s="64"/>
      <c r="H32" s="64"/>
      <c r="I32" s="64"/>
    </row>
    <row r="33" spans="1:1025" customHeight="1" ht="12.75">
      <c r="C33" t="s">
        <v>379</v>
      </c>
      <c r="D33" s="64"/>
      <c r="E33" s="64"/>
      <c r="F33" s="64"/>
      <c r="G33" s="64"/>
      <c r="H33" s="64"/>
      <c r="I33" s="64"/>
    </row>
    <row r="34" spans="1:1025" customHeight="1" ht="12.75">
      <c r="C34" t="s">
        <v>380</v>
      </c>
      <c r="D34" s="64"/>
      <c r="E34" s="64"/>
      <c r="F34" s="64"/>
      <c r="G34" s="64"/>
      <c r="H34" s="64"/>
      <c r="I34" s="64"/>
    </row>
    <row r="35" spans="1:1025" customHeight="1" ht="12.75">
      <c r="C35" t="s">
        <v>381</v>
      </c>
      <c r="D35" s="64"/>
      <c r="E35" s="64"/>
      <c r="F35" s="64"/>
      <c r="G35" s="64"/>
      <c r="H35" s="64"/>
      <c r="I35" s="64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7"/>
  <sheetViews>
    <sheetView tabSelected="0" workbookViewId="0" showGridLines="true" showRowColHeaders="1">
      <selection activeCell="C343" sqref="C343"/>
    </sheetView>
  </sheetViews>
  <sheetFormatPr defaultRowHeight="14.4" outlineLevelRow="0" outlineLevelCol="0"/>
  <cols>
    <col min="1" max="1" width="1" customWidth="true" style="0"/>
    <col min="2" max="2" width="1" customWidth="true" style="0"/>
    <col min="3" max="3" width="55" customWidth="true" style="0"/>
  </cols>
  <sheetData>
    <row r="4" spans="1:11">
      <c r="A4" s="65" t="s">
        <v>383</v>
      </c>
    </row>
    <row r="5" spans="1:11">
      <c r="A5" s="65" t="s">
        <v>384</v>
      </c>
      <c r="E5" s="66">
        <v>2016</v>
      </c>
      <c r="F5" s="66">
        <v>2017</v>
      </c>
      <c r="G5" s="66">
        <v>2018</v>
      </c>
      <c r="H5" s="66">
        <v>2019</v>
      </c>
    </row>
    <row r="7" spans="1:11">
      <c r="B7" s="67" t="s">
        <v>385</v>
      </c>
      <c r="E7"/>
      <c r="F7"/>
      <c r="G7"/>
      <c r="H7"/>
    </row>
    <row r="8" spans="1:11">
      <c r="C8" t="s">
        <v>386</v>
      </c>
      <c r="E8">
        <f>'RESULTADOS'!H6+'RESULTADOS'!H10</f>
        <v>296</v>
      </c>
      <c r="F8">
        <f>'RESULTADOS'!I6+'RESULTADOS'!I10</f>
        <v>456</v>
      </c>
      <c r="G8">
        <f>'RESULTADOS'!J6+'RESULTADOS'!J10</f>
        <v>300</v>
      </c>
      <c r="H8">
        <f>'RESULTADOS'!K6+'RESULTADOS'!K10</f>
        <v>220</v>
      </c>
    </row>
    <row r="9" spans="1:11">
      <c r="C9" t="s">
        <v>387</v>
      </c>
      <c r="E9">
        <f>'RESULTADOS'!H7+'RESULTADOS'!H11</f>
        <v>298</v>
      </c>
      <c r="F9">
        <f>'RESULTADOS'!I7+'RESULTADOS'!I11</f>
        <v>458</v>
      </c>
      <c r="G9">
        <f>'RESULTADOS'!J7+'RESULTADOS'!J11</f>
        <v>302</v>
      </c>
      <c r="H9">
        <f>'RESULTADOS'!K7+'RESULTADOS'!K11</f>
        <v>222</v>
      </c>
    </row>
    <row r="10" spans="1:11">
      <c r="C10" t="s">
        <v>388</v>
      </c>
      <c r="E10">
        <f>'RESULTADOS'!H4+'RESULTADOS'!H5+'RESULTADOS'!H8+'RESULTADOS'!H9</f>
        <v>586</v>
      </c>
      <c r="F10">
        <f>'RESULTADOS'!I4+'RESULTADOS'!I5+'RESULTADOS'!I8+'RESULTADOS'!I9</f>
        <v>906</v>
      </c>
      <c r="G10">
        <f>'RESULTADOS'!J4+'RESULTADOS'!J5+'RESULTADOS'!J8+'RESULTADOS'!J9</f>
        <v>594</v>
      </c>
      <c r="H10">
        <f>'RESULTADOS'!K4+'RESULTADOS'!K5+'RESULTADOS'!K8+'RESULTADOS'!K9</f>
        <v>434</v>
      </c>
    </row>
    <row r="11" spans="1:11">
      <c r="C11" t="s">
        <v>389</v>
      </c>
      <c r="E11">
        <f>SUM('RESULTADOS'!H12:H60)+SUM('RESULTADOS'!H69:H73)</f>
        <v>9679</v>
      </c>
      <c r="F11">
        <f>SUM('RESULTADOS'!I12:I60)+SUM('RESULTADOS'!I69:I73)</f>
        <v>13999</v>
      </c>
      <c r="G11">
        <f>SUM('RESULTADOS'!J12:J60)+SUM('RESULTADOS'!J69:J73)</f>
        <v>9787</v>
      </c>
      <c r="H11">
        <f>SUM('RESULTADOS'!K12:K60)+SUM('RESULTADOS'!K69:K73)</f>
        <v>7627</v>
      </c>
    </row>
    <row r="12" spans="1:11">
      <c r="C12" t="s">
        <v>390</v>
      </c>
      <c r="E12">
        <f>SUM('RESULTADOS'!H61:H68)</f>
        <v>1636</v>
      </c>
      <c r="F12">
        <f>SUM('RESULTADOS'!I61:I68)</f>
        <v>2276</v>
      </c>
      <c r="G12">
        <f>SUM('RESULTADOS'!J61:J68)</f>
        <v>1652</v>
      </c>
      <c r="H12">
        <f>SUM('RESULTADOS'!K61:K68)</f>
        <v>1332</v>
      </c>
    </row>
    <row r="13" spans="1:11">
      <c r="B13" s="67" t="s">
        <v>391</v>
      </c>
      <c r="E13">
        <f>SUM(E8:E12)</f>
        <v>12495</v>
      </c>
      <c r="F13">
        <f>SUM(F8:F12)</f>
        <v>18095</v>
      </c>
      <c r="G13">
        <f>SUM(G8:G12)</f>
        <v>12635</v>
      </c>
      <c r="H13">
        <f>SUM(H8:H12)</f>
        <v>9835</v>
      </c>
    </row>
    <row r="15" spans="1:11">
      <c r="B15" s="67" t="s">
        <v>392</v>
      </c>
      <c r="E15"/>
      <c r="F15"/>
      <c r="G15"/>
      <c r="H15"/>
    </row>
    <row r="16" spans="1:11">
      <c r="C16" t="s">
        <v>393</v>
      </c>
      <c r="E16">
        <f>'RESULTADOS'!H79</f>
        <v>144</v>
      </c>
      <c r="F16">
        <f>'RESULTADOS'!I79</f>
        <v>224</v>
      </c>
      <c r="G16">
        <f>'RESULTADOS'!J79</f>
        <v>146</v>
      </c>
      <c r="H16">
        <f>'RESULTADOS'!K79</f>
        <v>106</v>
      </c>
    </row>
    <row r="17" spans="1:11">
      <c r="C17" t="s">
        <v>394</v>
      </c>
      <c r="E17">
        <f>'RESULTADOS'!H82</f>
        <v>147</v>
      </c>
      <c r="F17">
        <f>'RESULTADOS'!I82</f>
        <v>227</v>
      </c>
      <c r="G17">
        <f>'RESULTADOS'!J82</f>
        <v>149</v>
      </c>
      <c r="H17">
        <f>'RESULTADOS'!K82</f>
        <v>109</v>
      </c>
    </row>
    <row r="18" spans="1:11">
      <c r="C18" t="s">
        <v>395</v>
      </c>
      <c r="E18">
        <f>'RESULTADOS'!H83</f>
        <v>148</v>
      </c>
      <c r="F18">
        <f>'RESULTADOS'!I83</f>
        <v>228</v>
      </c>
      <c r="G18">
        <f>'RESULTADOS'!J83</f>
        <v>150</v>
      </c>
      <c r="H18">
        <f>'RESULTADOS'!K83</f>
        <v>110</v>
      </c>
    </row>
    <row r="19" spans="1:11">
      <c r="C19" t="s">
        <v>396</v>
      </c>
      <c r="E19">
        <f>'RESULTADOS'!H80+'RESULTADOS'!H81</f>
        <v>291</v>
      </c>
      <c r="F19">
        <f>'RESULTADOS'!I80+'RESULTADOS'!I81</f>
        <v>451</v>
      </c>
      <c r="G19">
        <f>'RESULTADOS'!J80+'RESULTADOS'!J81</f>
        <v>295</v>
      </c>
      <c r="H19">
        <f>'RESULTADOS'!K80+'RESULTADOS'!K81</f>
        <v>215</v>
      </c>
    </row>
    <row r="20" spans="1:11">
      <c r="C20" t="s">
        <v>397</v>
      </c>
      <c r="E20">
        <f>'RESULTADOS'!H84</f>
        <v>149</v>
      </c>
      <c r="F20">
        <f>'RESULTADOS'!I84</f>
        <v>229</v>
      </c>
      <c r="G20">
        <f>'RESULTADOS'!J84</f>
        <v>151</v>
      </c>
      <c r="H20">
        <f>'RESULTADOS'!K84</f>
        <v>111</v>
      </c>
    </row>
    <row r="21" spans="1:11">
      <c r="C21" t="s">
        <v>398</v>
      </c>
      <c r="E21">
        <f>SUM(E16:E20)</f>
        <v>879</v>
      </c>
      <c r="F21">
        <f>SUM(F16:F20)</f>
        <v>1359</v>
      </c>
      <c r="G21">
        <f>SUM(G16:G20)</f>
        <v>891</v>
      </c>
      <c r="H21">
        <f>SUM(H16:H20)</f>
        <v>651</v>
      </c>
    </row>
    <row r="22" spans="1:11">
      <c r="C22" t="s">
        <v>399</v>
      </c>
      <c r="E22">
        <f>E122</f>
        <v/>
      </c>
      <c r="F22">
        <f>F122</f>
        <v/>
      </c>
      <c r="G22">
        <f>G122</f>
        <v/>
      </c>
      <c r="H22">
        <f>H122</f>
        <v/>
      </c>
    </row>
    <row r="23" spans="1:11">
      <c r="B23" s="67" t="s">
        <v>400</v>
      </c>
      <c r="E23">
        <f>E21+E22</f>
        <v>879</v>
      </c>
      <c r="F23">
        <f>F21+F22</f>
        <v>1359</v>
      </c>
      <c r="G23">
        <f>G21+G22</f>
        <v>891</v>
      </c>
      <c r="H23">
        <f>H21+H22</f>
        <v>651</v>
      </c>
    </row>
    <row r="25" spans="1:11">
      <c r="B25" s="67" t="s">
        <v>401</v>
      </c>
      <c r="E25">
        <f>E13+E23</f>
        <v>13374</v>
      </c>
      <c r="F25">
        <f>F13+F23</f>
        <v>19454</v>
      </c>
      <c r="G25">
        <f>G13+G23</f>
        <v>13526</v>
      </c>
      <c r="H25">
        <f>H13+H23</f>
        <v>10486</v>
      </c>
    </row>
    <row r="27" spans="1:11">
      <c r="B27" s="67" t="s">
        <v>402</v>
      </c>
      <c r="E27"/>
      <c r="F27"/>
      <c r="G27"/>
      <c r="H27"/>
    </row>
    <row r="28" spans="1:11">
      <c r="C28" t="s">
        <v>403</v>
      </c>
      <c r="E28">
        <f>'RESULTADOS'!H153+'RESULTADOS'!H154+'RESULTADOS'!H155+'RESULTADOS'!H158+'RESULTADOS'!H159</f>
        <v>734</v>
      </c>
      <c r="F28">
        <f>'RESULTADOS'!I153+'RESULTADOS'!I154+'RESULTADOS'!I155+'RESULTADOS'!I158+'RESULTADOS'!I159</f>
        <v>1134</v>
      </c>
      <c r="G28">
        <f>'RESULTADOS'!J153+'RESULTADOS'!J154+'RESULTADOS'!J155+'RESULTADOS'!J158+'RESULTADOS'!J159</f>
        <v>744</v>
      </c>
      <c r="H28">
        <f>'RESULTADOS'!K153+'RESULTADOS'!K154+'RESULTADOS'!K155+'RESULTADOS'!K158+'RESULTADOS'!K159</f>
        <v>544</v>
      </c>
    </row>
    <row r="29" spans="1:11">
      <c r="C29" t="s">
        <v>404</v>
      </c>
      <c r="E29">
        <f>'RESULTADOS'!H156+'RESULTADOS'!H157+'RESULTADOS'!H160</f>
        <v>446</v>
      </c>
      <c r="F29">
        <f>'RESULTADOS'!I156+'RESULTADOS'!I157+'RESULTADOS'!I160</f>
        <v>686</v>
      </c>
      <c r="G29">
        <f>'RESULTADOS'!J156+'RESULTADOS'!J157+'RESULTADOS'!J160</f>
        <v>452</v>
      </c>
      <c r="H29">
        <f>'RESULTADOS'!K156+'RESULTADOS'!K157+'RESULTADOS'!K160</f>
        <v>332</v>
      </c>
    </row>
    <row r="30" spans="1:11">
      <c r="C30" t="s">
        <v>405</v>
      </c>
      <c r="E30">
        <f>'RESULTADOS'!H197</f>
        <v>188</v>
      </c>
      <c r="F30">
        <f>'RESULTADOS'!I197</f>
        <v>268</v>
      </c>
      <c r="G30">
        <f>'RESULTADOS'!J197</f>
        <v>190</v>
      </c>
      <c r="H30">
        <f>'RESULTADOS'!K197</f>
        <v>150</v>
      </c>
    </row>
    <row r="31" spans="1:11">
      <c r="C31" t="s">
        <v>406</v>
      </c>
      <c r="E31">
        <f>'RESULTADOS'!H198</f>
        <v>189</v>
      </c>
      <c r="F31">
        <f>'RESULTADOS'!I198</f>
        <v>269</v>
      </c>
      <c r="G31">
        <f>'RESULTADOS'!J198</f>
        <v>191</v>
      </c>
      <c r="H31">
        <f>'RESULTADOS'!K198</f>
        <v>151</v>
      </c>
    </row>
    <row r="32" spans="1:11">
      <c r="C32" t="s">
        <v>407</v>
      </c>
      <c r="E32">
        <f>'RESULTADOS'!H199</f>
        <v>190</v>
      </c>
      <c r="F32">
        <f>'RESULTADOS'!I199</f>
        <v>270</v>
      </c>
      <c r="G32">
        <f>'RESULTADOS'!J199</f>
        <v>192</v>
      </c>
      <c r="H32">
        <f>'RESULTADOS'!K199</f>
        <v>152</v>
      </c>
    </row>
    <row r="33" spans="1:11">
      <c r="C33" t="s">
        <v>408</v>
      </c>
      <c r="E33">
        <f>'RESULTADOS'!H200</f>
        <v>191</v>
      </c>
      <c r="F33">
        <f>'RESULTADOS'!I200</f>
        <v>271</v>
      </c>
      <c r="G33">
        <f>'RESULTADOS'!J200</f>
        <v>193</v>
      </c>
      <c r="H33">
        <f>'RESULTADOS'!K200</f>
        <v>153</v>
      </c>
    </row>
    <row r="34" spans="1:11">
      <c r="C34" t="s">
        <v>409</v>
      </c>
      <c r="E34">
        <f>'RESULTADOS'!H201</f>
        <v>192</v>
      </c>
      <c r="F34">
        <f>'RESULTADOS'!I201</f>
        <v>272</v>
      </c>
      <c r="G34">
        <f>'RESULTADOS'!J201</f>
        <v>194</v>
      </c>
      <c r="H34">
        <f>'RESULTADOS'!K201</f>
        <v>154</v>
      </c>
    </row>
    <row r="35" spans="1:11">
      <c r="C35" t="s">
        <v>410</v>
      </c>
      <c r="E35">
        <f>'RESULTADOS'!H202</f>
        <v>193</v>
      </c>
      <c r="F35">
        <f>'RESULTADOS'!I202</f>
        <v>273</v>
      </c>
      <c r="G35">
        <f>'RESULTADOS'!J202</f>
        <v>195</v>
      </c>
      <c r="H35">
        <f>'RESULTADOS'!K202</f>
        <v>155</v>
      </c>
    </row>
    <row r="36" spans="1:11">
      <c r="C36" t="s">
        <v>411</v>
      </c>
      <c r="E36">
        <f>'RESULTADOS'!H203</f>
        <v>194</v>
      </c>
      <c r="F36">
        <f>'RESULTADOS'!I203</f>
        <v>274</v>
      </c>
      <c r="G36">
        <f>'RESULTADOS'!J203</f>
        <v>196</v>
      </c>
      <c r="H36">
        <f>'RESULTADOS'!K203</f>
        <v>156</v>
      </c>
    </row>
    <row r="37" spans="1:11">
      <c r="C37" t="s">
        <v>412</v>
      </c>
      <c r="E37">
        <f>'RESULTADOS'!H205</f>
        <v>196</v>
      </c>
      <c r="F37">
        <f>'RESULTADOS'!I205</f>
        <v>276</v>
      </c>
      <c r="G37">
        <f>'RESULTADOS'!J205</f>
        <v>198</v>
      </c>
      <c r="H37">
        <f>'RESULTADOS'!K205</f>
        <v>158</v>
      </c>
    </row>
    <row r="38" spans="1:11">
      <c r="C38" t="s">
        <v>413</v>
      </c>
      <c r="E38">
        <f>'RESULTADOS'!H206</f>
        <v>197</v>
      </c>
      <c r="F38">
        <f>'RESULTADOS'!I206</f>
        <v>277</v>
      </c>
      <c r="G38">
        <f>'RESULTADOS'!J206</f>
        <v>199</v>
      </c>
      <c r="H38">
        <f>'RESULTADOS'!K206</f>
        <v>159</v>
      </c>
    </row>
    <row r="39" spans="1:11">
      <c r="C39" t="s">
        <v>414</v>
      </c>
      <c r="E39">
        <f>'RESULTADOS'!H207</f>
        <v>198</v>
      </c>
      <c r="F39">
        <f>'RESULTADOS'!I207</f>
        <v>278</v>
      </c>
      <c r="G39">
        <f>'RESULTADOS'!J207</f>
        <v>200</v>
      </c>
      <c r="H39">
        <f>'RESULTADOS'!K207</f>
        <v>160</v>
      </c>
    </row>
    <row r="40" spans="1:11">
      <c r="C40" t="s">
        <v>415</v>
      </c>
      <c r="E40">
        <f>'RESULTADOS'!H208</f>
        <v>199</v>
      </c>
      <c r="F40">
        <f>'RESULTADOS'!I208</f>
        <v>279</v>
      </c>
      <c r="G40">
        <f>'RESULTADOS'!J208</f>
        <v>201</v>
      </c>
      <c r="H40">
        <f>'RESULTADOS'!K208</f>
        <v>161</v>
      </c>
    </row>
    <row r="41" spans="1:11">
      <c r="C41" t="s">
        <v>416</v>
      </c>
      <c r="E41">
        <f>'RESULTADOS'!H209</f>
        <v>200</v>
      </c>
      <c r="F41">
        <f>'RESULTADOS'!I209</f>
        <v>280</v>
      </c>
      <c r="G41">
        <f>'RESULTADOS'!J209</f>
        <v>202</v>
      </c>
      <c r="H41">
        <f>'RESULTADOS'!K209</f>
        <v>162</v>
      </c>
    </row>
    <row r="42" spans="1:11">
      <c r="C42" t="s">
        <v>417</v>
      </c>
      <c r="E42">
        <f>SUM('RESULTADOS'!H210:H213)</f>
        <v>810</v>
      </c>
      <c r="F42">
        <f>SUM('RESULTADOS'!I210:I213)</f>
        <v>1130</v>
      </c>
      <c r="G42">
        <f>SUM('RESULTADOS'!J210:J213)</f>
        <v>818</v>
      </c>
      <c r="H42">
        <f>SUM('RESULTADOS'!K210:K213)</f>
        <v>658</v>
      </c>
    </row>
    <row r="43" spans="1:11">
      <c r="C43" t="s">
        <v>418</v>
      </c>
      <c r="E43">
        <f>SUM('RESULTADOS'!H214:H217)</f>
        <v>826</v>
      </c>
      <c r="F43">
        <f>SUM('RESULTADOS'!I214:I217)</f>
        <v>1146</v>
      </c>
      <c r="G43">
        <f>SUM('RESULTADOS'!J214:J217)</f>
        <v>834</v>
      </c>
      <c r="H43">
        <f>SUM('RESULTADOS'!K214:K217)</f>
        <v>674</v>
      </c>
    </row>
    <row r="44" spans="1:11">
      <c r="C44" t="s">
        <v>419</v>
      </c>
      <c r="E44">
        <f>'RESULTADOS'!H218</f>
        <v>209</v>
      </c>
      <c r="F44">
        <f>'RESULTADOS'!I218</f>
        <v>289</v>
      </c>
      <c r="G44">
        <f>'RESULTADOS'!J218</f>
        <v>211</v>
      </c>
      <c r="H44">
        <f>'RESULTADOS'!K218</f>
        <v>171</v>
      </c>
    </row>
    <row r="45" spans="1:11">
      <c r="C45" t="s">
        <v>420</v>
      </c>
      <c r="E45">
        <f>'RESULTADOS'!H219</f>
        <v>210</v>
      </c>
      <c r="F45">
        <f>'RESULTADOS'!I219</f>
        <v>290</v>
      </c>
      <c r="G45">
        <f>'RESULTADOS'!J219</f>
        <v>212</v>
      </c>
      <c r="H45">
        <f>'RESULTADOS'!K219</f>
        <v>172</v>
      </c>
    </row>
    <row r="46" spans="1:11">
      <c r="C46" t="s">
        <v>421</v>
      </c>
      <c r="E46">
        <f>'RESULTADOS'!H220</f>
        <v>211</v>
      </c>
      <c r="F46">
        <f>'RESULTADOS'!I220</f>
        <v>291</v>
      </c>
      <c r="G46">
        <f>'RESULTADOS'!J220</f>
        <v>213</v>
      </c>
      <c r="H46">
        <f>'RESULTADOS'!K220</f>
        <v>173</v>
      </c>
    </row>
    <row r="47" spans="1:11">
      <c r="C47" t="s">
        <v>422</v>
      </c>
      <c r="E47">
        <f>'RESULTADOS'!H221</f>
        <v>212</v>
      </c>
      <c r="F47">
        <f>'RESULTADOS'!I221</f>
        <v>292</v>
      </c>
      <c r="G47">
        <f>'RESULTADOS'!J221</f>
        <v>214</v>
      </c>
      <c r="H47">
        <f>'RESULTADOS'!K221</f>
        <v>174</v>
      </c>
    </row>
    <row r="48" spans="1:11">
      <c r="C48" t="s">
        <v>423</v>
      </c>
      <c r="E48">
        <f>'RESULTADOS'!H222</f>
        <v>213</v>
      </c>
      <c r="F48">
        <f>'RESULTADOS'!I222</f>
        <v>293</v>
      </c>
      <c r="G48">
        <f>'RESULTADOS'!J222</f>
        <v>215</v>
      </c>
      <c r="H48">
        <f>'RESULTADOS'!K222</f>
        <v>175</v>
      </c>
    </row>
    <row r="49" spans="1:11">
      <c r="B49" s="67" t="s">
        <v>424</v>
      </c>
      <c r="E49">
        <f>SUM(E8:E48)</f>
        <v>47199</v>
      </c>
      <c r="F49">
        <f>SUM(F8:F48)</f>
        <v>68559</v>
      </c>
      <c r="G49">
        <f>SUM(G8:G48)</f>
        <v>47733</v>
      </c>
      <c r="H49">
        <f>SUM(H8:H48)</f>
        <v>37053</v>
      </c>
    </row>
    <row r="51" spans="1:11">
      <c r="C51" s="67" t="s">
        <v>425</v>
      </c>
      <c r="E51">
        <f>E25-E49</f>
        <v>-33825</v>
      </c>
      <c r="F51">
        <f>F25-F49</f>
        <v>-49105</v>
      </c>
      <c r="G51">
        <f>G25-G49</f>
        <v>-34207</v>
      </c>
      <c r="H51">
        <f>H25-H49</f>
        <v>-26567</v>
      </c>
    </row>
    <row r="53" spans="1:11">
      <c r="B53" s="67" t="s">
        <v>426</v>
      </c>
      <c r="E53"/>
      <c r="F53"/>
      <c r="G53"/>
      <c r="H53"/>
    </row>
    <row r="54" spans="1:11">
      <c r="C54" t="s">
        <v>427</v>
      </c>
      <c r="E54">
        <f>'RESULTADOS'!H177</f>
        <v>168</v>
      </c>
      <c r="F54">
        <f>'RESULTADOS'!I177</f>
        <v>248</v>
      </c>
      <c r="G54">
        <f>'RESULTADOS'!J177</f>
        <v>170</v>
      </c>
      <c r="H54">
        <f>'RESULTADOS'!K177</f>
        <v>130</v>
      </c>
    </row>
    <row r="55" spans="1:11">
      <c r="C55" t="s">
        <v>428</v>
      </c>
      <c r="E55">
        <f>SUM('RESULTADOS'!H161:H170)</f>
        <v>1565</v>
      </c>
      <c r="F55">
        <f>SUM('RESULTADOS'!I161:I170)</f>
        <v>2365</v>
      </c>
      <c r="G55">
        <f>SUM('RESULTADOS'!J161:J170)</f>
        <v>1585</v>
      </c>
      <c r="H55">
        <f>SUM('RESULTADOS'!K161:K170)</f>
        <v>1185</v>
      </c>
    </row>
    <row r="56" spans="1:11">
      <c r="C56" t="s">
        <v>429</v>
      </c>
      <c r="E56">
        <f>SUM('RESULTADOS'!H171:H176)</f>
        <v>987</v>
      </c>
      <c r="F56">
        <f>SUM('RESULTADOS'!I171:I176)</f>
        <v>1467</v>
      </c>
      <c r="G56">
        <f>SUM('RESULTADOS'!J171:J176)</f>
        <v>999</v>
      </c>
      <c r="H56">
        <f>SUM('RESULTADOS'!K171:K176)</f>
        <v>759</v>
      </c>
    </row>
    <row r="57" spans="1:11">
      <c r="C57" t="s">
        <v>430</v>
      </c>
      <c r="E57">
        <f>SUM('RESULTADOS'!H178:H186)</f>
        <v>1557</v>
      </c>
      <c r="F57">
        <f>SUM('RESULTADOS'!I178:I186)</f>
        <v>2277</v>
      </c>
      <c r="G57">
        <f>SUM('RESULTADOS'!J178:J186)</f>
        <v>1575</v>
      </c>
      <c r="H57">
        <f>SUM('RESULTADOS'!K178:K186)</f>
        <v>1215</v>
      </c>
    </row>
    <row r="58" spans="1:11">
      <c r="C58" t="s">
        <v>431</v>
      </c>
      <c r="E58">
        <f>SUM('RESULTADOS'!H187:H196)</f>
        <v>1825</v>
      </c>
      <c r="F58">
        <f>SUM('RESULTADOS'!I187:I196)</f>
        <v>2625</v>
      </c>
      <c r="G58">
        <f>SUM('RESULTADOS'!J187:J196)</f>
        <v>1845</v>
      </c>
      <c r="H58">
        <f>SUM('RESULTADOS'!K187:K196)</f>
        <v>1445</v>
      </c>
    </row>
    <row r="59" spans="1:11">
      <c r="C59" t="s">
        <v>432</v>
      </c>
      <c r="E59">
        <f>'RESULTADOS'!H204</f>
        <v>195</v>
      </c>
      <c r="F59">
        <f>'RESULTADOS'!I204</f>
        <v>275</v>
      </c>
      <c r="G59">
        <f>'RESULTADOS'!J204</f>
        <v>197</v>
      </c>
      <c r="H59">
        <f>'RESULTADOS'!K204</f>
        <v>157</v>
      </c>
    </row>
    <row r="60" spans="1:11">
      <c r="C60" t="s">
        <v>433</v>
      </c>
      <c r="E60">
        <f>'RESULTADOS'!H239+'RESULTADOS'!H240+'RESULTADOS'!H241+'RESULTADOS'!H242+'RESULTADOS'!H243+'RESULTADOS'!H244</f>
        <v>1395</v>
      </c>
      <c r="F60">
        <f>'RESULTADOS'!I239+'RESULTADOS'!I240+'RESULTADOS'!I241+'RESULTADOS'!I242+'RESULTADOS'!I243+'RESULTADOS'!I244</f>
        <v>1875</v>
      </c>
      <c r="G60">
        <f>'RESULTADOS'!J239+'RESULTADOS'!J240+'RESULTADOS'!J241+'RESULTADOS'!J242+'RESULTADOS'!J243+'RESULTADOS'!J244</f>
        <v>1407</v>
      </c>
      <c r="H60">
        <f>'RESULTADOS'!K239+'RESULTADOS'!K240+'RESULTADOS'!K241+'RESULTADOS'!K242+'RESULTADOS'!K243+'RESULTADOS'!K244</f>
        <v>1167</v>
      </c>
    </row>
    <row r="61" spans="1:11">
      <c r="B61" s="67" t="s">
        <v>434</v>
      </c>
      <c r="E61">
        <f>SUM(E54:E59)</f>
        <v>6297</v>
      </c>
      <c r="F61">
        <f>SUM(F54:F59)</f>
        <v>9257</v>
      </c>
      <c r="G61">
        <f>SUM(G54:G59)</f>
        <v>6371</v>
      </c>
      <c r="H61">
        <f>SUM(H54:H59)</f>
        <v>4891</v>
      </c>
    </row>
    <row r="63" spans="1:11">
      <c r="B63" s="67" t="s">
        <v>435</v>
      </c>
    </row>
    <row r="65" spans="1:11">
      <c r="C65" s="67" t="s">
        <v>436</v>
      </c>
      <c r="E65">
        <f>SUM('RESULTADOS'!H223:H238)</f>
        <v>3544</v>
      </c>
      <c r="F65">
        <f>SUM('RESULTADOS'!I223:I238)</f>
        <v>4824</v>
      </c>
      <c r="G65">
        <f>SUM('RESULTADOS'!J223:J238)</f>
        <v>3576</v>
      </c>
      <c r="H65">
        <f>SUM('RESULTADOS'!K223:K238)</f>
        <v>2936</v>
      </c>
    </row>
    <row r="66" spans="1:11">
      <c r="B66" s="67" t="s">
        <v>437</v>
      </c>
      <c r="E66">
        <f>E63-E65</f>
        <v>-3544</v>
      </c>
      <c r="F66">
        <f>F63-F65</f>
        <v>-4824</v>
      </c>
      <c r="G66">
        <f>G63-G65</f>
        <v>-3576</v>
      </c>
      <c r="H66">
        <f>H63-H65</f>
        <v>-2936</v>
      </c>
    </row>
    <row r="68" spans="1:11">
      <c r="C68" s="67" t="s">
        <v>438</v>
      </c>
      <c r="E68">
        <f>'RESULTADOS'!H250+'RESULTADOS'!H252</f>
        <v>452</v>
      </c>
      <c r="F68">
        <f>'RESULTADOS'!I250+'RESULTADOS'!I252</f>
        <v>612</v>
      </c>
      <c r="G68">
        <f>'RESULTADOS'!J250+'RESULTADOS'!J252</f>
        <v>456</v>
      </c>
      <c r="H68">
        <f>'RESULTADOS'!K250+'RESULTADOS'!K252</f>
        <v>376</v>
      </c>
    </row>
    <row r="69" spans="1:11">
      <c r="B69" s="67" t="s">
        <v>439</v>
      </c>
      <c r="E69">
        <f>E66-E68</f>
        <v>-3996</v>
      </c>
      <c r="F69">
        <f>F66-F68</f>
        <v>-5436</v>
      </c>
      <c r="G69">
        <f>G66-G68</f>
        <v>-4032</v>
      </c>
      <c r="H69">
        <f>H66-H68</f>
        <v>-3312</v>
      </c>
    </row>
    <row r="71" spans="1:11">
      <c r="C71" s="67" t="s">
        <v>440</v>
      </c>
      <c r="E71"/>
      <c r="F71"/>
      <c r="G71"/>
      <c r="H71"/>
    </row>
    <row r="72" spans="1:11">
      <c r="B72" s="67" t="s">
        <v>441</v>
      </c>
      <c r="E72">
        <f>E69-E71</f>
        <v>-3996</v>
      </c>
      <c r="F72">
        <f>F69-F71</f>
        <v>-5436</v>
      </c>
      <c r="G72">
        <f>G69-G71</f>
        <v>-4032</v>
      </c>
      <c r="H72">
        <f>H69-H71</f>
        <v>-3312</v>
      </c>
    </row>
    <row r="75" spans="1:11">
      <c r="B75" s="67" t="s">
        <v>442</v>
      </c>
      <c r="E75"/>
      <c r="F75"/>
      <c r="G75"/>
      <c r="H75"/>
    </row>
    <row r="77" spans="1:11">
      <c r="C77" t="s">
        <v>443</v>
      </c>
      <c r="E77"/>
      <c r="F77"/>
      <c r="G77"/>
      <c r="H77"/>
    </row>
    <row r="78" spans="1:11">
      <c r="C78" t="s">
        <v>444</v>
      </c>
      <c r="E78">
        <f>E25/E13</f>
        <v>1.0703481392557</v>
      </c>
      <c r="F78">
        <f>F25/F13</f>
        <v>1.0751036197845</v>
      </c>
      <c r="G78">
        <f>G25/G13</f>
        <v>1.0705184012663</v>
      </c>
      <c r="H78">
        <f>H25/H13</f>
        <v>1.0661921708185</v>
      </c>
    </row>
    <row r="79" spans="1:11">
      <c r="C79" t="s">
        <v>445</v>
      </c>
      <c r="E79">
        <f>E51/E13</f>
        <v>-2.7070828331333</v>
      </c>
      <c r="F79">
        <f>F51/F13</f>
        <v>-2.7137330754352</v>
      </c>
      <c r="G79">
        <f>G51/G13</f>
        <v>-2.7073209339137</v>
      </c>
      <c r="H79">
        <f>H51/H13</f>
        <v>-2.7012709710219</v>
      </c>
    </row>
    <row r="80" spans="1:11">
      <c r="C80" t="s">
        <v>446</v>
      </c>
      <c r="E80">
        <f>E54/(E114+E115+E116)</f>
        <v>0.33466135458167</v>
      </c>
      <c r="F80">
        <f>F54/(F114+F115+F116)</f>
        <v>0.30170316301703</v>
      </c>
      <c r="G80">
        <f>G54/(G114+G115+G116)</f>
        <v>0.33333333333333</v>
      </c>
      <c r="H80">
        <f>H54/(H114+H115+H116)</f>
        <v>0.37142857142857</v>
      </c>
    </row>
    <row r="81" spans="1:11">
      <c r="C81" t="s">
        <v>447</v>
      </c>
      <c r="E81">
        <f>E55/E143</f>
        <v>0.67167381974249</v>
      </c>
      <c r="F81">
        <f>F55/F143</f>
        <v>0.6699716713881</v>
      </c>
      <c r="G81">
        <f>G55/G143</f>
        <v>0.67161016949153</v>
      </c>
      <c r="H81">
        <f>H55/H143</f>
        <v>0.67329545454545</v>
      </c>
    </row>
    <row r="82" spans="1:11">
      <c r="C82" t="s">
        <v>448</v>
      </c>
      <c r="E82"/>
      <c r="F82"/>
      <c r="G82"/>
      <c r="H82"/>
    </row>
    <row r="83" spans="1:11">
      <c r="C83" t="s">
        <v>449</v>
      </c>
      <c r="E83">
        <f>E68/E66</f>
        <v>-0.127539503386</v>
      </c>
      <c r="F83">
        <f>F68/F66</f>
        <v>-0.12686567164179</v>
      </c>
      <c r="G83">
        <f>G68/G66</f>
        <v>-0.12751677852349</v>
      </c>
      <c r="H83">
        <f>H68/H66</f>
        <v>-0.12806539509537</v>
      </c>
    </row>
    <row r="84" spans="1:11">
      <c r="C84" t="s">
        <v>450</v>
      </c>
      <c r="E84">
        <f>E71/E69</f>
        <v>-0</v>
      </c>
      <c r="F84">
        <f>F71/F69</f>
        <v>-0</v>
      </c>
      <c r="G84">
        <f>G71/G69</f>
        <v>-0</v>
      </c>
      <c r="H84">
        <f>H71/H69</f>
        <v>-0</v>
      </c>
    </row>
    <row r="106" spans="1:11">
      <c r="A106" s="65" t="s">
        <v>383</v>
      </c>
    </row>
    <row r="107" spans="1:11">
      <c r="A107" s="65" t="s">
        <v>451</v>
      </c>
      <c r="E107" s="66">
        <v>2016</v>
      </c>
      <c r="F107" s="66">
        <v>2017</v>
      </c>
      <c r="G107" s="66">
        <v>2018</v>
      </c>
      <c r="H107" s="66">
        <v>2019</v>
      </c>
      <c r="I107" s="68">
        <v>2020</v>
      </c>
      <c r="J107" s="68">
        <v>2021</v>
      </c>
      <c r="K107" s="68">
        <v>2022</v>
      </c>
    </row>
    <row r="109" spans="1:11">
      <c r="B109" s="67" t="s">
        <v>452</v>
      </c>
      <c r="E109"/>
      <c r="F109"/>
      <c r="G109"/>
      <c r="H109"/>
      <c r="I109"/>
      <c r="J109"/>
      <c r="K109"/>
    </row>
    <row r="110" spans="1:11">
      <c r="B110" t="s">
        <v>453</v>
      </c>
      <c r="E110">
        <f>'BALANCES'!G5</f>
        <v>121</v>
      </c>
      <c r="F110">
        <f>'BALANCES'!H5</f>
        <v>201</v>
      </c>
      <c r="G110">
        <f>'BALANCES'!I5</f>
        <v>123</v>
      </c>
      <c r="H110">
        <f>'BALANCES'!J5</f>
        <v>83</v>
      </c>
    </row>
    <row r="111" spans="1:11">
      <c r="B111" t="s">
        <v>454</v>
      </c>
      <c r="E111">
        <f>'BALANCES'!G6+'BALANCES'!G7</f>
        <v>245</v>
      </c>
      <c r="F111">
        <f>'BALANCES'!H6+'BALANCES'!H7</f>
        <v>405</v>
      </c>
      <c r="G111">
        <f>'BALANCES'!I6+'BALANCES'!I7</f>
        <v>249</v>
      </c>
      <c r="H111">
        <f>'BALANCES'!J6+'BALANCES'!J7</f>
        <v>169</v>
      </c>
    </row>
    <row r="112" spans="1:11">
      <c r="B112" t="s">
        <v>455</v>
      </c>
      <c r="E112">
        <f>'BALANCES'!G22+'BALANCES'!G23+'BALANCES'!G24</f>
        <v>417</v>
      </c>
      <c r="F112">
        <f>'BALANCES'!H22+'BALANCES'!H23+'BALANCES'!H24</f>
        <v>657</v>
      </c>
      <c r="G112">
        <f>'BALANCES'!I22+'BALANCES'!I23+'BALANCES'!I24</f>
        <v>423</v>
      </c>
      <c r="H112">
        <f>'BALANCES'!J22+'BALANCES'!J23+'BALANCES'!J24</f>
        <v>303</v>
      </c>
    </row>
    <row r="113" spans="1:11">
      <c r="B113" t="s">
        <v>456</v>
      </c>
      <c r="E113"/>
      <c r="F113"/>
      <c r="G113"/>
      <c r="H113"/>
    </row>
    <row r="114" spans="1:11">
      <c r="C114" t="s">
        <v>386</v>
      </c>
      <c r="E114">
        <f>'BALANCES'!G10</f>
        <v>126</v>
      </c>
      <c r="F114">
        <f>'BALANCES'!H10</f>
        <v>206</v>
      </c>
      <c r="G114">
        <f>'BALANCES'!I10</f>
        <v>128</v>
      </c>
      <c r="H114">
        <f>'BALANCES'!J10</f>
        <v>88</v>
      </c>
    </row>
    <row r="115" spans="1:11">
      <c r="C115" t="s">
        <v>457</v>
      </c>
      <c r="E115">
        <f>'BALANCES'!G11</f>
        <v>127</v>
      </c>
      <c r="F115">
        <f>'BALANCES'!H11</f>
        <v>207</v>
      </c>
      <c r="G115">
        <f>'BALANCES'!I11</f>
        <v>129</v>
      </c>
      <c r="H115">
        <f>'BALANCES'!J11</f>
        <v>89</v>
      </c>
    </row>
    <row r="116" spans="1:11">
      <c r="C116" t="s">
        <v>458</v>
      </c>
      <c r="E116">
        <f>'BALANCES'!G8+'BALANCES'!G9</f>
        <v>249</v>
      </c>
      <c r="F116">
        <f>'BALANCES'!H8+'BALANCES'!H9</f>
        <v>409</v>
      </c>
      <c r="G116">
        <f>'BALANCES'!I8+'BALANCES'!I9</f>
        <v>253</v>
      </c>
      <c r="H116">
        <f>'BALANCES'!J8+'BALANCES'!J9</f>
        <v>173</v>
      </c>
    </row>
    <row r="117" spans="1:11">
      <c r="B117" t="s">
        <v>459</v>
      </c>
      <c r="E117"/>
      <c r="F117"/>
      <c r="G117"/>
      <c r="H117"/>
    </row>
    <row r="118" spans="1:11">
      <c r="C118" t="s">
        <v>460</v>
      </c>
      <c r="E118">
        <f>'BALANCES'!G19+'BALANCES'!G20</f>
        <v>271</v>
      </c>
      <c r="F118">
        <f>'BALANCES'!H19+'BALANCES'!H20</f>
        <v>431</v>
      </c>
      <c r="G118">
        <f>'BALANCES'!I19+'BALANCES'!I20</f>
        <v>275</v>
      </c>
      <c r="H118">
        <f>'BALANCES'!J19+'BALANCES'!J20</f>
        <v>195</v>
      </c>
    </row>
    <row r="119" spans="1:11">
      <c r="C119" t="s">
        <v>458</v>
      </c>
      <c r="E119">
        <f>SUM('BALANCES'!G13:G18)</f>
        <v>789</v>
      </c>
      <c r="F119">
        <f>SUM('BALANCES'!H13:H18)</f>
        <v>1269</v>
      </c>
      <c r="G119">
        <f>SUM('BALANCES'!I13:I18)</f>
        <v>801</v>
      </c>
      <c r="H119">
        <f>SUM('BALANCES'!J13:J18)</f>
        <v>561</v>
      </c>
    </row>
    <row r="120" spans="1:11">
      <c r="C120" t="s">
        <v>433</v>
      </c>
      <c r="E120">
        <f>'BALANCES'!G25+'BALANCES'!G26</f>
        <v>283</v>
      </c>
      <c r="F120">
        <f>'BALANCES'!H25+'BALANCES'!H26</f>
        <v>443</v>
      </c>
      <c r="G120">
        <f>'BALANCES'!I25+'BALANCES'!I26</f>
        <v>287</v>
      </c>
      <c r="H120">
        <f>'BALANCES'!J25+'BALANCES'!J26</f>
        <v>207</v>
      </c>
    </row>
    <row r="121" spans="1:11">
      <c r="B121" t="s">
        <v>461</v>
      </c>
      <c r="E121">
        <f>'BALANCES'!G21+'BALANCES'!G12</f>
        <v>265</v>
      </c>
      <c r="F121">
        <f>'BALANCES'!H21+'BALANCES'!H12</f>
        <v>425</v>
      </c>
      <c r="G121">
        <f>'BALANCES'!I21+'BALANCES'!I12</f>
        <v>269</v>
      </c>
      <c r="H121">
        <f>'BALANCES'!J21+'BALANCES'!J12</f>
        <v>189</v>
      </c>
    </row>
    <row r="122" spans="1:11">
      <c r="B122" t="s">
        <v>462</v>
      </c>
      <c r="E122"/>
      <c r="F122"/>
      <c r="G122"/>
      <c r="H122"/>
    </row>
    <row r="123" spans="1:11">
      <c r="C123" t="s">
        <v>463</v>
      </c>
      <c r="E123">
        <f>'BALANCES'!G32+'BALANCES'!G36</f>
        <v>300</v>
      </c>
      <c r="F123">
        <f>'BALANCES'!H32+'BALANCES'!H36</f>
        <v>460</v>
      </c>
      <c r="G123">
        <f>'BALANCES'!I32+'BALANCES'!I36</f>
        <v>304</v>
      </c>
      <c r="H123">
        <f>'BALANCES'!J32+'BALANCES'!J36</f>
        <v>224</v>
      </c>
    </row>
    <row r="124" spans="1:11">
      <c r="C124" t="s">
        <v>464</v>
      </c>
      <c r="E124">
        <f>'BALANCES'!G33+'BALANCES'!G37</f>
        <v>302</v>
      </c>
      <c r="F124">
        <f>'BALANCES'!H33+'BALANCES'!H37</f>
        <v>462</v>
      </c>
      <c r="G124">
        <f>'BALANCES'!I33+'BALANCES'!I37</f>
        <v>306</v>
      </c>
      <c r="H124">
        <f>'BALANCES'!J33+'BALANCES'!J37</f>
        <v>226</v>
      </c>
    </row>
    <row r="125" spans="1:11">
      <c r="C125" t="s">
        <v>465</v>
      </c>
      <c r="E125">
        <f>'BALANCES'!G34+'BALANCES'!G38</f>
        <v>304</v>
      </c>
      <c r="F125">
        <f>'BALANCES'!H34+'BALANCES'!H38</f>
        <v>464</v>
      </c>
      <c r="G125">
        <f>'BALANCES'!I34+'BALANCES'!I38</f>
        <v>308</v>
      </c>
      <c r="H125">
        <f>'BALANCES'!J34+'BALANCES'!J38</f>
        <v>228</v>
      </c>
    </row>
    <row r="126" spans="1:11">
      <c r="C126" t="s">
        <v>466</v>
      </c>
      <c r="E126">
        <f>'BALANCES'!G31</f>
        <v>147</v>
      </c>
      <c r="F126">
        <f>'BALANCES'!H31</f>
        <v>227</v>
      </c>
      <c r="G126">
        <f>'BALANCES'!I31</f>
        <v>149</v>
      </c>
      <c r="H126">
        <f>'BALANCES'!J31</f>
        <v>109</v>
      </c>
    </row>
    <row r="127" spans="1:11">
      <c r="C127" t="s">
        <v>467</v>
      </c>
      <c r="E127">
        <f>'BALANCES'!G35</f>
        <v>151</v>
      </c>
      <c r="F127">
        <f>'BALANCES'!H35</f>
        <v>231</v>
      </c>
      <c r="G127">
        <f>'BALANCES'!I35</f>
        <v>153</v>
      </c>
      <c r="H127">
        <f>'BALANCES'!J35</f>
        <v>113</v>
      </c>
    </row>
    <row r="128" spans="1:11">
      <c r="B128" t="s">
        <v>468</v>
      </c>
      <c r="E128">
        <f>'BALANCES'!G39</f>
        <v>155</v>
      </c>
      <c r="F128">
        <f>'BALANCES'!H39</f>
        <v>235</v>
      </c>
      <c r="G128">
        <f>'BALANCES'!I39</f>
        <v>157</v>
      </c>
      <c r="H128">
        <f>'BALANCES'!J39</f>
        <v>117</v>
      </c>
    </row>
    <row r="129" spans="1:11">
      <c r="B129" t="s">
        <v>469</v>
      </c>
      <c r="E129">
        <f>SUM('BALANCES'!G27:G30)</f>
        <v>578</v>
      </c>
      <c r="F129">
        <f>SUM('BALANCES'!H27:H30)</f>
        <v>898</v>
      </c>
      <c r="G129">
        <f>SUM('BALANCES'!I27:I30)</f>
        <v>586</v>
      </c>
      <c r="H129">
        <f>SUM('BALANCES'!J27:J30)</f>
        <v>426</v>
      </c>
    </row>
    <row r="130" spans="1:11">
      <c r="B130" t="s">
        <v>470</v>
      </c>
      <c r="E130">
        <f>SUM('BALANCES'!G42:G47)</f>
        <v>963</v>
      </c>
      <c r="F130">
        <f>SUM('BALANCES'!H42:H47)</f>
        <v>1443</v>
      </c>
      <c r="G130">
        <f>SUM('BALANCES'!I42:I47)</f>
        <v>975</v>
      </c>
      <c r="H130">
        <f>SUM('BALANCES'!J42:J47)</f>
        <v>735</v>
      </c>
    </row>
    <row r="131" spans="1:11">
      <c r="B131" t="s">
        <v>471</v>
      </c>
      <c r="E131">
        <f>'BALANCES'!G40+'BALANCES'!G41</f>
        <v>313</v>
      </c>
      <c r="F131">
        <f>'BALANCES'!H40+'BALANCES'!H41</f>
        <v>473</v>
      </c>
      <c r="G131">
        <f>'BALANCES'!I40+'BALANCES'!I41</f>
        <v>317</v>
      </c>
      <c r="H131">
        <f>'BALANCES'!J40+'BALANCES'!J41</f>
        <v>237</v>
      </c>
    </row>
    <row r="132" spans="1:11">
      <c r="B132" t="s">
        <v>472</v>
      </c>
      <c r="E132">
        <f>SUM('BALANCES'!G48:G52)</f>
        <v>830</v>
      </c>
      <c r="F132">
        <f>SUM('BALANCES'!H48:H52)</f>
        <v>1230</v>
      </c>
      <c r="G132">
        <f>SUM('BALANCES'!I48:I52)</f>
        <v>840</v>
      </c>
      <c r="H132">
        <f>SUM('BALANCES'!J48:J52)</f>
        <v>640</v>
      </c>
    </row>
    <row r="133" spans="1:11">
      <c r="B133" s="67" t="s">
        <v>473</v>
      </c>
      <c r="E133">
        <f>SUM(E111:E132)</f>
        <v>6815</v>
      </c>
      <c r="F133">
        <f>SUM(F111:F132)</f>
        <v>10575</v>
      </c>
      <c r="G133">
        <f>SUM(G111:G132)</f>
        <v>6909</v>
      </c>
      <c r="H133">
        <f>SUM(H111:H132)</f>
        <v>5029</v>
      </c>
      <c r="I133">
        <f>SUM(I111:I132)</f>
        <v>0</v>
      </c>
      <c r="J133">
        <f>SUM(J111:J132)</f>
        <v>0</v>
      </c>
      <c r="K133">
        <f>SUM(K111:K132)</f>
        <v>0</v>
      </c>
    </row>
    <row r="135" spans="1:11">
      <c r="B135" s="67" t="s">
        <v>474</v>
      </c>
      <c r="E135"/>
      <c r="F135"/>
      <c r="G135"/>
      <c r="H135"/>
      <c r="I135"/>
      <c r="J135"/>
      <c r="K135"/>
    </row>
    <row r="136" spans="1:11">
      <c r="B136" t="s">
        <v>475</v>
      </c>
      <c r="E136">
        <f>SUM('BALANCES'!G127:G129)</f>
        <v>645</v>
      </c>
      <c r="F136">
        <f>SUM('BALANCES'!H127:H129)</f>
        <v>885</v>
      </c>
      <c r="G136">
        <f>SUM('BALANCES'!I127:I129)</f>
        <v>651</v>
      </c>
      <c r="H136">
        <f>SUM('BALANCES'!J127:J129)</f>
        <v>531</v>
      </c>
    </row>
    <row r="137" spans="1:11">
      <c r="B137" t="s">
        <v>476</v>
      </c>
      <c r="E137">
        <f>SUM('BALANCES'!G107:G114)</f>
        <v>1580</v>
      </c>
      <c r="F137">
        <f>SUM('BALANCES'!H107:H114)</f>
        <v>2220</v>
      </c>
      <c r="G137">
        <f>SUM('BALANCES'!I107:I114)</f>
        <v>1596</v>
      </c>
      <c r="H137">
        <f>SUM('BALANCES'!J107:J114)</f>
        <v>1276</v>
      </c>
    </row>
    <row r="138" spans="1:11">
      <c r="B138" t="s">
        <v>477</v>
      </c>
      <c r="E138">
        <f>'BALANCES'!G57+'BALANCES'!G58</f>
        <v>289</v>
      </c>
      <c r="F138">
        <f>'BALANCES'!H57+'BALANCES'!H58</f>
        <v>449</v>
      </c>
      <c r="G138">
        <f>'BALANCES'!I57+'BALANCES'!I58</f>
        <v>293</v>
      </c>
      <c r="H138">
        <f>'BALANCES'!J57+'BALANCES'!J58</f>
        <v>213</v>
      </c>
    </row>
    <row r="139" spans="1:11">
      <c r="B139" t="s">
        <v>478</v>
      </c>
      <c r="E139">
        <f>'BALANCES'!G67</f>
        <v>154</v>
      </c>
      <c r="F139">
        <f>'BALANCES'!H67</f>
        <v>234</v>
      </c>
      <c r="G139">
        <f>'BALANCES'!I67</f>
        <v>156</v>
      </c>
      <c r="H139">
        <f>'BALANCES'!J67</f>
        <v>116</v>
      </c>
    </row>
    <row r="140" spans="1:11">
      <c r="B140" t="s">
        <v>479</v>
      </c>
      <c r="E140">
        <f>SUM('BALANCES'!G59:G66)+'BALANCES'!G68+'BALANCES'!G69+'BALANCES'!G70+'BALANCES'!G78</f>
        <v>1829</v>
      </c>
      <c r="F140">
        <f>SUM('BALANCES'!H59:H66)+'BALANCES'!H68+'BALANCES'!H69+'BALANCES'!H70+'BALANCES'!H78</f>
        <v>2789</v>
      </c>
      <c r="G140">
        <f>SUM('BALANCES'!I59:I66)+'BALANCES'!I68+'BALANCES'!I69+'BALANCES'!I70+'BALANCES'!I78</f>
        <v>1853</v>
      </c>
      <c r="H140">
        <f>SUM('BALANCES'!J59:J66)+'BALANCES'!J68+'BALANCES'!J69+'BALANCES'!J70+'BALANCES'!J78</f>
        <v>1373</v>
      </c>
    </row>
    <row r="141" spans="1:11">
      <c r="B141" t="s">
        <v>480</v>
      </c>
      <c r="E141">
        <f>'BALANCES'!G79+'BALANCES'!G80</f>
        <v>333</v>
      </c>
      <c r="F141">
        <f>'BALANCES'!H79+'BALANCES'!H80</f>
        <v>493</v>
      </c>
      <c r="G141">
        <f>'BALANCES'!I79+'BALANCES'!I80</f>
        <v>337</v>
      </c>
      <c r="H141">
        <f>'BALANCES'!J79+'BALANCES'!J80</f>
        <v>257</v>
      </c>
    </row>
    <row r="142" spans="1:11">
      <c r="B142" t="s">
        <v>481</v>
      </c>
      <c r="E142">
        <f>'BALANCES'!G81</f>
        <v>168</v>
      </c>
      <c r="F142">
        <f>'BALANCES'!H81</f>
        <v>248</v>
      </c>
      <c r="G142">
        <f>'BALANCES'!I81</f>
        <v>170</v>
      </c>
      <c r="H142">
        <f>'BALANCES'!J81</f>
        <v>130</v>
      </c>
    </row>
    <row r="143" spans="1:11">
      <c r="B143" t="s">
        <v>482</v>
      </c>
      <c r="E143">
        <f>E140+E141+E142</f>
        <v>2330</v>
      </c>
      <c r="F143">
        <f>F140+F141+F142</f>
        <v>3530</v>
      </c>
      <c r="G143">
        <f>G140+G141+G142</f>
        <v>2360</v>
      </c>
      <c r="H143">
        <f>H140+H141+H142</f>
        <v>1760</v>
      </c>
    </row>
    <row r="144" spans="1:11">
      <c r="B144" t="s">
        <v>483</v>
      </c>
      <c r="E144">
        <f>SUM('BALANCES'!G82:G88)</f>
        <v>1204</v>
      </c>
      <c r="F144">
        <f>SUM('BALANCES'!H82:H88)</f>
        <v>1764</v>
      </c>
      <c r="G144">
        <f>SUM('BALANCES'!I82:I88)</f>
        <v>1218</v>
      </c>
      <c r="H144">
        <f>SUM('BALANCES'!J82:J88)</f>
        <v>938</v>
      </c>
    </row>
    <row r="145" spans="1:11">
      <c r="B145" t="s">
        <v>484</v>
      </c>
      <c r="E145">
        <f>SUM('BALANCES'!G89:G94)</f>
        <v>1071</v>
      </c>
      <c r="F145">
        <f>SUM('BALANCES'!H89:H94)</f>
        <v>1551</v>
      </c>
      <c r="G145">
        <f>SUM('BALANCES'!I89:I94)</f>
        <v>1083</v>
      </c>
      <c r="H145">
        <f>SUM('BALANCES'!J89:J94)</f>
        <v>843</v>
      </c>
    </row>
    <row r="146" spans="1:11">
      <c r="B146" t="s">
        <v>470</v>
      </c>
      <c r="E146">
        <f>SUM('BALANCES'!G95:G102)</f>
        <v>1484</v>
      </c>
      <c r="F146">
        <f>SUM('BALANCES'!H95:H102)</f>
        <v>2124</v>
      </c>
      <c r="G146">
        <f>SUM('BALANCES'!I95:I102)</f>
        <v>1500</v>
      </c>
      <c r="H146">
        <f>SUM('BALANCES'!J95:J102)</f>
        <v>1180</v>
      </c>
    </row>
    <row r="147" spans="1:11">
      <c r="B147" t="s">
        <v>485</v>
      </c>
      <c r="E147">
        <f>SUM('BALANCES'!G115:G126)</f>
        <v>2490</v>
      </c>
      <c r="F147">
        <f>SUM('BALANCES'!H115:H126)</f>
        <v>3450</v>
      </c>
      <c r="G147">
        <f>SUM('BALANCES'!I115:I126)</f>
        <v>2514</v>
      </c>
      <c r="H147">
        <f>SUM('BALANCES'!J115:J126)</f>
        <v>2034</v>
      </c>
    </row>
    <row r="148" spans="1:11">
      <c r="B148" t="s">
        <v>486</v>
      </c>
      <c r="E148">
        <f>SUM('BALANCES'!G71:G77)</f>
        <v>1127</v>
      </c>
      <c r="F148">
        <f>SUM('BALANCES'!H71:H77)</f>
        <v>1687</v>
      </c>
      <c r="G148">
        <f>SUM('BALANCES'!I71:I77)</f>
        <v>1141</v>
      </c>
      <c r="H148">
        <f>SUM('BALANCES'!J71:J77)</f>
        <v>861</v>
      </c>
    </row>
    <row r="149" spans="1:11">
      <c r="B149" t="s">
        <v>487</v>
      </c>
      <c r="E149">
        <f>SUM('BALANCES'!G103:G106)+SUM('BALANCES'!G130:G136)</f>
        <v>2306</v>
      </c>
      <c r="F149">
        <f>SUM('BALANCES'!H103:H106)+SUM('BALANCES'!H130:H136)</f>
        <v>3186</v>
      </c>
      <c r="G149">
        <f>SUM('BALANCES'!I103:I106)+SUM('BALANCES'!I130:I136)</f>
        <v>2328</v>
      </c>
      <c r="H149">
        <f>SUM('BALANCES'!J103:J106)+SUM('BALANCES'!J130:J136)</f>
        <v>1888</v>
      </c>
    </row>
    <row r="150" spans="1:11">
      <c r="B150" s="67" t="s">
        <v>488</v>
      </c>
      <c r="E150">
        <f>SUM(E136:E149)-E143</f>
        <v>14680</v>
      </c>
      <c r="F150">
        <f>SUM(F136:F149)-F143</f>
        <v>21080</v>
      </c>
      <c r="G150">
        <f>SUM(G136:G149)-G143</f>
        <v>14840</v>
      </c>
      <c r="H150">
        <f>SUM(H136:H149)-H143</f>
        <v>11640</v>
      </c>
      <c r="I150">
        <f>SUM(I136:I149)-I143</f>
        <v>0</v>
      </c>
      <c r="J150">
        <f>SUM(J136:J149)-J143</f>
        <v>0</v>
      </c>
      <c r="K150">
        <f>SUM(K136:K149)-K143</f>
        <v>0</v>
      </c>
    </row>
    <row r="152" spans="1:11">
      <c r="B152" s="67" t="s">
        <v>489</v>
      </c>
      <c r="E152">
        <f>E133+E150</f>
        <v>21495</v>
      </c>
      <c r="F152">
        <f>F133+F150</f>
        <v>31655</v>
      </c>
      <c r="G152">
        <f>G133+G150</f>
        <v>21749</v>
      </c>
      <c r="H152">
        <f>H133+H150</f>
        <v>16669</v>
      </c>
      <c r="I152">
        <f>I133+I150</f>
        <v>0</v>
      </c>
      <c r="J152">
        <f>J133+J150</f>
        <v>0</v>
      </c>
      <c r="K152">
        <f>K133+K150</f>
        <v>0</v>
      </c>
    </row>
    <row r="155" spans="1:11">
      <c r="B155" s="67" t="s">
        <v>490</v>
      </c>
      <c r="E155"/>
      <c r="F155"/>
      <c r="G155"/>
      <c r="H155"/>
      <c r="I155"/>
      <c r="J155"/>
      <c r="K155"/>
    </row>
    <row r="156" spans="1:11">
      <c r="B156" t="s">
        <v>491</v>
      </c>
      <c r="E156"/>
      <c r="F156"/>
      <c r="G156"/>
      <c r="H156"/>
    </row>
    <row r="157" spans="1:11">
      <c r="C157" t="s">
        <v>492</v>
      </c>
      <c r="E157">
        <f>'BALANCES'!G148</f>
        <v>146</v>
      </c>
      <c r="F157">
        <f>'BALANCES'!H148</f>
        <v>226</v>
      </c>
      <c r="G157">
        <f>'BALANCES'!I148</f>
        <v>148</v>
      </c>
      <c r="H157">
        <f>'BALANCES'!J148</f>
        <v>108</v>
      </c>
    </row>
    <row r="158" spans="1:11">
      <c r="C158" t="s">
        <v>493</v>
      </c>
      <c r="E158">
        <f>'BALANCES'!G149</f>
        <v>147</v>
      </c>
      <c r="F158">
        <f>'BALANCES'!H149</f>
        <v>227</v>
      </c>
      <c r="G158">
        <f>'BALANCES'!I149</f>
        <v>149</v>
      </c>
      <c r="H158">
        <f>'BALANCES'!J149</f>
        <v>109</v>
      </c>
    </row>
    <row r="159" spans="1:11">
      <c r="C159" t="s">
        <v>458</v>
      </c>
      <c r="E159">
        <f>'BALANCES'!G146+'BALANCES'!G147</f>
        <v>289</v>
      </c>
      <c r="F159">
        <f>'BALANCES'!H146+'BALANCES'!H147</f>
        <v>449</v>
      </c>
      <c r="G159">
        <f>'BALANCES'!I146+'BALANCES'!I147</f>
        <v>293</v>
      </c>
      <c r="H159">
        <f>'BALANCES'!J146+'BALANCES'!J147</f>
        <v>213</v>
      </c>
    </row>
    <row r="160" spans="1:11">
      <c r="B160" t="s">
        <v>494</v>
      </c>
      <c r="E160"/>
      <c r="F160"/>
      <c r="G160"/>
      <c r="H160"/>
    </row>
    <row r="161" spans="1:11">
      <c r="C161" t="s">
        <v>495</v>
      </c>
      <c r="E161">
        <f>'BALANCES'!G181</f>
        <v>179</v>
      </c>
      <c r="F161">
        <f>'BALANCES'!H181</f>
        <v>259</v>
      </c>
      <c r="G161">
        <f>'BALANCES'!I181</f>
        <v>181</v>
      </c>
      <c r="H161">
        <f>'BALANCES'!J181</f>
        <v>141</v>
      </c>
    </row>
    <row r="162" spans="1:11">
      <c r="C162" t="s">
        <v>460</v>
      </c>
      <c r="E162">
        <f>'BALANCES'!G156+'BALANCES'!G157</f>
        <v>309</v>
      </c>
      <c r="F162">
        <f>'BALANCES'!H156+'BALANCES'!H157</f>
        <v>469</v>
      </c>
      <c r="G162">
        <f>'BALANCES'!I156+'BALANCES'!I157</f>
        <v>313</v>
      </c>
      <c r="H162">
        <f>'BALANCES'!J156+'BALANCES'!J157</f>
        <v>233</v>
      </c>
    </row>
    <row r="163" spans="1:11">
      <c r="C163" t="s">
        <v>458</v>
      </c>
      <c r="E163">
        <f>SUM('BALANCES'!G150:G155)</f>
        <v>903</v>
      </c>
      <c r="F163">
        <f>SUM('BALANCES'!H150:H155)</f>
        <v>1383</v>
      </c>
      <c r="G163">
        <f>SUM('BALANCES'!I150:I155)</f>
        <v>915</v>
      </c>
      <c r="H163">
        <f>SUM('BALANCES'!J150:J155)</f>
        <v>675</v>
      </c>
    </row>
    <row r="164" spans="1:11">
      <c r="B164" t="s">
        <v>496</v>
      </c>
      <c r="E164">
        <f>'BALANCES'!G170+'BALANCES'!G171+'BALANCES'!G172</f>
        <v>507</v>
      </c>
      <c r="F164">
        <f>'BALANCES'!H170+'BALANCES'!H171+'BALANCES'!H172</f>
        <v>747</v>
      </c>
      <c r="G164">
        <f>'BALANCES'!I170+'BALANCES'!I171+'BALANCES'!I172</f>
        <v>513</v>
      </c>
      <c r="H164">
        <f>'BALANCES'!J170+'BALANCES'!J171+'BALANCES'!J172</f>
        <v>393</v>
      </c>
    </row>
    <row r="165" spans="1:11">
      <c r="B165" t="s">
        <v>497</v>
      </c>
      <c r="E165">
        <f>'BALANCES'!G168+'BALANCES'!G169</f>
        <v>333</v>
      </c>
      <c r="F165">
        <f>'BALANCES'!H168+'BALANCES'!H169</f>
        <v>493</v>
      </c>
      <c r="G165">
        <f>'BALANCES'!I168+'BALANCES'!I169</f>
        <v>337</v>
      </c>
      <c r="H165">
        <f>'BALANCES'!J168+'BALANCES'!J169</f>
        <v>257</v>
      </c>
    </row>
    <row r="166" spans="1:11">
      <c r="B166" t="s">
        <v>498</v>
      </c>
      <c r="E166">
        <f>SUM('BALANCES'!G173:G180)</f>
        <v>1396</v>
      </c>
      <c r="F166">
        <f>SUM('BALANCES'!H173:H180)</f>
        <v>2036</v>
      </c>
      <c r="G166">
        <f>SUM('BALANCES'!I173:I180)</f>
        <v>1412</v>
      </c>
      <c r="H166">
        <f>SUM('BALANCES'!J173:J180)</f>
        <v>1092</v>
      </c>
    </row>
    <row r="167" spans="1:11">
      <c r="B167" t="s">
        <v>499</v>
      </c>
      <c r="E167">
        <f>'BALANCES'!G166+'BALANCES'!G167+'BALANCES'!G182+'BALANCES'!G183+'BALANCES'!G184+'BALANCES'!G185</f>
        <v>1055</v>
      </c>
      <c r="F167">
        <f>'BALANCES'!H166+'BALANCES'!H167+'BALANCES'!H182+'BALANCES'!H183+'BALANCES'!H184+'BALANCES'!H185</f>
        <v>1535</v>
      </c>
      <c r="G167">
        <f>'BALANCES'!I166+'BALANCES'!I167+'BALANCES'!I182+'BALANCES'!I183+'BALANCES'!I184+'BALANCES'!I185</f>
        <v>1067</v>
      </c>
      <c r="H167">
        <f>'BALANCES'!J166+'BALANCES'!J167+'BALANCES'!J182+'BALANCES'!J183+'BALANCES'!J184+'BALANCES'!J185</f>
        <v>827</v>
      </c>
    </row>
    <row r="168" spans="1:11">
      <c r="B168" t="s">
        <v>500</v>
      </c>
      <c r="E168">
        <f>SUM('BALANCES'!G158:G162)+'BALANCES'!G164+'BALANCES'!G165</f>
        <v>1115</v>
      </c>
      <c r="F168">
        <f>SUM('BALANCES'!H158:H162)+'BALANCES'!H164+'BALANCES'!H165</f>
        <v>1675</v>
      </c>
      <c r="G168">
        <f>SUM('BALANCES'!I158:I162)+'BALANCES'!I164+'BALANCES'!I165</f>
        <v>1129</v>
      </c>
      <c r="H168">
        <f>SUM('BALANCES'!J158:J162)+'BALANCES'!J164+'BALANCES'!J165</f>
        <v>849</v>
      </c>
    </row>
    <row r="169" spans="1:11">
      <c r="B169" s="67" t="s">
        <v>501</v>
      </c>
      <c r="E169">
        <f>SUM(E157:E168)</f>
        <v>6379</v>
      </c>
      <c r="F169">
        <f>SUM(F157:F168)</f>
        <v>9499</v>
      </c>
      <c r="G169">
        <f>SUM(G157:G168)</f>
        <v>6457</v>
      </c>
      <c r="H169">
        <f>SUM(H157:H168)</f>
        <v>4897</v>
      </c>
      <c r="I169">
        <f>SUM(I157:I168)</f>
        <v>0</v>
      </c>
      <c r="J169">
        <f>SUM(J157:J168)</f>
        <v>0</v>
      </c>
      <c r="K169">
        <f>SUM(K157:K168)</f>
        <v>0</v>
      </c>
    </row>
    <row r="171" spans="1:11">
      <c r="B171" s="67" t="s">
        <v>502</v>
      </c>
      <c r="E171"/>
      <c r="F171"/>
      <c r="G171"/>
      <c r="H171"/>
      <c r="I171"/>
      <c r="J171"/>
      <c r="K171"/>
    </row>
    <row r="172" spans="1:11">
      <c r="B172" t="s">
        <v>503</v>
      </c>
      <c r="E172">
        <f>SUM('BALANCES'!G200:G204)</f>
        <v>780</v>
      </c>
      <c r="F172">
        <f>SUM('BALANCES'!H200:H204)</f>
        <v>1180</v>
      </c>
      <c r="G172">
        <f>SUM('BALANCES'!I200:I204)</f>
        <v>790</v>
      </c>
      <c r="H172">
        <f>SUM('BALANCES'!J200:J204)</f>
        <v>590</v>
      </c>
    </row>
    <row r="173" spans="1:11">
      <c r="B173" t="s">
        <v>504</v>
      </c>
      <c r="E173">
        <f>'BALANCES'!G163+'BALANCES'!G205</f>
        <v>320</v>
      </c>
      <c r="F173">
        <f>'BALANCES'!H163+'BALANCES'!H205</f>
        <v>480</v>
      </c>
      <c r="G173">
        <f>'BALANCES'!I163+'BALANCES'!I205</f>
        <v>324</v>
      </c>
      <c r="H173">
        <f>'BALANCES'!J163+'BALANCES'!J205</f>
        <v>244</v>
      </c>
    </row>
    <row r="174" spans="1:11">
      <c r="B174" t="s">
        <v>505</v>
      </c>
      <c r="E174">
        <f>'BALANCES'!G206+'BALANCES'!G207</f>
        <v>321</v>
      </c>
      <c r="F174">
        <f>'BALANCES'!H206+'BALANCES'!H207</f>
        <v>481</v>
      </c>
      <c r="G174">
        <f>'BALANCES'!I206+'BALANCES'!I207</f>
        <v>325</v>
      </c>
      <c r="H174">
        <f>'BALANCES'!J206+'BALANCES'!J207</f>
        <v>245</v>
      </c>
    </row>
    <row r="175" spans="1:11">
      <c r="B175" t="s">
        <v>506</v>
      </c>
      <c r="E175">
        <f>'BALANCES'!G194+'BALANCES'!G195</f>
        <v>297</v>
      </c>
      <c r="F175">
        <f>'BALANCES'!H194+'BALANCES'!H195</f>
        <v>457</v>
      </c>
      <c r="G175">
        <f>'BALANCES'!I194+'BALANCES'!I195</f>
        <v>301</v>
      </c>
      <c r="H175">
        <f>'BALANCES'!J194+'BALANCES'!J195</f>
        <v>221</v>
      </c>
    </row>
    <row r="176" spans="1:11">
      <c r="B176" t="s">
        <v>507</v>
      </c>
      <c r="E176">
        <f>SUM('BALANCES'!G210:G212)</f>
        <v>495</v>
      </c>
      <c r="F176">
        <f>SUM('BALANCES'!H210:H212)</f>
        <v>735</v>
      </c>
      <c r="G176">
        <f>SUM('BALANCES'!I210:I212)</f>
        <v>501</v>
      </c>
      <c r="H176">
        <f>SUM('BALANCES'!J210:J212)</f>
        <v>381</v>
      </c>
    </row>
    <row r="177" spans="1:11">
      <c r="B177" t="s">
        <v>508</v>
      </c>
      <c r="E177">
        <f>SUM('BALANCES'!G190:G193)+SUM('BALANCES'!G196:G199)+'BALANCES'!G208+'BALANCES'!G209+SUM('BALANCES'!G213:G225)</f>
        <v>3762</v>
      </c>
      <c r="F177">
        <f>SUM('BALANCES'!H190:H193)+SUM('BALANCES'!H196:H199)+'BALANCES'!H208+'BALANCES'!H209+SUM('BALANCES'!H213:H225)</f>
        <v>5602</v>
      </c>
      <c r="G177">
        <f>SUM('BALANCES'!I190:I193)+SUM('BALANCES'!I196:I199)+'BALANCES'!I208+'BALANCES'!I209+SUM('BALANCES'!I213:I225)</f>
        <v>3808</v>
      </c>
      <c r="H177">
        <f>SUM('BALANCES'!J190:J193)+SUM('BALANCES'!J196:J199)+'BALANCES'!J208+'BALANCES'!J209+SUM('BALANCES'!J213:J225)</f>
        <v>2888</v>
      </c>
    </row>
    <row r="178" spans="1:11">
      <c r="B178" s="67" t="s">
        <v>509</v>
      </c>
      <c r="E178">
        <f>SUM(E172:E177)</f>
        <v>5975</v>
      </c>
      <c r="F178">
        <f>SUM(F172:F177)</f>
        <v>8935</v>
      </c>
      <c r="G178">
        <f>SUM(G172:G177)</f>
        <v>6049</v>
      </c>
      <c r="H178">
        <f>SUM(H172:H177)</f>
        <v>4569</v>
      </c>
      <c r="I178">
        <f>SUM(I172:I177)</f>
        <v>0</v>
      </c>
      <c r="J178">
        <f>SUM(J172:J177)</f>
        <v>0</v>
      </c>
      <c r="K178">
        <f>SUM(K172:K177)</f>
        <v>0</v>
      </c>
    </row>
    <row r="180" spans="1:11">
      <c r="B180" s="67" t="s">
        <v>510</v>
      </c>
      <c r="E180">
        <f>E169+E178</f>
        <v>12354</v>
      </c>
      <c r="F180">
        <f>F169+F178</f>
        <v>18434</v>
      </c>
      <c r="G180">
        <f>G169+G178</f>
        <v>12506</v>
      </c>
      <c r="H180">
        <f>H169+H178</f>
        <v>9466</v>
      </c>
      <c r="I180">
        <f>I169+I178</f>
        <v>0</v>
      </c>
      <c r="J180">
        <f>J169+J178</f>
        <v>0</v>
      </c>
      <c r="K180">
        <f>K169+K178</f>
        <v>0</v>
      </c>
    </row>
    <row r="183" spans="1:11">
      <c r="B183" s="67" t="s">
        <v>511</v>
      </c>
      <c r="E183"/>
      <c r="F183"/>
      <c r="G183"/>
      <c r="H183"/>
      <c r="I183"/>
      <c r="J183"/>
      <c r="K183"/>
    </row>
    <row r="184" spans="1:11">
      <c r="B184" t="s">
        <v>512</v>
      </c>
      <c r="E184">
        <f>SUM('BALANCES'!G235+'BALANCES'!G236)</f>
        <v>289</v>
      </c>
      <c r="F184">
        <f>SUM('BALANCES'!H235+'BALANCES'!H236)</f>
        <v>449</v>
      </c>
      <c r="G184">
        <f>SUM('BALANCES'!I235+'BALANCES'!I236)</f>
        <v>293</v>
      </c>
      <c r="H184">
        <f>SUM('BALANCES'!J235+'BALANCES'!J236)</f>
        <v>213</v>
      </c>
    </row>
    <row r="185" spans="1:11">
      <c r="B185" t="s">
        <v>513</v>
      </c>
      <c r="E185">
        <f>'BALANCES'!G237</f>
        <v>146</v>
      </c>
      <c r="F185">
        <f>'BALANCES'!H237</f>
        <v>226</v>
      </c>
      <c r="G185">
        <f>'BALANCES'!I237</f>
        <v>148</v>
      </c>
      <c r="H185">
        <f>'BALANCES'!J237</f>
        <v>108</v>
      </c>
    </row>
    <row r="186" spans="1:11">
      <c r="B186" t="s">
        <v>514</v>
      </c>
      <c r="E186">
        <f>SUM('BALANCES'!G238:G244)</f>
        <v>1050</v>
      </c>
      <c r="F186">
        <f>SUM('BALANCES'!H238:H244)</f>
        <v>1610</v>
      </c>
      <c r="G186">
        <f>SUM('BALANCES'!I238:I244)</f>
        <v>1064</v>
      </c>
      <c r="H186">
        <f>SUM('BALANCES'!J238:J244)</f>
        <v>784</v>
      </c>
    </row>
    <row r="187" spans="1:11">
      <c r="B187" t="s">
        <v>515</v>
      </c>
      <c r="E187">
        <f>'BALANCES'!G247</f>
        <v>156</v>
      </c>
      <c r="F187">
        <f>'BALANCES'!H247</f>
        <v>236</v>
      </c>
      <c r="G187">
        <f>'BALANCES'!I247</f>
        <v>158</v>
      </c>
      <c r="H187">
        <f>'BALANCES'!J247</f>
        <v>118</v>
      </c>
    </row>
    <row r="188" spans="1:11">
      <c r="B188" t="s">
        <v>516</v>
      </c>
      <c r="E188">
        <f>SUM('BALANCES'!G250:G257)</f>
        <v>1300</v>
      </c>
      <c r="F188">
        <f>SUM('BALANCES'!H250:H257)</f>
        <v>1940</v>
      </c>
      <c r="G188">
        <f>SUM('BALANCES'!I250:I257)</f>
        <v>1316</v>
      </c>
      <c r="H188">
        <f>SUM('BALANCES'!J250:J257)</f>
        <v>996</v>
      </c>
    </row>
    <row r="189" spans="1:11">
      <c r="B189" t="s">
        <v>517</v>
      </c>
      <c r="E189">
        <f>'BALANCES'!G248+'BALANCES'!G249</f>
        <v>315</v>
      </c>
      <c r="F189">
        <f>'BALANCES'!H248+'BALANCES'!H249</f>
        <v>475</v>
      </c>
      <c r="G189">
        <f>'BALANCES'!I248+'BALANCES'!I249</f>
        <v>319</v>
      </c>
      <c r="H189">
        <f>'BALANCES'!J248+'BALANCES'!J249</f>
        <v>239</v>
      </c>
    </row>
    <row r="190" spans="1:11">
      <c r="B190" t="s">
        <v>518</v>
      </c>
      <c r="E190">
        <f>'BALANCES'!G245+'BALANCES'!G246</f>
        <v>309</v>
      </c>
      <c r="F190">
        <f>'BALANCES'!H245+'BALANCES'!H246</f>
        <v>469</v>
      </c>
      <c r="G190">
        <f>'BALANCES'!I245+'BALANCES'!I246</f>
        <v>313</v>
      </c>
      <c r="H190">
        <f>'BALANCES'!J245+'BALANCES'!J246</f>
        <v>233</v>
      </c>
    </row>
    <row r="191" spans="1:11">
      <c r="B191" s="67" t="s">
        <v>519</v>
      </c>
      <c r="E191">
        <f>SUM(E184:E190)</f>
        <v>3565</v>
      </c>
      <c r="F191">
        <f>SUM(F184:F190)</f>
        <v>5405</v>
      </c>
      <c r="G191">
        <f>SUM(G184:G190)</f>
        <v>3611</v>
      </c>
      <c r="H191">
        <f>SUM(H184:H190)</f>
        <v>2691</v>
      </c>
      <c r="I191">
        <f>SUM(I184:I190)</f>
        <v>0</v>
      </c>
      <c r="J191">
        <f>SUM(J184:J190)</f>
        <v>0</v>
      </c>
      <c r="K191">
        <f>SUM(K184:K190)</f>
        <v>0</v>
      </c>
    </row>
    <row r="193" spans="1:11">
      <c r="B193" s="67" t="s">
        <v>520</v>
      </c>
      <c r="E193">
        <f>E180+E191</f>
        <v>15919</v>
      </c>
      <c r="F193">
        <f>F180+F191</f>
        <v>23839</v>
      </c>
      <c r="G193">
        <f>G180+G191</f>
        <v>16117</v>
      </c>
      <c r="H193">
        <f>H180+H191</f>
        <v>12157</v>
      </c>
      <c r="I193">
        <f>I180+I191</f>
        <v>0</v>
      </c>
      <c r="J193">
        <f>J180+J191</f>
        <v>0</v>
      </c>
      <c r="K193">
        <f>K180+K191</f>
        <v>0</v>
      </c>
    </row>
    <row r="196" spans="1:11">
      <c r="B196" s="67" t="s">
        <v>442</v>
      </c>
      <c r="E196"/>
      <c r="F196"/>
      <c r="G196"/>
      <c r="H196"/>
      <c r="I196"/>
      <c r="J196"/>
      <c r="K196"/>
    </row>
    <row r="198" spans="1:11">
      <c r="C198" t="s">
        <v>521</v>
      </c>
      <c r="E198">
        <f>E110/(E8+E9)</f>
        <v>0.2037037037037</v>
      </c>
      <c r="F198">
        <f>F110/(F8+F9)</f>
        <v>0.2199124726477</v>
      </c>
      <c r="G198">
        <f>G110/(G8+G9)</f>
        <v>0.20431893687708</v>
      </c>
      <c r="H198">
        <f>H110/(H8+H9)</f>
        <v>0.18778280542986</v>
      </c>
    </row>
    <row r="199" spans="1:11">
      <c r="C199" t="s">
        <v>522</v>
      </c>
      <c r="E199">
        <f>E111/E$259</f>
        <v>0.17462580185317</v>
      </c>
      <c r="F199">
        <f>F111/F$259</f>
        <v>0.21508231545406</v>
      </c>
      <c r="G199">
        <f>G111/G$259</f>
        <v>0.17597173144876</v>
      </c>
      <c r="H199">
        <f>H111/H$259</f>
        <v>0.14382978723404</v>
      </c>
    </row>
    <row r="200" spans="1:11">
      <c r="C200" t="s">
        <v>523</v>
      </c>
      <c r="E200">
        <f>E112/E$259</f>
        <v>0.29722024233785</v>
      </c>
      <c r="F200">
        <f>F112/F$259</f>
        <v>0.34891131173659</v>
      </c>
      <c r="G200">
        <f>G112/G$259</f>
        <v>0.29893992932862</v>
      </c>
      <c r="H200">
        <f>H112/H$259</f>
        <v>0.25787234042553</v>
      </c>
    </row>
    <row r="201" spans="1:11">
      <c r="C201" t="s">
        <v>524</v>
      </c>
      <c r="E201">
        <f>E114*360/E8</f>
        <v>153.24324324324</v>
      </c>
      <c r="F201">
        <f>F114*360/F8</f>
        <v>162.63157894737</v>
      </c>
      <c r="G201">
        <f>G114*360/G8</f>
        <v>153.6</v>
      </c>
      <c r="H201">
        <f>H114*360/H8</f>
        <v>144</v>
      </c>
    </row>
    <row r="202" spans="1:11">
      <c r="C202" t="s">
        <v>525</v>
      </c>
      <c r="E202">
        <f>E115*360/E9</f>
        <v>153.42281879195</v>
      </c>
      <c r="F202">
        <f>F115*360/F9</f>
        <v>162.70742358079</v>
      </c>
      <c r="G202">
        <f>G115*360/G9</f>
        <v>153.77483443709</v>
      </c>
      <c r="H202">
        <f>H115*360/H9</f>
        <v>144.32432432432</v>
      </c>
    </row>
    <row r="203" spans="1:11">
      <c r="C203" t="s">
        <v>526</v>
      </c>
      <c r="E203">
        <f>E116*360/E10</f>
        <v>152.96928327645</v>
      </c>
      <c r="F203">
        <f>F116*360/F10</f>
        <v>162.51655629139</v>
      </c>
      <c r="G203">
        <f>G116*360/G10</f>
        <v>153.33333333333</v>
      </c>
      <c r="H203">
        <f>H116*360/H10</f>
        <v>143.50230414747</v>
      </c>
    </row>
    <row r="204" spans="1:11">
      <c r="C204" t="s">
        <v>527</v>
      </c>
      <c r="E204">
        <f>-E20*360/E21</f>
        <v>-61.023890784983</v>
      </c>
      <c r="F204">
        <f>-E20*360/E21</f>
        <v>-61.023890784983</v>
      </c>
      <c r="G204">
        <f>-E20*360/E21</f>
        <v>-61.023890784983</v>
      </c>
      <c r="H204">
        <f>-E20*360/E21</f>
        <v>-61.023890784983</v>
      </c>
    </row>
    <row r="205" spans="1:11">
      <c r="C205" t="s">
        <v>528</v>
      </c>
      <c r="E205">
        <f>E129/(E17+E18+E97+E98)</f>
        <v>1.9593220338983</v>
      </c>
      <c r="F205">
        <f>F129/(F17+F18+F97+F98)</f>
        <v>1.9736263736264</v>
      </c>
      <c r="G205">
        <f>G129/(G17+G18+G97+G98)</f>
        <v>1.9598662207358</v>
      </c>
      <c r="H205">
        <f>H129/(H17+H18+H97+H98)</f>
        <v>1.9452054794521</v>
      </c>
    </row>
    <row r="206" spans="1:11">
      <c r="C206" t="s">
        <v>529</v>
      </c>
      <c r="E206">
        <f>E157*360/(E17+E97)</f>
        <v>357.55102040816</v>
      </c>
      <c r="F206">
        <f>F157*360/(F17+F97)</f>
        <v>358.4140969163</v>
      </c>
      <c r="G206">
        <f>G157*360/(G17+G97)</f>
        <v>357.58389261745</v>
      </c>
      <c r="H206">
        <f>H157*360/(H17+H97)</f>
        <v>356.69724770642</v>
      </c>
    </row>
    <row r="207" spans="1:11">
      <c r="C207" t="s">
        <v>530</v>
      </c>
      <c r="E207">
        <f>E158*360/(E18+E98)</f>
        <v>357.56756756757</v>
      </c>
      <c r="F207">
        <f>F158*360/(F18+F98)</f>
        <v>358.42105263158</v>
      </c>
      <c r="G207">
        <f>G158*360/(G18+G98)</f>
        <v>357.6</v>
      </c>
      <c r="H207">
        <f>H158*360/(H18+H98)</f>
        <v>356.72727272727</v>
      </c>
    </row>
    <row r="208" spans="1:11">
      <c r="C208" t="s">
        <v>531</v>
      </c>
      <c r="E208">
        <f>E159*360/(E19+E99)</f>
        <v>357.52577319588</v>
      </c>
      <c r="F208">
        <f>F159*360/(F19+F99)</f>
        <v>358.40354767184</v>
      </c>
      <c r="G208">
        <f>G159*360/(G19+G99)</f>
        <v>357.5593220339</v>
      </c>
      <c r="H208">
        <f>H159*360/(H19+H99)</f>
        <v>356.6511627907</v>
      </c>
    </row>
    <row r="209" spans="1:11">
      <c r="C209" t="s">
        <v>532</v>
      </c>
      <c r="E209">
        <f>E164/(E28+E107)</f>
        <v>0.18436363636364</v>
      </c>
      <c r="F209">
        <f>F164/(F28+F107)</f>
        <v>0.23706759758807</v>
      </c>
      <c r="G209">
        <f>G164/(G28+G107)</f>
        <v>0.18573497465605</v>
      </c>
      <c r="H209">
        <f>H164/(H28+H107)</f>
        <v>0.15333593445181</v>
      </c>
    </row>
    <row r="210" spans="1:11">
      <c r="C210" t="s">
        <v>533</v>
      </c>
      <c r="E210">
        <f>E176/(E28+E107)</f>
        <v>0.18</v>
      </c>
      <c r="F210">
        <f>F176/(F28+F107)</f>
        <v>0.23325928276738</v>
      </c>
      <c r="G210">
        <f>G176/(G28+G107)</f>
        <v>0.18139029688631</v>
      </c>
      <c r="H210">
        <f>H176/(H28+H107)</f>
        <v>0.14865392118611</v>
      </c>
    </row>
    <row r="211" spans="1:11">
      <c r="C211" t="s">
        <v>534</v>
      </c>
      <c r="E211">
        <f>(E201+E204)-E206</f>
        <v>-265.3316679499</v>
      </c>
      <c r="F211">
        <f>(E201+E204)-E206</f>
        <v>-265.3316679499</v>
      </c>
      <c r="G211">
        <f>(E201+E204)-E206</f>
        <v>-265.3316679499</v>
      </c>
      <c r="H211">
        <f>(E201+E204)-E206</f>
        <v>-265.3316679499</v>
      </c>
    </row>
    <row r="218" spans="1:11">
      <c r="A218" s="65" t="s">
        <v>383</v>
      </c>
    </row>
    <row r="219" spans="1:11">
      <c r="A219" s="65" t="s">
        <v>535</v>
      </c>
      <c r="E219" s="66">
        <v>2016</v>
      </c>
      <c r="F219" s="66">
        <v>2017</v>
      </c>
      <c r="G219" s="66">
        <v>2018</v>
      </c>
      <c r="H219" s="66">
        <v>2019</v>
      </c>
      <c r="I219" s="68">
        <v>2020</v>
      </c>
      <c r="J219" s="68">
        <v>2021</v>
      </c>
      <c r="K219" s="68">
        <v>2022</v>
      </c>
    </row>
    <row r="221" spans="1:11">
      <c r="B221" s="67" t="s">
        <v>536</v>
      </c>
      <c r="E221"/>
      <c r="F221"/>
      <c r="G221"/>
      <c r="H221"/>
      <c r="I221"/>
      <c r="J221"/>
      <c r="K221"/>
    </row>
    <row r="222" spans="1:11">
      <c r="B222" t="s">
        <v>537</v>
      </c>
      <c r="E222">
        <f>E111+E112</f>
        <v>662</v>
      </c>
      <c r="F222">
        <f>F111+F112</f>
        <v>1062</v>
      </c>
      <c r="G222">
        <f>G111+G112</f>
        <v>672</v>
      </c>
      <c r="H222">
        <f>H111+H112</f>
        <v>472</v>
      </c>
    </row>
    <row r="223" spans="1:11">
      <c r="C223" t="s">
        <v>538</v>
      </c>
      <c r="E223">
        <f>(E133-E222)-(E169+E176+E177-E228)</f>
        <v>-3368</v>
      </c>
      <c r="F223">
        <f>(E133-E222)-(E169+E176+E177-E228)</f>
        <v>-3368</v>
      </c>
      <c r="G223">
        <f>(E133-E222)-(E169+E176+E177-E228)</f>
        <v>-3368</v>
      </c>
      <c r="H223">
        <f>(E133-E222)-(E169+E176+E177-E228)</f>
        <v>-3368</v>
      </c>
    </row>
    <row r="224" spans="1:11">
      <c r="B224" t="s">
        <v>539</v>
      </c>
      <c r="E224">
        <f>E150</f>
        <v>14680</v>
      </c>
      <c r="F224">
        <f>F150</f>
        <v>21080</v>
      </c>
      <c r="G224">
        <f>G150</f>
        <v>14840</v>
      </c>
      <c r="H224">
        <f>H150</f>
        <v>11640</v>
      </c>
    </row>
    <row r="225" spans="1:11">
      <c r="B225" s="67" t="s">
        <v>489</v>
      </c>
      <c r="E225">
        <f>SUM(E222:E224)</f>
        <v>11974</v>
      </c>
      <c r="F225">
        <f>SUM(F222:F224)</f>
        <v>18774</v>
      </c>
      <c r="G225">
        <f>SUM(G222:G224)</f>
        <v>12144</v>
      </c>
      <c r="H225">
        <f>SUM(H222:H224)</f>
        <v>8744</v>
      </c>
      <c r="I225">
        <f>SUM(I222:I224)</f>
        <v>0</v>
      </c>
      <c r="J225">
        <f>SUM(J222:J224)</f>
        <v>0</v>
      </c>
      <c r="K225">
        <f>SUM(K222:K224)</f>
        <v>0</v>
      </c>
    </row>
    <row r="227" spans="1:11">
      <c r="B227" s="67" t="s">
        <v>540</v>
      </c>
      <c r="E227"/>
      <c r="F227"/>
      <c r="G227"/>
      <c r="H227"/>
      <c r="I227"/>
      <c r="J227"/>
      <c r="K227"/>
    </row>
    <row r="228" spans="1:11">
      <c r="B228" t="s">
        <v>541</v>
      </c>
      <c r="E228">
        <f>E168</f>
        <v>1115</v>
      </c>
      <c r="F228">
        <f>F168</f>
        <v>1675</v>
      </c>
      <c r="G228">
        <f>G168</f>
        <v>1129</v>
      </c>
      <c r="H228">
        <f>H168</f>
        <v>849</v>
      </c>
    </row>
    <row r="229" spans="1:11">
      <c r="B229" t="s">
        <v>542</v>
      </c>
      <c r="E229">
        <f>SUM(E172:E175)</f>
        <v>1718</v>
      </c>
      <c r="F229">
        <f>SUM(F172:F175)</f>
        <v>2598</v>
      </c>
      <c r="G229">
        <f>SUM(G172:G175)</f>
        <v>1740</v>
      </c>
      <c r="H229">
        <f>SUM(H172:H175)</f>
        <v>1300</v>
      </c>
    </row>
    <row r="230" spans="1:11">
      <c r="B230" t="s">
        <v>511</v>
      </c>
      <c r="E230">
        <f>E191</f>
        <v>3565</v>
      </c>
      <c r="F230">
        <f>F191</f>
        <v>5405</v>
      </c>
      <c r="G230">
        <f>G191</f>
        <v>3611</v>
      </c>
      <c r="H230">
        <f>H191</f>
        <v>2691</v>
      </c>
    </row>
    <row r="231" spans="1:11">
      <c r="B231" s="67" t="s">
        <v>543</v>
      </c>
      <c r="E231">
        <f>SUM(E228:E230)</f>
        <v>6398</v>
      </c>
      <c r="F231">
        <f>SUM(F228:F230)</f>
        <v>9678</v>
      </c>
      <c r="G231">
        <f>SUM(G228:G230)</f>
        <v>6480</v>
      </c>
      <c r="H231">
        <f>SUM(H228:H230)</f>
        <v>4840</v>
      </c>
      <c r="I231">
        <f>SUM(I228:I230)</f>
        <v>0</v>
      </c>
      <c r="J231">
        <f>SUM(J228:J230)</f>
        <v>0</v>
      </c>
      <c r="K231">
        <f>SUM(K228:K230)</f>
        <v>0</v>
      </c>
    </row>
    <row r="233" spans="1:11">
      <c r="C233" t="s">
        <v>544</v>
      </c>
      <c r="E233">
        <f>E229+E230-E224</f>
        <v>-9397</v>
      </c>
      <c r="F233">
        <f>F229+F230-F224</f>
        <v>-13077</v>
      </c>
      <c r="G233">
        <f>G229+G230-G224</f>
        <v>-9489</v>
      </c>
      <c r="H233">
        <f>H229+H230-H224</f>
        <v>-7649</v>
      </c>
    </row>
    <row r="236" spans="1:11">
      <c r="B236" s="67" t="s">
        <v>442</v>
      </c>
      <c r="E236"/>
      <c r="F236"/>
      <c r="G236"/>
      <c r="H236"/>
      <c r="I236"/>
      <c r="J236"/>
      <c r="K236"/>
    </row>
    <row r="238" spans="1:11">
      <c r="C238" t="s">
        <v>545</v>
      </c>
      <c r="E238">
        <f>E223/(E8+E9)</f>
        <v>-5.6700336700337</v>
      </c>
      <c r="F238">
        <f>F223/(F8+F9)</f>
        <v>-3.6849015317287</v>
      </c>
      <c r="G238">
        <f>G223/(G8+G9)</f>
        <v>-5.5946843853821</v>
      </c>
      <c r="H238">
        <f>H223/(H8+H9)</f>
        <v>-7.6199095022624</v>
      </c>
    </row>
    <row r="239" spans="1:11">
      <c r="B239" t="s">
        <v>546</v>
      </c>
      <c r="E239">
        <f>E96+E97+E98+E201+E202+E204-E206-E207</f>
        <v>-469.47641672552</v>
      </c>
      <c r="F239">
        <f>F96+F97+F98+F201+F202+F204-F206-F207</f>
        <v>-452.52003780471</v>
      </c>
      <c r="G239">
        <f>G96+G97+G98+G201+G202+G204-G206-G207</f>
        <v>-468.83294896535</v>
      </c>
      <c r="H239">
        <f>H96+H97+H98+H201+H202+H204-H206-H207</f>
        <v>-486.12408689435</v>
      </c>
    </row>
    <row r="240" spans="1:11">
      <c r="C240" t="s">
        <v>547</v>
      </c>
      <c r="E240">
        <f>E69/E13</f>
        <v>-0.31980792316927</v>
      </c>
      <c r="F240">
        <f>F69/F13</f>
        <v>-0.30041447913788</v>
      </c>
      <c r="G240">
        <f>G69/G13</f>
        <v>-0.3191135734072</v>
      </c>
      <c r="H240">
        <f>H69/H13</f>
        <v>-0.33675648195221</v>
      </c>
    </row>
    <row r="241" spans="1:11">
      <c r="C241" t="s">
        <v>548</v>
      </c>
      <c r="E241">
        <f>F69/E225</f>
        <v>-0.45398363120094</v>
      </c>
      <c r="F241">
        <f>G69/E225</f>
        <v>-0.33672958075831</v>
      </c>
      <c r="G241">
        <f>H69/E225</f>
        <v>-0.27659929848004</v>
      </c>
      <c r="H241">
        <f>I69/E225</f>
        <v>0</v>
      </c>
    </row>
    <row r="242" spans="1:11">
      <c r="C242" t="s">
        <v>549</v>
      </c>
      <c r="E242">
        <f>F69/E230</f>
        <v>-1.524824684432</v>
      </c>
      <c r="F242">
        <f>G69/E230</f>
        <v>-1.1309957924264</v>
      </c>
      <c r="G242">
        <f>H69/E230</f>
        <v>-0.92903225806452</v>
      </c>
      <c r="H242">
        <f>I69/E230</f>
        <v>0</v>
      </c>
    </row>
    <row r="243" spans="1:11">
      <c r="C243" t="s">
        <v>550</v>
      </c>
      <c r="E243">
        <f>(E228+E229)/E225</f>
        <v>0.2365959579088</v>
      </c>
      <c r="F243">
        <f>(E228+E229)/E225</f>
        <v>0.2365959579088</v>
      </c>
      <c r="G243">
        <f>(E228+E229)/E225</f>
        <v>0.2365959579088</v>
      </c>
      <c r="H243">
        <f>(E228+E229)/E225</f>
        <v>0.2365959579088</v>
      </c>
    </row>
    <row r="244" spans="1:11">
      <c r="C244" t="s">
        <v>551</v>
      </c>
      <c r="E244">
        <f>E225/E230</f>
        <v>3.3587657784011</v>
      </c>
      <c r="F244">
        <f>F225/F230</f>
        <v>3.4734505087882</v>
      </c>
      <c r="G244">
        <f>G225/G230</f>
        <v>3.3630573248408</v>
      </c>
      <c r="H244">
        <f>H225/H230</f>
        <v>3.2493496841323</v>
      </c>
    </row>
    <row r="245" spans="1:11">
      <c r="C245" t="s">
        <v>552</v>
      </c>
      <c r="E245">
        <f>E63/E66</f>
        <v>-0</v>
      </c>
      <c r="F245">
        <f>F63/F66</f>
        <v>-0</v>
      </c>
      <c r="G245">
        <f>G63/G66</f>
        <v>-0</v>
      </c>
      <c r="H245">
        <f>H63/H66</f>
        <v>-0</v>
      </c>
    </row>
    <row r="252" spans="1:11">
      <c r="A252" s="65" t="s">
        <v>383</v>
      </c>
    </row>
    <row r="253" spans="1:11">
      <c r="A253" s="65" t="s">
        <v>553</v>
      </c>
      <c r="E253" s="66">
        <v>2016</v>
      </c>
      <c r="F253" s="66">
        <v>2017</v>
      </c>
      <c r="G253" s="66">
        <v>2018</v>
      </c>
      <c r="H253" s="66">
        <v>2019</v>
      </c>
      <c r="I253" s="68">
        <v>2020</v>
      </c>
      <c r="J253" s="68">
        <v>2021</v>
      </c>
      <c r="K253" s="68">
        <v>2022</v>
      </c>
    </row>
    <row r="255" spans="1:11">
      <c r="B255" s="67" t="s">
        <v>554</v>
      </c>
      <c r="E255"/>
      <c r="F255"/>
      <c r="G255"/>
      <c r="H255"/>
      <c r="I255"/>
      <c r="J255"/>
      <c r="K255"/>
    </row>
    <row r="256" spans="1:11">
      <c r="C256" t="s">
        <v>555</v>
      </c>
      <c r="E256"/>
      <c r="F256"/>
      <c r="G256"/>
      <c r="H256"/>
    </row>
    <row r="257" spans="1:11">
      <c r="C257" t="s">
        <v>556</v>
      </c>
      <c r="E257">
        <f>'FLUJO EFECTIVO'!C7</f>
        <v>221</v>
      </c>
      <c r="F257">
        <f>'FLUJO EFECTIVO'!D7</f>
        <v>301</v>
      </c>
      <c r="G257">
        <f>'FLUJO EFECTIVO'!E7</f>
        <v>223</v>
      </c>
      <c r="H257">
        <f>'FLUJO EFECTIVO'!F7</f>
        <v>183</v>
      </c>
    </row>
    <row r="258" spans="1:11">
      <c r="C258" t="s">
        <v>557</v>
      </c>
      <c r="E258">
        <f>'FLUJO EFECTIVO'!C8+'FLUJO EFECTIVO'!C9+'FLUJO EFECTIVO'!C11</f>
        <v>670</v>
      </c>
      <c r="F258">
        <f>'FLUJO EFECTIVO'!D8+'FLUJO EFECTIVO'!D9+'FLUJO EFECTIVO'!D11</f>
        <v>910</v>
      </c>
      <c r="G258">
        <f>'FLUJO EFECTIVO'!E8+'FLUJO EFECTIVO'!E9+'FLUJO EFECTIVO'!E11</f>
        <v>676</v>
      </c>
      <c r="H258">
        <f>'FLUJO EFECTIVO'!F8+'FLUJO EFECTIVO'!F9+'FLUJO EFECTIVO'!F11</f>
        <v>556</v>
      </c>
    </row>
    <row r="259" spans="1:11">
      <c r="C259" t="s">
        <v>558</v>
      </c>
      <c r="E259">
        <f>'FLUJO EFECTIVO'!C10+'FLUJO EFECTIVO'!C19+'FLUJO EFECTIVO'!C21+'FLUJO EFECTIVO'!C45+'FLUJO EFECTIVO'!C46+'FLUJO EFECTIVO'!C59</f>
        <v>1403</v>
      </c>
      <c r="F259">
        <f>'FLUJO EFECTIVO'!D10+'FLUJO EFECTIVO'!D19+'FLUJO EFECTIVO'!D21+'FLUJO EFECTIVO'!D45+'FLUJO EFECTIVO'!D46+'FLUJO EFECTIVO'!D59</f>
        <v>1883</v>
      </c>
      <c r="G259">
        <f>'FLUJO EFECTIVO'!E10+'FLUJO EFECTIVO'!E19+'FLUJO EFECTIVO'!E21+'FLUJO EFECTIVO'!E45+'FLUJO EFECTIVO'!E46+'FLUJO EFECTIVO'!E59</f>
        <v>1415</v>
      </c>
      <c r="H259">
        <f>'FLUJO EFECTIVO'!F10+'FLUJO EFECTIVO'!F19+'FLUJO EFECTIVO'!F21+'FLUJO EFECTIVO'!F45+'FLUJO EFECTIVO'!F46+'FLUJO EFECTIVO'!F59</f>
        <v>1175</v>
      </c>
    </row>
    <row r="260" spans="1:11">
      <c r="C260" t="s">
        <v>559</v>
      </c>
      <c r="E260">
        <f>SUM(E257:E259)</f>
        <v>2294</v>
      </c>
      <c r="F260">
        <f>SUM(F257:F259)</f>
        <v>3094</v>
      </c>
      <c r="G260">
        <f>SUM(G257:G259)</f>
        <v>2314</v>
      </c>
      <c r="H260">
        <f>SUM(H257:H259)</f>
        <v>1914</v>
      </c>
    </row>
    <row r="262" spans="1:11">
      <c r="C262" t="s">
        <v>560</v>
      </c>
      <c r="E262"/>
      <c r="F262"/>
      <c r="G262"/>
      <c r="H262"/>
    </row>
    <row r="263" spans="1:11">
      <c r="C263" t="s">
        <v>561</v>
      </c>
      <c r="E263">
        <f>'FLUJO EFECTIVO'!C13</f>
        <v>224</v>
      </c>
      <c r="F263">
        <f>'FLUJO EFECTIVO'!D13</f>
        <v>304</v>
      </c>
      <c r="G263">
        <f>'FLUJO EFECTIVO'!E13</f>
        <v>226</v>
      </c>
      <c r="H263">
        <f>'FLUJO EFECTIVO'!F13</f>
        <v>186</v>
      </c>
    </row>
    <row r="264" spans="1:11">
      <c r="C264" t="s">
        <v>562</v>
      </c>
      <c r="E264">
        <f>'FLUJO EFECTIVO'!C15</f>
        <v>226</v>
      </c>
      <c r="F264">
        <f>'FLUJO EFECTIVO'!D15</f>
        <v>306</v>
      </c>
      <c r="G264">
        <f>'FLUJO EFECTIVO'!E15</f>
        <v>228</v>
      </c>
      <c r="H264">
        <f>'FLUJO EFECTIVO'!F15</f>
        <v>188</v>
      </c>
    </row>
    <row r="265" spans="1:11">
      <c r="C265" t="s">
        <v>563</v>
      </c>
      <c r="E265">
        <f>'FLUJO EFECTIVO'!C15</f>
        <v>226</v>
      </c>
      <c r="F265">
        <f>'FLUJO EFECTIVO'!D15</f>
        <v>306</v>
      </c>
      <c r="G265">
        <f>'FLUJO EFECTIVO'!E15</f>
        <v>228</v>
      </c>
      <c r="H265">
        <f>'FLUJO EFECTIVO'!F15</f>
        <v>188</v>
      </c>
    </row>
    <row r="266" spans="1:11">
      <c r="C266" t="s">
        <v>564</v>
      </c>
      <c r="E266">
        <f>'FLUJO EFECTIVO'!C14+'FLUJO EFECTIVO'!C16+'FLUJO EFECTIVO'!C17</f>
        <v>680</v>
      </c>
      <c r="F266">
        <f>'FLUJO EFECTIVO'!D14+'FLUJO EFECTIVO'!D16+'FLUJO EFECTIVO'!D17</f>
        <v>920</v>
      </c>
      <c r="G266">
        <f>'FLUJO EFECTIVO'!E14+'FLUJO EFECTIVO'!E16+'FLUJO EFECTIVO'!E17</f>
        <v>686</v>
      </c>
      <c r="H266">
        <f>'FLUJO EFECTIVO'!F14+'FLUJO EFECTIVO'!F16+'FLUJO EFECTIVO'!F17</f>
        <v>566</v>
      </c>
    </row>
    <row r="267" spans="1:11">
      <c r="C267" t="s">
        <v>565</v>
      </c>
      <c r="E267">
        <f>'FLUJO EFECTIVO'!C22</f>
        <v>233</v>
      </c>
      <c r="F267">
        <f>'FLUJO EFECTIVO'!D22</f>
        <v>313</v>
      </c>
      <c r="G267">
        <f>'FLUJO EFECTIVO'!E22</f>
        <v>235</v>
      </c>
      <c r="H267">
        <f>'FLUJO EFECTIVO'!F22</f>
        <v>195</v>
      </c>
    </row>
    <row r="268" spans="1:11">
      <c r="C268" t="s">
        <v>566</v>
      </c>
      <c r="E268">
        <f>'FLUJO EFECTIVO'!C23</f>
        <v>234</v>
      </c>
      <c r="F268">
        <f>'FLUJO EFECTIVO'!D23</f>
        <v>314</v>
      </c>
      <c r="G268">
        <f>'FLUJO EFECTIVO'!E23</f>
        <v>236</v>
      </c>
      <c r="H268">
        <f>'FLUJO EFECTIVO'!F23</f>
        <v>196</v>
      </c>
    </row>
    <row r="269" spans="1:11">
      <c r="C269" t="s">
        <v>567</v>
      </c>
      <c r="E269">
        <f>SUM(E263:E267)</f>
        <v>1589</v>
      </c>
      <c r="F269">
        <f>SUM(F263:F267)</f>
        <v>2149</v>
      </c>
      <c r="G269">
        <f>SUM(G263:G267)</f>
        <v>1603</v>
      </c>
      <c r="H269">
        <f>SUM(H263:H267)</f>
        <v>1323</v>
      </c>
    </row>
    <row r="270" spans="1:11">
      <c r="B270" s="67" t="s">
        <v>568</v>
      </c>
      <c r="E270">
        <f>E260-E269</f>
        <v>705</v>
      </c>
      <c r="F270">
        <f>F260-F269</f>
        <v>945</v>
      </c>
      <c r="G270">
        <f>G260-G269</f>
        <v>711</v>
      </c>
      <c r="H270">
        <f>H260-H269</f>
        <v>591</v>
      </c>
      <c r="I270">
        <f>I260-I269</f>
        <v>0</v>
      </c>
      <c r="J270">
        <f>J260-J269</f>
        <v>0</v>
      </c>
      <c r="K270">
        <f>K260-K269</f>
        <v>0</v>
      </c>
    </row>
    <row r="272" spans="1:11">
      <c r="B272" s="67" t="s">
        <v>569</v>
      </c>
      <c r="E272"/>
      <c r="F272"/>
      <c r="G272"/>
      <c r="H272"/>
      <c r="I272"/>
      <c r="J272"/>
      <c r="K272"/>
    </row>
    <row r="273" spans="1:11">
      <c r="C273" t="s">
        <v>570</v>
      </c>
      <c r="E273">
        <f>'FLUJO EFECTIVO'!C27+'FLUJO EFECTIVO'!C30+'FLUJO EFECTIVO'!C32+'FLUJO EFECTIVO'!C34+'FLUJO EFECTIVO'!C36+'FLUJO EFECTIVO'!C38+'FLUJO EFECTIVO'!C40+'FLUJO EFECTIVO'!C42+'FLUJO EFECTIVO'!C44</f>
        <v>2096</v>
      </c>
      <c r="F273">
        <f>'FLUJO EFECTIVO'!D27+'FLUJO EFECTIVO'!D30+'FLUJO EFECTIVO'!D32+'FLUJO EFECTIVO'!D34+'FLUJO EFECTIVO'!D36+'FLUJO EFECTIVO'!D38+'FLUJO EFECTIVO'!D40+'FLUJO EFECTIVO'!D42+'FLUJO EFECTIVO'!D44</f>
        <v>2816</v>
      </c>
      <c r="G273">
        <f>'FLUJO EFECTIVO'!E27+'FLUJO EFECTIVO'!E30+'FLUJO EFECTIVO'!E32+'FLUJO EFECTIVO'!E34+'FLUJO EFECTIVO'!E36+'FLUJO EFECTIVO'!E38+'FLUJO EFECTIVO'!E40+'FLUJO EFECTIVO'!E42+'FLUJO EFECTIVO'!E44</f>
        <v>2114</v>
      </c>
      <c r="H273">
        <f>'FLUJO EFECTIVO'!F27+'FLUJO EFECTIVO'!F30+'FLUJO EFECTIVO'!F32+'FLUJO EFECTIVO'!F34+'FLUJO EFECTIVO'!F36+'FLUJO EFECTIVO'!F38+'FLUJO EFECTIVO'!F40+'FLUJO EFECTIVO'!F42+'FLUJO EFECTIVO'!F44</f>
        <v>1754</v>
      </c>
    </row>
    <row r="274" spans="1:11">
      <c r="C274" t="s">
        <v>571</v>
      </c>
      <c r="E274">
        <f>'FLUJO EFECTIVO'!C28+'FLUJO EFECTIVO'!C29+'FLUJO EFECTIVO'!C31+'FLUJO EFECTIVO'!C33+'FLUJO EFECTIVO'!C35+'FLUJO EFECTIVO'!C37+'FLUJO EFECTIVO'!C39+'FLUJO EFECTIVO'!C41+'FLUJO EFECTIVO'!C43+'FLUJO EFECTIVO'!C47</f>
        <v>2333</v>
      </c>
      <c r="F274">
        <f>'FLUJO EFECTIVO'!D28+'FLUJO EFECTIVO'!D29+'FLUJO EFECTIVO'!D31+'FLUJO EFECTIVO'!D33+'FLUJO EFECTIVO'!D35+'FLUJO EFECTIVO'!D37+'FLUJO EFECTIVO'!D39+'FLUJO EFECTIVO'!D41+'FLUJO EFECTIVO'!D43+'FLUJO EFECTIVO'!D47</f>
        <v>3133</v>
      </c>
      <c r="G274">
        <f>'FLUJO EFECTIVO'!E28+'FLUJO EFECTIVO'!E29+'FLUJO EFECTIVO'!E31+'FLUJO EFECTIVO'!E33+'FLUJO EFECTIVO'!E35+'FLUJO EFECTIVO'!E37+'FLUJO EFECTIVO'!E39+'FLUJO EFECTIVO'!E41+'FLUJO EFECTIVO'!E43+'FLUJO EFECTIVO'!E47</f>
        <v>2353</v>
      </c>
      <c r="H274">
        <f>'FLUJO EFECTIVO'!F28+'FLUJO EFECTIVO'!F29+'FLUJO EFECTIVO'!F31+'FLUJO EFECTIVO'!F33+'FLUJO EFECTIVO'!F35+'FLUJO EFECTIVO'!F37+'FLUJO EFECTIVO'!F39+'FLUJO EFECTIVO'!F41+'FLUJO EFECTIVO'!F43+'FLUJO EFECTIVO'!F47</f>
        <v>1953</v>
      </c>
    </row>
    <row r="275" spans="1:11">
      <c r="B275" s="67" t="s">
        <v>572</v>
      </c>
      <c r="E275">
        <f>E273-E274</f>
        <v>-237</v>
      </c>
      <c r="F275">
        <f>F273-F274</f>
        <v>-317</v>
      </c>
      <c r="G275">
        <f>G273-G274</f>
        <v>-239</v>
      </c>
      <c r="H275">
        <f>H273-H274</f>
        <v>-199</v>
      </c>
      <c r="I275">
        <f>I273-I274</f>
        <v>0</v>
      </c>
      <c r="J275">
        <f>J273-J274</f>
        <v>0</v>
      </c>
      <c r="K275">
        <f>K273-K274</f>
        <v>0</v>
      </c>
    </row>
    <row r="277" spans="1:11">
      <c r="B277" s="67" t="s">
        <v>573</v>
      </c>
      <c r="E277">
        <f>E270+E275</f>
        <v>468</v>
      </c>
      <c r="F277">
        <f>F270+F275</f>
        <v>628</v>
      </c>
      <c r="G277">
        <f>G270+G275</f>
        <v>472</v>
      </c>
      <c r="H277">
        <f>H270+H275</f>
        <v>392</v>
      </c>
      <c r="I277">
        <f>I270+I275</f>
        <v>0</v>
      </c>
      <c r="J277">
        <f>J270+J275</f>
        <v>0</v>
      </c>
      <c r="K277">
        <f>K270+K275</f>
        <v>0</v>
      </c>
    </row>
    <row r="279" spans="1:11">
      <c r="B279" s="67" t="s">
        <v>574</v>
      </c>
      <c r="E279"/>
      <c r="F279"/>
      <c r="G279"/>
      <c r="H279"/>
      <c r="I279"/>
      <c r="J279"/>
      <c r="K279"/>
    </row>
    <row r="280" spans="1:11">
      <c r="C280" t="s">
        <v>575</v>
      </c>
      <c r="E280"/>
      <c r="F280"/>
      <c r="G280"/>
      <c r="H280"/>
    </row>
    <row r="281" spans="1:11">
      <c r="C281" t="s">
        <v>576</v>
      </c>
      <c r="E281">
        <f>'FLUJO EFECTIVO'!C52+'FLUJO EFECTIVO'!C54+'FLUJO EFECTIVO'!C57</f>
        <v>682</v>
      </c>
      <c r="F281">
        <f>'FLUJO EFECTIVO'!D52+'FLUJO EFECTIVO'!D54+'FLUJO EFECTIVO'!D57</f>
        <v>922</v>
      </c>
      <c r="G281">
        <f>'FLUJO EFECTIVO'!E52+'FLUJO EFECTIVO'!E54+'FLUJO EFECTIVO'!E57</f>
        <v>688</v>
      </c>
      <c r="H281">
        <f>'FLUJO EFECTIVO'!F52+'FLUJO EFECTIVO'!F54+'FLUJO EFECTIVO'!F57</f>
        <v>568</v>
      </c>
    </row>
    <row r="282" spans="1:11">
      <c r="C282" t="s">
        <v>577</v>
      </c>
      <c r="E282">
        <f>'FLUJO EFECTIVO'!C55+'FLUJO EFECTIVO'!C56</f>
        <v>457</v>
      </c>
      <c r="F282">
        <f>'FLUJO EFECTIVO'!D55+'FLUJO EFECTIVO'!D56</f>
        <v>617</v>
      </c>
      <c r="G282">
        <f>'FLUJO EFECTIVO'!E55+'FLUJO EFECTIVO'!E56</f>
        <v>461</v>
      </c>
      <c r="H282">
        <f>'FLUJO EFECTIVO'!F55+'FLUJO EFECTIVO'!F56</f>
        <v>381</v>
      </c>
    </row>
    <row r="283" spans="1:11">
      <c r="C283" t="s">
        <v>578</v>
      </c>
      <c r="E283">
        <f>'FLUJO EFECTIVO'!C20</f>
        <v>231</v>
      </c>
      <c r="F283">
        <f>'FLUJO EFECTIVO'!D20</f>
        <v>311</v>
      </c>
      <c r="G283">
        <f>'FLUJO EFECTIVO'!E20</f>
        <v>233</v>
      </c>
      <c r="H283">
        <f>'FLUJO EFECTIVO'!F20</f>
        <v>193</v>
      </c>
    </row>
    <row r="284" spans="1:11">
      <c r="C284" t="s">
        <v>579</v>
      </c>
      <c r="E284">
        <f>E283+E282-E281</f>
        <v>6</v>
      </c>
      <c r="F284">
        <f>F283+F282-F281</f>
        <v>6</v>
      </c>
      <c r="G284">
        <f>G283+G282-G281</f>
        <v>6</v>
      </c>
      <c r="H284">
        <f>H283+H282-H281</f>
        <v>6</v>
      </c>
    </row>
    <row r="286" spans="1:11">
      <c r="C286" t="s">
        <v>511</v>
      </c>
      <c r="E286"/>
      <c r="F286"/>
      <c r="G286"/>
      <c r="H286"/>
    </row>
    <row r="287" spans="1:11">
      <c r="C287" t="s">
        <v>580</v>
      </c>
      <c r="E287">
        <f>'FLUJO EFECTIVO'!C51</f>
        <v>224</v>
      </c>
      <c r="F287">
        <f>'FLUJO EFECTIVO'!D51</f>
        <v>304</v>
      </c>
      <c r="G287">
        <f>'FLUJO EFECTIVO'!E51</f>
        <v>226</v>
      </c>
      <c r="H287">
        <f>'FLUJO EFECTIVO'!F51</f>
        <v>186</v>
      </c>
    </row>
    <row r="288" spans="1:11">
      <c r="C288" t="s">
        <v>581</v>
      </c>
      <c r="E288">
        <f>'FLUJO EFECTIVO'!C53</f>
        <v>226</v>
      </c>
      <c r="F288">
        <f>'FLUJO EFECTIVO'!D53</f>
        <v>306</v>
      </c>
      <c r="G288">
        <f>'FLUJO EFECTIVO'!E53</f>
        <v>228</v>
      </c>
      <c r="H288">
        <f>'FLUJO EFECTIVO'!F53</f>
        <v>188</v>
      </c>
    </row>
    <row r="289" spans="1:11">
      <c r="C289" t="s">
        <v>582</v>
      </c>
      <c r="E289">
        <f>'FLUJO EFECTIVO'!C58+'FLUJO EFECTIVO'!C18</f>
        <v>460</v>
      </c>
      <c r="F289">
        <f>'FLUJO EFECTIVO'!D58+'FLUJO EFECTIVO'!D18</f>
        <v>620</v>
      </c>
      <c r="G289">
        <f>'FLUJO EFECTIVO'!E58+'FLUJO EFECTIVO'!E18</f>
        <v>464</v>
      </c>
      <c r="H289">
        <f>'FLUJO EFECTIVO'!F58+'FLUJO EFECTIVO'!F18</f>
        <v>384</v>
      </c>
    </row>
    <row r="290" spans="1:11">
      <c r="C290" t="s">
        <v>583</v>
      </c>
      <c r="E290">
        <f>E289+E288-E287</f>
        <v>462</v>
      </c>
      <c r="F290">
        <f>F289+F288-F287</f>
        <v>622</v>
      </c>
      <c r="G290">
        <f>G289+G288-G287</f>
        <v>466</v>
      </c>
      <c r="H290">
        <f>H289+H288-H287</f>
        <v>386</v>
      </c>
    </row>
    <row r="292" spans="1:11">
      <c r="B292" s="67" t="s">
        <v>584</v>
      </c>
      <c r="E292">
        <f>E284+E290</f>
        <v>468</v>
      </c>
      <c r="F292">
        <f>F284+F290</f>
        <v>628</v>
      </c>
      <c r="G292">
        <f>G284+G290</f>
        <v>472</v>
      </c>
      <c r="H292">
        <f>H284+H290</f>
        <v>392</v>
      </c>
      <c r="I292">
        <f>I284+I290</f>
        <v>0</v>
      </c>
      <c r="J292">
        <f>J284+J290</f>
        <v>0</v>
      </c>
      <c r="K292">
        <f>K284+K290</f>
        <v>0</v>
      </c>
    </row>
    <row r="294" spans="1:11">
      <c r="B294" s="67" t="s">
        <v>585</v>
      </c>
      <c r="E294">
        <f>E277-E292</f>
        <v>0</v>
      </c>
      <c r="F294">
        <f>F277-F292</f>
        <v>0</v>
      </c>
      <c r="G294">
        <f>G277-G292</f>
        <v>0</v>
      </c>
      <c r="H294">
        <f>H277-H292</f>
        <v>0</v>
      </c>
      <c r="I294">
        <f>I277-I292</f>
        <v>0</v>
      </c>
      <c r="J294">
        <f>J277-J292</f>
        <v>0</v>
      </c>
      <c r="K294">
        <f>K277-K292</f>
        <v>0</v>
      </c>
    </row>
    <row r="295" spans="1:11">
      <c r="B295" s="67" t="s">
        <v>586</v>
      </c>
      <c r="E295"/>
      <c r="F295"/>
      <c r="G295"/>
      <c r="H295"/>
      <c r="I295"/>
      <c r="J295"/>
      <c r="K295"/>
    </row>
    <row r="303" spans="1:11">
      <c r="A303" s="65" t="s">
        <v>383</v>
      </c>
    </row>
    <row r="304" spans="1:11">
      <c r="A304" s="65" t="s">
        <v>587</v>
      </c>
    </row>
    <row r="306" spans="1:11">
      <c r="C306" s="67" t="s">
        <v>588</v>
      </c>
      <c r="E306"/>
    </row>
    <row r="307" spans="1:11">
      <c r="C307" t="s">
        <v>589</v>
      </c>
      <c r="E307">
        <v>1.0283761202973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2019-07-22T20:23:01-05:00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