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989" visibility="visible"/>
  </bookViews>
  <sheets>
    <sheet name="BALANCES" sheetId="1" r:id="rId4"/>
    <sheet name="RESULTADOS" sheetId="2" r:id="rId5"/>
    <sheet name="FLUJO EFECTIVO" sheetId="3" r:id="rId6"/>
    <sheet name="IVA" sheetId="4" state="hidden" r:id="rId7"/>
    <sheet name="Proyeccion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<sst xmlns="http://schemas.openxmlformats.org/spreadsheetml/2006/main" uniqueCount="614">
  <si>
    <t>ACTIVOS</t>
  </si>
  <si>
    <t>ACTIVOS CORRIENTES</t>
  </si>
  <si>
    <t>CAJA</t>
  </si>
  <si>
    <t>+</t>
  </si>
  <si>
    <t>BANCOS</t>
  </si>
  <si>
    <t>LOCALES</t>
  </si>
  <si>
    <t>DEL EXTERIOR</t>
  </si>
  <si>
    <t>CUENTAS Y DOCUMENTOS POR COBRAR CORRIENTES</t>
  </si>
  <si>
    <t>CUENTAS Y DOCUMENTOS POR COBRAR COMERCIALES CORRIENTES</t>
  </si>
  <si>
    <t>RELACIONADAS</t>
  </si>
  <si>
    <t>NO 
RELACIONADAS</t>
  </si>
  <si>
    <t>(-) DETERIORO ACUMULADO DEL VALOR DE CUENTAS Y DOCUMENTOS POR COBRAR COMERCIALES POR INCOBRABILIDAD (PROVISIONES PARA CRÉDITOS INCOBRABLES)</t>
  </si>
  <si>
    <t>-</t>
  </si>
  <si>
    <t>OTRAS CUENTAS Y DOCUMENTOS POR COBRAR CORRIENTES</t>
  </si>
  <si>
    <t>A ACCIONISTAS, SOCIOS, PARTÍCIPES, BENEFICIARIOS U OTROS TITULARES DE DERECHOS REPRESENTATIVOS DE CAPITAL</t>
  </si>
  <si>
    <t>DIVIDENDOS POR COBRAR</t>
  </si>
  <si>
    <t>EN EFECTIVO</t>
  </si>
  <si>
    <t>EN ACTIVOS DIFERENTES DEL EFECTIVO</t>
  </si>
  <si>
    <t>OTRAS RELACIONADAS</t>
  </si>
  <si>
    <t>OTRAS NO 
RELACIONADAS</t>
  </si>
  <si>
    <t>(-) DETERIORO ACUMULADO DEL VALOR DE OTRAS CUENTAS Y DOCUMENTOS POR COBRAR POR INCOBRABILIDAD (PROVISIONES PARA CRÉDITOS INCOBRABLES)</t>
  </si>
  <si>
    <t xml:space="preserve">OTROS ACTIVOS FINANCIEROS CORRIENTES </t>
  </si>
  <si>
    <t>A COSTO AMORTIZADO</t>
  </si>
  <si>
    <t>(-) DETERIORO ACUMULADO DEL VALOR  DE OTROS ACTIVOS FINANCIEROS CORRIENTES MEDIDOS A COSTO AMORTIZADO  (PROVISIONES PARA CRÉDITOS INCOBRABLES)</t>
  </si>
  <si>
    <t>A VALOR RAZONABLE</t>
  </si>
  <si>
    <t>PORCIÓN CORRIENTE DE ARRENDAMIENTOS FINANCIEROS POR COBRAR</t>
  </si>
  <si>
    <t xml:space="preserve">IMPORTE BRUTO ADEUDADO POR LOS CLIENTES POR EL TRABAJO EJECUTADO EN CONTRATOS DE CONSTRUCCIÓN </t>
  </si>
  <si>
    <t>ACTIVOS POR IMPUESTOS CORRIENTES</t>
  </si>
  <si>
    <t>CRÉDITO TRIBUTARIO A FAVOR DEL SUJETO PASIVO (ISD)</t>
  </si>
  <si>
    <t>CRÉDITO TRIBUTARIO A FAVOR DEL SUJETO PASIVO (IVA)</t>
  </si>
  <si>
    <t xml:space="preserve">CRÉDITO TRIBUTARIO A FAVOR DEL SUJETO PASIVO (IMPUESTO A LA RENTA) </t>
  </si>
  <si>
    <t>OTROS</t>
  </si>
  <si>
    <t>INVENTARIOS</t>
  </si>
  <si>
    <t>MERCADERÍAS EN TRÁNSITO</t>
  </si>
  <si>
    <t>INVENTARIO DE MATERIA PRIMA (NO PARA LA CONSTRUCCIÓN)</t>
  </si>
  <si>
    <t>INVENTARIO DE PRODUCTOS EN PROCESO (EXCLUYENDO OBRAS/INMUEBLES EN CONSTRUCCIÓN PARA LA VENTA)</t>
  </si>
  <si>
    <t>INVENTARIO DE PROD. TERM. Y MERCAD. EN ALMACÉN (EXCLUYENDO OBRAS/INMUEBLES  TERMINADOS PARA LA VENTA)</t>
  </si>
  <si>
    <t>INVENTARIO DE SUMINISTROS, HERRAMIENTAS, REPUESTOS Y MATERIALES (NO PARA LA CONSTRUCCIÓN)</t>
  </si>
  <si>
    <t>INVENTARIO DE MATERIA PRIMA, SUMINISTROS Y MATERIALES PARA LA CONSTRUCCIÓN</t>
  </si>
  <si>
    <t>INVENTARIO DE OBRAS/INMUEBLES EN CONSTRUCCIÓN PARA LA VENTA</t>
  </si>
  <si>
    <t>INVENTARIO DE OBRAS/INMUEBLES TERMINADOS PARA LA VENTA</t>
  </si>
  <si>
    <t>(-) DETERIORO ACUMULADO DEL VALOR DE INVENTARIOS POR AJUSTE AL VALOR NETO REALIZABLE</t>
  </si>
  <si>
    <t>ACTIVOS NO CORRIENTES MANTENIDOS PARA LA VENTA</t>
  </si>
  <si>
    <t>COSTO</t>
  </si>
  <si>
    <t>(-) DETERIORO ACUMULADO DEL VALOR DE ACTIVOS NO CORRIENTES MANTENIDOS PARA LA VENTA</t>
  </si>
  <si>
    <t>ACTIVOS BIOLÓGICOS</t>
  </si>
  <si>
    <t>PLANTAS VIVAS Y FRUTOS EN CRECIMIENTO</t>
  </si>
  <si>
    <t>A COSTO</t>
  </si>
  <si>
    <t>(-) DETERIORO ACUMULADO DEL VALOR DE ACTIVOS BIOLÓGICOS MEDIDOS A COSTO</t>
  </si>
  <si>
    <t>A VALOR RAZONABLE MENOS LOS COSTOS DE VENTA</t>
  </si>
  <si>
    <t>ANIMALES VIVOS</t>
  </si>
  <si>
    <t>GASTOS PAGADOS POR ANTICIPADO (PREPAGADOS)</t>
  </si>
  <si>
    <t>PROPAGANDA Y PUBLICIDAD PREPAGADA</t>
  </si>
  <si>
    <t>ARRENDAMIENTOS OPERATIVOS PAGADOS POR ANTICIPADO</t>
  </si>
  <si>
    <t>PRIMAS DE SEGURO PAGADAS POR ANTICIPADO</t>
  </si>
  <si>
    <t>OTROS ACTIVOS CORRIENTES</t>
  </si>
  <si>
    <t>TOTAL ACTIVOS CORRIENTES</t>
  </si>
  <si>
    <t>=</t>
  </si>
  <si>
    <t>ACTIVOS NO CORRIENTES</t>
  </si>
  <si>
    <t>PROPIEDADES, PLANTA Y EQUIPO</t>
  </si>
  <si>
    <t>TERRENOS</t>
  </si>
  <si>
    <t>COSTO HISTÓRICO ANTES DE REEXPRESIONES O REVALUACIONES</t>
  </si>
  <si>
    <t>AJUSTE ACUMULADO POR REEXPRESIONES O REVALUACIONES</t>
  </si>
  <si>
    <t>EDIFICIOS Y OTROS INMUEBLES (EXCEPTO TERRENOS)</t>
  </si>
  <si>
    <t xml:space="preserve">COSTO HISTÓRICO ANTES DE REEXPRESIONES O REVALUACIONES </t>
  </si>
  <si>
    <t>NAVES, AERONAVES, BARCAZAS Y SIMILARES</t>
  </si>
  <si>
    <t>MAQUINARIA, EQUIPO,  INSTALACIONES y ADECUACIONES</t>
  </si>
  <si>
    <t>PLANTAS PRODUCTORAS (AGRICULTURA)</t>
  </si>
  <si>
    <t>CONSTRUCCIONES EN CURSO Y OTROS ACTIVOS EN TRÁNSITO</t>
  </si>
  <si>
    <t>MUEBLES Y ENSERES</t>
  </si>
  <si>
    <t>EQUIPO DE COMPUTACIÓN</t>
  </si>
  <si>
    <t>VEHÍCULOS, EQUIPO DE TRANSPORTE Y CAMINERO MÓVIL</t>
  </si>
  <si>
    <t xml:space="preserve">PROPIEDADES, PLANTA Y EQUIPO POR CONTRATOS DE ARRENDAMIENTO FINANCIERO </t>
  </si>
  <si>
    <t>MAQUINARIA, EQUIPO, INSTALACIONES Y ADECUACIONES</t>
  </si>
  <si>
    <t>OTRAS PROPIEDADES, PLANTA Y EQUIPO</t>
  </si>
  <si>
    <t>(-) DEPRECIACIÓN ACUMULADA DE PROPIEDADES, PLANTA Y EQUIPO</t>
  </si>
  <si>
    <t>DEL COSTO HISTÓRICO ANTES DE REEXPRESIONES O REVALUACIONES</t>
  </si>
  <si>
    <t>DEL AJUSTE ACUMULADO POR REEXPRESIONES O REVALUACIONES</t>
  </si>
  <si>
    <t>(-) DETERIORO ACUMULADO DEL VALOR DE PROPIEDADES, PLANTA Y EQUIPO</t>
  </si>
  <si>
    <t>ACTIVOS INTANGIBLES</t>
  </si>
  <si>
    <t>PLUSVALÍA O GOODWILL (DERECHO DE LLAVE)</t>
  </si>
  <si>
    <t>MARCAS, PATENTES, LICENCIAS Y OTROS SIMILARES</t>
  </si>
  <si>
    <t>ADECUACIONES Y MEJORAS EN BIENES ARRENDADOS MEDIANTE ARRENDAMIENTO OPERATIVO</t>
  </si>
  <si>
    <t>DERECHOS EN ACUERDOS DE CONCESIÓN</t>
  </si>
  <si>
    <t>(-) AMORTIZACIÓN ACUMULADA DE ACTIVOS INTANGIBLES</t>
  </si>
  <si>
    <t>(-) DETERIORO ACUMULADO DE ACTIVOS INTANGIBLES</t>
  </si>
  <si>
    <t>PROPIEDADES DE INVERSIÓN</t>
  </si>
  <si>
    <t>EDIFICIOS</t>
  </si>
  <si>
    <t>(-) DEPRECIACIÓN ACUMULADA DE PROPIEDADES DE INVERSIÓN</t>
  </si>
  <si>
    <t>(-) DETERIORO ACUMULADO DEL VALOR DE PROPIEDADES DE INVERSIÓN</t>
  </si>
  <si>
    <t>(-) DEPRECIACIÓN ACUMULADA DE ACTIVOS BIOLÓGICOS MEDIDOS A COSTO</t>
  </si>
  <si>
    <t>ACTIVOS PARA EXPLORACIÓN Y EVALUACIÓN DE RECURSOS MINERALES</t>
  </si>
  <si>
    <t>TANGIBLES</t>
  </si>
  <si>
    <t>INTANGIBLES</t>
  </si>
  <si>
    <t>(-) DEPRECIACIÓN / AMORTIZACIÓN ACUMULADA DE ACTIVOS PARA EXPLORACIÓN Y EVALUACIÓN</t>
  </si>
  <si>
    <t>(-) DETERIORO ACUMULADO DEL VALOR DE ACTIVOS PARA EXPLORACIÓN Y EVALUACIÓN</t>
  </si>
  <si>
    <t>INVERSIONES   NO CORRIENTES</t>
  </si>
  <si>
    <t>EN SUBSIDIARIAS</t>
  </si>
  <si>
    <t>AJUSTE ACUMULADO POR APLICACIÓN DEL MÉTODO DE LA PARTICIPACIÓN (VALOR PATRIMONIAL PROPORCIONAL)</t>
  </si>
  <si>
    <t xml:space="preserve"> + / -</t>
  </si>
  <si>
    <t>EN ASOCIADAS</t>
  </si>
  <si>
    <t>EN NEGOCIOS CONJUNTOS</t>
  </si>
  <si>
    <t>OTROS DERECHOS REPRESENTATIVOS DE CAPITAL  EN  SOCIEDADES QUE NO SON SUBSIDIARIAS, NI ASOCIADAS, NI NEGOCIOS CONJUNTOS</t>
  </si>
  <si>
    <t>(-) DETERIORO ACUMULADO DEL VALOR DE INVERSIONES NO CORRIENTES</t>
  </si>
  <si>
    <t>CUENTAS Y DOCUMENTOS POR COBRAR NO CORRIENTES</t>
  </si>
  <si>
    <t>CUENTAS Y DOCUMENTOS POR COBRAR COMERCIALES NO CORRIENTES</t>
  </si>
  <si>
    <t>OTRAS CUENTAS Y DOCUMENTOS POR COBRAR NO CORRIENTES</t>
  </si>
  <si>
    <t xml:space="preserve">OTROS ACTIVOS FINANCIEROS NO CORRIENTES </t>
  </si>
  <si>
    <t>(-) DETERIORO ACUMULADO DEL VALOR  DE OTROS ACTIVOS FINANCIEROS NO CORRIENTES MEDIDOS A COSTO AMORTIZADO (PROVISIONES PARA CRÉDITOS INCOBRABLES)</t>
  </si>
  <si>
    <t>PORCIÓN NO CORRIENTE DE ARRENDAMIENTOS FINANCIEROS POR COBRAR</t>
  </si>
  <si>
    <t>ACTIVOS POR IMPUESTOS DIFERIDOS</t>
  </si>
  <si>
    <t>POR DIFERENCIAS TEMPORARIAS</t>
  </si>
  <si>
    <t>POR PÉRDIDAS TRIBUTARIAS SUJETAS A AMORTIZACIÓN EN PERIODOS SIGUIENTES</t>
  </si>
  <si>
    <t>POR CRÉDITOS FISCALES NO UTILIZADOS</t>
  </si>
  <si>
    <t>OTROS ACTIVOS NO CORRIENTES</t>
  </si>
  <si>
    <t>TOTAL ACTIVOS NO CORRIENTES</t>
  </si>
  <si>
    <t>TOTAL ACTIVOS</t>
  </si>
  <si>
    <t>PASIVO</t>
  </si>
  <si>
    <t>PASIVOS CORRIENTES</t>
  </si>
  <si>
    <t>CUENTAS Y DOCUMENTOS POR PAGAR CORRIENTES</t>
  </si>
  <si>
    <t>CUENTAS Y DOCUMENTOS POR PAGAR COMERCIALES CORRIENTES</t>
  </si>
  <si>
    <t>OTRAS CUENTAS Y DOCUMENTOS POR PAGAR CORRIENTES</t>
  </si>
  <si>
    <t>DIVIDENDOS POR PAGAR</t>
  </si>
  <si>
    <t>OBLIGACIONES CON INSTITUCIONES
FINANCIERAS - CORRIENTES</t>
  </si>
  <si>
    <t>NO RELACIONADAS</t>
  </si>
  <si>
    <t xml:space="preserve">CRÉDITO A MUTUO </t>
  </si>
  <si>
    <t>PORCIÓN CORRIENTE DE OBLIGACIONES EMITIDAS</t>
  </si>
  <si>
    <t>OTROS PASIVOS FINANCIEROS</t>
  </si>
  <si>
    <t>PORCIÓN CORRIENTE DE ARRENDAMIENTOS FINANCIEROS POR PAGAR</t>
  </si>
  <si>
    <t>IMPORTE BRUTO ADEUDADO A LOS CLIENTES POR EL TRABAJO EJECUTADO EN CONTRATOS DE CONSTRUCCIÓN</t>
  </si>
  <si>
    <t>IMPUESTO A LA RENTA POR PAGAR DEL EJERCICIO</t>
  </si>
  <si>
    <t>PASIVOS CORRIENTES POR BENEFICIOS A LOS EMPLEADOS</t>
  </si>
  <si>
    <t>PARTICIPACIÓN TRABAJADORES POR PAGAR DEL EJERCICIO</t>
  </si>
  <si>
    <t>OBLIGACIONES CON EL IESS</t>
  </si>
  <si>
    <t>JUBILACIÓN PATRONAL</t>
  </si>
  <si>
    <t>OTROS PASIVOS CORRIENTES POR BENEFICIOS A EMPLEADOS</t>
  </si>
  <si>
    <t xml:space="preserve">PROVISIONES CORRIENTES </t>
  </si>
  <si>
    <t>POR GARANTÍAS</t>
  </si>
  <si>
    <t>POR DESMANTELAMIENTO</t>
  </si>
  <si>
    <t>POR CONTRATOS ONEROSOS</t>
  </si>
  <si>
    <t>POR REESTRUCTURACIONES DE NEGOCIOS</t>
  </si>
  <si>
    <t>POR REEMBOLSOS A CLIENTES</t>
  </si>
  <si>
    <t>POR LITIGIOS</t>
  </si>
  <si>
    <t>POR PASIVOS CONTINGENTES ASUMIDOS EN UNA COMBINACIÓN DE NEGOCIOS</t>
  </si>
  <si>
    <t>OTRAS</t>
  </si>
  <si>
    <t>PASIVOS POR INGRESOS DIFERIDOS</t>
  </si>
  <si>
    <t>ANTICIPOS DE CLIENTES</t>
  </si>
  <si>
    <t>SUBVENCIONES DEL GOBIERNO</t>
  </si>
  <si>
    <t>OTROS PASIVOS CORRIENTES</t>
  </si>
  <si>
    <t xml:space="preserve">TRANSFERENCIAS CASA MATRIZ Y SUCURSALES (del exterior) </t>
  </si>
  <si>
    <t>TOTAL PASIVOS CORRIENTES</t>
  </si>
  <si>
    <t>PASIVOS NO CORRIENTES</t>
  </si>
  <si>
    <t>CUENTAS Y DOCUMENTOS POR PAGAR NO CORRIENTES</t>
  </si>
  <si>
    <t>CUENTAS Y DOCUMENTOS POR PAGAR COMERCIALES NO CORRIENTES</t>
  </si>
  <si>
    <t>OTRAS CUENTAS Y DOCUMENTOS POR PAGAR NO CORRIENTES</t>
  </si>
  <si>
    <t>OBLIGACIONES CON INSTITUCIONES
FINANCIERAS - NO CORRIENTES</t>
  </si>
  <si>
    <t>PORCIÓN NO CORRIENTE DE OBLIGACIONES EMITIDAS</t>
  </si>
  <si>
    <t>OTROS PASIVOS FINANCIEROS NO CORRIENTES</t>
  </si>
  <si>
    <t>PORCIÓN NO CORRIENTE DE ARRENDAMIENTOS FINANCIEROS POR PAGAR</t>
  </si>
  <si>
    <t>PASIVO POR IMPUESTO A LA RENTA DIFERIDO</t>
  </si>
  <si>
    <t>PASIVOS NO CORRIENTES POR BENEFICIOS A LOS EMPLEADOS</t>
  </si>
  <si>
    <t>DESAHUCIO</t>
  </si>
  <si>
    <t>OTROS PASIVOS NO CORRIENTES POR BENEFICIOS A EMPLEADOS</t>
  </si>
  <si>
    <t>PROVISIONES NO CORRIENTES</t>
  </si>
  <si>
    <t xml:space="preserve">OTROS PASIVOS NO CORRIENTES </t>
  </si>
  <si>
    <t>TOTAL PASIVOS NO CORRIENTES</t>
  </si>
  <si>
    <t>TOTAL PASIVO</t>
  </si>
  <si>
    <t>PATRIMONIO</t>
  </si>
  <si>
    <t>CAPITAL SUSCRITO Y/O ASIGNADO</t>
  </si>
  <si>
    <t>(-) CAP.SUSC. NO PAGADO, ACCIONES  EN TESORERÍA</t>
  </si>
  <si>
    <t>APORTES DE SOCIOS, ACCIONISTAS, PARTÍCIPES, FUNDADORES, CONSTITUYENTES, BENEFICIARIOS U OTROS TITULARES DE DERECHOS REPRESENTATIVOS DE CAPITAL PARA FUTURA CAPITALIZACIÓN</t>
  </si>
  <si>
    <t>RESERVAS</t>
  </si>
  <si>
    <t>RESERVA LEGAL</t>
  </si>
  <si>
    <t>RESERVA FACULTATIVA</t>
  </si>
  <si>
    <t>RESULTADOS ACUMULADOS</t>
  </si>
  <si>
    <t>RESERVA DE CAPITAL</t>
  </si>
  <si>
    <t>RESERVA POR DONACIONES</t>
  </si>
  <si>
    <t>RESERVA POR VALUACIÓN (PROCEDENTE DE LA APLICACIÓN DE NORMAS ECUATORIANAS DE CONTABILIDAD - NEC)</t>
  </si>
  <si>
    <t>SUPERÁVIT POR REVALUACIÓN DE INVERSIONES (PROCEDENTE DE LA APLICACIÓN DE NORMAS ECUATORIANAS DE CONTABILIDAD - NEC)</t>
  </si>
  <si>
    <t>UTILIDADES ACUMULADAS DE EJERCICIOS ANTERIORES</t>
  </si>
  <si>
    <t>(-) PÉRDIDAS ACUMULADAS DE EJERCICIOS ANTERIORES</t>
  </si>
  <si>
    <t>RESULTADOS ACUMULADOS POR ADOPCIÓN POR PRIMERA VEZ DE LAS NIIF</t>
  </si>
  <si>
    <t>+/-</t>
  </si>
  <si>
    <t>UTILIDAD DEL EJERCICIO</t>
  </si>
  <si>
    <t>(-)PÉRDIDA DEL EJERCICIO</t>
  </si>
  <si>
    <t>OTROS RESULTADOS INTEGRALES ACUMULADOS</t>
  </si>
  <si>
    <t>SUPERÁVIT DE REVALUACIÓN ACUMULADO</t>
  </si>
  <si>
    <t>GANANCIAS Y PÉRDIDAS ACUMULADAS POR INVERSIONES EN INSTRUMENTOS DE PATRIMONIO MEDIDOS A VALOR RAZONABLE CON CAMBIOS EN OTRO RESULTADO INTEGRAL</t>
  </si>
  <si>
    <t>GANANCIAS Y PÉRDIDAS ACUMULADAS POR LA CONVERSIÓN DE ESTADOS FINANCIEROS DE UN NEGOCIO EN EL EXTRANJERO</t>
  </si>
  <si>
    <t>GANANCIAS Y PÉRDIDAS ACTUARIALES ACUMULADAS</t>
  </si>
  <si>
    <t>LA PARTE EFECTIVA DE LAS GANANCIAS Y PÉRDIDAS DE LOS INSTRUMENTOS DE COBERTURA EN UNA COBERTURA DE FLUJOS DE EFECTIVO</t>
  </si>
  <si>
    <t>TOTAL PATRIMONIO</t>
  </si>
  <si>
    <t>TOTAL PASIVO Y PATRIMONIO</t>
  </si>
  <si>
    <t>INGRESOS</t>
  </si>
  <si>
    <t>INGRESOS DE ACTIVIDADES ORDINARIAS</t>
  </si>
  <si>
    <t>VENTAS NETAS DE BIENES</t>
  </si>
  <si>
    <t>EXPORTACIONES</t>
  </si>
  <si>
    <t>PRESTACIONES DE SERVICIOS</t>
  </si>
  <si>
    <t>POR PRESTACIÓN DE SERVICIOS DE CONSTRUCCIÓN</t>
  </si>
  <si>
    <t>OBTENIDOS BAJO LA MODALIDAD DE COMISIONES O SIMILARES (RELACIONES DE AGENCIA)</t>
  </si>
  <si>
    <t>OBTENIDOS POR ARRENDAMIENTOS OPERATIVOS</t>
  </si>
  <si>
    <t>OTROS INGRESOS</t>
  </si>
  <si>
    <t>POR REGALÍAS Y OTRAS CESIONES DE DERECHOS</t>
  </si>
  <si>
    <t xml:space="preserve">A RESIDENTES O ESTABLECIDAS EN ECUADOR </t>
  </si>
  <si>
    <t xml:space="preserve">A NO RESIDENTES NI ESTABLECIDAS EN ECUADOR </t>
  </si>
  <si>
    <t>POR DIVIDENDOS</t>
  </si>
  <si>
    <t xml:space="preserve">PROCEDENTES DE SOCIEDADES RESIDENTES O ESTABLECIDAS EN ECUADOR </t>
  </si>
  <si>
    <t xml:space="preserve">PROCEDENTES DE SOCIEDADES NO RESIDENTES NI ESTABLECIDAS EN ECUADOR </t>
  </si>
  <si>
    <t>GANANCIAS NETAS POR MEDICIONES DE ACTIVOS BIOLÓGICOS A VALOR RAZONABLE MENOS COSTOS DE VENTA</t>
  </si>
  <si>
    <t>GANANCIAS NETAS POR MEDICIÓN DE PROPIEDADES DE INVERSIÓN A VALOR RAZONABLE</t>
  </si>
  <si>
    <t>GANANCIAS NETAS POR MEDICIÓN DE INSTRUMENTOS FINANCIEROS A VALOR RAZONABLE</t>
  </si>
  <si>
    <t>GANANCIAS NETAS POR DIFERENCIAS DE CAMBIOS</t>
  </si>
  <si>
    <t>UTILIDAD EN VENTA DE PROPIEDADES, PLANTA Y EQUIPO</t>
  </si>
  <si>
    <t>UTILIDAD EN LA ENAJENACIÓN DE DERECHOS REPRESENTATIVOS DE CAPITAL</t>
  </si>
  <si>
    <t>INGRESOS DEVENGADOS POR SUBVENCIONES DEL GOBIERNO Y OTRAS AYUDAS GUBERNAMENTALES</t>
  </si>
  <si>
    <t>GANANCIAS NETAS POR REVERSIONES DE DETERIORO EN EL VALOR</t>
  </si>
  <si>
    <t>DE ACTIVOS FINANCIEROS (REVERSIÓN DE PROVISIONES PARA CRÉDITOS INCOBRABLES)</t>
  </si>
  <si>
    <t>DE INVENTARIOS</t>
  </si>
  <si>
    <t>DE ACTIVOS NO CORRIENTES MANTENIDOS PARA LA VENTA</t>
  </si>
  <si>
    <t>DE ACTIVOS BIOLÓGICOS</t>
  </si>
  <si>
    <t>DE PROPIEDADES, PLANTA Y EQUIPO</t>
  </si>
  <si>
    <t>DE ACTIVOS INTANGIBLES</t>
  </si>
  <si>
    <t>DE PROPIEDADES DE INVERSIÓN</t>
  </si>
  <si>
    <t>DE ACTIVOS DE EXPLORACIÓN Y EVALUACIÓN DE RECURSOS MINERALES</t>
  </si>
  <si>
    <t>DE INVERSIONES NO CORRIENTES</t>
  </si>
  <si>
    <t>GANANCIAS NETAS POR REVERSIONES DE PROVISIONES</t>
  </si>
  <si>
    <t>POR DESMANTELAMIENTOS</t>
  </si>
  <si>
    <t>GANANCIAS NETAS POR REVERSIONES DE PASIVOS POR BENEFICIOS A LOS EMPLEADOS</t>
  </si>
  <si>
    <t>JUBILACIÓN PATRONAL Y DESAHUCIO</t>
  </si>
  <si>
    <t>RENTAS EXENTAS PROVENIENTES DE DONACIONES Y APORTACIONES (PARA USO DE INSTITUCIONES DE CARÁCTER PRIVADO SIN FINES DE LUCRO)</t>
  </si>
  <si>
    <t>DE RECURSOS PÚBLICOS</t>
  </si>
  <si>
    <t>DE OTRAS LOCALES</t>
  </si>
  <si>
    <t>POR REEMBOLSOS DE SEGUROS</t>
  </si>
  <si>
    <t>POR LUCRO CESANTE</t>
  </si>
  <si>
    <t>PROVENIENTES DEL EXTERIOR</t>
  </si>
  <si>
    <t>INGRESOS FINANCIEROS  Y OTROS NO OPERACIONALES</t>
  </si>
  <si>
    <t>INGRESOS FINANCIEROS</t>
  </si>
  <si>
    <t xml:space="preserve">ARRENDAMIENTO MERCANTIL </t>
  </si>
  <si>
    <t>LOCAL</t>
  </si>
  <si>
    <t xml:space="preserve"> COSTOS DE TRANSACCIÓN (COMISIONES BANCARIAS, HONORARIOS, TASAS, ENTRE OTROS)</t>
  </si>
  <si>
    <t>INTERESES CON INSTITUCIONES FINANCIERAS</t>
  </si>
  <si>
    <t>INTERESES DEVENGADOS CON TERCEROS</t>
  </si>
  <si>
    <t>INTERESES IMPLÍCITOS DEVENGADOS POR ACUERDOS QUE CONSTITUYEN EFECTIVAMENTE UNA TRANSACCIÓN FINANCIERA O COBRO DIFERIDO</t>
  </si>
  <si>
    <t>GANANCIAS POR MEDICIÓN DE INVERSIONES EN ASOCIADAS Y NEGOCIOS CONJUNTOS AL MÉTODO DE LA PARTICIPACIÓN (VALOR PATRIMONIAL PROPORCIONAL)</t>
  </si>
  <si>
    <t>GANANCIAS NETAS PROCEDENTES DE ACTIVIDADES DISCONTINUADAS</t>
  </si>
  <si>
    <t xml:space="preserve">TOTAL INGRESOS </t>
  </si>
  <si>
    <t>COSTOS</t>
  </si>
  <si>
    <t>COSTO DE VENTAS</t>
  </si>
  <si>
    <t>INVENTARIO INICIAL DE BIENES NO PRODUCIDOS POR EL SUJETO PASIVO</t>
  </si>
  <si>
    <t>COMPRAS NETAS DE BIENES NO PRODUCIDOS POR EL SUJETO PASIVO (MERCADERÍAS)</t>
  </si>
  <si>
    <t>IMPORTACIONES</t>
  </si>
  <si>
    <t>(-) INVENTARIO FINAL DE BIENES NO PRODUCIDOS POR EL SUJETO PASIVO</t>
  </si>
  <si>
    <t>INVENTARIO INICIAL DE MATERIA PRIMA</t>
  </si>
  <si>
    <t>COMPRAS NETAS DE MATERIA PRIMA</t>
  </si>
  <si>
    <t>(-) INVENTARIO FINAL DE MATERIA PRIMA</t>
  </si>
  <si>
    <t>INVENTARIO INICIAL DE PRODUCTOS EN PROCESO</t>
  </si>
  <si>
    <t>(-) INVENTARIO FINAL DE PRODUCTOS EN PROCESO</t>
  </si>
  <si>
    <t>INVENTARIO INICIAL PRODUCTOS TERMINADOS</t>
  </si>
  <si>
    <t>(-) INVENTARIO FINAL DE PRODUCTOS TERMINADOS</t>
  </si>
  <si>
    <t>(+ / -) AJUSTES</t>
  </si>
  <si>
    <t>GASTOS POR BENEFICIOS A LOS EMPLEADOS</t>
  </si>
  <si>
    <t>SUELDOS, SALARIOS Y DEMÁS REMUNERACIONES QUE CONSTITUYEN MATERIA GRAVADA DEL IESS</t>
  </si>
  <si>
    <t>BENEFICIOS SOCIALES, INDEMNIZACIONES Y OTRAS REMUNERACIONES QUE NO CONSTITUYEN MATERIA GRAVADA DEL IESS</t>
  </si>
  <si>
    <t>APORTE A LA SEGURIDAD SOCIAL (INCLUYE FONDO DE RESERVA)</t>
  </si>
  <si>
    <t>HONORARIOS PROFESIONALES Y DIETAS</t>
  </si>
  <si>
    <t>HONORARIOS Y OTROS PAGOS A NO RESIDENTES POR SERVICIOS OCASIONALES</t>
  </si>
  <si>
    <t>GASTOS POR DEPRECIACIONES</t>
  </si>
  <si>
    <t>DEL COSTO HISTÓRICO DE PROPIEDADES, PLANTA Y EQUIPO</t>
  </si>
  <si>
    <t>ACELERADA</t>
  </si>
  <si>
    <t>NO ACELERADA</t>
  </si>
  <si>
    <t>DEL COSTO HISTÓRICO DE PROPIEDADES DE INVERSIÓN</t>
  </si>
  <si>
    <t>DEL COSTO HISTÓRICO DE ACTIVOS PARA EXPLORACIÓN Y EVALUACIÓN DE RECURSOS MINERALES</t>
  </si>
  <si>
    <t>OTRAS DEPRECIACIONES</t>
  </si>
  <si>
    <t>GASTOS POR AMORTIZACIONES</t>
  </si>
  <si>
    <t>DEL COSTO HISTÓRICO DE ACTIVOS INTANGIBLES</t>
  </si>
  <si>
    <t>OTRAS AMORTIZACIONES</t>
  </si>
  <si>
    <t>PÉRDIDAS NETAS POR DETERIORO EN EL VALOR</t>
  </si>
  <si>
    <t>GASTOS DE PROVISIONES</t>
  </si>
  <si>
    <t>PÉRDIDA EN VENTA DE ACTIVOS</t>
  </si>
  <si>
    <t>OTROS GASTOS</t>
  </si>
  <si>
    <t>SUMINISTROS, HERRAMIENTAS, MATERIALES Y REPUESTOS</t>
  </si>
  <si>
    <t xml:space="preserve"> MANTENIMIENTO Y REPARACIONES</t>
  </si>
  <si>
    <t>MERMAS</t>
  </si>
  <si>
    <t xml:space="preserve">SEGUROS Y REASEGUROS (PRIMAS Y CESIONES) </t>
  </si>
  <si>
    <t>GASTOS INDIRECTOS ASIGNADOS DESDE EL EXTERIOR POR PARTES RELACIONADAS</t>
  </si>
  <si>
    <t>IMPUESTOS, CONTRIBUCIONES Y OTROS</t>
  </si>
  <si>
    <t>COMISIONES Y SIMILARES  (DIFERENTES DE LAS COMISIONES POR OPERACIONES FINANCIERAS)</t>
  </si>
  <si>
    <t>OPERACIONES DE REGALÍAS, SERVICIOS TÉCNICOS, ADMINISTRATIVOS, DE CONSULTORÍA Y SIMILARES</t>
  </si>
  <si>
    <t>INSTALACIÓN, ORGANIZACIÓN Y SIMILARES</t>
  </si>
  <si>
    <t>IVA QUE SE CARGA AL COSTO O GASTO</t>
  </si>
  <si>
    <t>SERVICIOS PÚBLICOS</t>
  </si>
  <si>
    <t>TOTAL COSTOS</t>
  </si>
  <si>
    <t>GASTOS</t>
  </si>
  <si>
    <t>DE ACTIVOS FINANCIEROS (DE PROVISIONES PARA CRÉDITOS INCOBRABLES)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</si>
  <si>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</si>
  <si>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</si>
  <si>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</si>
  <si>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</si>
  <si>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</si>
  <si>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</si>
  <si>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PÉRDIDA EN LA ENAJENACIÓN DE DERECHOS REPRESENTATIVOS DE CAPITAL</t>
  </si>
  <si>
    <t>MANTENIMIENTO Y REPARACIONES</t>
  </si>
  <si>
    <t>PÉRDIDAS POR SINIESTROS</t>
  </si>
  <si>
    <t>GASTOS FINANCIEROS Y OTROS  NO OPERACIONALES</t>
  </si>
  <si>
    <t>GASTOS FINANCIEROS</t>
  </si>
  <si>
    <t>INTERESES PAGADOS A TERCEROS</t>
  </si>
  <si>
    <t>REVERSIONES DEL DESCUENTO DE PROVISIONES QUE FUERON RECONOCIDAS A SU VALOR PRESENTE</t>
  </si>
  <si>
    <t>INTERESES IMPLÍCITOS DEVENGADOS POR ACUERDOS QUE CONSTITUYEN EFECTIVAMENTE UNA TRANSACCIÓN FINANCIERA O PAGO DIFERIDO</t>
  </si>
  <si>
    <t>PÉRDIDAS POR MEDICIÓN DE INVERSIONES EN ASOCIADAS Y NEGOCIOS CONJUNTOS AL MÉTODO DE LA PARTICIPACIÓN (VALOR PATRIMONIAL PROPORCIONAL)</t>
  </si>
  <si>
    <t>PÉRDIDAS NETAS PROCEDENTES DE ACTIVIDADES DISCONTINUADAS</t>
  </si>
  <si>
    <t>TOTAL GASTOS</t>
  </si>
  <si>
    <t>UTILIDAD O PÉRDIDA DEL EJERCICIO</t>
  </si>
  <si>
    <t>PARTICIPACIÓN A TRABAJADORES</t>
  </si>
  <si>
    <t>IMPUESTO A LA RENTA CAUSADO DEL PERIODO</t>
  </si>
  <si>
    <t>ESTADO DE FLUJOS DE EFECTIVO</t>
  </si>
  <si>
    <t>INCREMENTO NETO (DISMINUCIÓN) EN EL EFECTIVO Y EQUIVALENTES AL EFECTIVO, ANTES DEL EFECTO DE LOS CAMBIOS</t>
  </si>
  <si>
    <t>FLUJOS DE EFECTIVO PROCEDENTES DE (UTILIZADOS EN) ACTIVIDADES DE OPERACIÓN</t>
  </si>
  <si>
    <t>CLASES DE COBROS POR ACTIVIDADES DE OPERACIÓN</t>
  </si>
  <si>
    <t>COBROS PROCEDENTES DE LAS VENTAS DE BIENES Y PRESTACIÓN DE SERVICIOS</t>
  </si>
  <si>
    <t>COBROS PROCEDENTES DE REGALÍAS, CUOTAS, COMISIONES Y OTROS INGRESOS DE ACTIVIDADES ORDINARIAS</t>
  </si>
  <si>
    <t>COBROS PROCEDENTES DE CONTRATOS MANTENIDOS CON PROPÓSITOS DE INTERMEDIACIÓN O PARA NEGOCIAR</t>
  </si>
  <si>
    <t>COBROS PROCEDENTES DE PRIMAS Y PRESTACIONES, ANUALIDADES Y OTROS BENEFICIOS DE PÓLIZAS SUSCRITAS</t>
  </si>
  <si>
    <t>OTROS COBROS POR ACTIVIDADES DE OPERACIÓN</t>
  </si>
  <si>
    <t>CLASES DE PAGOS POR ACTVIDADES DE OPERACIÓN</t>
  </si>
  <si>
    <t>PAGOS A PROVEEDORES POR EL SUMINISTRO DE BIENES Y SERVICIOS</t>
  </si>
  <si>
    <t>PAGOS PROCEDENTES DE CONTRATOS MANTENIDOS PARA INTERMEDIACIÓN O PARA NEGOCIAR</t>
  </si>
  <si>
    <t>PAGOS A Y POR CUENTA DE LOS EMPLEADOS</t>
  </si>
  <si>
    <t>PAGOS POR PRIMAS Y PRESTACIONES, ANUALIDADES Y OTRAS OBLIGACIONES DERIVADAS DE LAS PÓLIZAS SUSCRITAS</t>
  </si>
  <si>
    <t>OTROS PAGOS POR ACTIVIDADES DE OPERACIÓN</t>
  </si>
  <si>
    <t>DIVIDENDOS PAGADOS</t>
  </si>
  <si>
    <t>DIVIDENDOS RECIBIDOS</t>
  </si>
  <si>
    <t>INTERESES PAGADOS</t>
  </si>
  <si>
    <t>INTERESES RECIBIDOS</t>
  </si>
  <si>
    <t xml:space="preserve">IMPUESTOS A LAS GANANCIAS PAGADOS </t>
  </si>
  <si>
    <t>OTRAS ENTRADAS (SALIDAS) DE EFECTIVO</t>
  </si>
  <si>
    <t>FLUJOS DE EFECTIVO PROCEDENTES DE (UTILIZADOS EN) ACTIVIDADES DE INVERSIÓN</t>
  </si>
  <si>
    <t xml:space="preserve">EFECTIVO PROCEDENTES DE LA VENTA DE ACCIONES EN SUBSIDIARIAS U OTROS NEGOCIOS </t>
  </si>
  <si>
    <t xml:space="preserve">EFECTIVO UTILIZADO PARA ADQUIRIR ACCIONES EN SUBSIDIARIAS U OTROS NEGOCIOS PARA TENER EL CONTROL </t>
  </si>
  <si>
    <t xml:space="preserve">EFECTIVO UTILIZADO EN LA COMPRA DE PARTICIPACIONES NO CONTROLADORAS </t>
  </si>
  <si>
    <t xml:space="preserve">OTROS COBROS POR LA VENTA DE ACCIONES O INSTRUMENTOS DE DEUDA DE OTRAS ENTIDADES </t>
  </si>
  <si>
    <t xml:space="preserve">OTROS PAGOS PARA ADQUIRIR ACCIONES O INSTRUMENTOS DE DEUDA DE OTRAS ENTIDADES </t>
  </si>
  <si>
    <t xml:space="preserve">OTROS COBROS POR LA VENTA DE PARTICIPACIONES EN NEGOCIOS CONJUNTOS </t>
  </si>
  <si>
    <t xml:space="preserve">OTROS PAGOS PARA ADQUIRIR PARTICIPACIONES EN NEGOCIOS CONJUNTOS </t>
  </si>
  <si>
    <t xml:space="preserve">IMPORTES PROCEDENTES POR LA VENTA DE PROPIEDADES, PLANTA Y EQUIPO </t>
  </si>
  <si>
    <t>ADQUISICIONES DE PROPIEDADES, PLANTA Y EQUIPO</t>
  </si>
  <si>
    <t>IMPORTES PROCEDENTES DE VENTAS DE ACTIVOS INTANGIBLES</t>
  </si>
  <si>
    <t xml:space="preserve">COMPRAS DE ACTIVOS INTANGIBLES </t>
  </si>
  <si>
    <t xml:space="preserve">IMPORTES PROCEDENTES DE OTROS ACTIVOS A LARGO PLAZO </t>
  </si>
  <si>
    <t xml:space="preserve">COMPRAS DE OTROS ACTIVOS A LARGO PLAZO </t>
  </si>
  <si>
    <t xml:space="preserve">IMPORTES PROCEDENTES DE SUBVENCIONES DEL GOBIERNO </t>
  </si>
  <si>
    <t xml:space="preserve">ANTICIPOS DE EFECTIVO EFECTUADOS A TERCEROS </t>
  </si>
  <si>
    <t xml:space="preserve">COBROS PROCEDENTES DEL REEMBOLSO DE ANTICIPOS Y PRÉSTAMOS CONCEDIDOS A TERCEROS </t>
  </si>
  <si>
    <t xml:space="preserve">PAGOS DERIVADOS DE CONTRATOS DE FUTURO, A TÉRMINO, DE OPCIONES Y DE PERMUTA FINANCIERA </t>
  </si>
  <si>
    <t xml:space="preserve">COBROS PROCEDENTES DE CONTRATOS DE FUTURO, A TÉRMINO, DE OPCIONES Y DE PERMUTA FINANCIERA </t>
  </si>
  <si>
    <t xml:space="preserve">INTERESES RECIBIDOS </t>
  </si>
  <si>
    <t xml:space="preserve">OTRAS ENTRADAS (SALIDAS) DE EFECTIVO </t>
  </si>
  <si>
    <t>FLUJOS DE EFECTIVO PROCEDENTES DE (UTILIZADOS EN) ACTIVIDADES DE FINANCIACIÓN</t>
  </si>
  <si>
    <t>APORTE EN EFECTIVO POR AUMENTO DE CAPITAL</t>
  </si>
  <si>
    <t>FINANCIAMIENTO POR EMISIÓN DE TÍTULOS VALORES</t>
  </si>
  <si>
    <t>PAGOS POR ADQUIRIR O RESCATAR LAS ACCIONES DE LA ENTIDAD</t>
  </si>
  <si>
    <t>FINANCIACIÓN POR PRÉSTAMOS A LARGO PLAZO</t>
  </si>
  <si>
    <t>PAGOS DE PRÉSTAMOS</t>
  </si>
  <si>
    <t>PAGOS DE PASIVOS POR ARRENDAMIENTOS FINANCIEROS</t>
  </si>
  <si>
    <t>IMPORTES PROCEDENTES DE SUBVENCIONES DEL GOBIERNO</t>
  </si>
  <si>
    <t>EFECTOS DE LA VARIACION EN LA TASA DE CAMBIO SOBRE EL EFECTIVO Y EQUIVALENTES AL EFECTIVO</t>
  </si>
  <si>
    <t xml:space="preserve">EFECTOS DE LA VARIACIÓN EN LA TASA DE CAMBIO SOBRE EL EFECTIVO Y EQUIVALENTES AL EFECTIVO </t>
  </si>
  <si>
    <t xml:space="preserve">INCREMENTO (DISMINUCIÓN) NETO DE EFECTIVO Y EQUIVALENTES AL EFECTIVO </t>
  </si>
  <si>
    <t xml:space="preserve">EFECTIVO Y EQUIVALENTES AL EFECTIVO AL PRINCIPIO DEL PERIODO </t>
  </si>
  <si>
    <t>EFECTIVO Y EQUIVALENTES AL EFECTIVO AL FINAL DEL PERIODO</t>
  </si>
  <si>
    <t>REGISTRO IVA VENTAS TARIFA DIFERENTE DE CERO FORMULARIO 104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</si>
  <si>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</si>
  <si>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</si>
  <si>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</si>
  <si>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</si>
  <si>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</si>
  <si>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</si>
  <si>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</si>
  <si>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</si>
  <si>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</si>
  <si>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</si>
  <si>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</si>
  <si>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</si>
  <si>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REGISTRO IVA VENTAS TARIFA CERO FORMULARIO 104</t>
  </si>
  <si>
    <t>Software Factory</t>
  </si>
  <si>
    <t>ESTADO DE RESULTADOS INTEGRALES</t>
  </si>
  <si>
    <t>Ingresos</t>
  </si>
  <si>
    <t>Ventas Locales</t>
  </si>
  <si>
    <t>Expotaciones</t>
  </si>
  <si>
    <t>Ventas y Exportaciones a relacionados</t>
  </si>
  <si>
    <t>Otros Ingresos</t>
  </si>
  <si>
    <t>Rendimientos Financieros</t>
  </si>
  <si>
    <t>Total Ingresos</t>
  </si>
  <si>
    <t>Costo de Ventas</t>
  </si>
  <si>
    <t>Inventario Inicial</t>
  </si>
  <si>
    <t>Compras locales de mercaderías</t>
  </si>
  <si>
    <t>Importaciones de mercaderías</t>
  </si>
  <si>
    <t>Compras e Importaciones a relacionados</t>
  </si>
  <si>
    <t>Inventario Final</t>
  </si>
  <si>
    <t>Costos de Ventas mercaderías</t>
  </si>
  <si>
    <t>Costos de Ventas bienes fabricados</t>
  </si>
  <si>
    <t>Total Costo de Ventas</t>
  </si>
  <si>
    <t>Utilidad Bruta</t>
  </si>
  <si>
    <t>Gastos Generales</t>
  </si>
  <si>
    <t>Sueldos, Beneficios y Aportes</t>
  </si>
  <si>
    <t>Honorarios Profesionales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</si>
  <si>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</si>
  <si>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</si>
  <si>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</si>
  <si>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</si>
  <si>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</si>
  <si>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</si>
  <si>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suministros, herramientas, materiales y repuestos</t>
  </si>
  <si>
    <t>mantenimiento y reparaciones</t>
  </si>
  <si>
    <t>mermas</t>
  </si>
  <si>
    <t>seguros y reaseguros (primas y cesiones)</t>
  </si>
  <si>
    <t>gastos indirectos asignados desde el exterior por partes relacionadas</t>
  </si>
  <si>
    <t>impuestos, contribuciones y otros</t>
  </si>
  <si>
    <t>comisiones y similares</t>
  </si>
  <si>
    <t>regalias, servicios técnicos, consultorias</t>
  </si>
  <si>
    <t>instalación, organización y similares</t>
  </si>
  <si>
    <t>iva que se carga al costo o gasto</t>
  </si>
  <si>
    <t>servicios públicos</t>
  </si>
  <si>
    <t>pérdidas por siniestros</t>
  </si>
  <si>
    <t>otros</t>
  </si>
  <si>
    <t>Total Gastos Generales</t>
  </si>
  <si>
    <t>Utilidad Operativa (EBITDA)</t>
  </si>
  <si>
    <t>Gastos no efectivos</t>
  </si>
  <si>
    <t>Provisiones créditos incobrables</t>
  </si>
  <si>
    <t>Depreciaciones</t>
  </si>
  <si>
    <t>Amortizaciones</t>
  </si>
  <si>
    <t>Deterioro</t>
  </si>
  <si>
    <t>Provisiones varias</t>
  </si>
  <si>
    <t>Pérdida en enajenación de acciones y otros</t>
  </si>
  <si>
    <t>Otros</t>
  </si>
  <si>
    <t>Total Gastos no Efectivos</t>
  </si>
  <si>
    <t>Utilidad Operativa(EBIT)</t>
  </si>
  <si>
    <t>Gastos Financieros</t>
  </si>
  <si>
    <t>Utilidad antes de Impuestos</t>
  </si>
  <si>
    <t>Impuestos</t>
  </si>
  <si>
    <t>Utilidad Neta</t>
  </si>
  <si>
    <t>Dividendos Declarados</t>
  </si>
  <si>
    <t>Utilidad a Reinvertir</t>
  </si>
  <si>
    <t>Ratios para análisis/proyección</t>
  </si>
  <si>
    <t>Tasa de inversiones Temporales</t>
  </si>
  <si>
    <t>Margen Bruto</t>
  </si>
  <si>
    <t>Margen Operativo</t>
  </si>
  <si>
    <t>Tasa Provisión Incobrables</t>
  </si>
  <si>
    <t>Tasa Depreciación</t>
  </si>
  <si>
    <t>Tasa Interés Deudas</t>
  </si>
  <si>
    <t>Tasa Efectiva de impuestos</t>
  </si>
  <si>
    <t>Tasa Reparto Dividendos</t>
  </si>
  <si>
    <t>ESTADO DE COSTOS DE PRODUCCION</t>
  </si>
  <si>
    <t>Materia Prima</t>
  </si>
  <si>
    <t>Inventario Inicial de Materia Prima</t>
  </si>
  <si>
    <t>Compras Locales</t>
  </si>
  <si>
    <t>Importaciones</t>
  </si>
  <si>
    <t>-Inventario Final de Materia Prima</t>
  </si>
  <si>
    <t>Total Materia Prima Consumida</t>
  </si>
  <si>
    <t>Sueldos y Salarios</t>
  </si>
  <si>
    <t>Beneficios Sociales</t>
  </si>
  <si>
    <t>Aportes al IESS</t>
  </si>
  <si>
    <t>Total Mano de Obra Directa</t>
  </si>
  <si>
    <t>CIF Desembolsables</t>
  </si>
  <si>
    <t>CIF No Desembolsables</t>
  </si>
  <si>
    <t>Total Costos Indirectos de Fabricación</t>
  </si>
  <si>
    <t>Producción total de la empresa</t>
  </si>
  <si>
    <t>Inventario Inicial Productos Proceso</t>
  </si>
  <si>
    <t>Inventario Final Productos Proceso</t>
  </si>
  <si>
    <t>Total Costo Productos Procesados</t>
  </si>
  <si>
    <t>Inventario Inicial Productos Terminados</t>
  </si>
  <si>
    <t>Inventario Final Productos Terminados</t>
  </si>
  <si>
    <t>Total Costo de Ventas bienes fabricados</t>
  </si>
  <si>
    <t>Proporción MPC/Costo Producción</t>
  </si>
  <si>
    <t>Proporción MOD/Costo Producción</t>
  </si>
  <si>
    <t>Proporción CIF/Costo Producción</t>
  </si>
  <si>
    <t>Proporción Sueldos/MOD</t>
  </si>
  <si>
    <t>Proporción Beneficios/MOD</t>
  </si>
  <si>
    <t>Proporción Aportes/MOD</t>
  </si>
  <si>
    <t>Días Rotación Materia Prima</t>
  </si>
  <si>
    <t>Días Rotación Productos en Proceso</t>
  </si>
  <si>
    <t>Días Rotación Productos Terminados</t>
  </si>
  <si>
    <t>ESTADO DE SITUACION FINANCIERA</t>
  </si>
  <si>
    <t>Activos Corrientes</t>
  </si>
  <si>
    <t>Caja</t>
  </si>
  <si>
    <t>Bancos</t>
  </si>
  <si>
    <t>Inversiones Temporales</t>
  </si>
  <si>
    <t>Cuentas por Cobrar Clientes</t>
  </si>
  <si>
    <t>Exportaciones</t>
  </si>
  <si>
    <t>Relacionados</t>
  </si>
  <si>
    <t>Otras Cuentas por Cobrar</t>
  </si>
  <si>
    <t>No Relacionados</t>
  </si>
  <si>
    <t>-Provisión CxC</t>
  </si>
  <si>
    <t>Inventarios</t>
  </si>
  <si>
    <t>Productos Proceso</t>
  </si>
  <si>
    <t>Productos Terminados</t>
  </si>
  <si>
    <t>Mercadería Tránsito</t>
  </si>
  <si>
    <t>Suministros, respuestos y otros</t>
  </si>
  <si>
    <t>-Provisión Inventarios</t>
  </si>
  <si>
    <t>Créditos Tributarios</t>
  </si>
  <si>
    <t>Activos Biológicos</t>
  </si>
  <si>
    <t>ANCMV</t>
  </si>
  <si>
    <t>Otros Activos</t>
  </si>
  <si>
    <t>Total Activos Corrientes</t>
  </si>
  <si>
    <t>Activos no corrientes</t>
  </si>
  <si>
    <t>Inversiones financieras LP</t>
  </si>
  <si>
    <t>Inversiones en acciones</t>
  </si>
  <si>
    <t>Terrenos</t>
  </si>
  <si>
    <t>Construcciones en Proceso</t>
  </si>
  <si>
    <t>PPE depreciable, bruto</t>
  </si>
  <si>
    <t>-Depreciación Acumulada</t>
  </si>
  <si>
    <t>-Deterioro Acumulado</t>
  </si>
  <si>
    <t>PPE depreciable, neto</t>
  </si>
  <si>
    <t>Activos Intangibles</t>
  </si>
  <si>
    <t>Propiedades de Inversión</t>
  </si>
  <si>
    <t>Cuentas por Cobrar LP</t>
  </si>
  <si>
    <t>PPE por arrendamiento financiero</t>
  </si>
  <si>
    <t>Otros Activos No Corrientes</t>
  </si>
  <si>
    <t>Total Activos no corrientes</t>
  </si>
  <si>
    <t>Total Activos</t>
  </si>
  <si>
    <t>Pasivos Corto Plazo</t>
  </si>
  <si>
    <t>Cuentas por Pagar Proveedores</t>
  </si>
  <si>
    <t>Otras Cuentas por Pagar</t>
  </si>
  <si>
    <t>Anticipos de Clientes</t>
  </si>
  <si>
    <t>Beneficios Sociales y Aportes IESS</t>
  </si>
  <si>
    <t>Impuestos Directos (PTU e IR)</t>
  </si>
  <si>
    <t>Provisiones</t>
  </si>
  <si>
    <t>Otros pasivos Corrientes</t>
  </si>
  <si>
    <t>Deudas a Corto Plazo</t>
  </si>
  <si>
    <t>Total Pasivo Corto Plazo</t>
  </si>
  <si>
    <t>Pasivo Largo Plazo</t>
  </si>
  <si>
    <t>Obligaciones con Bancos</t>
  </si>
  <si>
    <t>Emisión de Obligaciones</t>
  </si>
  <si>
    <t>Otros pasivos financieros</t>
  </si>
  <si>
    <t>Préstamos de Accionistas</t>
  </si>
  <si>
    <t>Pasivos Laborales</t>
  </si>
  <si>
    <t>Otros pasivos no corrientes</t>
  </si>
  <si>
    <t>Total Pasivo Largo Plazo</t>
  </si>
  <si>
    <t>Total Pasivos</t>
  </si>
  <si>
    <t>Patrimonio</t>
  </si>
  <si>
    <t>Capital Social</t>
  </si>
  <si>
    <t>Aportes futuras capitalizaciones</t>
  </si>
  <si>
    <t>Reservas</t>
  </si>
  <si>
    <t>Resultados adopción NIIF</t>
  </si>
  <si>
    <t>Otro resultado integral</t>
  </si>
  <si>
    <t>Resultados del ejercicio</t>
  </si>
  <si>
    <t>Resultados acumulados</t>
  </si>
  <si>
    <t>Total Patrimonio</t>
  </si>
  <si>
    <t>Total Pasivo y Patrimonio</t>
  </si>
  <si>
    <t>Efectivo mínimo en caja</t>
  </si>
  <si>
    <t>Proporción de efectivo para bancos</t>
  </si>
  <si>
    <t>Proporción de efectivo para inversiones</t>
  </si>
  <si>
    <t>Días de Cobro Venta Nacional</t>
  </si>
  <si>
    <t>Días de Cobro Exportación</t>
  </si>
  <si>
    <t>Días de Cobro Relacionados</t>
  </si>
  <si>
    <t>Días de Inventario Mercaderías</t>
  </si>
  <si>
    <t>Proporción de Créditos Tributarios</t>
  </si>
  <si>
    <t>Días de Pago Proveedores locales</t>
  </si>
  <si>
    <t>Días de Pago Importaciones</t>
  </si>
  <si>
    <t>Días de Pago Relacionados</t>
  </si>
  <si>
    <t>Proporción Beneficios y Aportes por pagar</t>
  </si>
  <si>
    <t>Proporción Jubiliación/Desahucio</t>
  </si>
  <si>
    <t>CICLO CONVERSIÓN EFECTIVO</t>
  </si>
  <si>
    <t>ESTADO DE SITUACION FINANCIERA RESUMIDOS</t>
  </si>
  <si>
    <t>Activos</t>
  </si>
  <si>
    <t>Excedentes de Caja</t>
  </si>
  <si>
    <t>Necesidades Operativas de Fondos (NOF)</t>
  </si>
  <si>
    <t>Activos No corrientes</t>
  </si>
  <si>
    <t>Financiamiento</t>
  </si>
  <si>
    <t>Deuda Corto Plazo</t>
  </si>
  <si>
    <t>Deuda Largo Plazo</t>
  </si>
  <si>
    <t>Total Financiamiento</t>
  </si>
  <si>
    <t>Fondo de Maniobra</t>
  </si>
  <si>
    <t>NOF sobre Ventas</t>
  </si>
  <si>
    <t>Ciclo de Conversión Efectivo</t>
  </si>
  <si>
    <t>Retorno sobre ventas (ROS)</t>
  </si>
  <si>
    <t>Retorno sobre activos (ROA)</t>
  </si>
  <si>
    <t>Retorno sobre patrimonio (ROE)</t>
  </si>
  <si>
    <t>Estructura de Capital (D/A)</t>
  </si>
  <si>
    <t>Apalancamiento (A/P)</t>
  </si>
  <si>
    <t>Grado Apalancamiento Financiero (GAF)</t>
  </si>
  <si>
    <t>ESTADOS DE FLUJOS DE EFECTIVO</t>
  </si>
  <si>
    <t>ACTIVIDADES DE OPERACIÓN</t>
  </si>
  <si>
    <t>Ingresos Operativos</t>
  </si>
  <si>
    <t>Cobros por Ventas y Exportaciones</t>
  </si>
  <si>
    <t>Cobros varios</t>
  </si>
  <si>
    <t>Cobros por Rendimientos Financieros</t>
  </si>
  <si>
    <t>Total Ingresos Operativos</t>
  </si>
  <si>
    <t>Egresos Operativos</t>
  </si>
  <si>
    <t>Pagos a proveedores de materias primas y mercaderías</t>
  </si>
  <si>
    <t>Pagos a empleados por sueldos beneficios aportes</t>
  </si>
  <si>
    <t>Pagos por costos indirectos fabricación</t>
  </si>
  <si>
    <t>Pagos por gastos operativos</t>
  </si>
  <si>
    <t>Pagos por impuestos directos</t>
  </si>
  <si>
    <t>Pagos varios</t>
  </si>
  <si>
    <t>Total Egresos Operativos</t>
  </si>
  <si>
    <t>FLUJO DE ACTIVIDADES OPERACIÓN</t>
  </si>
  <si>
    <t>ACTIVIDADES DE INVERSION</t>
  </si>
  <si>
    <t>Ingresos por venta de activos no corrientes e inversiones</t>
  </si>
  <si>
    <t>Egresos por compra de activos no corrientes</t>
  </si>
  <si>
    <t>FLUJO DE ACTIVIDADES DE INVERSION</t>
  </si>
  <si>
    <t>FLUJO DE EFECTIVO DEL ACTIVO</t>
  </si>
  <si>
    <t>ACTIVIDADES DE FINANCIACION</t>
  </si>
  <si>
    <t>Deudas Financieras</t>
  </si>
  <si>
    <t>Ingresos por contratación deudas</t>
  </si>
  <si>
    <t>Egresos por amortización deudas</t>
  </si>
  <si>
    <t>Egresos por pago de intereses</t>
  </si>
  <si>
    <t>Total Flujo de Deudas</t>
  </si>
  <si>
    <t>Ingresos por aportes de capital</t>
  </si>
  <si>
    <t>Egresos por retiros de capital</t>
  </si>
  <si>
    <t>Egresos por pagos de dividendos</t>
  </si>
  <si>
    <t>Total Flujo de Patrimonio</t>
  </si>
  <si>
    <t>FLUJO DE ACTIVIDADES DE FINANCIACION</t>
  </si>
  <si>
    <t>Flujo de Efectivo Neto</t>
  </si>
  <si>
    <t>FLUJO DE EFECTIVO ACUMULADO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</si>
</sst>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\-??_);_(@_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161617"/>
      <name val="Verdana"/>
    </font>
    <font>
      <b val="1"/>
      <i val="0"/>
      <strike val="0"/>
      <u val="none"/>
      <sz val="10"/>
      <color rgb="FF161617"/>
      <name val="Verdana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gradientFill type="linear" degree="0">
        <stop position="0">
          <color rgb="EEECE1"/>
        </stop>
        <stop position="1">
          <color rgb="EEECE1"/>
        </stop>
      </gradientFill>
    </fill>
    <fill>
      <gradientFill type="linear" degree="0">
        <stop position="0">
          <color rgb="B7DEE8"/>
        </stop>
        <stop position="1">
          <color rgb="B7DEE8"/>
        </stop>
      </gradient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0" borderId="1" applyFont="0" applyNumberFormat="1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0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49" fillId="0" borderId="3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0" borderId="2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49" fillId="2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0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49" fillId="0" borderId="1" applyFont="0" applyNumberFormat="1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49" fillId="0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49" fillId="2" borderId="1" applyFont="1" applyNumberFormat="1" applyFill="1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164" fillId="2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1" numFmtId="49" fillId="2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0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49" fillId="2" borderId="1" applyFont="1" applyNumberFormat="1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49" fillId="0" borderId="0" applyFont="0" applyNumberFormat="1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49" fillId="2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0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0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1" numFmtId="49" fillId="2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0" borderId="1" applyFont="0" applyNumberFormat="1" applyFill="0" applyBorder="1" applyAlignment="1" applyProtection="true">
      <alignment horizontal="center" vertical="center" textRotation="0" wrapText="true" shrinkToFit="tru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0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3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0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0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6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7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7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62"/>
  <sheetViews>
    <sheetView tabSelected="0" workbookViewId="0" zoomScale="75" zoomScaleNormal="75" showGridLines="true" showRowColHeaders="1">
      <selection activeCell="I251" sqref="I251"/>
    </sheetView>
  </sheetViews>
  <sheetFormatPr defaultRowHeight="14.4" outlineLevelRow="0" outlineLevelCol="0"/>
  <cols>
    <col min="1" max="1" width="4.7244897959184" customWidth="true" style="1"/>
    <col min="2" max="2" width="20.65306122449" customWidth="true" style="1"/>
    <col min="3" max="3" width="27.132653061224" customWidth="true" style="1"/>
    <col min="4" max="4" width="45.489795918367" customWidth="true" style="1"/>
    <col min="5" max="5" width="42.117346938775" customWidth="true" style="1"/>
    <col min="6" max="6" width="7.6938775510204" customWidth="true" style="2"/>
    <col min="7" max="7" width="14.173469387755" customWidth="true" style="1"/>
    <col min="8" max="8" width="14.173469387755" customWidth="true" style="1"/>
    <col min="9" max="9" width="14.173469387755" customWidth="true" style="1"/>
    <col min="10" max="10" width="14.173469387755" customWidth="true" style="1"/>
    <col min="11" max="11" width="14.173469387755" customWidth="true" style="1"/>
    <col min="12" max="12" width="4.7244897959184" customWidth="true" style="1"/>
    <col min="13" max="13" width="4.7244897959184" customWidth="true" style="1"/>
    <col min="14" max="14" width="0" hidden="true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3" t="s">
        <v>0</v>
      </c>
      <c r="C3" s="3"/>
      <c r="D3" s="3"/>
      <c r="E3" s="3"/>
      <c r="F3" s="3"/>
      <c r="G3" s="3">
        <v>2014</v>
      </c>
      <c r="H3" s="3">
        <v>2015</v>
      </c>
      <c r="I3" s="3">
        <v>2016</v>
      </c>
      <c r="J3" s="3">
        <v>2017</v>
      </c>
      <c r="K3" s="3">
        <v>2018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4" t="s">
        <v>1</v>
      </c>
      <c r="C4" s="4"/>
      <c r="D4" s="4"/>
      <c r="E4" s="4"/>
      <c r="F4" s="4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6" t="s">
        <v>2</v>
      </c>
      <c r="C5" s="6"/>
      <c r="D5" s="6"/>
      <c r="E5" s="6"/>
      <c r="F5" s="5" t="s">
        <v>3</v>
      </c>
      <c r="G5" s="7">
        <v>20</v>
      </c>
      <c r="H5" s="7">
        <v>26</v>
      </c>
      <c r="I5" s="7">
        <v>15</v>
      </c>
      <c r="J5" s="7">
        <v>28</v>
      </c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 t="s">
        <v>4</v>
      </c>
      <c r="C6" s="10" t="s">
        <v>5</v>
      </c>
      <c r="D6" s="10"/>
      <c r="E6" s="11"/>
      <c r="F6" s="5" t="s">
        <v>3</v>
      </c>
      <c r="G6" s="7">
        <v>21</v>
      </c>
      <c r="H6" s="7">
        <v>27</v>
      </c>
      <c r="I6" s="7">
        <v>16</v>
      </c>
      <c r="J6" s="7">
        <v>29</v>
      </c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8">
      <c r="A7" s="1"/>
      <c r="B7" s="9"/>
      <c r="C7" s="10" t="s">
        <v>6</v>
      </c>
      <c r="D7" s="10"/>
      <c r="E7" s="11"/>
      <c r="F7" s="12" t="s">
        <v>3</v>
      </c>
      <c r="G7" s="7">
        <v>22</v>
      </c>
      <c r="H7" s="7">
        <v>28</v>
      </c>
      <c r="I7" s="7">
        <v>17</v>
      </c>
      <c r="J7" s="7">
        <v>30</v>
      </c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14" t="s">
        <v>7</v>
      </c>
      <c r="C8" s="9" t="s">
        <v>8</v>
      </c>
      <c r="D8" s="9" t="s">
        <v>9</v>
      </c>
      <c r="E8" s="15" t="s">
        <v>5</v>
      </c>
      <c r="F8" s="12" t="s">
        <v>3</v>
      </c>
      <c r="G8" s="7">
        <v>23</v>
      </c>
      <c r="H8" s="7">
        <v>29</v>
      </c>
      <c r="I8" s="7">
        <v>18</v>
      </c>
      <c r="J8" s="7">
        <v>31</v>
      </c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8">
      <c r="A9" s="1"/>
      <c r="B9" s="14"/>
      <c r="C9" s="9"/>
      <c r="D9" s="9"/>
      <c r="E9" s="15" t="s">
        <v>6</v>
      </c>
      <c r="F9" s="12" t="s">
        <v>3</v>
      </c>
      <c r="G9" s="7">
        <v>24</v>
      </c>
      <c r="H9" s="7">
        <v>30</v>
      </c>
      <c r="I9" s="7">
        <v>19</v>
      </c>
      <c r="J9" s="7">
        <v>32</v>
      </c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14"/>
      <c r="C10" s="9"/>
      <c r="D10" s="9" t="s">
        <v>10</v>
      </c>
      <c r="E10" s="15" t="s">
        <v>5</v>
      </c>
      <c r="F10" s="12" t="s">
        <v>3</v>
      </c>
      <c r="G10" s="7">
        <v>25</v>
      </c>
      <c r="H10" s="7">
        <v>31</v>
      </c>
      <c r="I10" s="7">
        <v>20</v>
      </c>
      <c r="J10" s="7">
        <v>33</v>
      </c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8">
      <c r="A11" s="1"/>
      <c r="B11" s="14"/>
      <c r="C11" s="9"/>
      <c r="D11" s="9"/>
      <c r="E11" s="15" t="s">
        <v>6</v>
      </c>
      <c r="F11" s="12" t="s">
        <v>3</v>
      </c>
      <c r="G11" s="7">
        <v>26</v>
      </c>
      <c r="H11" s="7">
        <v>32</v>
      </c>
      <c r="I11" s="7">
        <v>21</v>
      </c>
      <c r="J11" s="7">
        <v>34</v>
      </c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14"/>
      <c r="C12" s="9"/>
      <c r="D12" s="6" t="s">
        <v>11</v>
      </c>
      <c r="E12" s="6"/>
      <c r="F12" s="12" t="s">
        <v>12</v>
      </c>
      <c r="G12" s="7">
        <v>27</v>
      </c>
      <c r="H12" s="7">
        <v>33</v>
      </c>
      <c r="I12" s="7">
        <v>22</v>
      </c>
      <c r="J12" s="7">
        <v>35</v>
      </c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14"/>
      <c r="C13" s="9" t="s">
        <v>13</v>
      </c>
      <c r="D13" s="9" t="s">
        <v>14</v>
      </c>
      <c r="E13" s="6" t="s">
        <v>5</v>
      </c>
      <c r="F13" s="12" t="s">
        <v>3</v>
      </c>
      <c r="G13" s="7">
        <v>28</v>
      </c>
      <c r="H13" s="7">
        <v>34</v>
      </c>
      <c r="I13" s="7">
        <v>23</v>
      </c>
      <c r="J13" s="7">
        <v>36</v>
      </c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8">
      <c r="A14" s="1"/>
      <c r="B14" s="14"/>
      <c r="C14" s="9"/>
      <c r="D14" s="9"/>
      <c r="E14" s="6" t="s">
        <v>6</v>
      </c>
      <c r="F14" s="12" t="s">
        <v>3</v>
      </c>
      <c r="G14" s="7">
        <v>29</v>
      </c>
      <c r="H14" s="7">
        <v>35</v>
      </c>
      <c r="I14" s="7">
        <v>24</v>
      </c>
      <c r="J14" s="7">
        <v>37</v>
      </c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14"/>
      <c r="C15" s="9"/>
      <c r="D15" s="9" t="s">
        <v>15</v>
      </c>
      <c r="E15" s="15" t="s">
        <v>16</v>
      </c>
      <c r="F15" s="12" t="s">
        <v>3</v>
      </c>
      <c r="G15" s="7">
        <v>30</v>
      </c>
      <c r="H15" s="7">
        <v>36</v>
      </c>
      <c r="I15" s="7">
        <v>25</v>
      </c>
      <c r="J15" s="7">
        <v>38</v>
      </c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8">
      <c r="A16" s="1"/>
      <c r="B16" s="14"/>
      <c r="C16" s="9"/>
      <c r="D16" s="9"/>
      <c r="E16" s="15" t="s">
        <v>17</v>
      </c>
      <c r="F16" s="12" t="s">
        <v>3</v>
      </c>
      <c r="G16" s="7">
        <v>31</v>
      </c>
      <c r="H16" s="7">
        <v>37</v>
      </c>
      <c r="I16" s="7">
        <v>26</v>
      </c>
      <c r="J16" s="7">
        <v>39</v>
      </c>
      <c r="K16" s="1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14"/>
      <c r="C17" s="9"/>
      <c r="D17" s="9" t="s">
        <v>18</v>
      </c>
      <c r="E17" s="15" t="s">
        <v>5</v>
      </c>
      <c r="F17" s="9" t="s">
        <v>3</v>
      </c>
      <c r="G17" s="7">
        <v>32</v>
      </c>
      <c r="H17" s="7">
        <v>38</v>
      </c>
      <c r="I17" s="7">
        <v>27</v>
      </c>
      <c r="J17" s="7">
        <v>40</v>
      </c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8">
      <c r="A18" s="1"/>
      <c r="B18" s="14"/>
      <c r="C18" s="9"/>
      <c r="D18" s="9"/>
      <c r="E18" s="15" t="s">
        <v>6</v>
      </c>
      <c r="F18" s="9" t="s">
        <v>3</v>
      </c>
      <c r="G18" s="7">
        <v>33</v>
      </c>
      <c r="H18" s="7">
        <v>39</v>
      </c>
      <c r="I18" s="7">
        <v>28</v>
      </c>
      <c r="J18" s="7">
        <v>41</v>
      </c>
      <c r="K18" s="1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14"/>
      <c r="C19" s="9"/>
      <c r="D19" s="9" t="s">
        <v>19</v>
      </c>
      <c r="E19" s="15" t="s">
        <v>5</v>
      </c>
      <c r="F19" s="12" t="s">
        <v>3</v>
      </c>
      <c r="G19" s="7">
        <v>34</v>
      </c>
      <c r="H19" s="7">
        <v>40</v>
      </c>
      <c r="I19" s="7">
        <v>29</v>
      </c>
      <c r="J19" s="7">
        <v>42</v>
      </c>
      <c r="K19" s="1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8">
      <c r="A20" s="1"/>
      <c r="B20" s="14"/>
      <c r="C20" s="9"/>
      <c r="D20" s="9"/>
      <c r="E20" s="15" t="s">
        <v>6</v>
      </c>
      <c r="F20" s="12" t="s">
        <v>3</v>
      </c>
      <c r="G20" s="7">
        <v>35</v>
      </c>
      <c r="H20" s="7">
        <v>41</v>
      </c>
      <c r="I20" s="7">
        <v>30</v>
      </c>
      <c r="J20" s="7">
        <v>43</v>
      </c>
      <c r="K20" s="1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14"/>
      <c r="C21" s="9"/>
      <c r="D21" s="6" t="s">
        <v>20</v>
      </c>
      <c r="E21" s="6"/>
      <c r="F21" s="12" t="s">
        <v>12</v>
      </c>
      <c r="G21" s="7">
        <v>36</v>
      </c>
      <c r="H21" s="7">
        <v>42</v>
      </c>
      <c r="I21" s="7">
        <v>31</v>
      </c>
      <c r="J21" s="7">
        <v>44</v>
      </c>
      <c r="K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 t="s">
        <v>21</v>
      </c>
      <c r="C22" s="15" t="s">
        <v>22</v>
      </c>
      <c r="D22" s="15"/>
      <c r="E22" s="15"/>
      <c r="F22" s="12" t="s">
        <v>3</v>
      </c>
      <c r="G22" s="7">
        <v>37</v>
      </c>
      <c r="H22" s="7">
        <v>43</v>
      </c>
      <c r="I22" s="7">
        <v>32</v>
      </c>
      <c r="J22" s="7">
        <v>45</v>
      </c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15" t="s">
        <v>23</v>
      </c>
      <c r="D23" s="15"/>
      <c r="E23" s="15"/>
      <c r="F23" s="12" t="s">
        <v>12</v>
      </c>
      <c r="G23" s="7">
        <v>38</v>
      </c>
      <c r="H23" s="7">
        <v>44</v>
      </c>
      <c r="I23" s="7">
        <v>33</v>
      </c>
      <c r="J23" s="7">
        <v>46</v>
      </c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15" t="s">
        <v>24</v>
      </c>
      <c r="D24" s="15"/>
      <c r="E24" s="15"/>
      <c r="F24" s="12" t="s">
        <v>3</v>
      </c>
      <c r="G24" s="7">
        <v>39</v>
      </c>
      <c r="H24" s="7">
        <v>45</v>
      </c>
      <c r="I24" s="7">
        <v>34</v>
      </c>
      <c r="J24" s="7">
        <v>47</v>
      </c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6" t="s">
        <v>25</v>
      </c>
      <c r="C25" s="6"/>
      <c r="D25" s="6"/>
      <c r="E25" s="6"/>
      <c r="F25" s="12" t="s">
        <v>3</v>
      </c>
      <c r="G25" s="7">
        <v>40</v>
      </c>
      <c r="H25" s="7">
        <v>46</v>
      </c>
      <c r="I25" s="7">
        <v>35</v>
      </c>
      <c r="J25" s="7">
        <v>48</v>
      </c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6" t="s">
        <v>26</v>
      </c>
      <c r="C26" s="6"/>
      <c r="D26" s="6"/>
      <c r="E26" s="6"/>
      <c r="F26" s="12" t="s">
        <v>3</v>
      </c>
      <c r="G26" s="7">
        <v>41</v>
      </c>
      <c r="H26" s="7">
        <v>47</v>
      </c>
      <c r="I26" s="7">
        <v>36</v>
      </c>
      <c r="J26" s="7">
        <v>49</v>
      </c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14" t="s">
        <v>27</v>
      </c>
      <c r="C27" s="6" t="s">
        <v>28</v>
      </c>
      <c r="D27" s="6"/>
      <c r="E27" s="6"/>
      <c r="F27" s="12" t="s">
        <v>3</v>
      </c>
      <c r="G27" s="7">
        <v>42</v>
      </c>
      <c r="H27" s="7">
        <v>48</v>
      </c>
      <c r="I27" s="7">
        <v>37</v>
      </c>
      <c r="J27" s="7">
        <v>50</v>
      </c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14"/>
      <c r="C28" s="6" t="s">
        <v>29</v>
      </c>
      <c r="D28" s="6"/>
      <c r="E28" s="6"/>
      <c r="F28" s="12" t="s">
        <v>3</v>
      </c>
      <c r="G28" s="7">
        <v>43</v>
      </c>
      <c r="H28" s="7">
        <v>49</v>
      </c>
      <c r="I28" s="7">
        <v>38</v>
      </c>
      <c r="J28" s="7">
        <v>51</v>
      </c>
      <c r="K28" s="1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14"/>
      <c r="C29" s="6" t="s">
        <v>30</v>
      </c>
      <c r="D29" s="6"/>
      <c r="E29" s="6"/>
      <c r="F29" s="12" t="s">
        <v>3</v>
      </c>
      <c r="G29" s="7">
        <v>44</v>
      </c>
      <c r="H29" s="7">
        <v>50</v>
      </c>
      <c r="I29" s="7">
        <v>39</v>
      </c>
      <c r="J29" s="7">
        <v>52</v>
      </c>
      <c r="K29" s="1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14"/>
      <c r="C30" s="6" t="s">
        <v>31</v>
      </c>
      <c r="D30" s="6"/>
      <c r="E30" s="6"/>
      <c r="F30" s="12" t="s">
        <v>3</v>
      </c>
      <c r="G30" s="7">
        <v>45</v>
      </c>
      <c r="H30" s="7">
        <v>51</v>
      </c>
      <c r="I30" s="7">
        <v>40</v>
      </c>
      <c r="J30" s="7">
        <v>53</v>
      </c>
      <c r="K30" s="1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14" t="s">
        <v>32</v>
      </c>
      <c r="C31" s="15" t="s">
        <v>33</v>
      </c>
      <c r="D31" s="15"/>
      <c r="E31" s="15"/>
      <c r="F31" s="12" t="s">
        <v>3</v>
      </c>
      <c r="G31" s="7">
        <v>46</v>
      </c>
      <c r="H31" s="7">
        <v>52</v>
      </c>
      <c r="I31" s="7">
        <v>41</v>
      </c>
      <c r="J31" s="7">
        <v>54</v>
      </c>
      <c r="K31" s="1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14"/>
      <c r="C32" s="15" t="s">
        <v>34</v>
      </c>
      <c r="D32" s="15"/>
      <c r="E32" s="15"/>
      <c r="F32" s="12" t="s">
        <v>3</v>
      </c>
      <c r="G32" s="7">
        <v>47</v>
      </c>
      <c r="H32" s="7">
        <v>53</v>
      </c>
      <c r="I32" s="7">
        <v>42</v>
      </c>
      <c r="J32" s="7">
        <v>55</v>
      </c>
      <c r="K32" s="1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14"/>
      <c r="C33" s="15" t="s">
        <v>35</v>
      </c>
      <c r="D33" s="15"/>
      <c r="E33" s="15"/>
      <c r="F33" s="12" t="s">
        <v>3</v>
      </c>
      <c r="G33" s="7">
        <v>48</v>
      </c>
      <c r="H33" s="7">
        <v>54</v>
      </c>
      <c r="I33" s="7">
        <v>43</v>
      </c>
      <c r="J33" s="7">
        <v>56</v>
      </c>
      <c r="K33" s="1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14"/>
      <c r="C34" s="15" t="s">
        <v>36</v>
      </c>
      <c r="D34" s="15"/>
      <c r="E34" s="15"/>
      <c r="F34" s="12" t="s">
        <v>3</v>
      </c>
      <c r="G34" s="7">
        <v>49</v>
      </c>
      <c r="H34" s="7">
        <v>55</v>
      </c>
      <c r="I34" s="7">
        <v>44</v>
      </c>
      <c r="J34" s="7">
        <v>57</v>
      </c>
      <c r="K34" s="1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14"/>
      <c r="C35" s="15" t="s">
        <v>37</v>
      </c>
      <c r="D35" s="15"/>
      <c r="E35" s="15"/>
      <c r="F35" s="12" t="s">
        <v>3</v>
      </c>
      <c r="G35" s="7">
        <v>50</v>
      </c>
      <c r="H35" s="7">
        <v>56</v>
      </c>
      <c r="I35" s="7">
        <v>45</v>
      </c>
      <c r="J35" s="7">
        <v>58</v>
      </c>
      <c r="K35" s="1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14"/>
      <c r="C36" s="15" t="s">
        <v>38</v>
      </c>
      <c r="D36" s="15"/>
      <c r="E36" s="15"/>
      <c r="F36" s="12" t="s">
        <v>3</v>
      </c>
      <c r="G36" s="7">
        <v>51</v>
      </c>
      <c r="H36" s="7">
        <v>57</v>
      </c>
      <c r="I36" s="7">
        <v>46</v>
      </c>
      <c r="J36" s="7">
        <v>59</v>
      </c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14"/>
      <c r="C37" s="15" t="s">
        <v>39</v>
      </c>
      <c r="D37" s="15"/>
      <c r="E37" s="15"/>
      <c r="F37" s="12" t="s">
        <v>3</v>
      </c>
      <c r="G37" s="7">
        <v>52</v>
      </c>
      <c r="H37" s="7">
        <v>58</v>
      </c>
      <c r="I37" s="7">
        <v>47</v>
      </c>
      <c r="J37" s="7">
        <v>60</v>
      </c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14"/>
      <c r="C38" s="15" t="s">
        <v>40</v>
      </c>
      <c r="D38" s="15"/>
      <c r="E38" s="15"/>
      <c r="F38" s="12" t="s">
        <v>3</v>
      </c>
      <c r="G38" s="7">
        <v>53</v>
      </c>
      <c r="H38" s="7">
        <v>59</v>
      </c>
      <c r="I38" s="7">
        <v>48</v>
      </c>
      <c r="J38" s="7">
        <v>61</v>
      </c>
      <c r="K38" s="1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14"/>
      <c r="C39" s="15" t="s">
        <v>41</v>
      </c>
      <c r="D39" s="15"/>
      <c r="E39" s="15"/>
      <c r="F39" s="12" t="s">
        <v>12</v>
      </c>
      <c r="G39" s="7">
        <v>54</v>
      </c>
      <c r="H39" s="7">
        <v>60</v>
      </c>
      <c r="I39" s="7">
        <v>49</v>
      </c>
      <c r="J39" s="7">
        <v>62</v>
      </c>
      <c r="K39" s="1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 t="s">
        <v>42</v>
      </c>
      <c r="C40" s="6" t="s">
        <v>43</v>
      </c>
      <c r="D40" s="6"/>
      <c r="E40" s="6"/>
      <c r="F40" s="12" t="s">
        <v>3</v>
      </c>
      <c r="G40" s="7">
        <v>55</v>
      </c>
      <c r="H40" s="7">
        <v>61</v>
      </c>
      <c r="I40" s="7">
        <v>50</v>
      </c>
      <c r="J40" s="7">
        <v>63</v>
      </c>
      <c r="K40" s="1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6" t="s">
        <v>44</v>
      </c>
      <c r="D41" s="6"/>
      <c r="E41" s="6"/>
      <c r="F41" s="12" t="s">
        <v>12</v>
      </c>
      <c r="G41" s="7">
        <v>56</v>
      </c>
      <c r="H41" s="7">
        <v>62</v>
      </c>
      <c r="I41" s="7">
        <v>51</v>
      </c>
      <c r="J41" s="7">
        <v>64</v>
      </c>
      <c r="K41" s="1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 t="s">
        <v>45</v>
      </c>
      <c r="C42" s="9" t="s">
        <v>46</v>
      </c>
      <c r="D42" s="6" t="s">
        <v>47</v>
      </c>
      <c r="E42" s="6"/>
      <c r="F42" s="12" t="s">
        <v>3</v>
      </c>
      <c r="G42" s="7">
        <v>57</v>
      </c>
      <c r="H42" s="7">
        <v>63</v>
      </c>
      <c r="I42" s="7">
        <v>52</v>
      </c>
      <c r="J42" s="7">
        <v>65</v>
      </c>
      <c r="K42" s="1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48</v>
      </c>
      <c r="E43" s="6"/>
      <c r="F43" s="12" t="s">
        <v>12</v>
      </c>
      <c r="G43" s="7">
        <v>58</v>
      </c>
      <c r="H43" s="7">
        <v>64</v>
      </c>
      <c r="I43" s="7">
        <v>53</v>
      </c>
      <c r="J43" s="7">
        <v>66</v>
      </c>
      <c r="K43" s="1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/>
      <c r="D44" s="6" t="s">
        <v>49</v>
      </c>
      <c r="E44" s="6"/>
      <c r="F44" s="12" t="s">
        <v>3</v>
      </c>
      <c r="G44" s="7">
        <v>59</v>
      </c>
      <c r="H44" s="7">
        <v>65</v>
      </c>
      <c r="I44" s="7">
        <v>54</v>
      </c>
      <c r="J44" s="7">
        <v>67</v>
      </c>
      <c r="K44" s="1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 t="s">
        <v>50</v>
      </c>
      <c r="D45" s="6" t="s">
        <v>47</v>
      </c>
      <c r="E45" s="6"/>
      <c r="F45" s="12" t="s">
        <v>3</v>
      </c>
      <c r="G45" s="7">
        <v>60</v>
      </c>
      <c r="H45" s="7">
        <v>66</v>
      </c>
      <c r="I45" s="7">
        <v>55</v>
      </c>
      <c r="J45" s="7">
        <v>68</v>
      </c>
      <c r="K45" s="1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/>
      <c r="D46" s="6" t="s">
        <v>48</v>
      </c>
      <c r="E46" s="6"/>
      <c r="F46" s="12" t="s">
        <v>12</v>
      </c>
      <c r="G46" s="7">
        <v>61</v>
      </c>
      <c r="H46" s="7">
        <v>67</v>
      </c>
      <c r="I46" s="7">
        <v>56</v>
      </c>
      <c r="J46" s="7">
        <v>69</v>
      </c>
      <c r="K46" s="1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6" t="s">
        <v>49</v>
      </c>
      <c r="E47" s="6"/>
      <c r="F47" s="12" t="s">
        <v>3</v>
      </c>
      <c r="G47" s="7">
        <v>62</v>
      </c>
      <c r="H47" s="7">
        <v>68</v>
      </c>
      <c r="I47" s="7">
        <v>57</v>
      </c>
      <c r="J47" s="7">
        <v>70</v>
      </c>
      <c r="K47" s="1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 t="s">
        <v>51</v>
      </c>
      <c r="C48" s="6" t="s">
        <v>52</v>
      </c>
      <c r="D48" s="6"/>
      <c r="E48" s="6"/>
      <c r="F48" s="12" t="s">
        <v>3</v>
      </c>
      <c r="G48" s="7">
        <v>63</v>
      </c>
      <c r="H48" s="7">
        <v>69</v>
      </c>
      <c r="I48" s="7">
        <v>58</v>
      </c>
      <c r="J48" s="7">
        <v>71</v>
      </c>
      <c r="K48" s="1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6" t="s">
        <v>53</v>
      </c>
      <c r="D49" s="6"/>
      <c r="E49" s="6"/>
      <c r="F49" s="12" t="s">
        <v>3</v>
      </c>
      <c r="G49" s="7">
        <v>64</v>
      </c>
      <c r="H49" s="7">
        <v>70</v>
      </c>
      <c r="I49" s="7">
        <v>59</v>
      </c>
      <c r="J49" s="7">
        <v>72</v>
      </c>
      <c r="K49" s="1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6" t="s">
        <v>54</v>
      </c>
      <c r="D50" s="6"/>
      <c r="E50" s="6"/>
      <c r="F50" s="12" t="s">
        <v>3</v>
      </c>
      <c r="G50" s="7">
        <v>65</v>
      </c>
      <c r="H50" s="7">
        <v>71</v>
      </c>
      <c r="I50" s="7">
        <v>60</v>
      </c>
      <c r="J50" s="7">
        <v>73</v>
      </c>
      <c r="K50" s="1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31</v>
      </c>
      <c r="D51" s="6"/>
      <c r="E51" s="6"/>
      <c r="F51" s="12" t="s">
        <v>3</v>
      </c>
      <c r="G51" s="7">
        <v>66</v>
      </c>
      <c r="H51" s="7">
        <v>72</v>
      </c>
      <c r="I51" s="7">
        <v>61</v>
      </c>
      <c r="J51" s="7">
        <v>74</v>
      </c>
      <c r="K51" s="1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6" t="s">
        <v>55</v>
      </c>
      <c r="C52" s="6"/>
      <c r="D52" s="6"/>
      <c r="E52" s="6"/>
      <c r="F52" s="12" t="s">
        <v>3</v>
      </c>
      <c r="G52" s="7">
        <v>67</v>
      </c>
      <c r="H52" s="7">
        <v>73</v>
      </c>
      <c r="I52" s="7">
        <v>62</v>
      </c>
      <c r="J52" s="7">
        <v>75</v>
      </c>
      <c r="K52" s="1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16" t="s">
        <v>56</v>
      </c>
      <c r="C53" s="16"/>
      <c r="D53" s="16"/>
      <c r="E53" s="16"/>
      <c r="F53" s="17" t="s">
        <v>57</v>
      </c>
      <c r="G53" s="18">
        <f>SUM(G7:G52)</f>
        <v>2047</v>
      </c>
      <c r="H53" s="18">
        <f>SUM(H7:H52)</f>
        <v>2323</v>
      </c>
      <c r="I53" s="18">
        <f>SUM(I7:I52)</f>
        <v>1817</v>
      </c>
      <c r="J53" s="18">
        <f>SUM(J7:J52)</f>
        <v>2415</v>
      </c>
      <c r="K53" s="18">
        <f>SUM(K7:K52)</f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19"/>
      <c r="C54" s="19"/>
      <c r="D54" s="19"/>
      <c r="E54" s="19"/>
      <c r="F54" s="2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19"/>
      <c r="C55" s="19"/>
      <c r="D55" s="19"/>
      <c r="E55" s="19"/>
      <c r="F55" s="2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4" t="s">
        <v>58</v>
      </c>
      <c r="C56" s="4"/>
      <c r="D56" s="4"/>
      <c r="E56" s="4"/>
      <c r="F56" s="4"/>
      <c r="G56" s="5"/>
      <c r="H56" s="5"/>
      <c r="I56" s="5"/>
      <c r="J56" s="5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14" t="s">
        <v>59</v>
      </c>
      <c r="C57" s="9" t="s">
        <v>60</v>
      </c>
      <c r="D57" s="6" t="s">
        <v>61</v>
      </c>
      <c r="E57" s="6"/>
      <c r="F57" s="12" t="s">
        <v>3</v>
      </c>
      <c r="G57" s="7">
        <v>51</v>
      </c>
      <c r="H57" s="7">
        <v>57</v>
      </c>
      <c r="I57" s="7">
        <v>46</v>
      </c>
      <c r="J57" s="7">
        <v>59</v>
      </c>
      <c r="K57" s="1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14"/>
      <c r="C58" s="9"/>
      <c r="D58" s="6" t="s">
        <v>62</v>
      </c>
      <c r="E58" s="6"/>
      <c r="F58" s="12" t="s">
        <v>3</v>
      </c>
      <c r="G58" s="7">
        <v>52</v>
      </c>
      <c r="H58" s="7">
        <v>58</v>
      </c>
      <c r="I58" s="7">
        <v>47</v>
      </c>
      <c r="J58" s="7">
        <v>60</v>
      </c>
      <c r="K58" s="1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14"/>
      <c r="C59" s="9" t="s">
        <v>63</v>
      </c>
      <c r="D59" s="6" t="s">
        <v>64</v>
      </c>
      <c r="E59" s="6"/>
      <c r="F59" s="12" t="s">
        <v>3</v>
      </c>
      <c r="G59" s="7">
        <v>53</v>
      </c>
      <c r="H59" s="7">
        <v>59</v>
      </c>
      <c r="I59" s="7">
        <v>48</v>
      </c>
      <c r="J59" s="7">
        <v>61</v>
      </c>
      <c r="K59" s="1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14"/>
      <c r="C60" s="9"/>
      <c r="D60" s="6" t="s">
        <v>62</v>
      </c>
      <c r="E60" s="6"/>
      <c r="F60" s="12" t="s">
        <v>3</v>
      </c>
      <c r="G60" s="7">
        <v>54</v>
      </c>
      <c r="H60" s="7">
        <v>60</v>
      </c>
      <c r="I60" s="7">
        <v>49</v>
      </c>
      <c r="J60" s="7">
        <v>62</v>
      </c>
      <c r="K60" s="1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14"/>
      <c r="C61" s="9" t="s">
        <v>65</v>
      </c>
      <c r="D61" s="6" t="s">
        <v>61</v>
      </c>
      <c r="E61" s="6"/>
      <c r="F61" s="12" t="s">
        <v>3</v>
      </c>
      <c r="G61" s="7">
        <v>55</v>
      </c>
      <c r="H61" s="7">
        <v>61</v>
      </c>
      <c r="I61" s="7">
        <v>50</v>
      </c>
      <c r="J61" s="7">
        <v>63</v>
      </c>
      <c r="K61" s="1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14"/>
      <c r="C62" s="9"/>
      <c r="D62" s="6" t="s">
        <v>62</v>
      </c>
      <c r="E62" s="6"/>
      <c r="F62" s="12" t="s">
        <v>3</v>
      </c>
      <c r="G62" s="7">
        <v>56</v>
      </c>
      <c r="H62" s="7">
        <v>62</v>
      </c>
      <c r="I62" s="7">
        <v>51</v>
      </c>
      <c r="J62" s="7">
        <v>64</v>
      </c>
      <c r="K62" s="1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14"/>
      <c r="C63" s="9" t="s">
        <v>66</v>
      </c>
      <c r="D63" s="6" t="s">
        <v>64</v>
      </c>
      <c r="E63" s="6"/>
      <c r="F63" s="12" t="s">
        <v>3</v>
      </c>
      <c r="G63" s="7">
        <v>57</v>
      </c>
      <c r="H63" s="7">
        <v>63</v>
      </c>
      <c r="I63" s="7">
        <v>52</v>
      </c>
      <c r="J63" s="7">
        <v>65</v>
      </c>
      <c r="K63" s="1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14"/>
      <c r="C64" s="9"/>
      <c r="D64" s="6" t="s">
        <v>62</v>
      </c>
      <c r="E64" s="6"/>
      <c r="F64" s="12" t="s">
        <v>3</v>
      </c>
      <c r="G64" s="7">
        <v>58</v>
      </c>
      <c r="H64" s="7">
        <v>64</v>
      </c>
      <c r="I64" s="7">
        <v>53</v>
      </c>
      <c r="J64" s="7">
        <v>66</v>
      </c>
      <c r="K64" s="1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14"/>
      <c r="C65" s="9" t="s">
        <v>67</v>
      </c>
      <c r="D65" s="6" t="s">
        <v>61</v>
      </c>
      <c r="E65" s="6"/>
      <c r="F65" s="12" t="s">
        <v>3</v>
      </c>
      <c r="G65" s="7">
        <v>59</v>
      </c>
      <c r="H65" s="7">
        <v>65</v>
      </c>
      <c r="I65" s="7">
        <v>54</v>
      </c>
      <c r="J65" s="7">
        <v>67</v>
      </c>
      <c r="K65" s="1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14"/>
      <c r="C66" s="9"/>
      <c r="D66" s="6" t="s">
        <v>62</v>
      </c>
      <c r="E66" s="6"/>
      <c r="F66" s="12" t="s">
        <v>3</v>
      </c>
      <c r="G66" s="7">
        <v>60</v>
      </c>
      <c r="H66" s="7">
        <v>66</v>
      </c>
      <c r="I66" s="7">
        <v>55</v>
      </c>
      <c r="J66" s="7">
        <v>68</v>
      </c>
      <c r="K66" s="1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14"/>
      <c r="C67" s="6" t="s">
        <v>68</v>
      </c>
      <c r="D67" s="6"/>
      <c r="E67" s="6"/>
      <c r="F67" s="12" t="s">
        <v>3</v>
      </c>
      <c r="G67" s="7">
        <v>61</v>
      </c>
      <c r="H67" s="7">
        <v>67</v>
      </c>
      <c r="I67" s="7">
        <v>56</v>
      </c>
      <c r="J67" s="7">
        <v>69</v>
      </c>
      <c r="K67" s="1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14"/>
      <c r="C68" s="6" t="s">
        <v>69</v>
      </c>
      <c r="D68" s="6"/>
      <c r="E68" s="6"/>
      <c r="F68" s="12" t="s">
        <v>3</v>
      </c>
      <c r="G68" s="7">
        <v>62</v>
      </c>
      <c r="H68" s="7">
        <v>68</v>
      </c>
      <c r="I68" s="7">
        <v>57</v>
      </c>
      <c r="J68" s="7">
        <v>70</v>
      </c>
      <c r="K68" s="1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14"/>
      <c r="C69" s="6" t="s">
        <v>70</v>
      </c>
      <c r="D69" s="6"/>
      <c r="E69" s="6"/>
      <c r="F69" s="12" t="s">
        <v>3</v>
      </c>
      <c r="G69" s="7">
        <v>63</v>
      </c>
      <c r="H69" s="7">
        <v>69</v>
      </c>
      <c r="I69" s="7">
        <v>58</v>
      </c>
      <c r="J69" s="7">
        <v>71</v>
      </c>
      <c r="K69" s="1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14"/>
      <c r="C70" s="6" t="s">
        <v>71</v>
      </c>
      <c r="D70" s="6"/>
      <c r="E70" s="6"/>
      <c r="F70" s="12" t="s">
        <v>3</v>
      </c>
      <c r="G70" s="7">
        <v>64</v>
      </c>
      <c r="H70" s="7">
        <v>70</v>
      </c>
      <c r="I70" s="7">
        <v>59</v>
      </c>
      <c r="J70" s="7">
        <v>72</v>
      </c>
      <c r="K70" s="1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14"/>
      <c r="C71" s="9" t="s">
        <v>72</v>
      </c>
      <c r="D71" s="6" t="s">
        <v>60</v>
      </c>
      <c r="E71" s="6"/>
      <c r="F71" s="12" t="s">
        <v>3</v>
      </c>
      <c r="G71" s="7">
        <v>65</v>
      </c>
      <c r="H71" s="7">
        <v>71</v>
      </c>
      <c r="I71" s="7">
        <v>60</v>
      </c>
      <c r="J71" s="7">
        <v>73</v>
      </c>
      <c r="K71" s="1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14"/>
      <c r="C72" s="9"/>
      <c r="D72" s="6" t="s">
        <v>63</v>
      </c>
      <c r="E72" s="6"/>
      <c r="F72" s="12" t="s">
        <v>3</v>
      </c>
      <c r="G72" s="7">
        <v>66</v>
      </c>
      <c r="H72" s="7">
        <v>72</v>
      </c>
      <c r="I72" s="7">
        <v>61</v>
      </c>
      <c r="J72" s="7">
        <v>74</v>
      </c>
      <c r="K72" s="1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14"/>
      <c r="C73" s="9"/>
      <c r="D73" s="6" t="s">
        <v>65</v>
      </c>
      <c r="E73" s="6"/>
      <c r="F73" s="12" t="s">
        <v>3</v>
      </c>
      <c r="G73" s="7">
        <v>67</v>
      </c>
      <c r="H73" s="7">
        <v>73</v>
      </c>
      <c r="I73" s="7">
        <v>62</v>
      </c>
      <c r="J73" s="7">
        <v>75</v>
      </c>
      <c r="K73" s="1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2.75">
      <c r="A74" s="1"/>
      <c r="B74" s="14"/>
      <c r="C74" s="9"/>
      <c r="D74" s="6" t="s">
        <v>73</v>
      </c>
      <c r="E74" s="6"/>
      <c r="F74" s="12" t="s">
        <v>3</v>
      </c>
      <c r="G74" s="7">
        <v>68</v>
      </c>
      <c r="H74" s="7">
        <v>74</v>
      </c>
      <c r="I74" s="7">
        <v>63</v>
      </c>
      <c r="J74" s="7">
        <v>76</v>
      </c>
      <c r="K74" s="1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4"/>
      <c r="C75" s="9"/>
      <c r="D75" s="6" t="s">
        <v>70</v>
      </c>
      <c r="E75" s="6"/>
      <c r="F75" s="12" t="s">
        <v>3</v>
      </c>
      <c r="G75" s="7">
        <v>69</v>
      </c>
      <c r="H75" s="7">
        <v>75</v>
      </c>
      <c r="I75" s="7">
        <v>64</v>
      </c>
      <c r="J75" s="7">
        <v>77</v>
      </c>
      <c r="K75" s="1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4"/>
      <c r="C76" s="9"/>
      <c r="D76" s="6" t="s">
        <v>71</v>
      </c>
      <c r="E76" s="6"/>
      <c r="F76" s="12" t="s">
        <v>3</v>
      </c>
      <c r="G76" s="7">
        <v>70</v>
      </c>
      <c r="H76" s="7">
        <v>76</v>
      </c>
      <c r="I76" s="7">
        <v>65</v>
      </c>
      <c r="J76" s="7">
        <v>78</v>
      </c>
      <c r="K76" s="1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4"/>
      <c r="C77" s="9"/>
      <c r="D77" s="6" t="s">
        <v>31</v>
      </c>
      <c r="E77" s="6"/>
      <c r="F77" s="12" t="s">
        <v>3</v>
      </c>
      <c r="G77" s="7">
        <v>71</v>
      </c>
      <c r="H77" s="7">
        <v>77</v>
      </c>
      <c r="I77" s="7">
        <v>66</v>
      </c>
      <c r="J77" s="7">
        <v>79</v>
      </c>
      <c r="K77" s="1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2.75">
      <c r="A78" s="1"/>
      <c r="B78" s="14"/>
      <c r="C78" s="6" t="s">
        <v>74</v>
      </c>
      <c r="D78" s="6"/>
      <c r="E78" s="6"/>
      <c r="F78" s="12" t="s">
        <v>3</v>
      </c>
      <c r="G78" s="7">
        <v>72</v>
      </c>
      <c r="H78" s="7">
        <v>78</v>
      </c>
      <c r="I78" s="7">
        <v>67</v>
      </c>
      <c r="J78" s="7">
        <v>80</v>
      </c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customHeight="1" ht="12.75">
      <c r="A79" s="1"/>
      <c r="B79" s="14"/>
      <c r="C79" s="9" t="s">
        <v>75</v>
      </c>
      <c r="D79" s="6" t="s">
        <v>76</v>
      </c>
      <c r="E79" s="6"/>
      <c r="F79" s="12" t="s">
        <v>12</v>
      </c>
      <c r="G79" s="7">
        <v>73</v>
      </c>
      <c r="H79" s="7">
        <v>79</v>
      </c>
      <c r="I79" s="7">
        <v>68</v>
      </c>
      <c r="J79" s="7">
        <v>81</v>
      </c>
      <c r="K79" s="1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customHeight="1" ht="12.75">
      <c r="A80" s="1"/>
      <c r="B80" s="14"/>
      <c r="C80" s="9"/>
      <c r="D80" s="6" t="s">
        <v>77</v>
      </c>
      <c r="E80" s="6"/>
      <c r="F80" s="12" t="s">
        <v>12</v>
      </c>
      <c r="G80" s="7">
        <v>74</v>
      </c>
      <c r="H80" s="7">
        <v>80</v>
      </c>
      <c r="I80" s="7">
        <v>69</v>
      </c>
      <c r="J80" s="7">
        <v>82</v>
      </c>
      <c r="K80" s="1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5" customHeight="1" ht="12.75">
      <c r="A81" s="1"/>
      <c r="B81" s="14"/>
      <c r="C81" s="6" t="s">
        <v>78</v>
      </c>
      <c r="D81" s="6"/>
      <c r="E81" s="6"/>
      <c r="F81" s="12" t="s">
        <v>12</v>
      </c>
      <c r="G81" s="7">
        <v>75</v>
      </c>
      <c r="H81" s="7">
        <v>81</v>
      </c>
      <c r="I81" s="7">
        <v>70</v>
      </c>
      <c r="J81" s="7">
        <v>83</v>
      </c>
      <c r="K81" s="1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5" customHeight="1" ht="12.75">
      <c r="A82" s="1"/>
      <c r="B82" s="14" t="s">
        <v>79</v>
      </c>
      <c r="C82" s="6" t="s">
        <v>80</v>
      </c>
      <c r="D82" s="6"/>
      <c r="E82" s="6"/>
      <c r="F82" s="12" t="s">
        <v>3</v>
      </c>
      <c r="G82" s="7">
        <v>76</v>
      </c>
      <c r="H82" s="7">
        <v>82</v>
      </c>
      <c r="I82" s="7">
        <v>71</v>
      </c>
      <c r="J82" s="7">
        <v>84</v>
      </c>
      <c r="K82" s="1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5" customHeight="1" ht="12.75">
      <c r="A83" s="1"/>
      <c r="B83" s="14"/>
      <c r="C83" s="6" t="s">
        <v>81</v>
      </c>
      <c r="D83" s="6"/>
      <c r="E83" s="6"/>
      <c r="F83" s="12" t="s">
        <v>3</v>
      </c>
      <c r="G83" s="7">
        <v>77</v>
      </c>
      <c r="H83" s="7">
        <v>83</v>
      </c>
      <c r="I83" s="7">
        <v>72</v>
      </c>
      <c r="J83" s="7">
        <v>85</v>
      </c>
      <c r="K83" s="1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  <row r="84" spans="1:1025" customHeight="1" ht="12.75">
      <c r="A84" s="1"/>
      <c r="B84" s="14"/>
      <c r="C84" s="6" t="s">
        <v>82</v>
      </c>
      <c r="D84" s="6"/>
      <c r="E84" s="6"/>
      <c r="F84" s="12" t="s">
        <v>3</v>
      </c>
      <c r="G84" s="7">
        <v>78</v>
      </c>
      <c r="H84" s="7">
        <v>84</v>
      </c>
      <c r="I84" s="7">
        <v>73</v>
      </c>
      <c r="J84" s="7">
        <v>86</v>
      </c>
      <c r="K84" s="1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5" customHeight="1" ht="12.75">
      <c r="A85" s="1"/>
      <c r="B85" s="14"/>
      <c r="C85" s="6" t="s">
        <v>83</v>
      </c>
      <c r="D85" s="6"/>
      <c r="E85" s="6"/>
      <c r="F85" s="12" t="s">
        <v>3</v>
      </c>
      <c r="G85" s="7">
        <v>79</v>
      </c>
      <c r="H85" s="7">
        <v>85</v>
      </c>
      <c r="I85" s="7">
        <v>74</v>
      </c>
      <c r="J85" s="7">
        <v>87</v>
      </c>
      <c r="K85" s="1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5" customHeight="1" ht="12.75">
      <c r="A86" s="1"/>
      <c r="B86" s="14"/>
      <c r="C86" s="6" t="s">
        <v>31</v>
      </c>
      <c r="D86" s="6"/>
      <c r="E86" s="6"/>
      <c r="F86" s="12" t="s">
        <v>3</v>
      </c>
      <c r="G86" s="7">
        <v>80</v>
      </c>
      <c r="H86" s="7">
        <v>86</v>
      </c>
      <c r="I86" s="7">
        <v>75</v>
      </c>
      <c r="J86" s="7">
        <v>88</v>
      </c>
      <c r="K86" s="1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5" customHeight="1" ht="12.8">
      <c r="A87" s="1"/>
      <c r="B87" s="14"/>
      <c r="C87" s="21" t="s">
        <v>84</v>
      </c>
      <c r="D87" s="21"/>
      <c r="E87" s="21"/>
      <c r="F87" s="12" t="s">
        <v>12</v>
      </c>
      <c r="G87" s="7">
        <v>81</v>
      </c>
      <c r="H87" s="7">
        <v>87</v>
      </c>
      <c r="I87" s="7">
        <v>76</v>
      </c>
      <c r="J87" s="7">
        <v>89</v>
      </c>
      <c r="K87" s="1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5" customHeight="1" ht="12.8">
      <c r="A88" s="1"/>
      <c r="B88" s="14"/>
      <c r="C88" s="21" t="s">
        <v>85</v>
      </c>
      <c r="D88" s="21"/>
      <c r="E88" s="21"/>
      <c r="F88" s="12" t="s">
        <v>12</v>
      </c>
      <c r="G88" s="7">
        <v>82</v>
      </c>
      <c r="H88" s="7">
        <v>88</v>
      </c>
      <c r="I88" s="7">
        <v>77</v>
      </c>
      <c r="J88" s="7">
        <v>90</v>
      </c>
      <c r="K88" s="1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  <row r="89" spans="1:1025" customHeight="1" ht="12.75">
      <c r="A89" s="1"/>
      <c r="B89" s="14" t="s">
        <v>86</v>
      </c>
      <c r="C89" s="9" t="s">
        <v>60</v>
      </c>
      <c r="D89" s="22" t="s">
        <v>47</v>
      </c>
      <c r="E89" s="22"/>
      <c r="F89" s="12" t="s">
        <v>3</v>
      </c>
      <c r="G89" s="7">
        <v>83</v>
      </c>
      <c r="H89" s="7">
        <v>89</v>
      </c>
      <c r="I89" s="7">
        <v>78</v>
      </c>
      <c r="J89" s="7">
        <v>91</v>
      </c>
      <c r="K89" s="1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</row>
    <row r="90" spans="1:1025" customHeight="1" ht="12.75">
      <c r="A90" s="1"/>
      <c r="B90" s="14"/>
      <c r="C90" s="9"/>
      <c r="D90" s="22" t="s">
        <v>24</v>
      </c>
      <c r="E90" s="22"/>
      <c r="F90" s="12" t="s">
        <v>3</v>
      </c>
      <c r="G90" s="7">
        <v>84</v>
      </c>
      <c r="H90" s="7">
        <v>90</v>
      </c>
      <c r="I90" s="7">
        <v>79</v>
      </c>
      <c r="J90" s="7">
        <v>92</v>
      </c>
      <c r="K90" s="1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</row>
    <row r="91" spans="1:1025" customHeight="1" ht="12.75">
      <c r="A91" s="1"/>
      <c r="B91" s="14"/>
      <c r="C91" s="9" t="s">
        <v>87</v>
      </c>
      <c r="D91" s="6" t="s">
        <v>47</v>
      </c>
      <c r="E91" s="6"/>
      <c r="F91" s="12" t="s">
        <v>3</v>
      </c>
      <c r="G91" s="7">
        <v>85</v>
      </c>
      <c r="H91" s="7">
        <v>91</v>
      </c>
      <c r="I91" s="7">
        <v>80</v>
      </c>
      <c r="J91" s="7">
        <v>93</v>
      </c>
      <c r="K91" s="1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</row>
    <row r="92" spans="1:1025" customHeight="1" ht="12.75">
      <c r="A92" s="1"/>
      <c r="B92" s="14"/>
      <c r="C92" s="9"/>
      <c r="D92" s="6" t="s">
        <v>24</v>
      </c>
      <c r="E92" s="6"/>
      <c r="F92" s="12" t="s">
        <v>3</v>
      </c>
      <c r="G92" s="7">
        <v>86</v>
      </c>
      <c r="H92" s="7">
        <v>92</v>
      </c>
      <c r="I92" s="7">
        <v>81</v>
      </c>
      <c r="J92" s="7">
        <v>94</v>
      </c>
      <c r="K92" s="1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</row>
    <row r="93" spans="1:1025" customHeight="1" ht="12.75">
      <c r="A93" s="1"/>
      <c r="B93" s="14"/>
      <c r="C93" s="6" t="s">
        <v>88</v>
      </c>
      <c r="D93" s="6"/>
      <c r="E93" s="6"/>
      <c r="F93" s="12" t="s">
        <v>12</v>
      </c>
      <c r="G93" s="7">
        <v>87</v>
      </c>
      <c r="H93" s="7">
        <v>93</v>
      </c>
      <c r="I93" s="7">
        <v>82</v>
      </c>
      <c r="J93" s="7">
        <v>95</v>
      </c>
      <c r="K93" s="1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</row>
    <row r="94" spans="1:1025" customHeight="1" ht="12.75">
      <c r="A94" s="1"/>
      <c r="B94" s="14"/>
      <c r="C94" s="6" t="s">
        <v>89</v>
      </c>
      <c r="D94" s="6"/>
      <c r="E94" s="6"/>
      <c r="F94" s="12" t="s">
        <v>12</v>
      </c>
      <c r="G94" s="7">
        <v>88</v>
      </c>
      <c r="H94" s="7">
        <v>94</v>
      </c>
      <c r="I94" s="7">
        <v>83</v>
      </c>
      <c r="J94" s="7">
        <v>96</v>
      </c>
      <c r="K94" s="1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</row>
    <row r="95" spans="1:1025" customHeight="1" ht="12.75">
      <c r="A95" s="1"/>
      <c r="B95" s="9" t="s">
        <v>45</v>
      </c>
      <c r="C95" s="9" t="s">
        <v>46</v>
      </c>
      <c r="D95" s="6" t="s">
        <v>47</v>
      </c>
      <c r="E95" s="6"/>
      <c r="F95" s="12" t="s">
        <v>3</v>
      </c>
      <c r="G95" s="7">
        <v>89</v>
      </c>
      <c r="H95" s="7">
        <v>95</v>
      </c>
      <c r="I95" s="7">
        <v>84</v>
      </c>
      <c r="J95" s="7">
        <v>97</v>
      </c>
      <c r="K95" s="1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</row>
    <row r="96" spans="1:1025" customHeight="1" ht="12.75">
      <c r="A96" s="1"/>
      <c r="B96" s="9"/>
      <c r="C96" s="9"/>
      <c r="D96" s="6" t="s">
        <v>90</v>
      </c>
      <c r="E96" s="6"/>
      <c r="F96" s="12" t="s">
        <v>12</v>
      </c>
      <c r="G96" s="7">
        <v>90</v>
      </c>
      <c r="H96" s="7">
        <v>96</v>
      </c>
      <c r="I96" s="7">
        <v>85</v>
      </c>
      <c r="J96" s="7">
        <v>98</v>
      </c>
      <c r="K96" s="1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</row>
    <row r="97" spans="1:1025" customHeight="1" ht="12.75">
      <c r="A97" s="1"/>
      <c r="B97" s="9"/>
      <c r="C97" s="9"/>
      <c r="D97" s="6" t="s">
        <v>48</v>
      </c>
      <c r="E97" s="6"/>
      <c r="F97" s="12" t="s">
        <v>12</v>
      </c>
      <c r="G97" s="7">
        <v>91</v>
      </c>
      <c r="H97" s="7">
        <v>97</v>
      </c>
      <c r="I97" s="7">
        <v>86</v>
      </c>
      <c r="J97" s="7">
        <v>99</v>
      </c>
      <c r="K97" s="1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</row>
    <row r="98" spans="1:1025" customHeight="1" ht="12.75">
      <c r="A98" s="1"/>
      <c r="B98" s="9"/>
      <c r="C98" s="9"/>
      <c r="D98" s="6" t="s">
        <v>49</v>
      </c>
      <c r="E98" s="6"/>
      <c r="F98" s="12" t="s">
        <v>3</v>
      </c>
      <c r="G98" s="7">
        <v>92</v>
      </c>
      <c r="H98" s="7">
        <v>98</v>
      </c>
      <c r="I98" s="7">
        <v>87</v>
      </c>
      <c r="J98" s="7">
        <v>100</v>
      </c>
      <c r="K98" s="1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</row>
    <row r="99" spans="1:1025" customHeight="1" ht="12.75">
      <c r="A99" s="1"/>
      <c r="B99" s="9"/>
      <c r="C99" s="9" t="s">
        <v>50</v>
      </c>
      <c r="D99" s="6" t="s">
        <v>47</v>
      </c>
      <c r="E99" s="6"/>
      <c r="F99" s="12" t="s">
        <v>3</v>
      </c>
      <c r="G99" s="7">
        <v>93</v>
      </c>
      <c r="H99" s="7">
        <v>99</v>
      </c>
      <c r="I99" s="7">
        <v>88</v>
      </c>
      <c r="J99" s="7">
        <v>101</v>
      </c>
      <c r="K99" s="1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</row>
    <row r="100" spans="1:1025" customHeight="1" ht="12.75">
      <c r="A100" s="1"/>
      <c r="B100" s="9"/>
      <c r="C100" s="9"/>
      <c r="D100" s="6" t="s">
        <v>90</v>
      </c>
      <c r="E100" s="6"/>
      <c r="F100" s="12" t="s">
        <v>12</v>
      </c>
      <c r="G100" s="7">
        <v>94</v>
      </c>
      <c r="H100" s="7">
        <v>100</v>
      </c>
      <c r="I100" s="7">
        <v>89</v>
      </c>
      <c r="J100" s="7">
        <v>102</v>
      </c>
      <c r="K100" s="1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</row>
    <row r="101" spans="1:1025" customHeight="1" ht="12.75">
      <c r="A101" s="1"/>
      <c r="B101" s="9"/>
      <c r="C101" s="9"/>
      <c r="D101" s="6" t="s">
        <v>48</v>
      </c>
      <c r="E101" s="6"/>
      <c r="F101" s="12" t="s">
        <v>12</v>
      </c>
      <c r="G101" s="7">
        <v>95</v>
      </c>
      <c r="H101" s="7">
        <v>101</v>
      </c>
      <c r="I101" s="7">
        <v>90</v>
      </c>
      <c r="J101" s="7">
        <v>103</v>
      </c>
      <c r="K101" s="1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</row>
    <row r="102" spans="1:1025" customHeight="1" ht="12.75">
      <c r="A102" s="1"/>
      <c r="B102" s="9"/>
      <c r="C102" s="9"/>
      <c r="D102" s="6" t="s">
        <v>49</v>
      </c>
      <c r="E102" s="6"/>
      <c r="F102" s="12" t="s">
        <v>3</v>
      </c>
      <c r="G102" s="7">
        <v>96</v>
      </c>
      <c r="H102" s="7">
        <v>102</v>
      </c>
      <c r="I102" s="7">
        <v>91</v>
      </c>
      <c r="J102" s="7">
        <v>104</v>
      </c>
      <c r="K102" s="1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</row>
    <row r="103" spans="1:1025" customHeight="1" ht="12.75">
      <c r="A103" s="1"/>
      <c r="B103" s="9" t="s">
        <v>91</v>
      </c>
      <c r="C103" s="6" t="s">
        <v>92</v>
      </c>
      <c r="D103" s="6"/>
      <c r="E103" s="6"/>
      <c r="F103" s="12" t="s">
        <v>3</v>
      </c>
      <c r="G103" s="7">
        <v>97</v>
      </c>
      <c r="H103" s="7">
        <v>103</v>
      </c>
      <c r="I103" s="7">
        <v>92</v>
      </c>
      <c r="J103" s="7">
        <v>105</v>
      </c>
      <c r="K103" s="1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</row>
    <row r="104" spans="1:1025" customHeight="1" ht="12.75">
      <c r="A104" s="1"/>
      <c r="B104" s="9"/>
      <c r="C104" s="6" t="s">
        <v>93</v>
      </c>
      <c r="D104" s="6"/>
      <c r="E104" s="6"/>
      <c r="F104" s="12" t="s">
        <v>3</v>
      </c>
      <c r="G104" s="7">
        <v>98</v>
      </c>
      <c r="H104" s="7">
        <v>104</v>
      </c>
      <c r="I104" s="7">
        <v>93</v>
      </c>
      <c r="J104" s="7">
        <v>106</v>
      </c>
      <c r="K104" s="1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</row>
    <row r="105" spans="1:1025" customHeight="1" ht="12.75">
      <c r="A105" s="1"/>
      <c r="B105" s="9"/>
      <c r="C105" s="6" t="s">
        <v>94</v>
      </c>
      <c r="D105" s="6"/>
      <c r="E105" s="6"/>
      <c r="F105" s="12" t="s">
        <v>12</v>
      </c>
      <c r="G105" s="7">
        <v>99</v>
      </c>
      <c r="H105" s="7">
        <v>105</v>
      </c>
      <c r="I105" s="7">
        <v>94</v>
      </c>
      <c r="J105" s="7">
        <v>107</v>
      </c>
      <c r="K105" s="1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</row>
    <row r="106" spans="1:1025" customHeight="1" ht="12.75">
      <c r="A106" s="1"/>
      <c r="B106" s="9"/>
      <c r="C106" s="6" t="s">
        <v>95</v>
      </c>
      <c r="D106" s="6"/>
      <c r="E106" s="6"/>
      <c r="F106" s="12" t="s">
        <v>12</v>
      </c>
      <c r="G106" s="7">
        <v>100</v>
      </c>
      <c r="H106" s="7">
        <v>106</v>
      </c>
      <c r="I106" s="7">
        <v>95</v>
      </c>
      <c r="J106" s="7">
        <v>108</v>
      </c>
      <c r="K106" s="1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</row>
    <row r="107" spans="1:1025" customHeight="1" ht="12.75">
      <c r="A107" s="1"/>
      <c r="B107" s="9" t="s">
        <v>96</v>
      </c>
      <c r="C107" s="14" t="s">
        <v>97</v>
      </c>
      <c r="D107" s="15" t="s">
        <v>43</v>
      </c>
      <c r="E107" s="15"/>
      <c r="F107" s="12" t="s">
        <v>3</v>
      </c>
      <c r="G107" s="7">
        <v>101</v>
      </c>
      <c r="H107" s="7">
        <v>107</v>
      </c>
      <c r="I107" s="7">
        <v>96</v>
      </c>
      <c r="J107" s="7">
        <v>109</v>
      </c>
      <c r="K107" s="1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</row>
    <row r="108" spans="1:1025" customHeight="1" ht="12.75">
      <c r="A108" s="1"/>
      <c r="B108" s="9"/>
      <c r="C108" s="14"/>
      <c r="D108" s="15" t="s">
        <v>98</v>
      </c>
      <c r="E108" s="15"/>
      <c r="F108" s="12" t="s">
        <v>99</v>
      </c>
      <c r="G108" s="7">
        <v>102</v>
      </c>
      <c r="H108" s="7">
        <v>108</v>
      </c>
      <c r="I108" s="7">
        <v>97</v>
      </c>
      <c r="J108" s="7">
        <v>110</v>
      </c>
      <c r="K108" s="1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</row>
    <row r="109" spans="1:1025" customHeight="1" ht="12.75">
      <c r="A109" s="1"/>
      <c r="B109" s="9"/>
      <c r="C109" s="14" t="s">
        <v>100</v>
      </c>
      <c r="D109" s="15" t="s">
        <v>43</v>
      </c>
      <c r="E109" s="15"/>
      <c r="F109" s="12" t="s">
        <v>3</v>
      </c>
      <c r="G109" s="7">
        <v>103</v>
      </c>
      <c r="H109" s="7">
        <v>109</v>
      </c>
      <c r="I109" s="7">
        <v>98</v>
      </c>
      <c r="J109" s="7">
        <v>111</v>
      </c>
      <c r="K109" s="1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</row>
    <row r="110" spans="1:1025" customHeight="1" ht="12.75">
      <c r="A110" s="1"/>
      <c r="B110" s="9"/>
      <c r="C110" s="14"/>
      <c r="D110" s="15" t="s">
        <v>98</v>
      </c>
      <c r="E110" s="15"/>
      <c r="F110" s="12" t="s">
        <v>99</v>
      </c>
      <c r="G110" s="7">
        <v>104</v>
      </c>
      <c r="H110" s="7">
        <v>110</v>
      </c>
      <c r="I110" s="7">
        <v>99</v>
      </c>
      <c r="J110" s="7">
        <v>112</v>
      </c>
      <c r="K110" s="1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</row>
    <row r="111" spans="1:1025" customHeight="1" ht="12.75">
      <c r="A111" s="1"/>
      <c r="B111" s="9"/>
      <c r="C111" s="14" t="s">
        <v>101</v>
      </c>
      <c r="D111" s="15" t="s">
        <v>43</v>
      </c>
      <c r="E111" s="15"/>
      <c r="F111" s="12" t="s">
        <v>3</v>
      </c>
      <c r="G111" s="7">
        <v>105</v>
      </c>
      <c r="H111" s="7">
        <v>111</v>
      </c>
      <c r="I111" s="7">
        <v>100</v>
      </c>
      <c r="J111" s="7">
        <v>113</v>
      </c>
      <c r="K111" s="1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</row>
    <row r="112" spans="1:1025" customHeight="1" ht="12.75">
      <c r="A112" s="1"/>
      <c r="B112" s="9"/>
      <c r="C112" s="14"/>
      <c r="D112" s="15" t="s">
        <v>98</v>
      </c>
      <c r="E112" s="15"/>
      <c r="F112" s="12" t="s">
        <v>99</v>
      </c>
      <c r="G112" s="7">
        <v>106</v>
      </c>
      <c r="H112" s="7">
        <v>112</v>
      </c>
      <c r="I112" s="7">
        <v>101</v>
      </c>
      <c r="J112" s="7">
        <v>114</v>
      </c>
      <c r="K112" s="1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</row>
    <row r="113" spans="1:1025" customHeight="1" ht="12.75">
      <c r="A113" s="1"/>
      <c r="B113" s="9"/>
      <c r="C113" s="15" t="s">
        <v>102</v>
      </c>
      <c r="D113" s="15"/>
      <c r="E113" s="15"/>
      <c r="F113" s="12" t="s">
        <v>3</v>
      </c>
      <c r="G113" s="7">
        <v>107</v>
      </c>
      <c r="H113" s="7">
        <v>113</v>
      </c>
      <c r="I113" s="7">
        <v>102</v>
      </c>
      <c r="J113" s="7">
        <v>115</v>
      </c>
      <c r="K113" s="1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</row>
    <row r="114" spans="1:1025" customHeight="1" ht="12.75">
      <c r="A114" s="1"/>
      <c r="B114" s="9"/>
      <c r="C114" s="6" t="s">
        <v>103</v>
      </c>
      <c r="D114" s="6"/>
      <c r="E114" s="6"/>
      <c r="F114" s="12" t="s">
        <v>12</v>
      </c>
      <c r="G114" s="7">
        <v>108</v>
      </c>
      <c r="H114" s="7">
        <v>114</v>
      </c>
      <c r="I114" s="7">
        <v>103</v>
      </c>
      <c r="J114" s="7">
        <v>116</v>
      </c>
      <c r="K114" s="1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</row>
    <row r="115" spans="1:1025" customHeight="1" ht="12.75">
      <c r="A115" s="1"/>
      <c r="B115" s="14" t="s">
        <v>104</v>
      </c>
      <c r="C115" s="9" t="s">
        <v>105</v>
      </c>
      <c r="D115" s="9" t="s">
        <v>9</v>
      </c>
      <c r="E115" s="15" t="s">
        <v>5</v>
      </c>
      <c r="F115" s="12" t="s">
        <v>3</v>
      </c>
      <c r="G115" s="7">
        <v>109</v>
      </c>
      <c r="H115" s="7">
        <v>115</v>
      </c>
      <c r="I115" s="7">
        <v>104</v>
      </c>
      <c r="J115" s="7">
        <v>117</v>
      </c>
      <c r="K115" s="1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</row>
    <row r="116" spans="1:1025" customHeight="1" ht="12.8">
      <c r="A116" s="1"/>
      <c r="B116" s="14"/>
      <c r="C116" s="9"/>
      <c r="D116" s="9"/>
      <c r="E116" s="15" t="s">
        <v>6</v>
      </c>
      <c r="F116" s="12" t="s">
        <v>3</v>
      </c>
      <c r="G116" s="7">
        <v>110</v>
      </c>
      <c r="H116" s="7">
        <v>116</v>
      </c>
      <c r="I116" s="7">
        <v>105</v>
      </c>
      <c r="J116" s="7">
        <v>118</v>
      </c>
      <c r="K116" s="1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</row>
    <row r="117" spans="1:1025" customHeight="1" ht="12.75">
      <c r="A117" s="1"/>
      <c r="B117" s="14"/>
      <c r="C117" s="9"/>
      <c r="D117" s="9" t="s">
        <v>10</v>
      </c>
      <c r="E117" s="15" t="s">
        <v>5</v>
      </c>
      <c r="F117" s="12" t="s">
        <v>3</v>
      </c>
      <c r="G117" s="7">
        <v>111</v>
      </c>
      <c r="H117" s="7">
        <v>117</v>
      </c>
      <c r="I117" s="7">
        <v>106</v>
      </c>
      <c r="J117" s="7">
        <v>119</v>
      </c>
      <c r="K117" s="1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</row>
    <row r="118" spans="1:1025" customHeight="1" ht="12.8">
      <c r="A118" s="1"/>
      <c r="B118" s="14"/>
      <c r="C118" s="9"/>
      <c r="D118" s="9"/>
      <c r="E118" s="15" t="s">
        <v>6</v>
      </c>
      <c r="F118" s="12" t="s">
        <v>3</v>
      </c>
      <c r="G118" s="7">
        <v>112</v>
      </c>
      <c r="H118" s="7">
        <v>118</v>
      </c>
      <c r="I118" s="7">
        <v>107</v>
      </c>
      <c r="J118" s="7">
        <v>120</v>
      </c>
      <c r="K118" s="1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</row>
    <row r="119" spans="1:1025" customHeight="1" ht="12.75">
      <c r="A119" s="1"/>
      <c r="B119" s="14"/>
      <c r="C119" s="9"/>
      <c r="D119" s="6" t="s">
        <v>11</v>
      </c>
      <c r="E119" s="6"/>
      <c r="F119" s="12" t="s">
        <v>12</v>
      </c>
      <c r="G119" s="7">
        <v>113</v>
      </c>
      <c r="H119" s="7">
        <v>119</v>
      </c>
      <c r="I119" s="7">
        <v>108</v>
      </c>
      <c r="J119" s="7">
        <v>121</v>
      </c>
      <c r="K119" s="1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</row>
    <row r="120" spans="1:1025" customHeight="1" ht="12.75">
      <c r="A120" s="1"/>
      <c r="B120" s="14"/>
      <c r="C120" s="9" t="s">
        <v>106</v>
      </c>
      <c r="D120" s="9" t="s">
        <v>14</v>
      </c>
      <c r="E120" s="6" t="s">
        <v>5</v>
      </c>
      <c r="F120" s="12" t="s">
        <v>3</v>
      </c>
      <c r="G120" s="7">
        <v>114</v>
      </c>
      <c r="H120" s="7">
        <v>120</v>
      </c>
      <c r="I120" s="7">
        <v>109</v>
      </c>
      <c r="J120" s="7">
        <v>122</v>
      </c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</row>
    <row r="121" spans="1:1025" customHeight="1" ht="12.8">
      <c r="A121" s="1"/>
      <c r="B121" s="14"/>
      <c r="C121" s="9"/>
      <c r="D121" s="9"/>
      <c r="E121" s="6" t="s">
        <v>6</v>
      </c>
      <c r="F121" s="12" t="s">
        <v>3</v>
      </c>
      <c r="G121" s="7">
        <v>115</v>
      </c>
      <c r="H121" s="7">
        <v>121</v>
      </c>
      <c r="I121" s="7">
        <v>110</v>
      </c>
      <c r="J121" s="7">
        <v>123</v>
      </c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</row>
    <row r="122" spans="1:1025" customHeight="1" ht="12.75">
      <c r="A122" s="1"/>
      <c r="B122" s="14"/>
      <c r="C122" s="9"/>
      <c r="D122" s="9" t="s">
        <v>18</v>
      </c>
      <c r="E122" s="15" t="s">
        <v>5</v>
      </c>
      <c r="F122" s="9" t="s">
        <v>3</v>
      </c>
      <c r="G122" s="7">
        <v>116</v>
      </c>
      <c r="H122" s="7">
        <v>122</v>
      </c>
      <c r="I122" s="7">
        <v>111</v>
      </c>
      <c r="J122" s="7">
        <v>124</v>
      </c>
      <c r="K122" s="1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</row>
    <row r="123" spans="1:1025" customHeight="1" ht="12.8">
      <c r="A123" s="1"/>
      <c r="B123" s="14"/>
      <c r="C123" s="9"/>
      <c r="D123" s="9"/>
      <c r="E123" s="15" t="s">
        <v>6</v>
      </c>
      <c r="F123" s="9" t="s">
        <v>3</v>
      </c>
      <c r="G123" s="7">
        <v>117</v>
      </c>
      <c r="H123" s="7">
        <v>123</v>
      </c>
      <c r="I123" s="7">
        <v>112</v>
      </c>
      <c r="J123" s="7">
        <v>125</v>
      </c>
      <c r="K123" s="1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</row>
    <row r="124" spans="1:1025" customHeight="1" ht="12.75">
      <c r="A124" s="1"/>
      <c r="B124" s="14"/>
      <c r="C124" s="9"/>
      <c r="D124" s="9" t="s">
        <v>19</v>
      </c>
      <c r="E124" s="15" t="s">
        <v>5</v>
      </c>
      <c r="F124" s="12" t="s">
        <v>3</v>
      </c>
      <c r="G124" s="7">
        <v>118</v>
      </c>
      <c r="H124" s="7">
        <v>124</v>
      </c>
      <c r="I124" s="7">
        <v>113</v>
      </c>
      <c r="J124" s="7">
        <v>126</v>
      </c>
      <c r="K124" s="1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  <c r="AMJ124" s="1"/>
    </row>
    <row r="125" spans="1:1025" customHeight="1" ht="12.8">
      <c r="A125" s="1"/>
      <c r="B125" s="14"/>
      <c r="C125" s="9"/>
      <c r="D125" s="9"/>
      <c r="E125" s="15" t="s">
        <v>6</v>
      </c>
      <c r="F125" s="12" t="s">
        <v>3</v>
      </c>
      <c r="G125" s="7">
        <v>119</v>
      </c>
      <c r="H125" s="7">
        <v>125</v>
      </c>
      <c r="I125" s="7">
        <v>114</v>
      </c>
      <c r="J125" s="7">
        <v>127</v>
      </c>
      <c r="K125" s="1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</row>
    <row r="126" spans="1:1025" customHeight="1" ht="12.75">
      <c r="A126" s="1"/>
      <c r="B126" s="14"/>
      <c r="C126" s="9"/>
      <c r="D126" s="6" t="s">
        <v>20</v>
      </c>
      <c r="E126" s="6"/>
      <c r="F126" s="12" t="s">
        <v>12</v>
      </c>
      <c r="G126" s="7">
        <v>120</v>
      </c>
      <c r="H126" s="7">
        <v>126</v>
      </c>
      <c r="I126" s="7">
        <v>115</v>
      </c>
      <c r="J126" s="7">
        <v>128</v>
      </c>
      <c r="K126" s="1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</row>
    <row r="127" spans="1:1025" customHeight="1" ht="12.75">
      <c r="A127" s="1"/>
      <c r="B127" s="9" t="s">
        <v>107</v>
      </c>
      <c r="C127" s="15" t="s">
        <v>22</v>
      </c>
      <c r="D127" s="15"/>
      <c r="E127" s="15"/>
      <c r="F127" s="12" t="s">
        <v>3</v>
      </c>
      <c r="G127" s="7">
        <v>121</v>
      </c>
      <c r="H127" s="7">
        <v>127</v>
      </c>
      <c r="I127" s="7">
        <v>116</v>
      </c>
      <c r="J127" s="7">
        <v>129</v>
      </c>
      <c r="K127" s="1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</row>
    <row r="128" spans="1:1025" customHeight="1" ht="12.75">
      <c r="A128" s="1"/>
      <c r="B128" s="9"/>
      <c r="C128" s="15" t="s">
        <v>108</v>
      </c>
      <c r="D128" s="15"/>
      <c r="E128" s="15"/>
      <c r="F128" s="12" t="s">
        <v>12</v>
      </c>
      <c r="G128" s="7">
        <v>122</v>
      </c>
      <c r="H128" s="7">
        <v>128</v>
      </c>
      <c r="I128" s="7">
        <v>117</v>
      </c>
      <c r="J128" s="7">
        <v>130</v>
      </c>
      <c r="K128" s="1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</row>
    <row r="129" spans="1:1025" customHeight="1" ht="12.75">
      <c r="A129" s="1"/>
      <c r="B129" s="9"/>
      <c r="C129" s="15" t="s">
        <v>24</v>
      </c>
      <c r="D129" s="15"/>
      <c r="E129" s="15"/>
      <c r="F129" s="12" t="s">
        <v>3</v>
      </c>
      <c r="G129" s="7">
        <v>123</v>
      </c>
      <c r="H129" s="7">
        <v>129</v>
      </c>
      <c r="I129" s="7">
        <v>118</v>
      </c>
      <c r="J129" s="7">
        <v>131</v>
      </c>
      <c r="K129" s="1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</row>
    <row r="130" spans="1:1025" customHeight="1" ht="12.75">
      <c r="A130" s="1"/>
      <c r="B130" s="6" t="s">
        <v>109</v>
      </c>
      <c r="C130" s="6"/>
      <c r="D130" s="6"/>
      <c r="E130" s="6"/>
      <c r="F130" s="12" t="s">
        <v>3</v>
      </c>
      <c r="G130" s="7">
        <v>124</v>
      </c>
      <c r="H130" s="7">
        <v>130</v>
      </c>
      <c r="I130" s="7">
        <v>119</v>
      </c>
      <c r="J130" s="7">
        <v>132</v>
      </c>
      <c r="K130" s="1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</row>
    <row r="131" spans="1:1025" customHeight="1" ht="12.75">
      <c r="A131" s="1"/>
      <c r="B131" s="9" t="s">
        <v>110</v>
      </c>
      <c r="C131" s="15" t="s">
        <v>111</v>
      </c>
      <c r="D131" s="15"/>
      <c r="E131" s="15"/>
      <c r="F131" s="12" t="s">
        <v>3</v>
      </c>
      <c r="G131" s="7">
        <v>125</v>
      </c>
      <c r="H131" s="7">
        <v>131</v>
      </c>
      <c r="I131" s="7">
        <v>120</v>
      </c>
      <c r="J131" s="7">
        <v>133</v>
      </c>
      <c r="K131" s="1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</row>
    <row r="132" spans="1:1025" customHeight="1" ht="12.75">
      <c r="A132" s="1"/>
      <c r="B132" s="9"/>
      <c r="C132" s="15" t="s">
        <v>112</v>
      </c>
      <c r="D132" s="15"/>
      <c r="E132" s="15"/>
      <c r="F132" s="12" t="s">
        <v>3</v>
      </c>
      <c r="G132" s="7">
        <v>126</v>
      </c>
      <c r="H132" s="7">
        <v>132</v>
      </c>
      <c r="I132" s="7">
        <v>121</v>
      </c>
      <c r="J132" s="7">
        <v>134</v>
      </c>
      <c r="K132" s="1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</row>
    <row r="133" spans="1:1025" customHeight="1" ht="12.75">
      <c r="A133" s="1"/>
      <c r="B133" s="9"/>
      <c r="C133" s="14" t="s">
        <v>113</v>
      </c>
      <c r="D133" s="15" t="s">
        <v>28</v>
      </c>
      <c r="E133" s="15"/>
      <c r="F133" s="12" t="s">
        <v>3</v>
      </c>
      <c r="G133" s="7">
        <v>127</v>
      </c>
      <c r="H133" s="7">
        <v>133</v>
      </c>
      <c r="I133" s="7">
        <v>122</v>
      </c>
      <c r="J133" s="7">
        <v>135</v>
      </c>
      <c r="K133" s="1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</row>
    <row r="134" spans="1:1025" customHeight="1" ht="12.75">
      <c r="A134" s="1"/>
      <c r="B134" s="9"/>
      <c r="C134" s="14"/>
      <c r="D134" s="15" t="s">
        <v>30</v>
      </c>
      <c r="E134" s="15"/>
      <c r="F134" s="12" t="s">
        <v>3</v>
      </c>
      <c r="G134" s="7">
        <v>128</v>
      </c>
      <c r="H134" s="7">
        <v>134</v>
      </c>
      <c r="I134" s="7">
        <v>123</v>
      </c>
      <c r="J134" s="7">
        <v>136</v>
      </c>
      <c r="K134" s="1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</row>
    <row r="135" spans="1:1025" customHeight="1" ht="12.75">
      <c r="A135" s="1"/>
      <c r="B135" s="9"/>
      <c r="C135" s="14"/>
      <c r="D135" s="15" t="s">
        <v>31</v>
      </c>
      <c r="E135" s="15"/>
      <c r="F135" s="12" t="s">
        <v>3</v>
      </c>
      <c r="G135" s="7">
        <v>129</v>
      </c>
      <c r="H135" s="7">
        <v>135</v>
      </c>
      <c r="I135" s="7">
        <v>124</v>
      </c>
      <c r="J135" s="7">
        <v>137</v>
      </c>
      <c r="K135" s="1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</row>
    <row r="136" spans="1:1025" customHeight="1" ht="12.75">
      <c r="A136" s="1"/>
      <c r="B136" s="6" t="s">
        <v>114</v>
      </c>
      <c r="C136" s="6"/>
      <c r="D136" s="6"/>
      <c r="E136" s="6"/>
      <c r="F136" s="12" t="s">
        <v>3</v>
      </c>
      <c r="G136" s="7">
        <v>130</v>
      </c>
      <c r="H136" s="7">
        <v>136</v>
      </c>
      <c r="I136" s="7">
        <v>125</v>
      </c>
      <c r="J136" s="7">
        <v>138</v>
      </c>
      <c r="K136" s="1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</row>
    <row r="137" spans="1:1025" customHeight="1" ht="12.75">
      <c r="A137" s="1"/>
      <c r="B137" s="23" t="s">
        <v>115</v>
      </c>
      <c r="C137" s="23"/>
      <c r="D137" s="23"/>
      <c r="E137" s="23"/>
      <c r="F137" s="17" t="s">
        <v>57</v>
      </c>
      <c r="G137" s="24">
        <f>SUM(G57:G136)</f>
        <v>7240</v>
      </c>
      <c r="H137" s="24">
        <f>SUM(H57:H136)</f>
        <v>7720</v>
      </c>
      <c r="I137" s="24">
        <f>SUM(I57:I136)</f>
        <v>6840</v>
      </c>
      <c r="J137" s="24">
        <f>SUM(J57:J136)</f>
        <v>7880</v>
      </c>
      <c r="K137" s="24">
        <f>SUM(K57:K136)</f>
        <v>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</row>
    <row r="138" spans="1:1025" customHeight="1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</row>
    <row r="139" spans="1:1025" customHeight="1" ht="12.75">
      <c r="A139" s="1"/>
      <c r="B139" s="19"/>
      <c r="C139" s="19"/>
      <c r="D139" s="19"/>
      <c r="E139" s="19"/>
      <c r="F139" s="2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</row>
    <row r="140" spans="1:1025" customHeight="1" ht="18">
      <c r="A140" s="1"/>
      <c r="B140" s="3" t="s">
        <v>116</v>
      </c>
      <c r="C140" s="3"/>
      <c r="D140" s="3"/>
      <c r="E140" s="3"/>
      <c r="F140" s="3"/>
      <c r="G140" s="25">
        <f>G53+G137</f>
        <v>9287</v>
      </c>
      <c r="H140" s="25">
        <f>H53+H137</f>
        <v>10043</v>
      </c>
      <c r="I140" s="25">
        <f>I53+I137</f>
        <v>8657</v>
      </c>
      <c r="J140" s="25">
        <f>J53+J137</f>
        <v>10295</v>
      </c>
      <c r="K140" s="25">
        <f>K53+K137</f>
        <v>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</row>
    <row r="141" spans="1:1025" customHeight="1" ht="12.75">
      <c r="A141" s="1"/>
      <c r="B141" s="19"/>
      <c r="C141" s="19"/>
      <c r="D141" s="19"/>
      <c r="E141" s="19"/>
      <c r="F141" s="2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</row>
    <row r="142" spans="1:1025" customHeight="1" ht="12.75">
      <c r="A142" s="1"/>
      <c r="B142" s="19"/>
      <c r="C142" s="19"/>
      <c r="D142" s="19"/>
      <c r="E142" s="19"/>
      <c r="F142" s="2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</row>
    <row r="143" spans="1:1025" customHeight="1" ht="12.75">
      <c r="A143" s="1"/>
      <c r="B143" s="19"/>
      <c r="C143" s="19"/>
      <c r="D143" s="19"/>
      <c r="E143" s="19"/>
      <c r="F143" s="2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</row>
    <row r="144" spans="1:1025" customHeight="1" ht="18">
      <c r="A144" s="1"/>
      <c r="B144" s="26" t="s">
        <v>117</v>
      </c>
      <c r="C144" s="26"/>
      <c r="D144" s="26"/>
      <c r="E144" s="26"/>
      <c r="F144" s="26"/>
      <c r="G144" s="3">
        <v>2014</v>
      </c>
      <c r="H144" s="3">
        <v>2015</v>
      </c>
      <c r="I144" s="3">
        <v>2016</v>
      </c>
      <c r="J144" s="3">
        <v>2017</v>
      </c>
      <c r="K144" s="3">
        <v>2018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</row>
    <row r="145" spans="1:1025" customHeight="1" ht="12.75">
      <c r="A145" s="1"/>
      <c r="B145" s="27" t="s">
        <v>118</v>
      </c>
      <c r="C145" s="27"/>
      <c r="D145" s="27"/>
      <c r="E145" s="27"/>
      <c r="F145" s="27"/>
      <c r="G145" s="28"/>
      <c r="H145" s="28"/>
      <c r="I145" s="28"/>
      <c r="J145" s="28"/>
      <c r="K145" s="2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</row>
    <row r="146" spans="1:1025" customHeight="1" ht="12.75">
      <c r="A146" s="1"/>
      <c r="B146" s="14" t="s">
        <v>119</v>
      </c>
      <c r="C146" s="9" t="s">
        <v>120</v>
      </c>
      <c r="D146" s="29" t="s">
        <v>9</v>
      </c>
      <c r="E146" s="30" t="s">
        <v>5</v>
      </c>
      <c r="F146" s="12" t="s">
        <v>3</v>
      </c>
      <c r="G146" s="7">
        <v>97</v>
      </c>
      <c r="H146" s="7">
        <v>103</v>
      </c>
      <c r="I146" s="7">
        <v>92</v>
      </c>
      <c r="J146" s="7">
        <v>105</v>
      </c>
      <c r="K146" s="3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</row>
    <row r="147" spans="1:1025" customHeight="1" ht="12.8">
      <c r="A147" s="1"/>
      <c r="B147" s="14"/>
      <c r="C147" s="9"/>
      <c r="D147" s="29"/>
      <c r="E147" s="30" t="s">
        <v>6</v>
      </c>
      <c r="F147" s="12" t="s">
        <v>3</v>
      </c>
      <c r="G147" s="7">
        <v>98</v>
      </c>
      <c r="H147" s="7">
        <v>104</v>
      </c>
      <c r="I147" s="7">
        <v>93</v>
      </c>
      <c r="J147" s="7">
        <v>106</v>
      </c>
      <c r="K147" s="1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</row>
    <row r="148" spans="1:1025" customHeight="1" ht="12.75">
      <c r="A148" s="1"/>
      <c r="B148" s="14"/>
      <c r="C148" s="9"/>
      <c r="D148" s="9" t="s">
        <v>10</v>
      </c>
      <c r="E148" s="30" t="s">
        <v>5</v>
      </c>
      <c r="F148" s="12" t="s">
        <v>3</v>
      </c>
      <c r="G148" s="7">
        <v>99</v>
      </c>
      <c r="H148" s="7">
        <v>105</v>
      </c>
      <c r="I148" s="7">
        <v>94</v>
      </c>
      <c r="J148" s="7">
        <v>107</v>
      </c>
      <c r="K148" s="1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</row>
    <row r="149" spans="1:1025" customHeight="1" ht="12.8">
      <c r="A149" s="1"/>
      <c r="B149" s="14"/>
      <c r="C149" s="9"/>
      <c r="D149" s="9"/>
      <c r="E149" s="30" t="s">
        <v>6</v>
      </c>
      <c r="F149" s="12" t="s">
        <v>3</v>
      </c>
      <c r="G149" s="7">
        <v>100</v>
      </c>
      <c r="H149" s="7">
        <v>106</v>
      </c>
      <c r="I149" s="7">
        <v>95</v>
      </c>
      <c r="J149" s="7">
        <v>108</v>
      </c>
      <c r="K149" s="1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1"/>
    </row>
    <row r="150" spans="1:1025" customHeight="1" ht="12.75">
      <c r="A150" s="1"/>
      <c r="B150" s="14"/>
      <c r="C150" s="9" t="s">
        <v>121</v>
      </c>
      <c r="D150" s="9" t="s">
        <v>14</v>
      </c>
      <c r="E150" s="30" t="s">
        <v>5</v>
      </c>
      <c r="F150" s="12" t="s">
        <v>3</v>
      </c>
      <c r="G150" s="7">
        <v>101</v>
      </c>
      <c r="H150" s="7">
        <v>107</v>
      </c>
      <c r="I150" s="7">
        <v>96</v>
      </c>
      <c r="J150" s="7">
        <v>109</v>
      </c>
      <c r="K150" s="1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</row>
    <row r="151" spans="1:1025" customHeight="1" ht="12.8">
      <c r="A151" s="1"/>
      <c r="B151" s="14"/>
      <c r="C151" s="9"/>
      <c r="D151" s="9"/>
      <c r="E151" s="30" t="s">
        <v>6</v>
      </c>
      <c r="F151" s="12" t="s">
        <v>3</v>
      </c>
      <c r="G151" s="7">
        <v>102</v>
      </c>
      <c r="H151" s="7">
        <v>108</v>
      </c>
      <c r="I151" s="7">
        <v>97</v>
      </c>
      <c r="J151" s="7">
        <v>110</v>
      </c>
      <c r="K151" s="1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  <c r="AMJ151" s="1"/>
    </row>
    <row r="152" spans="1:1025" customHeight="1" ht="12.75">
      <c r="A152" s="1"/>
      <c r="B152" s="14"/>
      <c r="C152" s="9"/>
      <c r="D152" s="9" t="s">
        <v>122</v>
      </c>
      <c r="E152" s="30" t="s">
        <v>16</v>
      </c>
      <c r="F152" s="12" t="s">
        <v>3</v>
      </c>
      <c r="G152" s="7">
        <v>103</v>
      </c>
      <c r="H152" s="7">
        <v>109</v>
      </c>
      <c r="I152" s="7">
        <v>98</v>
      </c>
      <c r="J152" s="7">
        <v>111</v>
      </c>
      <c r="K152" s="1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  <c r="AMJ152" s="1"/>
    </row>
    <row r="153" spans="1:1025" customHeight="1" ht="12.8">
      <c r="A153" s="1"/>
      <c r="B153" s="14"/>
      <c r="C153" s="9"/>
      <c r="D153" s="9"/>
      <c r="E153" s="30" t="s">
        <v>17</v>
      </c>
      <c r="F153" s="12" t="s">
        <v>3</v>
      </c>
      <c r="G153" s="7">
        <v>104</v>
      </c>
      <c r="H153" s="7">
        <v>110</v>
      </c>
      <c r="I153" s="7">
        <v>99</v>
      </c>
      <c r="J153" s="7">
        <v>112</v>
      </c>
      <c r="K153" s="1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  <c r="AMJ153" s="1"/>
    </row>
    <row r="154" spans="1:1025" customHeight="1" ht="12.8">
      <c r="A154" s="1"/>
      <c r="B154" s="14"/>
      <c r="C154" s="9"/>
      <c r="D154" s="29" t="s">
        <v>18</v>
      </c>
      <c r="E154" s="30" t="s">
        <v>5</v>
      </c>
      <c r="F154" s="12" t="s">
        <v>3</v>
      </c>
      <c r="G154" s="7">
        <v>105</v>
      </c>
      <c r="H154" s="7">
        <v>111</v>
      </c>
      <c r="I154" s="7">
        <v>100</v>
      </c>
      <c r="J154" s="7">
        <v>113</v>
      </c>
      <c r="K154" s="1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</row>
    <row r="155" spans="1:1025" customHeight="1" ht="12.8">
      <c r="A155" s="1"/>
      <c r="B155" s="14"/>
      <c r="C155" s="9"/>
      <c r="D155" s="29"/>
      <c r="E155" s="30" t="s">
        <v>6</v>
      </c>
      <c r="F155" s="12" t="s">
        <v>3</v>
      </c>
      <c r="G155" s="7">
        <v>106</v>
      </c>
      <c r="H155" s="7">
        <v>112</v>
      </c>
      <c r="I155" s="7">
        <v>101</v>
      </c>
      <c r="J155" s="7">
        <v>114</v>
      </c>
      <c r="K155" s="1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</row>
    <row r="156" spans="1:1025" customHeight="1" ht="12.75">
      <c r="A156" s="1"/>
      <c r="B156" s="14"/>
      <c r="C156" s="9"/>
      <c r="D156" s="9" t="s">
        <v>19</v>
      </c>
      <c r="E156" s="30" t="s">
        <v>5</v>
      </c>
      <c r="F156" s="12" t="s">
        <v>3</v>
      </c>
      <c r="G156" s="7">
        <v>107</v>
      </c>
      <c r="H156" s="7">
        <v>113</v>
      </c>
      <c r="I156" s="7">
        <v>102</v>
      </c>
      <c r="J156" s="7">
        <v>115</v>
      </c>
      <c r="K156" s="1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  <c r="AMI156" s="1"/>
      <c r="AMJ156" s="1"/>
    </row>
    <row r="157" spans="1:1025" customHeight="1" ht="12.8">
      <c r="A157" s="1"/>
      <c r="B157" s="14"/>
      <c r="C157" s="9"/>
      <c r="D157" s="9"/>
      <c r="E157" s="30" t="s">
        <v>6</v>
      </c>
      <c r="F157" s="12" t="s">
        <v>3</v>
      </c>
      <c r="G157" s="7">
        <v>108</v>
      </c>
      <c r="H157" s="7">
        <v>114</v>
      </c>
      <c r="I157" s="7">
        <v>103</v>
      </c>
      <c r="J157" s="7">
        <v>116</v>
      </c>
      <c r="K157" s="1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  <c r="AMI157" s="1"/>
      <c r="AMJ157" s="1"/>
    </row>
    <row r="158" spans="1:1025" customHeight="1" ht="12.75">
      <c r="A158" s="1"/>
      <c r="B158" s="9" t="s">
        <v>123</v>
      </c>
      <c r="C158" s="9" t="s">
        <v>9</v>
      </c>
      <c r="D158" s="6" t="s">
        <v>5</v>
      </c>
      <c r="E158" s="6"/>
      <c r="F158" s="12" t="s">
        <v>3</v>
      </c>
      <c r="G158" s="7">
        <v>109</v>
      </c>
      <c r="H158" s="7">
        <v>115</v>
      </c>
      <c r="I158" s="7">
        <v>104</v>
      </c>
      <c r="J158" s="7">
        <v>117</v>
      </c>
      <c r="K158" s="1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  <c r="ALO158" s="1"/>
      <c r="ALP158" s="1"/>
      <c r="ALQ158" s="1"/>
      <c r="ALR158" s="1"/>
      <c r="ALS158" s="1"/>
      <c r="ALT158" s="1"/>
      <c r="ALU158" s="1"/>
      <c r="ALV158" s="1"/>
      <c r="ALW158" s="1"/>
      <c r="ALX158" s="1"/>
      <c r="ALY158" s="1"/>
      <c r="ALZ158" s="1"/>
      <c r="AMA158" s="1"/>
      <c r="AMB158" s="1"/>
      <c r="AMC158" s="1"/>
      <c r="AMD158" s="1"/>
      <c r="AME158" s="1"/>
      <c r="AMF158" s="1"/>
      <c r="AMG158" s="1"/>
      <c r="AMH158" s="1"/>
      <c r="AMI158" s="1"/>
      <c r="AMJ158" s="1"/>
    </row>
    <row r="159" spans="1:1025" customHeight="1" ht="12.75">
      <c r="A159" s="1"/>
      <c r="B159" s="9"/>
      <c r="C159" s="9"/>
      <c r="D159" s="6" t="s">
        <v>6</v>
      </c>
      <c r="E159" s="6"/>
      <c r="F159" s="12" t="s">
        <v>3</v>
      </c>
      <c r="G159" s="7">
        <v>110</v>
      </c>
      <c r="H159" s="7">
        <v>116</v>
      </c>
      <c r="I159" s="7">
        <v>105</v>
      </c>
      <c r="J159" s="7">
        <v>118</v>
      </c>
      <c r="K159" s="1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  <c r="ALO159" s="1"/>
      <c r="ALP159" s="1"/>
      <c r="ALQ159" s="1"/>
      <c r="ALR159" s="1"/>
      <c r="ALS159" s="1"/>
      <c r="ALT159" s="1"/>
      <c r="ALU159" s="1"/>
      <c r="ALV159" s="1"/>
      <c r="ALW159" s="1"/>
      <c r="ALX159" s="1"/>
      <c r="ALY159" s="1"/>
      <c r="ALZ159" s="1"/>
      <c r="AMA159" s="1"/>
      <c r="AMB159" s="1"/>
      <c r="AMC159" s="1"/>
      <c r="AMD159" s="1"/>
      <c r="AME159" s="1"/>
      <c r="AMF159" s="1"/>
      <c r="AMG159" s="1"/>
      <c r="AMH159" s="1"/>
      <c r="AMI159" s="1"/>
      <c r="AMJ159" s="1"/>
    </row>
    <row r="160" spans="1:1025" customHeight="1" ht="12.75">
      <c r="A160" s="1"/>
      <c r="B160" s="9"/>
      <c r="C160" s="9" t="s">
        <v>124</v>
      </c>
      <c r="D160" s="6" t="s">
        <v>5</v>
      </c>
      <c r="E160" s="6"/>
      <c r="F160" s="12" t="s">
        <v>3</v>
      </c>
      <c r="G160" s="7">
        <v>111</v>
      </c>
      <c r="H160" s="7">
        <v>117</v>
      </c>
      <c r="I160" s="7">
        <v>106</v>
      </c>
      <c r="J160" s="7">
        <v>119</v>
      </c>
      <c r="K160" s="1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  <c r="AMJ160" s="1"/>
    </row>
    <row r="161" spans="1:1025" customHeight="1" ht="12.75">
      <c r="A161" s="1"/>
      <c r="B161" s="9"/>
      <c r="C161" s="9"/>
      <c r="D161" s="6" t="s">
        <v>6</v>
      </c>
      <c r="E161" s="6"/>
      <c r="F161" s="12" t="s">
        <v>3</v>
      </c>
      <c r="G161" s="7">
        <v>112</v>
      </c>
      <c r="H161" s="7">
        <v>118</v>
      </c>
      <c r="I161" s="7">
        <v>107</v>
      </c>
      <c r="J161" s="7">
        <v>120</v>
      </c>
      <c r="K161" s="1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  <c r="ALO161" s="1"/>
      <c r="ALP161" s="1"/>
      <c r="ALQ161" s="1"/>
      <c r="ALR161" s="1"/>
      <c r="ALS161" s="1"/>
      <c r="ALT161" s="1"/>
      <c r="ALU161" s="1"/>
      <c r="ALV161" s="1"/>
      <c r="ALW161" s="1"/>
      <c r="ALX161" s="1"/>
      <c r="ALY161" s="1"/>
      <c r="ALZ161" s="1"/>
      <c r="AMA161" s="1"/>
      <c r="AMB161" s="1"/>
      <c r="AMC161" s="1"/>
      <c r="AMD161" s="1"/>
      <c r="AME161" s="1"/>
      <c r="AMF161" s="1"/>
      <c r="AMG161" s="1"/>
      <c r="AMH161" s="1"/>
      <c r="AMI161" s="1"/>
      <c r="AMJ161" s="1"/>
    </row>
    <row r="162" spans="1:1025" customHeight="1" ht="12.8">
      <c r="A162" s="1"/>
      <c r="B162" s="30" t="s">
        <v>125</v>
      </c>
      <c r="C162" s="30"/>
      <c r="D162" s="30"/>
      <c r="E162" s="30"/>
      <c r="F162" s="12" t="s">
        <v>3</v>
      </c>
      <c r="G162" s="7">
        <v>113</v>
      </c>
      <c r="H162" s="7">
        <v>119</v>
      </c>
      <c r="I162" s="7">
        <v>108</v>
      </c>
      <c r="J162" s="7">
        <v>121</v>
      </c>
      <c r="K162" s="1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  <c r="AMI162" s="1"/>
      <c r="AMJ162" s="1"/>
    </row>
    <row r="163" spans="1:1025" customHeight="1" ht="12.75">
      <c r="A163" s="1"/>
      <c r="B163" s="6" t="s">
        <v>126</v>
      </c>
      <c r="C163" s="6"/>
      <c r="D163" s="6"/>
      <c r="E163" s="6"/>
      <c r="F163" s="12" t="s">
        <v>3</v>
      </c>
      <c r="G163" s="7">
        <v>114</v>
      </c>
      <c r="H163" s="7">
        <v>120</v>
      </c>
      <c r="I163" s="7">
        <v>109</v>
      </c>
      <c r="J163" s="7">
        <v>122</v>
      </c>
      <c r="K163" s="1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1"/>
      <c r="ALW163" s="1"/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  <c r="AMI163" s="1"/>
      <c r="AMJ163" s="1"/>
    </row>
    <row r="164" spans="1:1025" customHeight="1" ht="12.75">
      <c r="A164" s="1"/>
      <c r="B164" s="14" t="s">
        <v>127</v>
      </c>
      <c r="C164" s="30" t="s">
        <v>22</v>
      </c>
      <c r="D164" s="30"/>
      <c r="E164" s="30"/>
      <c r="F164" s="12" t="s">
        <v>3</v>
      </c>
      <c r="G164" s="7">
        <v>115</v>
      </c>
      <c r="H164" s="7">
        <v>121</v>
      </c>
      <c r="I164" s="7">
        <v>110</v>
      </c>
      <c r="J164" s="7">
        <v>123</v>
      </c>
      <c r="K164" s="1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  <c r="AMI164" s="1"/>
      <c r="AMJ164" s="1"/>
    </row>
    <row r="165" spans="1:1025" customHeight="1" ht="12.8">
      <c r="A165" s="1"/>
      <c r="B165" s="14"/>
      <c r="C165" s="30" t="s">
        <v>24</v>
      </c>
      <c r="D165" s="30"/>
      <c r="E165" s="30"/>
      <c r="F165" s="12" t="s">
        <v>3</v>
      </c>
      <c r="G165" s="7">
        <v>116</v>
      </c>
      <c r="H165" s="7">
        <v>122</v>
      </c>
      <c r="I165" s="7">
        <v>111</v>
      </c>
      <c r="J165" s="7">
        <v>124</v>
      </c>
      <c r="K165" s="1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</row>
    <row r="166" spans="1:1025" customHeight="1" ht="12.8">
      <c r="A166" s="1"/>
      <c r="B166" s="30" t="s">
        <v>128</v>
      </c>
      <c r="C166" s="30"/>
      <c r="D166" s="30"/>
      <c r="E166" s="30"/>
      <c r="F166" s="12" t="s">
        <v>3</v>
      </c>
      <c r="G166" s="7">
        <v>117</v>
      </c>
      <c r="H166" s="7">
        <v>123</v>
      </c>
      <c r="I166" s="7">
        <v>112</v>
      </c>
      <c r="J166" s="7">
        <v>125</v>
      </c>
      <c r="K166" s="1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  <c r="ALO166" s="1"/>
      <c r="ALP166" s="1"/>
      <c r="ALQ166" s="1"/>
      <c r="ALR166" s="1"/>
      <c r="ALS166" s="1"/>
      <c r="ALT166" s="1"/>
      <c r="ALU166" s="1"/>
      <c r="ALV166" s="1"/>
      <c r="ALW166" s="1"/>
      <c r="ALX166" s="1"/>
      <c r="ALY166" s="1"/>
      <c r="ALZ166" s="1"/>
      <c r="AMA166" s="1"/>
      <c r="AMB166" s="1"/>
      <c r="AMC166" s="1"/>
      <c r="AMD166" s="1"/>
      <c r="AME166" s="1"/>
      <c r="AMF166" s="1"/>
      <c r="AMG166" s="1"/>
      <c r="AMH166" s="1"/>
      <c r="AMI166" s="1"/>
      <c r="AMJ166" s="1"/>
    </row>
    <row r="167" spans="1:1025" customHeight="1" ht="12.75">
      <c r="A167" s="1"/>
      <c r="B167" s="6" t="s">
        <v>129</v>
      </c>
      <c r="C167" s="6"/>
      <c r="D167" s="6"/>
      <c r="E167" s="6"/>
      <c r="F167" s="12" t="s">
        <v>3</v>
      </c>
      <c r="G167" s="7">
        <v>118</v>
      </c>
      <c r="H167" s="7">
        <v>124</v>
      </c>
      <c r="I167" s="7">
        <v>113</v>
      </c>
      <c r="J167" s="7">
        <v>126</v>
      </c>
      <c r="K167" s="1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  <c r="ALO167" s="1"/>
      <c r="ALP167" s="1"/>
      <c r="ALQ167" s="1"/>
      <c r="ALR167" s="1"/>
      <c r="ALS167" s="1"/>
      <c r="ALT167" s="1"/>
      <c r="ALU167" s="1"/>
      <c r="ALV167" s="1"/>
      <c r="ALW167" s="1"/>
      <c r="ALX167" s="1"/>
      <c r="ALY167" s="1"/>
      <c r="ALZ167" s="1"/>
      <c r="AMA167" s="1"/>
      <c r="AMB167" s="1"/>
      <c r="AMC167" s="1"/>
      <c r="AMD167" s="1"/>
      <c r="AME167" s="1"/>
      <c r="AMF167" s="1"/>
      <c r="AMG167" s="1"/>
      <c r="AMH167" s="1"/>
      <c r="AMI167" s="1"/>
      <c r="AMJ167" s="1"/>
    </row>
    <row r="168" spans="1:1025" customHeight="1" ht="12.75">
      <c r="A168" s="1"/>
      <c r="B168" s="6" t="s">
        <v>130</v>
      </c>
      <c r="C168" s="6"/>
      <c r="D168" s="6"/>
      <c r="E168" s="6"/>
      <c r="F168" s="12" t="s">
        <v>3</v>
      </c>
      <c r="G168" s="7">
        <v>119</v>
      </c>
      <c r="H168" s="7">
        <v>125</v>
      </c>
      <c r="I168" s="7">
        <v>114</v>
      </c>
      <c r="J168" s="7">
        <v>127</v>
      </c>
      <c r="K168" s="1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  <c r="ALO168" s="1"/>
      <c r="ALP168" s="1"/>
      <c r="ALQ168" s="1"/>
      <c r="ALR168" s="1"/>
      <c r="ALS168" s="1"/>
      <c r="ALT168" s="1"/>
      <c r="ALU168" s="1"/>
      <c r="ALV168" s="1"/>
      <c r="ALW168" s="1"/>
      <c r="ALX168" s="1"/>
      <c r="ALY168" s="1"/>
      <c r="ALZ168" s="1"/>
      <c r="AMA168" s="1"/>
      <c r="AMB168" s="1"/>
      <c r="AMC168" s="1"/>
      <c r="AMD168" s="1"/>
      <c r="AME168" s="1"/>
      <c r="AMF168" s="1"/>
      <c r="AMG168" s="1"/>
      <c r="AMH168" s="1"/>
      <c r="AMI168" s="1"/>
      <c r="AMJ168" s="1"/>
    </row>
    <row r="169" spans="1:1025" customHeight="1" ht="12.75">
      <c r="A169" s="1"/>
      <c r="B169" s="9" t="s">
        <v>131</v>
      </c>
      <c r="C169" s="6" t="s">
        <v>132</v>
      </c>
      <c r="D169" s="6"/>
      <c r="E169" s="6"/>
      <c r="F169" s="12" t="s">
        <v>3</v>
      </c>
      <c r="G169" s="7">
        <v>120</v>
      </c>
      <c r="H169" s="7">
        <v>126</v>
      </c>
      <c r="I169" s="7">
        <v>115</v>
      </c>
      <c r="J169" s="7">
        <v>128</v>
      </c>
      <c r="K169" s="1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</row>
    <row r="170" spans="1:1025" customHeight="1" ht="12.75">
      <c r="A170" s="1"/>
      <c r="B170" s="9"/>
      <c r="C170" s="6" t="s">
        <v>133</v>
      </c>
      <c r="D170" s="6"/>
      <c r="E170" s="6"/>
      <c r="F170" s="12" t="s">
        <v>3</v>
      </c>
      <c r="G170" s="7">
        <v>121</v>
      </c>
      <c r="H170" s="7">
        <v>127</v>
      </c>
      <c r="I170" s="7">
        <v>116</v>
      </c>
      <c r="J170" s="7">
        <v>129</v>
      </c>
      <c r="K170" s="1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  <c r="ALO170" s="1"/>
      <c r="ALP170" s="1"/>
      <c r="ALQ170" s="1"/>
      <c r="ALR170" s="1"/>
      <c r="ALS170" s="1"/>
      <c r="ALT170" s="1"/>
      <c r="ALU170" s="1"/>
      <c r="ALV170" s="1"/>
      <c r="ALW170" s="1"/>
      <c r="ALX170" s="1"/>
      <c r="ALY170" s="1"/>
      <c r="ALZ170" s="1"/>
      <c r="AMA170" s="1"/>
      <c r="AMB170" s="1"/>
      <c r="AMC170" s="1"/>
      <c r="AMD170" s="1"/>
      <c r="AME170" s="1"/>
      <c r="AMF170" s="1"/>
      <c r="AMG170" s="1"/>
      <c r="AMH170" s="1"/>
      <c r="AMI170" s="1"/>
      <c r="AMJ170" s="1"/>
    </row>
    <row r="171" spans="1:1025" customHeight="1" ht="12.75">
      <c r="A171" s="1"/>
      <c r="B171" s="9"/>
      <c r="C171" s="6" t="s">
        <v>134</v>
      </c>
      <c r="D171" s="6"/>
      <c r="E171" s="6"/>
      <c r="F171" s="12" t="s">
        <v>3</v>
      </c>
      <c r="G171" s="7">
        <v>122</v>
      </c>
      <c r="H171" s="7">
        <v>128</v>
      </c>
      <c r="I171" s="7">
        <v>117</v>
      </c>
      <c r="J171" s="7">
        <v>130</v>
      </c>
      <c r="K171" s="1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  <c r="ALO171" s="1"/>
      <c r="ALP171" s="1"/>
      <c r="ALQ171" s="1"/>
      <c r="ALR171" s="1"/>
      <c r="ALS171" s="1"/>
      <c r="ALT171" s="1"/>
      <c r="ALU171" s="1"/>
      <c r="ALV171" s="1"/>
      <c r="ALW171" s="1"/>
      <c r="ALX171" s="1"/>
      <c r="ALY171" s="1"/>
      <c r="ALZ171" s="1"/>
      <c r="AMA171" s="1"/>
      <c r="AMB171" s="1"/>
      <c r="AMC171" s="1"/>
      <c r="AMD171" s="1"/>
      <c r="AME171" s="1"/>
      <c r="AMF171" s="1"/>
      <c r="AMG171" s="1"/>
      <c r="AMH171" s="1"/>
      <c r="AMI171" s="1"/>
      <c r="AMJ171" s="1"/>
    </row>
    <row r="172" spans="1:1025" customHeight="1" ht="12.75">
      <c r="A172" s="1"/>
      <c r="B172" s="9"/>
      <c r="C172" s="6" t="s">
        <v>135</v>
      </c>
      <c r="D172" s="6"/>
      <c r="E172" s="6"/>
      <c r="F172" s="12" t="s">
        <v>3</v>
      </c>
      <c r="G172" s="7">
        <v>123</v>
      </c>
      <c r="H172" s="7">
        <v>129</v>
      </c>
      <c r="I172" s="7">
        <v>118</v>
      </c>
      <c r="J172" s="7">
        <v>131</v>
      </c>
      <c r="K172" s="1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</row>
    <row r="173" spans="1:1025" customHeight="1" ht="12.75">
      <c r="A173" s="1"/>
      <c r="B173" s="9" t="s">
        <v>136</v>
      </c>
      <c r="C173" s="30" t="s">
        <v>137</v>
      </c>
      <c r="D173" s="30"/>
      <c r="E173" s="30"/>
      <c r="F173" s="12" t="s">
        <v>3</v>
      </c>
      <c r="G173" s="7">
        <v>124</v>
      </c>
      <c r="H173" s="7">
        <v>130</v>
      </c>
      <c r="I173" s="7">
        <v>119</v>
      </c>
      <c r="J173" s="7">
        <v>132</v>
      </c>
      <c r="K173" s="1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  <c r="ALO173" s="1"/>
      <c r="ALP173" s="1"/>
      <c r="ALQ173" s="1"/>
      <c r="ALR173" s="1"/>
      <c r="ALS173" s="1"/>
      <c r="ALT173" s="1"/>
      <c r="ALU173" s="1"/>
      <c r="ALV173" s="1"/>
      <c r="ALW173" s="1"/>
      <c r="ALX173" s="1"/>
      <c r="ALY173" s="1"/>
      <c r="ALZ173" s="1"/>
      <c r="AMA173" s="1"/>
      <c r="AMB173" s="1"/>
      <c r="AMC173" s="1"/>
      <c r="AMD173" s="1"/>
      <c r="AME173" s="1"/>
      <c r="AMF173" s="1"/>
      <c r="AMG173" s="1"/>
      <c r="AMH173" s="1"/>
      <c r="AMI173" s="1"/>
      <c r="AMJ173" s="1"/>
    </row>
    <row r="174" spans="1:1025" customHeight="1" ht="12.8">
      <c r="A174" s="1"/>
      <c r="B174" s="9"/>
      <c r="C174" s="30" t="s">
        <v>138</v>
      </c>
      <c r="D174" s="30"/>
      <c r="E174" s="30"/>
      <c r="F174" s="12" t="s">
        <v>3</v>
      </c>
      <c r="G174" s="7">
        <v>125</v>
      </c>
      <c r="H174" s="7">
        <v>131</v>
      </c>
      <c r="I174" s="7">
        <v>120</v>
      </c>
      <c r="J174" s="7">
        <v>133</v>
      </c>
      <c r="K174" s="1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  <c r="AMJ174" s="1"/>
    </row>
    <row r="175" spans="1:1025" customHeight="1" ht="12.8">
      <c r="A175" s="1"/>
      <c r="B175" s="9"/>
      <c r="C175" s="30" t="s">
        <v>139</v>
      </c>
      <c r="D175" s="30"/>
      <c r="E175" s="30"/>
      <c r="F175" s="12" t="s">
        <v>3</v>
      </c>
      <c r="G175" s="7">
        <v>126</v>
      </c>
      <c r="H175" s="7">
        <v>132</v>
      </c>
      <c r="I175" s="7">
        <v>121</v>
      </c>
      <c r="J175" s="7">
        <v>134</v>
      </c>
      <c r="K175" s="1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</row>
    <row r="176" spans="1:1025" customHeight="1" ht="12.8">
      <c r="A176" s="1"/>
      <c r="B176" s="9"/>
      <c r="C176" s="30" t="s">
        <v>140</v>
      </c>
      <c r="D176" s="30"/>
      <c r="E176" s="30"/>
      <c r="F176" s="12" t="s">
        <v>3</v>
      </c>
      <c r="G176" s="7">
        <v>127</v>
      </c>
      <c r="H176" s="7">
        <v>133</v>
      </c>
      <c r="I176" s="7">
        <v>122</v>
      </c>
      <c r="J176" s="7">
        <v>135</v>
      </c>
      <c r="K176" s="1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  <c r="ALO176" s="1"/>
      <c r="ALP176" s="1"/>
      <c r="ALQ176" s="1"/>
      <c r="ALR176" s="1"/>
      <c r="ALS176" s="1"/>
      <c r="ALT176" s="1"/>
      <c r="ALU176" s="1"/>
      <c r="ALV176" s="1"/>
      <c r="ALW176" s="1"/>
      <c r="ALX176" s="1"/>
      <c r="ALY176" s="1"/>
      <c r="ALZ176" s="1"/>
      <c r="AMA176" s="1"/>
      <c r="AMB176" s="1"/>
      <c r="AMC176" s="1"/>
      <c r="AMD176" s="1"/>
      <c r="AME176" s="1"/>
      <c r="AMF176" s="1"/>
      <c r="AMG176" s="1"/>
      <c r="AMH176" s="1"/>
      <c r="AMI176" s="1"/>
      <c r="AMJ176" s="1"/>
    </row>
    <row r="177" spans="1:1025" customHeight="1" ht="12.8">
      <c r="A177" s="1"/>
      <c r="B177" s="9"/>
      <c r="C177" s="30" t="s">
        <v>141</v>
      </c>
      <c r="D177" s="30"/>
      <c r="E177" s="30"/>
      <c r="F177" s="12" t="s">
        <v>3</v>
      </c>
      <c r="G177" s="7">
        <v>128</v>
      </c>
      <c r="H177" s="7">
        <v>134</v>
      </c>
      <c r="I177" s="7">
        <v>123</v>
      </c>
      <c r="J177" s="7">
        <v>136</v>
      </c>
      <c r="K177" s="1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  <c r="ALO177" s="1"/>
      <c r="ALP177" s="1"/>
      <c r="ALQ177" s="1"/>
      <c r="ALR177" s="1"/>
      <c r="ALS177" s="1"/>
      <c r="ALT177" s="1"/>
      <c r="ALU177" s="1"/>
      <c r="ALV177" s="1"/>
      <c r="ALW177" s="1"/>
      <c r="ALX177" s="1"/>
      <c r="ALY177" s="1"/>
      <c r="ALZ177" s="1"/>
      <c r="AMA177" s="1"/>
      <c r="AMB177" s="1"/>
      <c r="AMC177" s="1"/>
      <c r="AMD177" s="1"/>
      <c r="AME177" s="1"/>
      <c r="AMF177" s="1"/>
      <c r="AMG177" s="1"/>
      <c r="AMH177" s="1"/>
      <c r="AMI177" s="1"/>
      <c r="AMJ177" s="1"/>
    </row>
    <row r="178" spans="1:1025" customHeight="1" ht="12.8">
      <c r="A178" s="1"/>
      <c r="B178" s="9"/>
      <c r="C178" s="30" t="s">
        <v>142</v>
      </c>
      <c r="D178" s="30"/>
      <c r="E178" s="30"/>
      <c r="F178" s="12" t="s">
        <v>3</v>
      </c>
      <c r="G178" s="7">
        <v>129</v>
      </c>
      <c r="H178" s="7">
        <v>135</v>
      </c>
      <c r="I178" s="7">
        <v>124</v>
      </c>
      <c r="J178" s="7">
        <v>137</v>
      </c>
      <c r="K178" s="1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  <c r="ALO178" s="1"/>
      <c r="ALP178" s="1"/>
      <c r="ALQ178" s="1"/>
      <c r="ALR178" s="1"/>
      <c r="ALS178" s="1"/>
      <c r="ALT178" s="1"/>
      <c r="ALU178" s="1"/>
      <c r="ALV178" s="1"/>
      <c r="ALW178" s="1"/>
      <c r="ALX178" s="1"/>
      <c r="ALY178" s="1"/>
      <c r="ALZ178" s="1"/>
      <c r="AMA178" s="1"/>
      <c r="AMB178" s="1"/>
      <c r="AMC178" s="1"/>
      <c r="AMD178" s="1"/>
      <c r="AME178" s="1"/>
      <c r="AMF178" s="1"/>
      <c r="AMG178" s="1"/>
      <c r="AMH178" s="1"/>
      <c r="AMI178" s="1"/>
      <c r="AMJ178" s="1"/>
    </row>
    <row r="179" spans="1:1025" customHeight="1" ht="12.8">
      <c r="A179" s="1"/>
      <c r="B179" s="9"/>
      <c r="C179" s="30" t="s">
        <v>143</v>
      </c>
      <c r="D179" s="30"/>
      <c r="E179" s="30"/>
      <c r="F179" s="12" t="s">
        <v>3</v>
      </c>
      <c r="G179" s="7">
        <v>130</v>
      </c>
      <c r="H179" s="7">
        <v>136</v>
      </c>
      <c r="I179" s="7">
        <v>125</v>
      </c>
      <c r="J179" s="7">
        <v>138</v>
      </c>
      <c r="K179" s="1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  <c r="ALO179" s="1"/>
      <c r="ALP179" s="1"/>
      <c r="ALQ179" s="1"/>
      <c r="ALR179" s="1"/>
      <c r="ALS179" s="1"/>
      <c r="ALT179" s="1"/>
      <c r="ALU179" s="1"/>
      <c r="ALV179" s="1"/>
      <c r="ALW179" s="1"/>
      <c r="ALX179" s="1"/>
      <c r="ALY179" s="1"/>
      <c r="ALZ179" s="1"/>
      <c r="AMA179" s="1"/>
      <c r="AMB179" s="1"/>
      <c r="AMC179" s="1"/>
      <c r="AMD179" s="1"/>
      <c r="AME179" s="1"/>
      <c r="AMF179" s="1"/>
      <c r="AMG179" s="1"/>
      <c r="AMH179" s="1"/>
      <c r="AMI179" s="1"/>
      <c r="AMJ179" s="1"/>
    </row>
    <row r="180" spans="1:1025" customHeight="1" ht="12.8">
      <c r="A180" s="1"/>
      <c r="B180" s="9"/>
      <c r="C180" s="30" t="s">
        <v>144</v>
      </c>
      <c r="D180" s="30"/>
      <c r="E180" s="30"/>
      <c r="F180" s="12" t="s">
        <v>3</v>
      </c>
      <c r="G180" s="7">
        <v>131</v>
      </c>
      <c r="H180" s="7">
        <v>137</v>
      </c>
      <c r="I180" s="7">
        <v>126</v>
      </c>
      <c r="J180" s="7">
        <v>139</v>
      </c>
      <c r="K180" s="1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  <c r="ALO180" s="1"/>
      <c r="ALP180" s="1"/>
      <c r="ALQ180" s="1"/>
      <c r="ALR180" s="1"/>
      <c r="ALS180" s="1"/>
      <c r="ALT180" s="1"/>
      <c r="ALU180" s="1"/>
      <c r="ALV180" s="1"/>
      <c r="ALW180" s="1"/>
      <c r="ALX180" s="1"/>
      <c r="ALY180" s="1"/>
      <c r="ALZ180" s="1"/>
      <c r="AMA180" s="1"/>
      <c r="AMB180" s="1"/>
      <c r="AMC180" s="1"/>
      <c r="AMD180" s="1"/>
      <c r="AME180" s="1"/>
      <c r="AMF180" s="1"/>
      <c r="AMG180" s="1"/>
      <c r="AMH180" s="1"/>
      <c r="AMI180" s="1"/>
      <c r="AMJ180" s="1"/>
    </row>
    <row r="181" spans="1:1025" customHeight="1" ht="12.75">
      <c r="A181" s="1"/>
      <c r="B181" s="14" t="s">
        <v>145</v>
      </c>
      <c r="C181" s="30" t="s">
        <v>146</v>
      </c>
      <c r="D181" s="30"/>
      <c r="E181" s="30"/>
      <c r="F181" s="12" t="s">
        <v>3</v>
      </c>
      <c r="G181" s="7">
        <v>132</v>
      </c>
      <c r="H181" s="7">
        <v>138</v>
      </c>
      <c r="I181" s="7">
        <v>127</v>
      </c>
      <c r="J181" s="7">
        <v>140</v>
      </c>
      <c r="K181" s="1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1"/>
      <c r="ALW181" s="1"/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</row>
    <row r="182" spans="1:1025" customHeight="1" ht="12.8">
      <c r="A182" s="1"/>
      <c r="B182" s="14"/>
      <c r="C182" s="30" t="s">
        <v>147</v>
      </c>
      <c r="D182" s="30"/>
      <c r="E182" s="30"/>
      <c r="F182" s="12" t="s">
        <v>3</v>
      </c>
      <c r="G182" s="7">
        <v>133</v>
      </c>
      <c r="H182" s="7">
        <v>139</v>
      </c>
      <c r="I182" s="7">
        <v>128</v>
      </c>
      <c r="J182" s="7">
        <v>141</v>
      </c>
      <c r="K182" s="1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  <c r="ALO182" s="1"/>
      <c r="ALP182" s="1"/>
      <c r="ALQ182" s="1"/>
      <c r="ALR182" s="1"/>
      <c r="ALS182" s="1"/>
      <c r="ALT182" s="1"/>
      <c r="ALU182" s="1"/>
      <c r="ALV182" s="1"/>
      <c r="ALW182" s="1"/>
      <c r="ALX182" s="1"/>
      <c r="ALY182" s="1"/>
      <c r="ALZ182" s="1"/>
      <c r="AMA182" s="1"/>
      <c r="AMB182" s="1"/>
      <c r="AMC182" s="1"/>
      <c r="AMD182" s="1"/>
      <c r="AME182" s="1"/>
      <c r="AMF182" s="1"/>
      <c r="AMG182" s="1"/>
      <c r="AMH182" s="1"/>
      <c r="AMI182" s="1"/>
      <c r="AMJ182" s="1"/>
    </row>
    <row r="183" spans="1:1025" customHeight="1" ht="12.8">
      <c r="A183" s="1"/>
      <c r="B183" s="14"/>
      <c r="C183" s="30" t="s">
        <v>31</v>
      </c>
      <c r="D183" s="30"/>
      <c r="E183" s="30"/>
      <c r="F183" s="12" t="s">
        <v>3</v>
      </c>
      <c r="G183" s="7">
        <v>134</v>
      </c>
      <c r="H183" s="7">
        <v>140</v>
      </c>
      <c r="I183" s="7">
        <v>129</v>
      </c>
      <c r="J183" s="7">
        <v>142</v>
      </c>
      <c r="K183" s="1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/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  <c r="AKV183" s="1"/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  <c r="ALG183" s="1"/>
      <c r="ALH183" s="1"/>
      <c r="ALI183" s="1"/>
      <c r="ALJ183" s="1"/>
      <c r="ALK183" s="1"/>
      <c r="ALL183" s="1"/>
      <c r="ALM183" s="1"/>
      <c r="ALN183" s="1"/>
      <c r="ALO183" s="1"/>
      <c r="ALP183" s="1"/>
      <c r="ALQ183" s="1"/>
      <c r="ALR183" s="1"/>
      <c r="ALS183" s="1"/>
      <c r="ALT183" s="1"/>
      <c r="ALU183" s="1"/>
      <c r="ALV183" s="1"/>
      <c r="ALW183" s="1"/>
      <c r="ALX183" s="1"/>
      <c r="ALY183" s="1"/>
      <c r="ALZ183" s="1"/>
      <c r="AMA183" s="1"/>
      <c r="AMB183" s="1"/>
      <c r="AMC183" s="1"/>
      <c r="AMD183" s="1"/>
      <c r="AME183" s="1"/>
      <c r="AMF183" s="1"/>
      <c r="AMG183" s="1"/>
      <c r="AMH183" s="1"/>
      <c r="AMI183" s="1"/>
      <c r="AMJ183" s="1"/>
    </row>
    <row r="184" spans="1:1025" customHeight="1" ht="12.75">
      <c r="A184" s="1"/>
      <c r="B184" s="14" t="s">
        <v>148</v>
      </c>
      <c r="C184" s="30" t="s">
        <v>149</v>
      </c>
      <c r="D184" s="30"/>
      <c r="E184" s="30"/>
      <c r="F184" s="12" t="s">
        <v>3</v>
      </c>
      <c r="G184" s="7">
        <v>135</v>
      </c>
      <c r="H184" s="7">
        <v>141</v>
      </c>
      <c r="I184" s="7">
        <v>130</v>
      </c>
      <c r="J184" s="7">
        <v>143</v>
      </c>
      <c r="K184" s="1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  <c r="ALO184" s="1"/>
      <c r="ALP184" s="1"/>
      <c r="ALQ184" s="1"/>
      <c r="ALR184" s="1"/>
      <c r="ALS184" s="1"/>
      <c r="ALT184" s="1"/>
      <c r="ALU184" s="1"/>
      <c r="ALV184" s="1"/>
      <c r="ALW184" s="1"/>
      <c r="ALX184" s="1"/>
      <c r="ALY184" s="1"/>
      <c r="ALZ184" s="1"/>
      <c r="AMA184" s="1"/>
      <c r="AMB184" s="1"/>
      <c r="AMC184" s="1"/>
      <c r="AMD184" s="1"/>
      <c r="AME184" s="1"/>
      <c r="AMF184" s="1"/>
      <c r="AMG184" s="1"/>
      <c r="AMH184" s="1"/>
      <c r="AMI184" s="1"/>
      <c r="AMJ184" s="1"/>
    </row>
    <row r="185" spans="1:1025" customHeight="1" ht="12.8">
      <c r="A185" s="1"/>
      <c r="B185" s="14"/>
      <c r="C185" s="30" t="s">
        <v>31</v>
      </c>
      <c r="D185" s="30"/>
      <c r="E185" s="30"/>
      <c r="F185" s="12" t="s">
        <v>3</v>
      </c>
      <c r="G185" s="7">
        <v>136</v>
      </c>
      <c r="H185" s="7">
        <v>142</v>
      </c>
      <c r="I185" s="7">
        <v>131</v>
      </c>
      <c r="J185" s="7">
        <v>144</v>
      </c>
      <c r="K185" s="13"/>
      <c r="L185" s="32"/>
      <c r="M185" s="3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/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  <c r="AKV185" s="1"/>
      <c r="AKW185" s="1"/>
      <c r="AKX185" s="1"/>
      <c r="AKY185" s="1"/>
      <c r="AKZ185" s="1"/>
      <c r="ALA185" s="1"/>
      <c r="ALB185" s="1"/>
      <c r="ALC185" s="1"/>
      <c r="ALD185" s="1"/>
      <c r="ALE185" s="1"/>
      <c r="ALF185" s="1"/>
      <c r="ALG185" s="1"/>
      <c r="ALH185" s="1"/>
      <c r="ALI185" s="1"/>
      <c r="ALJ185" s="1"/>
      <c r="ALK185" s="1"/>
      <c r="ALL185" s="1"/>
      <c r="ALM185" s="1"/>
      <c r="ALN185" s="1"/>
      <c r="ALO185" s="1"/>
      <c r="ALP185" s="1"/>
      <c r="ALQ185" s="1"/>
      <c r="ALR185" s="1"/>
      <c r="ALS185" s="1"/>
      <c r="ALT185" s="1"/>
      <c r="ALU185" s="1"/>
      <c r="ALV185" s="1"/>
      <c r="ALW185" s="1"/>
      <c r="ALX185" s="1"/>
      <c r="ALY185" s="1"/>
      <c r="ALZ185" s="1"/>
      <c r="AMA185" s="1"/>
      <c r="AMB185" s="1"/>
      <c r="AMC185" s="1"/>
      <c r="AMD185" s="1"/>
      <c r="AME185" s="1"/>
      <c r="AMF185" s="1"/>
      <c r="AMG185" s="1"/>
      <c r="AMH185" s="1"/>
      <c r="AMI185" s="1"/>
      <c r="AMJ185" s="1"/>
    </row>
    <row r="186" spans="1:1025" customHeight="1" ht="12.75" s="32" customFormat="1">
      <c r="B186" s="16" t="s">
        <v>150</v>
      </c>
      <c r="C186" s="16"/>
      <c r="D186" s="16"/>
      <c r="E186" s="16"/>
      <c r="F186" s="17" t="s">
        <v>57</v>
      </c>
      <c r="G186" s="18">
        <f>SUM(G146:G185)</f>
        <v>4660</v>
      </c>
      <c r="H186" s="18">
        <f>SUM(H146:H185)</f>
        <v>4900</v>
      </c>
      <c r="I186" s="18">
        <f>SUM(I146:I185)</f>
        <v>4460</v>
      </c>
      <c r="J186" s="18">
        <f>SUM(J146:J185)</f>
        <v>4980</v>
      </c>
      <c r="K186" s="18">
        <f>SUM(K146:K185)</f>
        <v>0</v>
      </c>
      <c r="L186" s="1"/>
      <c r="M186" s="1"/>
    </row>
    <row r="187" spans="1:1025" customHeight="1" ht="12.75">
      <c r="A187" s="32"/>
      <c r="B187" s="19"/>
      <c r="C187" s="19"/>
      <c r="D187" s="19"/>
      <c r="E187" s="19"/>
      <c r="F187" s="2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/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  <c r="AKV187" s="1"/>
      <c r="AKW187" s="1"/>
      <c r="AKX187" s="1"/>
      <c r="AKY187" s="1"/>
      <c r="AKZ187" s="1"/>
      <c r="ALA187" s="1"/>
      <c r="ALB187" s="1"/>
      <c r="ALC187" s="1"/>
      <c r="ALD187" s="1"/>
      <c r="ALE187" s="1"/>
      <c r="ALF187" s="1"/>
      <c r="ALG187" s="1"/>
      <c r="ALH187" s="1"/>
      <c r="ALI187" s="1"/>
      <c r="ALJ187" s="1"/>
      <c r="ALK187" s="1"/>
      <c r="ALL187" s="1"/>
      <c r="ALM187" s="1"/>
      <c r="ALN187" s="1"/>
      <c r="ALO187" s="1"/>
      <c r="ALP187" s="1"/>
      <c r="ALQ187" s="1"/>
      <c r="ALR187" s="1"/>
      <c r="ALS187" s="1"/>
      <c r="ALT187" s="1"/>
      <c r="ALU187" s="1"/>
      <c r="ALV187" s="1"/>
      <c r="ALW187" s="1"/>
      <c r="ALX187" s="1"/>
      <c r="ALY187" s="1"/>
      <c r="ALZ187" s="1"/>
      <c r="AMA187" s="1"/>
      <c r="AMB187" s="1"/>
      <c r="AMC187" s="1"/>
      <c r="AMD187" s="1"/>
      <c r="AME187" s="1"/>
      <c r="AMF187" s="1"/>
      <c r="AMG187" s="1"/>
      <c r="AMH187" s="1"/>
      <c r="AMI187" s="1"/>
      <c r="AMJ187" s="1"/>
    </row>
    <row r="188" spans="1:1025" customHeight="1" ht="12.75">
      <c r="A188" s="32"/>
      <c r="B188" s="19"/>
      <c r="C188" s="19"/>
      <c r="D188" s="19"/>
      <c r="E188" s="19"/>
      <c r="F188" s="2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/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  <c r="AKV188" s="1"/>
      <c r="AKW188" s="1"/>
      <c r="AKX188" s="1"/>
      <c r="AKY188" s="1"/>
      <c r="AKZ188" s="1"/>
      <c r="ALA188" s="1"/>
      <c r="ALB188" s="1"/>
      <c r="ALC188" s="1"/>
      <c r="ALD188" s="1"/>
      <c r="ALE188" s="1"/>
      <c r="ALF188" s="1"/>
      <c r="ALG188" s="1"/>
      <c r="ALH188" s="1"/>
      <c r="ALI188" s="1"/>
      <c r="ALJ188" s="1"/>
      <c r="ALK188" s="1"/>
      <c r="ALL188" s="1"/>
      <c r="ALM188" s="1"/>
      <c r="ALN188" s="1"/>
      <c r="ALO188" s="1"/>
      <c r="ALP188" s="1"/>
      <c r="ALQ188" s="1"/>
      <c r="ALR188" s="1"/>
      <c r="ALS188" s="1"/>
      <c r="ALT188" s="1"/>
      <c r="ALU188" s="1"/>
      <c r="ALV188" s="1"/>
      <c r="ALW188" s="1"/>
      <c r="ALX188" s="1"/>
      <c r="ALY188" s="1"/>
      <c r="ALZ188" s="1"/>
      <c r="AMA188" s="1"/>
      <c r="AMB188" s="1"/>
      <c r="AMC188" s="1"/>
      <c r="AMD188" s="1"/>
      <c r="AME188" s="1"/>
      <c r="AMF188" s="1"/>
      <c r="AMG188" s="1"/>
      <c r="AMH188" s="1"/>
      <c r="AMI188" s="1"/>
      <c r="AMJ188" s="1"/>
    </row>
    <row r="189" spans="1:1025" customHeight="1" ht="12.75">
      <c r="A189" s="1"/>
      <c r="B189" s="27" t="s">
        <v>151</v>
      </c>
      <c r="C189" s="27"/>
      <c r="D189" s="27"/>
      <c r="E189" s="27"/>
      <c r="F189" s="27"/>
      <c r="G189" s="28"/>
      <c r="H189" s="28"/>
      <c r="I189" s="28"/>
      <c r="J189" s="28"/>
      <c r="K189" s="2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  <c r="AKV189" s="1"/>
      <c r="AKW189" s="1"/>
      <c r="AKX189" s="1"/>
      <c r="AKY189" s="1"/>
      <c r="AKZ189" s="1"/>
      <c r="ALA189" s="1"/>
      <c r="ALB189" s="1"/>
      <c r="ALC189" s="1"/>
      <c r="ALD189" s="1"/>
      <c r="ALE189" s="1"/>
      <c r="ALF189" s="1"/>
      <c r="ALG189" s="1"/>
      <c r="ALH189" s="1"/>
      <c r="ALI189" s="1"/>
      <c r="ALJ189" s="1"/>
      <c r="ALK189" s="1"/>
      <c r="ALL189" s="1"/>
      <c r="ALM189" s="1"/>
      <c r="ALN189" s="1"/>
      <c r="ALO189" s="1"/>
      <c r="ALP189" s="1"/>
      <c r="ALQ189" s="1"/>
      <c r="ALR189" s="1"/>
      <c r="ALS189" s="1"/>
      <c r="ALT189" s="1"/>
      <c r="ALU189" s="1"/>
      <c r="ALV189" s="1"/>
      <c r="ALW189" s="1"/>
      <c r="ALX189" s="1"/>
      <c r="ALY189" s="1"/>
      <c r="ALZ189" s="1"/>
      <c r="AMA189" s="1"/>
      <c r="AMB189" s="1"/>
      <c r="AMC189" s="1"/>
      <c r="AMD189" s="1"/>
      <c r="AME189" s="1"/>
      <c r="AMF189" s="1"/>
      <c r="AMG189" s="1"/>
      <c r="AMH189" s="1"/>
      <c r="AMI189" s="1"/>
      <c r="AMJ189" s="1"/>
    </row>
    <row r="190" spans="1:1025" customHeight="1" ht="12.75">
      <c r="A190" s="1"/>
      <c r="B190" s="14" t="s">
        <v>152</v>
      </c>
      <c r="C190" s="9" t="s">
        <v>153</v>
      </c>
      <c r="D190" s="29" t="s">
        <v>9</v>
      </c>
      <c r="E190" s="30" t="s">
        <v>5</v>
      </c>
      <c r="F190" s="12" t="s">
        <v>3</v>
      </c>
      <c r="G190" s="7">
        <v>97</v>
      </c>
      <c r="H190" s="7">
        <v>103</v>
      </c>
      <c r="I190" s="7">
        <v>92</v>
      </c>
      <c r="J190" s="7">
        <v>105</v>
      </c>
      <c r="K190" s="3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  <c r="AID190" s="1"/>
      <c r="AIE190" s="1"/>
      <c r="AIF190" s="1"/>
      <c r="AIG190" s="1"/>
      <c r="AIH190" s="1"/>
      <c r="AII190" s="1"/>
      <c r="AIJ190" s="1"/>
      <c r="AIK190" s="1"/>
      <c r="AIL190" s="1"/>
      <c r="AIM190" s="1"/>
      <c r="AIN190" s="1"/>
      <c r="AIO190" s="1"/>
      <c r="AIP190" s="1"/>
      <c r="AIQ190" s="1"/>
      <c r="AIR190" s="1"/>
      <c r="AIS190" s="1"/>
      <c r="AIT190" s="1"/>
      <c r="AIU190" s="1"/>
      <c r="AIV190" s="1"/>
      <c r="AIW190" s="1"/>
      <c r="AIX190" s="1"/>
      <c r="AIY190" s="1"/>
      <c r="AIZ190" s="1"/>
      <c r="AJA190" s="1"/>
      <c r="AJB190" s="1"/>
      <c r="AJC190" s="1"/>
      <c r="AJD190" s="1"/>
      <c r="AJE190" s="1"/>
      <c r="AJF190" s="1"/>
      <c r="AJG190" s="1"/>
      <c r="AJH190" s="1"/>
      <c r="AJI190" s="1"/>
      <c r="AJJ190" s="1"/>
      <c r="AJK190" s="1"/>
      <c r="AJL190" s="1"/>
      <c r="AJM190" s="1"/>
      <c r="AJN190" s="1"/>
      <c r="AJO190" s="1"/>
      <c r="AJP190" s="1"/>
      <c r="AJQ190" s="1"/>
      <c r="AJR190" s="1"/>
      <c r="AJS190" s="1"/>
      <c r="AJT190" s="1"/>
      <c r="AJU190" s="1"/>
      <c r="AJV190" s="1"/>
      <c r="AJW190" s="1"/>
      <c r="AJX190" s="1"/>
      <c r="AJY190" s="1"/>
      <c r="AJZ190" s="1"/>
      <c r="AKA190" s="1"/>
      <c r="AKB190" s="1"/>
      <c r="AKC190" s="1"/>
      <c r="AKD190" s="1"/>
      <c r="AKE190" s="1"/>
      <c r="AKF190" s="1"/>
      <c r="AKG190" s="1"/>
      <c r="AKH190" s="1"/>
      <c r="AKI190" s="1"/>
      <c r="AKJ190" s="1"/>
      <c r="AKK190" s="1"/>
      <c r="AKL190" s="1"/>
      <c r="AKM190" s="1"/>
      <c r="AKN190" s="1"/>
      <c r="AKO190" s="1"/>
      <c r="AKP190" s="1"/>
      <c r="AKQ190" s="1"/>
      <c r="AKR190" s="1"/>
      <c r="AKS190" s="1"/>
      <c r="AKT190" s="1"/>
      <c r="AKU190" s="1"/>
      <c r="AKV190" s="1"/>
      <c r="AKW190" s="1"/>
      <c r="AKX190" s="1"/>
      <c r="AKY190" s="1"/>
      <c r="AKZ190" s="1"/>
      <c r="ALA190" s="1"/>
      <c r="ALB190" s="1"/>
      <c r="ALC190" s="1"/>
      <c r="ALD190" s="1"/>
      <c r="ALE190" s="1"/>
      <c r="ALF190" s="1"/>
      <c r="ALG190" s="1"/>
      <c r="ALH190" s="1"/>
      <c r="ALI190" s="1"/>
      <c r="ALJ190" s="1"/>
      <c r="ALK190" s="1"/>
      <c r="ALL190" s="1"/>
      <c r="ALM190" s="1"/>
      <c r="ALN190" s="1"/>
      <c r="ALO190" s="1"/>
      <c r="ALP190" s="1"/>
      <c r="ALQ190" s="1"/>
      <c r="ALR190" s="1"/>
      <c r="ALS190" s="1"/>
      <c r="ALT190" s="1"/>
      <c r="ALU190" s="1"/>
      <c r="ALV190" s="1"/>
      <c r="ALW190" s="1"/>
      <c r="ALX190" s="1"/>
      <c r="ALY190" s="1"/>
      <c r="ALZ190" s="1"/>
      <c r="AMA190" s="1"/>
      <c r="AMB190" s="1"/>
      <c r="AMC190" s="1"/>
      <c r="AMD190" s="1"/>
      <c r="AME190" s="1"/>
      <c r="AMF190" s="1"/>
      <c r="AMG190" s="1"/>
      <c r="AMH190" s="1"/>
      <c r="AMI190" s="1"/>
      <c r="AMJ190" s="1"/>
    </row>
    <row r="191" spans="1:1025" customHeight="1" ht="12.8">
      <c r="A191" s="1"/>
      <c r="B191" s="14"/>
      <c r="C191" s="9"/>
      <c r="D191" s="29"/>
      <c r="E191" s="30" t="s">
        <v>6</v>
      </c>
      <c r="F191" s="12" t="s">
        <v>3</v>
      </c>
      <c r="G191" s="7">
        <v>98</v>
      </c>
      <c r="H191" s="7">
        <v>104</v>
      </c>
      <c r="I191" s="7">
        <v>93</v>
      </c>
      <c r="J191" s="7">
        <v>106</v>
      </c>
      <c r="K191" s="1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  <c r="ALO191" s="1"/>
      <c r="ALP191" s="1"/>
      <c r="ALQ191" s="1"/>
      <c r="ALR191" s="1"/>
      <c r="ALS191" s="1"/>
      <c r="ALT191" s="1"/>
      <c r="ALU191" s="1"/>
      <c r="ALV191" s="1"/>
      <c r="ALW191" s="1"/>
      <c r="ALX191" s="1"/>
      <c r="ALY191" s="1"/>
      <c r="ALZ191" s="1"/>
      <c r="AMA191" s="1"/>
      <c r="AMB191" s="1"/>
      <c r="AMC191" s="1"/>
      <c r="AMD191" s="1"/>
      <c r="AME191" s="1"/>
      <c r="AMF191" s="1"/>
      <c r="AMG191" s="1"/>
      <c r="AMH191" s="1"/>
      <c r="AMI191" s="1"/>
      <c r="AMJ191" s="1"/>
    </row>
    <row r="192" spans="1:1025" customHeight="1" ht="12.75">
      <c r="A192" s="1"/>
      <c r="B192" s="14"/>
      <c r="C192" s="9"/>
      <c r="D192" s="9" t="s">
        <v>10</v>
      </c>
      <c r="E192" s="30" t="s">
        <v>5</v>
      </c>
      <c r="F192" s="12" t="s">
        <v>3</v>
      </c>
      <c r="G192" s="7">
        <v>99</v>
      </c>
      <c r="H192" s="7">
        <v>105</v>
      </c>
      <c r="I192" s="7">
        <v>94</v>
      </c>
      <c r="J192" s="7">
        <v>107</v>
      </c>
      <c r="K192" s="1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  <c r="AKV192" s="1"/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  <c r="ALG192" s="1"/>
      <c r="ALH192" s="1"/>
      <c r="ALI192" s="1"/>
      <c r="ALJ192" s="1"/>
      <c r="ALK192" s="1"/>
      <c r="ALL192" s="1"/>
      <c r="ALM192" s="1"/>
      <c r="ALN192" s="1"/>
      <c r="ALO192" s="1"/>
      <c r="ALP192" s="1"/>
      <c r="ALQ192" s="1"/>
      <c r="ALR192" s="1"/>
      <c r="ALS192" s="1"/>
      <c r="ALT192" s="1"/>
      <c r="ALU192" s="1"/>
      <c r="ALV192" s="1"/>
      <c r="ALW192" s="1"/>
      <c r="ALX192" s="1"/>
      <c r="ALY192" s="1"/>
      <c r="ALZ192" s="1"/>
      <c r="AMA192" s="1"/>
      <c r="AMB192" s="1"/>
      <c r="AMC192" s="1"/>
      <c r="AMD192" s="1"/>
      <c r="AME192" s="1"/>
      <c r="AMF192" s="1"/>
      <c r="AMG192" s="1"/>
      <c r="AMH192" s="1"/>
      <c r="AMI192" s="1"/>
      <c r="AMJ192" s="1"/>
    </row>
    <row r="193" spans="1:1025" customHeight="1" ht="12.8">
      <c r="A193" s="1"/>
      <c r="B193" s="14"/>
      <c r="C193" s="9"/>
      <c r="D193" s="9"/>
      <c r="E193" s="30" t="s">
        <v>6</v>
      </c>
      <c r="F193" s="12" t="s">
        <v>3</v>
      </c>
      <c r="G193" s="7">
        <v>100</v>
      </c>
      <c r="H193" s="7">
        <v>106</v>
      </c>
      <c r="I193" s="7">
        <v>95</v>
      </c>
      <c r="J193" s="7">
        <v>108</v>
      </c>
      <c r="K193" s="1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  <c r="AID193" s="1"/>
      <c r="AIE193" s="1"/>
      <c r="AIF193" s="1"/>
      <c r="AIG193" s="1"/>
      <c r="AIH193" s="1"/>
      <c r="AII193" s="1"/>
      <c r="AIJ193" s="1"/>
      <c r="AIK193" s="1"/>
      <c r="AIL193" s="1"/>
      <c r="AIM193" s="1"/>
      <c r="AIN193" s="1"/>
      <c r="AIO193" s="1"/>
      <c r="AIP193" s="1"/>
      <c r="AIQ193" s="1"/>
      <c r="AIR193" s="1"/>
      <c r="AIS193" s="1"/>
      <c r="AIT193" s="1"/>
      <c r="AIU193" s="1"/>
      <c r="AIV193" s="1"/>
      <c r="AIW193" s="1"/>
      <c r="AIX193" s="1"/>
      <c r="AIY193" s="1"/>
      <c r="AIZ193" s="1"/>
      <c r="AJA193" s="1"/>
      <c r="AJB193" s="1"/>
      <c r="AJC193" s="1"/>
      <c r="AJD193" s="1"/>
      <c r="AJE193" s="1"/>
      <c r="AJF193" s="1"/>
      <c r="AJG193" s="1"/>
      <c r="AJH193" s="1"/>
      <c r="AJI193" s="1"/>
      <c r="AJJ193" s="1"/>
      <c r="AJK193" s="1"/>
      <c r="AJL193" s="1"/>
      <c r="AJM193" s="1"/>
      <c r="AJN193" s="1"/>
      <c r="AJO193" s="1"/>
      <c r="AJP193" s="1"/>
      <c r="AJQ193" s="1"/>
      <c r="AJR193" s="1"/>
      <c r="AJS193" s="1"/>
      <c r="AJT193" s="1"/>
      <c r="AJU193" s="1"/>
      <c r="AJV193" s="1"/>
      <c r="AJW193" s="1"/>
      <c r="AJX193" s="1"/>
      <c r="AJY193" s="1"/>
      <c r="AJZ193" s="1"/>
      <c r="AKA193" s="1"/>
      <c r="AKB193" s="1"/>
      <c r="AKC193" s="1"/>
      <c r="AKD193" s="1"/>
      <c r="AKE193" s="1"/>
      <c r="AKF193" s="1"/>
      <c r="AKG193" s="1"/>
      <c r="AKH193" s="1"/>
      <c r="AKI193" s="1"/>
      <c r="AKJ193" s="1"/>
      <c r="AKK193" s="1"/>
      <c r="AKL193" s="1"/>
      <c r="AKM193" s="1"/>
      <c r="AKN193" s="1"/>
      <c r="AKO193" s="1"/>
      <c r="AKP193" s="1"/>
      <c r="AKQ193" s="1"/>
      <c r="AKR193" s="1"/>
      <c r="AKS193" s="1"/>
      <c r="AKT193" s="1"/>
      <c r="AKU193" s="1"/>
      <c r="AKV193" s="1"/>
      <c r="AKW193" s="1"/>
      <c r="AKX193" s="1"/>
      <c r="AKY193" s="1"/>
      <c r="AKZ193" s="1"/>
      <c r="ALA193" s="1"/>
      <c r="ALB193" s="1"/>
      <c r="ALC193" s="1"/>
      <c r="ALD193" s="1"/>
      <c r="ALE193" s="1"/>
      <c r="ALF193" s="1"/>
      <c r="ALG193" s="1"/>
      <c r="ALH193" s="1"/>
      <c r="ALI193" s="1"/>
      <c r="ALJ193" s="1"/>
      <c r="ALK193" s="1"/>
      <c r="ALL193" s="1"/>
      <c r="ALM193" s="1"/>
      <c r="ALN193" s="1"/>
      <c r="ALO193" s="1"/>
      <c r="ALP193" s="1"/>
      <c r="ALQ193" s="1"/>
      <c r="ALR193" s="1"/>
      <c r="ALS193" s="1"/>
      <c r="ALT193" s="1"/>
      <c r="ALU193" s="1"/>
      <c r="ALV193" s="1"/>
      <c r="ALW193" s="1"/>
      <c r="ALX193" s="1"/>
      <c r="ALY193" s="1"/>
      <c r="ALZ193" s="1"/>
      <c r="AMA193" s="1"/>
      <c r="AMB193" s="1"/>
      <c r="AMC193" s="1"/>
      <c r="AMD193" s="1"/>
      <c r="AME193" s="1"/>
      <c r="AMF193" s="1"/>
      <c r="AMG193" s="1"/>
      <c r="AMH193" s="1"/>
      <c r="AMI193" s="1"/>
      <c r="AMJ193" s="1"/>
    </row>
    <row r="194" spans="1:1025" customHeight="1" ht="12.75">
      <c r="A194" s="1"/>
      <c r="B194" s="14"/>
      <c r="C194" s="9" t="s">
        <v>154</v>
      </c>
      <c r="D194" s="9" t="s">
        <v>14</v>
      </c>
      <c r="E194" s="30" t="s">
        <v>5</v>
      </c>
      <c r="F194" s="12" t="s">
        <v>3</v>
      </c>
      <c r="G194" s="7">
        <v>101</v>
      </c>
      <c r="H194" s="7">
        <v>107</v>
      </c>
      <c r="I194" s="7">
        <v>96</v>
      </c>
      <c r="J194" s="7">
        <v>109</v>
      </c>
      <c r="K194" s="1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  <c r="AID194" s="1"/>
      <c r="AIE194" s="1"/>
      <c r="AIF194" s="1"/>
      <c r="AIG194" s="1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1"/>
      <c r="AJE194" s="1"/>
      <c r="AJF194" s="1"/>
      <c r="AJG194" s="1"/>
      <c r="AJH194" s="1"/>
      <c r="AJI194" s="1"/>
      <c r="AJJ194" s="1"/>
      <c r="AJK194" s="1"/>
      <c r="AJL194" s="1"/>
      <c r="AJM194" s="1"/>
      <c r="AJN194" s="1"/>
      <c r="AJO194" s="1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  <c r="AKV194" s="1"/>
      <c r="AKW194" s="1"/>
      <c r="AKX194" s="1"/>
      <c r="AKY194" s="1"/>
      <c r="AKZ194" s="1"/>
      <c r="ALA194" s="1"/>
      <c r="ALB194" s="1"/>
      <c r="ALC194" s="1"/>
      <c r="ALD194" s="1"/>
      <c r="ALE194" s="1"/>
      <c r="ALF194" s="1"/>
      <c r="ALG194" s="1"/>
      <c r="ALH194" s="1"/>
      <c r="ALI194" s="1"/>
      <c r="ALJ194" s="1"/>
      <c r="ALK194" s="1"/>
      <c r="ALL194" s="1"/>
      <c r="ALM194" s="1"/>
      <c r="ALN194" s="1"/>
      <c r="ALO194" s="1"/>
      <c r="ALP194" s="1"/>
      <c r="ALQ194" s="1"/>
      <c r="ALR194" s="1"/>
      <c r="ALS194" s="1"/>
      <c r="ALT194" s="1"/>
      <c r="ALU194" s="1"/>
      <c r="ALV194" s="1"/>
      <c r="ALW194" s="1"/>
      <c r="ALX194" s="1"/>
      <c r="ALY194" s="1"/>
      <c r="ALZ194" s="1"/>
      <c r="AMA194" s="1"/>
      <c r="AMB194" s="1"/>
      <c r="AMC194" s="1"/>
      <c r="AMD194" s="1"/>
      <c r="AME194" s="1"/>
      <c r="AMF194" s="1"/>
      <c r="AMG194" s="1"/>
      <c r="AMH194" s="1"/>
      <c r="AMI194" s="1"/>
      <c r="AMJ194" s="1"/>
    </row>
    <row r="195" spans="1:1025" customHeight="1" ht="12.8">
      <c r="A195" s="1"/>
      <c r="B195" s="14"/>
      <c r="C195" s="9"/>
      <c r="D195" s="9"/>
      <c r="E195" s="30" t="s">
        <v>6</v>
      </c>
      <c r="F195" s="12" t="s">
        <v>3</v>
      </c>
      <c r="G195" s="7">
        <v>102</v>
      </c>
      <c r="H195" s="7">
        <v>108</v>
      </c>
      <c r="I195" s="7">
        <v>97</v>
      </c>
      <c r="J195" s="7">
        <v>110</v>
      </c>
      <c r="K195" s="1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  <c r="AID195" s="1"/>
      <c r="AIE195" s="1"/>
      <c r="AIF195" s="1"/>
      <c r="AIG195" s="1"/>
      <c r="AIH195" s="1"/>
      <c r="AII195" s="1"/>
      <c r="AIJ195" s="1"/>
      <c r="AIK195" s="1"/>
      <c r="AIL195" s="1"/>
      <c r="AIM195" s="1"/>
      <c r="AIN195" s="1"/>
      <c r="AIO195" s="1"/>
      <c r="AIP195" s="1"/>
      <c r="AIQ195" s="1"/>
      <c r="AIR195" s="1"/>
      <c r="AIS195" s="1"/>
      <c r="AIT195" s="1"/>
      <c r="AIU195" s="1"/>
      <c r="AIV195" s="1"/>
      <c r="AIW195" s="1"/>
      <c r="AIX195" s="1"/>
      <c r="AIY195" s="1"/>
      <c r="AIZ195" s="1"/>
      <c r="AJA195" s="1"/>
      <c r="AJB195" s="1"/>
      <c r="AJC195" s="1"/>
      <c r="AJD195" s="1"/>
      <c r="AJE195" s="1"/>
      <c r="AJF195" s="1"/>
      <c r="AJG195" s="1"/>
      <c r="AJH195" s="1"/>
      <c r="AJI195" s="1"/>
      <c r="AJJ195" s="1"/>
      <c r="AJK195" s="1"/>
      <c r="AJL195" s="1"/>
      <c r="AJM195" s="1"/>
      <c r="AJN195" s="1"/>
      <c r="AJO195" s="1"/>
      <c r="AJP195" s="1"/>
      <c r="AJQ195" s="1"/>
      <c r="AJR195" s="1"/>
      <c r="AJS195" s="1"/>
      <c r="AJT195" s="1"/>
      <c r="AJU195" s="1"/>
      <c r="AJV195" s="1"/>
      <c r="AJW195" s="1"/>
      <c r="AJX195" s="1"/>
      <c r="AJY195" s="1"/>
      <c r="AJZ195" s="1"/>
      <c r="AKA195" s="1"/>
      <c r="AKB195" s="1"/>
      <c r="AKC195" s="1"/>
      <c r="AKD195" s="1"/>
      <c r="AKE195" s="1"/>
      <c r="AKF195" s="1"/>
      <c r="AKG195" s="1"/>
      <c r="AKH195" s="1"/>
      <c r="AKI195" s="1"/>
      <c r="AKJ195" s="1"/>
      <c r="AKK195" s="1"/>
      <c r="AKL195" s="1"/>
      <c r="AKM195" s="1"/>
      <c r="AKN195" s="1"/>
      <c r="AKO195" s="1"/>
      <c r="AKP195" s="1"/>
      <c r="AKQ195" s="1"/>
      <c r="AKR195" s="1"/>
      <c r="AKS195" s="1"/>
      <c r="AKT195" s="1"/>
      <c r="AKU195" s="1"/>
      <c r="AKV195" s="1"/>
      <c r="AKW195" s="1"/>
      <c r="AKX195" s="1"/>
      <c r="AKY195" s="1"/>
      <c r="AKZ195" s="1"/>
      <c r="ALA195" s="1"/>
      <c r="ALB195" s="1"/>
      <c r="ALC195" s="1"/>
      <c r="ALD195" s="1"/>
      <c r="ALE195" s="1"/>
      <c r="ALF195" s="1"/>
      <c r="ALG195" s="1"/>
      <c r="ALH195" s="1"/>
      <c r="ALI195" s="1"/>
      <c r="ALJ195" s="1"/>
      <c r="ALK195" s="1"/>
      <c r="ALL195" s="1"/>
      <c r="ALM195" s="1"/>
      <c r="ALN195" s="1"/>
      <c r="ALO195" s="1"/>
      <c r="ALP195" s="1"/>
      <c r="ALQ195" s="1"/>
      <c r="ALR195" s="1"/>
      <c r="ALS195" s="1"/>
      <c r="ALT195" s="1"/>
      <c r="ALU195" s="1"/>
      <c r="ALV195" s="1"/>
      <c r="ALW195" s="1"/>
      <c r="ALX195" s="1"/>
      <c r="ALY195" s="1"/>
      <c r="ALZ195" s="1"/>
      <c r="AMA195" s="1"/>
      <c r="AMB195" s="1"/>
      <c r="AMC195" s="1"/>
      <c r="AMD195" s="1"/>
      <c r="AME195" s="1"/>
      <c r="AMF195" s="1"/>
      <c r="AMG195" s="1"/>
      <c r="AMH195" s="1"/>
      <c r="AMI195" s="1"/>
      <c r="AMJ195" s="1"/>
    </row>
    <row r="196" spans="1:1025" customHeight="1" ht="12.8">
      <c r="A196" s="1"/>
      <c r="B196" s="14"/>
      <c r="C196" s="9"/>
      <c r="D196" s="29" t="s">
        <v>18</v>
      </c>
      <c r="E196" s="30" t="s">
        <v>5</v>
      </c>
      <c r="F196" s="12" t="s">
        <v>3</v>
      </c>
      <c r="G196" s="7">
        <v>103</v>
      </c>
      <c r="H196" s="7">
        <v>109</v>
      </c>
      <c r="I196" s="7">
        <v>98</v>
      </c>
      <c r="J196" s="7">
        <v>111</v>
      </c>
      <c r="K196" s="1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  <c r="AKV196" s="1"/>
      <c r="AKW196" s="1"/>
      <c r="AKX196" s="1"/>
      <c r="AKY196" s="1"/>
      <c r="AKZ196" s="1"/>
      <c r="ALA196" s="1"/>
      <c r="ALB196" s="1"/>
      <c r="ALC196" s="1"/>
      <c r="ALD196" s="1"/>
      <c r="ALE196" s="1"/>
      <c r="ALF196" s="1"/>
      <c r="ALG196" s="1"/>
      <c r="ALH196" s="1"/>
      <c r="ALI196" s="1"/>
      <c r="ALJ196" s="1"/>
      <c r="ALK196" s="1"/>
      <c r="ALL196" s="1"/>
      <c r="ALM196" s="1"/>
      <c r="ALN196" s="1"/>
      <c r="ALO196" s="1"/>
      <c r="ALP196" s="1"/>
      <c r="ALQ196" s="1"/>
      <c r="ALR196" s="1"/>
      <c r="ALS196" s="1"/>
      <c r="ALT196" s="1"/>
      <c r="ALU196" s="1"/>
      <c r="ALV196" s="1"/>
      <c r="ALW196" s="1"/>
      <c r="ALX196" s="1"/>
      <c r="ALY196" s="1"/>
      <c r="ALZ196" s="1"/>
      <c r="AMA196" s="1"/>
      <c r="AMB196" s="1"/>
      <c r="AMC196" s="1"/>
      <c r="AMD196" s="1"/>
      <c r="AME196" s="1"/>
      <c r="AMF196" s="1"/>
      <c r="AMG196" s="1"/>
      <c r="AMH196" s="1"/>
      <c r="AMI196" s="1"/>
      <c r="AMJ196" s="1"/>
    </row>
    <row r="197" spans="1:1025" customHeight="1" ht="12.8">
      <c r="A197" s="1"/>
      <c r="B197" s="14"/>
      <c r="C197" s="9"/>
      <c r="D197" s="29"/>
      <c r="E197" s="30" t="s">
        <v>6</v>
      </c>
      <c r="F197" s="12" t="s">
        <v>3</v>
      </c>
      <c r="G197" s="7">
        <v>104</v>
      </c>
      <c r="H197" s="7">
        <v>110</v>
      </c>
      <c r="I197" s="7">
        <v>99</v>
      </c>
      <c r="J197" s="7">
        <v>112</v>
      </c>
      <c r="K197" s="1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  <c r="AID197" s="1"/>
      <c r="AIE197" s="1"/>
      <c r="AIF197" s="1"/>
      <c r="AIG197" s="1"/>
      <c r="AIH197" s="1"/>
      <c r="AII197" s="1"/>
      <c r="AIJ197" s="1"/>
      <c r="AIK197" s="1"/>
      <c r="AIL197" s="1"/>
      <c r="AIM197" s="1"/>
      <c r="AIN197" s="1"/>
      <c r="AIO197" s="1"/>
      <c r="AIP197" s="1"/>
      <c r="AIQ197" s="1"/>
      <c r="AIR197" s="1"/>
      <c r="AIS197" s="1"/>
      <c r="AIT197" s="1"/>
      <c r="AIU197" s="1"/>
      <c r="AIV197" s="1"/>
      <c r="AIW197" s="1"/>
      <c r="AIX197" s="1"/>
      <c r="AIY197" s="1"/>
      <c r="AIZ197" s="1"/>
      <c r="AJA197" s="1"/>
      <c r="AJB197" s="1"/>
      <c r="AJC197" s="1"/>
      <c r="AJD197" s="1"/>
      <c r="AJE197" s="1"/>
      <c r="AJF197" s="1"/>
      <c r="AJG197" s="1"/>
      <c r="AJH197" s="1"/>
      <c r="AJI197" s="1"/>
      <c r="AJJ197" s="1"/>
      <c r="AJK197" s="1"/>
      <c r="AJL197" s="1"/>
      <c r="AJM197" s="1"/>
      <c r="AJN197" s="1"/>
      <c r="AJO197" s="1"/>
      <c r="AJP197" s="1"/>
      <c r="AJQ197" s="1"/>
      <c r="AJR197" s="1"/>
      <c r="AJS197" s="1"/>
      <c r="AJT197" s="1"/>
      <c r="AJU197" s="1"/>
      <c r="AJV197" s="1"/>
      <c r="AJW197" s="1"/>
      <c r="AJX197" s="1"/>
      <c r="AJY197" s="1"/>
      <c r="AJZ197" s="1"/>
      <c r="AKA197" s="1"/>
      <c r="AKB197" s="1"/>
      <c r="AKC197" s="1"/>
      <c r="AKD197" s="1"/>
      <c r="AKE197" s="1"/>
      <c r="AKF197" s="1"/>
      <c r="AKG197" s="1"/>
      <c r="AKH197" s="1"/>
      <c r="AKI197" s="1"/>
      <c r="AKJ197" s="1"/>
      <c r="AKK197" s="1"/>
      <c r="AKL197" s="1"/>
      <c r="AKM197" s="1"/>
      <c r="AKN197" s="1"/>
      <c r="AKO197" s="1"/>
      <c r="AKP197" s="1"/>
      <c r="AKQ197" s="1"/>
      <c r="AKR197" s="1"/>
      <c r="AKS197" s="1"/>
      <c r="AKT197" s="1"/>
      <c r="AKU197" s="1"/>
      <c r="AKV197" s="1"/>
      <c r="AKW197" s="1"/>
      <c r="AKX197" s="1"/>
      <c r="AKY197" s="1"/>
      <c r="AKZ197" s="1"/>
      <c r="ALA197" s="1"/>
      <c r="ALB197" s="1"/>
      <c r="ALC197" s="1"/>
      <c r="ALD197" s="1"/>
      <c r="ALE197" s="1"/>
      <c r="ALF197" s="1"/>
      <c r="ALG197" s="1"/>
      <c r="ALH197" s="1"/>
      <c r="ALI197" s="1"/>
      <c r="ALJ197" s="1"/>
      <c r="ALK197" s="1"/>
      <c r="ALL197" s="1"/>
      <c r="ALM197" s="1"/>
      <c r="ALN197" s="1"/>
      <c r="ALO197" s="1"/>
      <c r="ALP197" s="1"/>
      <c r="ALQ197" s="1"/>
      <c r="ALR197" s="1"/>
      <c r="ALS197" s="1"/>
      <c r="ALT197" s="1"/>
      <c r="ALU197" s="1"/>
      <c r="ALV197" s="1"/>
      <c r="ALW197" s="1"/>
      <c r="ALX197" s="1"/>
      <c r="ALY197" s="1"/>
      <c r="ALZ197" s="1"/>
      <c r="AMA197" s="1"/>
      <c r="AMB197" s="1"/>
      <c r="AMC197" s="1"/>
      <c r="AMD197" s="1"/>
      <c r="AME197" s="1"/>
      <c r="AMF197" s="1"/>
      <c r="AMG197" s="1"/>
      <c r="AMH197" s="1"/>
      <c r="AMI197" s="1"/>
      <c r="AMJ197" s="1"/>
    </row>
    <row r="198" spans="1:1025" customHeight="1" ht="12.75">
      <c r="A198" s="1"/>
      <c r="B198" s="14"/>
      <c r="C198" s="9"/>
      <c r="D198" s="9" t="s">
        <v>19</v>
      </c>
      <c r="E198" s="30" t="s">
        <v>5</v>
      </c>
      <c r="F198" s="12" t="s">
        <v>3</v>
      </c>
      <c r="G198" s="7">
        <v>105</v>
      </c>
      <c r="H198" s="7">
        <v>111</v>
      </c>
      <c r="I198" s="7">
        <v>100</v>
      </c>
      <c r="J198" s="7">
        <v>113</v>
      </c>
      <c r="K198" s="1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  <c r="AID198" s="1"/>
      <c r="AIE198" s="1"/>
      <c r="AIF198" s="1"/>
      <c r="AIG198" s="1"/>
      <c r="AIH198" s="1"/>
      <c r="AII198" s="1"/>
      <c r="AIJ198" s="1"/>
      <c r="AIK198" s="1"/>
      <c r="AIL198" s="1"/>
      <c r="AIM198" s="1"/>
      <c r="AIN198" s="1"/>
      <c r="AIO198" s="1"/>
      <c r="AIP198" s="1"/>
      <c r="AIQ198" s="1"/>
      <c r="AIR198" s="1"/>
      <c r="AIS198" s="1"/>
      <c r="AIT198" s="1"/>
      <c r="AIU198" s="1"/>
      <c r="AIV198" s="1"/>
      <c r="AIW198" s="1"/>
      <c r="AIX198" s="1"/>
      <c r="AIY198" s="1"/>
      <c r="AIZ198" s="1"/>
      <c r="AJA198" s="1"/>
      <c r="AJB198" s="1"/>
      <c r="AJC198" s="1"/>
      <c r="AJD198" s="1"/>
      <c r="AJE198" s="1"/>
      <c r="AJF198" s="1"/>
      <c r="AJG198" s="1"/>
      <c r="AJH198" s="1"/>
      <c r="AJI198" s="1"/>
      <c r="AJJ198" s="1"/>
      <c r="AJK198" s="1"/>
      <c r="AJL198" s="1"/>
      <c r="AJM198" s="1"/>
      <c r="AJN198" s="1"/>
      <c r="AJO198" s="1"/>
      <c r="AJP198" s="1"/>
      <c r="AJQ198" s="1"/>
      <c r="AJR198" s="1"/>
      <c r="AJS198" s="1"/>
      <c r="AJT198" s="1"/>
      <c r="AJU198" s="1"/>
      <c r="AJV198" s="1"/>
      <c r="AJW198" s="1"/>
      <c r="AJX198" s="1"/>
      <c r="AJY198" s="1"/>
      <c r="AJZ198" s="1"/>
      <c r="AKA198" s="1"/>
      <c r="AKB198" s="1"/>
      <c r="AKC198" s="1"/>
      <c r="AKD198" s="1"/>
      <c r="AKE198" s="1"/>
      <c r="AKF198" s="1"/>
      <c r="AKG198" s="1"/>
      <c r="AKH198" s="1"/>
      <c r="AKI198" s="1"/>
      <c r="AKJ198" s="1"/>
      <c r="AKK198" s="1"/>
      <c r="AKL198" s="1"/>
      <c r="AKM198" s="1"/>
      <c r="AKN198" s="1"/>
      <c r="AKO198" s="1"/>
      <c r="AKP198" s="1"/>
      <c r="AKQ198" s="1"/>
      <c r="AKR198" s="1"/>
      <c r="AKS198" s="1"/>
      <c r="AKT198" s="1"/>
      <c r="AKU198" s="1"/>
      <c r="AKV198" s="1"/>
      <c r="AKW198" s="1"/>
      <c r="AKX198" s="1"/>
      <c r="AKY198" s="1"/>
      <c r="AKZ198" s="1"/>
      <c r="ALA198" s="1"/>
      <c r="ALB198" s="1"/>
      <c r="ALC198" s="1"/>
      <c r="ALD198" s="1"/>
      <c r="ALE198" s="1"/>
      <c r="ALF198" s="1"/>
      <c r="ALG198" s="1"/>
      <c r="ALH198" s="1"/>
      <c r="ALI198" s="1"/>
      <c r="ALJ198" s="1"/>
      <c r="ALK198" s="1"/>
      <c r="ALL198" s="1"/>
      <c r="ALM198" s="1"/>
      <c r="ALN198" s="1"/>
      <c r="ALO198" s="1"/>
      <c r="ALP198" s="1"/>
      <c r="ALQ198" s="1"/>
      <c r="ALR198" s="1"/>
      <c r="ALS198" s="1"/>
      <c r="ALT198" s="1"/>
      <c r="ALU198" s="1"/>
      <c r="ALV198" s="1"/>
      <c r="ALW198" s="1"/>
      <c r="ALX198" s="1"/>
      <c r="ALY198" s="1"/>
      <c r="ALZ198" s="1"/>
      <c r="AMA198" s="1"/>
      <c r="AMB198" s="1"/>
      <c r="AMC198" s="1"/>
      <c r="AMD198" s="1"/>
      <c r="AME198" s="1"/>
      <c r="AMF198" s="1"/>
      <c r="AMG198" s="1"/>
      <c r="AMH198" s="1"/>
      <c r="AMI198" s="1"/>
      <c r="AMJ198" s="1"/>
    </row>
    <row r="199" spans="1:1025" customHeight="1" ht="12.8">
      <c r="A199" s="1"/>
      <c r="B199" s="14"/>
      <c r="C199" s="9"/>
      <c r="D199" s="9"/>
      <c r="E199" s="30" t="s">
        <v>6</v>
      </c>
      <c r="F199" s="12" t="s">
        <v>3</v>
      </c>
      <c r="G199" s="7">
        <v>106</v>
      </c>
      <c r="H199" s="7">
        <v>112</v>
      </c>
      <c r="I199" s="7">
        <v>101</v>
      </c>
      <c r="J199" s="7">
        <v>114</v>
      </c>
      <c r="K199" s="1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  <c r="AID199" s="1"/>
      <c r="AIE199" s="1"/>
      <c r="AIF199" s="1"/>
      <c r="AIG199" s="1"/>
      <c r="AIH199" s="1"/>
      <c r="AII199" s="1"/>
      <c r="AIJ199" s="1"/>
      <c r="AIK199" s="1"/>
      <c r="AIL199" s="1"/>
      <c r="AIM199" s="1"/>
      <c r="AIN199" s="1"/>
      <c r="AIO199" s="1"/>
      <c r="AIP199" s="1"/>
      <c r="AIQ199" s="1"/>
      <c r="AIR199" s="1"/>
      <c r="AIS199" s="1"/>
      <c r="AIT199" s="1"/>
      <c r="AIU199" s="1"/>
      <c r="AIV199" s="1"/>
      <c r="AIW199" s="1"/>
      <c r="AIX199" s="1"/>
      <c r="AIY199" s="1"/>
      <c r="AIZ199" s="1"/>
      <c r="AJA199" s="1"/>
      <c r="AJB199" s="1"/>
      <c r="AJC199" s="1"/>
      <c r="AJD199" s="1"/>
      <c r="AJE199" s="1"/>
      <c r="AJF199" s="1"/>
      <c r="AJG199" s="1"/>
      <c r="AJH199" s="1"/>
      <c r="AJI199" s="1"/>
      <c r="AJJ199" s="1"/>
      <c r="AJK199" s="1"/>
      <c r="AJL199" s="1"/>
      <c r="AJM199" s="1"/>
      <c r="AJN199" s="1"/>
      <c r="AJO199" s="1"/>
      <c r="AJP199" s="1"/>
      <c r="AJQ199" s="1"/>
      <c r="AJR199" s="1"/>
      <c r="AJS199" s="1"/>
      <c r="AJT199" s="1"/>
      <c r="AJU199" s="1"/>
      <c r="AJV199" s="1"/>
      <c r="AJW199" s="1"/>
      <c r="AJX199" s="1"/>
      <c r="AJY199" s="1"/>
      <c r="AJZ199" s="1"/>
      <c r="AKA199" s="1"/>
      <c r="AKB199" s="1"/>
      <c r="AKC199" s="1"/>
      <c r="AKD199" s="1"/>
      <c r="AKE199" s="1"/>
      <c r="AKF199" s="1"/>
      <c r="AKG199" s="1"/>
      <c r="AKH199" s="1"/>
      <c r="AKI199" s="1"/>
      <c r="AKJ199" s="1"/>
      <c r="AKK199" s="1"/>
      <c r="AKL199" s="1"/>
      <c r="AKM199" s="1"/>
      <c r="AKN199" s="1"/>
      <c r="AKO199" s="1"/>
      <c r="AKP199" s="1"/>
      <c r="AKQ199" s="1"/>
      <c r="AKR199" s="1"/>
      <c r="AKS199" s="1"/>
      <c r="AKT199" s="1"/>
      <c r="AKU199" s="1"/>
      <c r="AKV199" s="1"/>
      <c r="AKW199" s="1"/>
      <c r="AKX199" s="1"/>
      <c r="AKY199" s="1"/>
      <c r="AKZ199" s="1"/>
      <c r="ALA199" s="1"/>
      <c r="ALB199" s="1"/>
      <c r="ALC199" s="1"/>
      <c r="ALD199" s="1"/>
      <c r="ALE199" s="1"/>
      <c r="ALF199" s="1"/>
      <c r="ALG199" s="1"/>
      <c r="ALH199" s="1"/>
      <c r="ALI199" s="1"/>
      <c r="ALJ199" s="1"/>
      <c r="ALK199" s="1"/>
      <c r="ALL199" s="1"/>
      <c r="ALM199" s="1"/>
      <c r="ALN199" s="1"/>
      <c r="ALO199" s="1"/>
      <c r="ALP199" s="1"/>
      <c r="ALQ199" s="1"/>
      <c r="ALR199" s="1"/>
      <c r="ALS199" s="1"/>
      <c r="ALT199" s="1"/>
      <c r="ALU199" s="1"/>
      <c r="ALV199" s="1"/>
      <c r="ALW199" s="1"/>
      <c r="ALX199" s="1"/>
      <c r="ALY199" s="1"/>
      <c r="ALZ199" s="1"/>
      <c r="AMA199" s="1"/>
      <c r="AMB199" s="1"/>
      <c r="AMC199" s="1"/>
      <c r="AMD199" s="1"/>
      <c r="AME199" s="1"/>
      <c r="AMF199" s="1"/>
      <c r="AMG199" s="1"/>
      <c r="AMH199" s="1"/>
      <c r="AMI199" s="1"/>
      <c r="AMJ199" s="1"/>
    </row>
    <row r="200" spans="1:1025" customHeight="1" ht="12.75">
      <c r="A200" s="1"/>
      <c r="B200" s="9" t="s">
        <v>155</v>
      </c>
      <c r="C200" s="9" t="s">
        <v>9</v>
      </c>
      <c r="D200" s="6" t="s">
        <v>5</v>
      </c>
      <c r="E200" s="6"/>
      <c r="F200" s="12" t="s">
        <v>3</v>
      </c>
      <c r="G200" s="7">
        <v>107</v>
      </c>
      <c r="H200" s="7">
        <v>113</v>
      </c>
      <c r="I200" s="7">
        <v>102</v>
      </c>
      <c r="J200" s="7">
        <v>115</v>
      </c>
      <c r="K200" s="1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  <c r="AID200" s="1"/>
      <c r="AIE200" s="1"/>
      <c r="AIF200" s="1"/>
      <c r="AIG200" s="1"/>
      <c r="AIH200" s="1"/>
      <c r="AII200" s="1"/>
      <c r="AIJ200" s="1"/>
      <c r="AIK200" s="1"/>
      <c r="AIL200" s="1"/>
      <c r="AIM200" s="1"/>
      <c r="AIN200" s="1"/>
      <c r="AIO200" s="1"/>
      <c r="AIP200" s="1"/>
      <c r="AIQ200" s="1"/>
      <c r="AIR200" s="1"/>
      <c r="AIS200" s="1"/>
      <c r="AIT200" s="1"/>
      <c r="AIU200" s="1"/>
      <c r="AIV200" s="1"/>
      <c r="AIW200" s="1"/>
      <c r="AIX200" s="1"/>
      <c r="AIY200" s="1"/>
      <c r="AIZ200" s="1"/>
      <c r="AJA200" s="1"/>
      <c r="AJB200" s="1"/>
      <c r="AJC200" s="1"/>
      <c r="AJD200" s="1"/>
      <c r="AJE200" s="1"/>
      <c r="AJF200" s="1"/>
      <c r="AJG200" s="1"/>
      <c r="AJH200" s="1"/>
      <c r="AJI200" s="1"/>
      <c r="AJJ200" s="1"/>
      <c r="AJK200" s="1"/>
      <c r="AJL200" s="1"/>
      <c r="AJM200" s="1"/>
      <c r="AJN200" s="1"/>
      <c r="AJO200" s="1"/>
      <c r="AJP200" s="1"/>
      <c r="AJQ200" s="1"/>
      <c r="AJR200" s="1"/>
      <c r="AJS200" s="1"/>
      <c r="AJT200" s="1"/>
      <c r="AJU200" s="1"/>
      <c r="AJV200" s="1"/>
      <c r="AJW200" s="1"/>
      <c r="AJX200" s="1"/>
      <c r="AJY200" s="1"/>
      <c r="AJZ200" s="1"/>
      <c r="AKA200" s="1"/>
      <c r="AKB200" s="1"/>
      <c r="AKC200" s="1"/>
      <c r="AKD200" s="1"/>
      <c r="AKE200" s="1"/>
      <c r="AKF200" s="1"/>
      <c r="AKG200" s="1"/>
      <c r="AKH200" s="1"/>
      <c r="AKI200" s="1"/>
      <c r="AKJ200" s="1"/>
      <c r="AKK200" s="1"/>
      <c r="AKL200" s="1"/>
      <c r="AKM200" s="1"/>
      <c r="AKN200" s="1"/>
      <c r="AKO200" s="1"/>
      <c r="AKP200" s="1"/>
      <c r="AKQ200" s="1"/>
      <c r="AKR200" s="1"/>
      <c r="AKS200" s="1"/>
      <c r="AKT200" s="1"/>
      <c r="AKU200" s="1"/>
      <c r="AKV200" s="1"/>
      <c r="AKW200" s="1"/>
      <c r="AKX200" s="1"/>
      <c r="AKY200" s="1"/>
      <c r="AKZ200" s="1"/>
      <c r="ALA200" s="1"/>
      <c r="ALB200" s="1"/>
      <c r="ALC200" s="1"/>
      <c r="ALD200" s="1"/>
      <c r="ALE200" s="1"/>
      <c r="ALF200" s="1"/>
      <c r="ALG200" s="1"/>
      <c r="ALH200" s="1"/>
      <c r="ALI200" s="1"/>
      <c r="ALJ200" s="1"/>
      <c r="ALK200" s="1"/>
      <c r="ALL200" s="1"/>
      <c r="ALM200" s="1"/>
      <c r="ALN200" s="1"/>
      <c r="ALO200" s="1"/>
      <c r="ALP200" s="1"/>
      <c r="ALQ200" s="1"/>
      <c r="ALR200" s="1"/>
      <c r="ALS200" s="1"/>
      <c r="ALT200" s="1"/>
      <c r="ALU200" s="1"/>
      <c r="ALV200" s="1"/>
      <c r="ALW200" s="1"/>
      <c r="ALX200" s="1"/>
      <c r="ALY200" s="1"/>
      <c r="ALZ200" s="1"/>
      <c r="AMA200" s="1"/>
      <c r="AMB200" s="1"/>
      <c r="AMC200" s="1"/>
      <c r="AMD200" s="1"/>
      <c r="AME200" s="1"/>
      <c r="AMF200" s="1"/>
      <c r="AMG200" s="1"/>
      <c r="AMH200" s="1"/>
      <c r="AMI200" s="1"/>
      <c r="AMJ200" s="1"/>
    </row>
    <row r="201" spans="1:1025" customHeight="1" ht="12.75">
      <c r="A201" s="1"/>
      <c r="B201" s="9"/>
      <c r="C201" s="9"/>
      <c r="D201" s="6" t="s">
        <v>6</v>
      </c>
      <c r="E201" s="6"/>
      <c r="F201" s="12" t="s">
        <v>3</v>
      </c>
      <c r="G201" s="7">
        <v>108</v>
      </c>
      <c r="H201" s="7">
        <v>114</v>
      </c>
      <c r="I201" s="7">
        <v>103</v>
      </c>
      <c r="J201" s="7">
        <v>116</v>
      </c>
      <c r="K201" s="1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  <c r="AID201" s="1"/>
      <c r="AIE201" s="1"/>
      <c r="AIF201" s="1"/>
      <c r="AIG201" s="1"/>
      <c r="AIH201" s="1"/>
      <c r="AII201" s="1"/>
      <c r="AIJ201" s="1"/>
      <c r="AIK201" s="1"/>
      <c r="AIL201" s="1"/>
      <c r="AIM201" s="1"/>
      <c r="AIN201" s="1"/>
      <c r="AIO201" s="1"/>
      <c r="AIP201" s="1"/>
      <c r="AIQ201" s="1"/>
      <c r="AIR201" s="1"/>
      <c r="AIS201" s="1"/>
      <c r="AIT201" s="1"/>
      <c r="AIU201" s="1"/>
      <c r="AIV201" s="1"/>
      <c r="AIW201" s="1"/>
      <c r="AIX201" s="1"/>
      <c r="AIY201" s="1"/>
      <c r="AIZ201" s="1"/>
      <c r="AJA201" s="1"/>
      <c r="AJB201" s="1"/>
      <c r="AJC201" s="1"/>
      <c r="AJD201" s="1"/>
      <c r="AJE201" s="1"/>
      <c r="AJF201" s="1"/>
      <c r="AJG201" s="1"/>
      <c r="AJH201" s="1"/>
      <c r="AJI201" s="1"/>
      <c r="AJJ201" s="1"/>
      <c r="AJK201" s="1"/>
      <c r="AJL201" s="1"/>
      <c r="AJM201" s="1"/>
      <c r="AJN201" s="1"/>
      <c r="AJO201" s="1"/>
      <c r="AJP201" s="1"/>
      <c r="AJQ201" s="1"/>
      <c r="AJR201" s="1"/>
      <c r="AJS201" s="1"/>
      <c r="AJT201" s="1"/>
      <c r="AJU201" s="1"/>
      <c r="AJV201" s="1"/>
      <c r="AJW201" s="1"/>
      <c r="AJX201" s="1"/>
      <c r="AJY201" s="1"/>
      <c r="AJZ201" s="1"/>
      <c r="AKA201" s="1"/>
      <c r="AKB201" s="1"/>
      <c r="AKC201" s="1"/>
      <c r="AKD201" s="1"/>
      <c r="AKE201" s="1"/>
      <c r="AKF201" s="1"/>
      <c r="AKG201" s="1"/>
      <c r="AKH201" s="1"/>
      <c r="AKI201" s="1"/>
      <c r="AKJ201" s="1"/>
      <c r="AKK201" s="1"/>
      <c r="AKL201" s="1"/>
      <c r="AKM201" s="1"/>
      <c r="AKN201" s="1"/>
      <c r="AKO201" s="1"/>
      <c r="AKP201" s="1"/>
      <c r="AKQ201" s="1"/>
      <c r="AKR201" s="1"/>
      <c r="AKS201" s="1"/>
      <c r="AKT201" s="1"/>
      <c r="AKU201" s="1"/>
      <c r="AKV201" s="1"/>
      <c r="AKW201" s="1"/>
      <c r="AKX201" s="1"/>
      <c r="AKY201" s="1"/>
      <c r="AKZ201" s="1"/>
      <c r="ALA201" s="1"/>
      <c r="ALB201" s="1"/>
      <c r="ALC201" s="1"/>
      <c r="ALD201" s="1"/>
      <c r="ALE201" s="1"/>
      <c r="ALF201" s="1"/>
      <c r="ALG201" s="1"/>
      <c r="ALH201" s="1"/>
      <c r="ALI201" s="1"/>
      <c r="ALJ201" s="1"/>
      <c r="ALK201" s="1"/>
      <c r="ALL201" s="1"/>
      <c r="ALM201" s="1"/>
      <c r="ALN201" s="1"/>
      <c r="ALO201" s="1"/>
      <c r="ALP201" s="1"/>
      <c r="ALQ201" s="1"/>
      <c r="ALR201" s="1"/>
      <c r="ALS201" s="1"/>
      <c r="ALT201" s="1"/>
      <c r="ALU201" s="1"/>
      <c r="ALV201" s="1"/>
      <c r="ALW201" s="1"/>
      <c r="ALX201" s="1"/>
      <c r="ALY201" s="1"/>
      <c r="ALZ201" s="1"/>
      <c r="AMA201" s="1"/>
      <c r="AMB201" s="1"/>
      <c r="AMC201" s="1"/>
      <c r="AMD201" s="1"/>
      <c r="AME201" s="1"/>
      <c r="AMF201" s="1"/>
      <c r="AMG201" s="1"/>
      <c r="AMH201" s="1"/>
      <c r="AMI201" s="1"/>
      <c r="AMJ201" s="1"/>
    </row>
    <row r="202" spans="1:1025" customHeight="1" ht="12.75">
      <c r="A202" s="1"/>
      <c r="B202" s="9"/>
      <c r="C202" s="9" t="s">
        <v>124</v>
      </c>
      <c r="D202" s="6" t="s">
        <v>5</v>
      </c>
      <c r="E202" s="6"/>
      <c r="F202" s="12" t="s">
        <v>3</v>
      </c>
      <c r="G202" s="7">
        <v>109</v>
      </c>
      <c r="H202" s="7">
        <v>115</v>
      </c>
      <c r="I202" s="7">
        <v>104</v>
      </c>
      <c r="J202" s="7">
        <v>117</v>
      </c>
      <c r="K202" s="1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  <c r="AID202" s="1"/>
      <c r="AIE202" s="1"/>
      <c r="AIF202" s="1"/>
      <c r="AIG202" s="1"/>
      <c r="AIH202" s="1"/>
      <c r="AII202" s="1"/>
      <c r="AIJ202" s="1"/>
      <c r="AIK202" s="1"/>
      <c r="AIL202" s="1"/>
      <c r="AIM202" s="1"/>
      <c r="AIN202" s="1"/>
      <c r="AIO202" s="1"/>
      <c r="AIP202" s="1"/>
      <c r="AIQ202" s="1"/>
      <c r="AIR202" s="1"/>
      <c r="AIS202" s="1"/>
      <c r="AIT202" s="1"/>
      <c r="AIU202" s="1"/>
      <c r="AIV202" s="1"/>
      <c r="AIW202" s="1"/>
      <c r="AIX202" s="1"/>
      <c r="AIY202" s="1"/>
      <c r="AIZ202" s="1"/>
      <c r="AJA202" s="1"/>
      <c r="AJB202" s="1"/>
      <c r="AJC202" s="1"/>
      <c r="AJD202" s="1"/>
      <c r="AJE202" s="1"/>
      <c r="AJF202" s="1"/>
      <c r="AJG202" s="1"/>
      <c r="AJH202" s="1"/>
      <c r="AJI202" s="1"/>
      <c r="AJJ202" s="1"/>
      <c r="AJK202" s="1"/>
      <c r="AJL202" s="1"/>
      <c r="AJM202" s="1"/>
      <c r="AJN202" s="1"/>
      <c r="AJO202" s="1"/>
      <c r="AJP202" s="1"/>
      <c r="AJQ202" s="1"/>
      <c r="AJR202" s="1"/>
      <c r="AJS202" s="1"/>
      <c r="AJT202" s="1"/>
      <c r="AJU202" s="1"/>
      <c r="AJV202" s="1"/>
      <c r="AJW202" s="1"/>
      <c r="AJX202" s="1"/>
      <c r="AJY202" s="1"/>
      <c r="AJZ202" s="1"/>
      <c r="AKA202" s="1"/>
      <c r="AKB202" s="1"/>
      <c r="AKC202" s="1"/>
      <c r="AKD202" s="1"/>
      <c r="AKE202" s="1"/>
      <c r="AKF202" s="1"/>
      <c r="AKG202" s="1"/>
      <c r="AKH202" s="1"/>
      <c r="AKI202" s="1"/>
      <c r="AKJ202" s="1"/>
      <c r="AKK202" s="1"/>
      <c r="AKL202" s="1"/>
      <c r="AKM202" s="1"/>
      <c r="AKN202" s="1"/>
      <c r="AKO202" s="1"/>
      <c r="AKP202" s="1"/>
      <c r="AKQ202" s="1"/>
      <c r="AKR202" s="1"/>
      <c r="AKS202" s="1"/>
      <c r="AKT202" s="1"/>
      <c r="AKU202" s="1"/>
      <c r="AKV202" s="1"/>
      <c r="AKW202" s="1"/>
      <c r="AKX202" s="1"/>
      <c r="AKY202" s="1"/>
      <c r="AKZ202" s="1"/>
      <c r="ALA202" s="1"/>
      <c r="ALB202" s="1"/>
      <c r="ALC202" s="1"/>
      <c r="ALD202" s="1"/>
      <c r="ALE202" s="1"/>
      <c r="ALF202" s="1"/>
      <c r="ALG202" s="1"/>
      <c r="ALH202" s="1"/>
      <c r="ALI202" s="1"/>
      <c r="ALJ202" s="1"/>
      <c r="ALK202" s="1"/>
      <c r="ALL202" s="1"/>
      <c r="ALM202" s="1"/>
      <c r="ALN202" s="1"/>
      <c r="ALO202" s="1"/>
      <c r="ALP202" s="1"/>
      <c r="ALQ202" s="1"/>
      <c r="ALR202" s="1"/>
      <c r="ALS202" s="1"/>
      <c r="ALT202" s="1"/>
      <c r="ALU202" s="1"/>
      <c r="ALV202" s="1"/>
      <c r="ALW202" s="1"/>
      <c r="ALX202" s="1"/>
      <c r="ALY202" s="1"/>
      <c r="ALZ202" s="1"/>
      <c r="AMA202" s="1"/>
      <c r="AMB202" s="1"/>
      <c r="AMC202" s="1"/>
      <c r="AMD202" s="1"/>
      <c r="AME202" s="1"/>
      <c r="AMF202" s="1"/>
      <c r="AMG202" s="1"/>
      <c r="AMH202" s="1"/>
      <c r="AMI202" s="1"/>
      <c r="AMJ202" s="1"/>
    </row>
    <row r="203" spans="1:1025" customHeight="1" ht="12.75">
      <c r="A203" s="1"/>
      <c r="B203" s="9"/>
      <c r="C203" s="9"/>
      <c r="D203" s="6" t="s">
        <v>6</v>
      </c>
      <c r="E203" s="6"/>
      <c r="F203" s="12" t="s">
        <v>3</v>
      </c>
      <c r="G203" s="7">
        <v>110</v>
      </c>
      <c r="H203" s="7">
        <v>116</v>
      </c>
      <c r="I203" s="7">
        <v>105</v>
      </c>
      <c r="J203" s="7">
        <v>118</v>
      </c>
      <c r="K203" s="1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  <c r="AID203" s="1"/>
      <c r="AIE203" s="1"/>
      <c r="AIF203" s="1"/>
      <c r="AIG203" s="1"/>
      <c r="AIH203" s="1"/>
      <c r="AII203" s="1"/>
      <c r="AIJ203" s="1"/>
      <c r="AIK203" s="1"/>
      <c r="AIL203" s="1"/>
      <c r="AIM203" s="1"/>
      <c r="AIN203" s="1"/>
      <c r="AIO203" s="1"/>
      <c r="AIP203" s="1"/>
      <c r="AIQ203" s="1"/>
      <c r="AIR203" s="1"/>
      <c r="AIS203" s="1"/>
      <c r="AIT203" s="1"/>
      <c r="AIU203" s="1"/>
      <c r="AIV203" s="1"/>
      <c r="AIW203" s="1"/>
      <c r="AIX203" s="1"/>
      <c r="AIY203" s="1"/>
      <c r="AIZ203" s="1"/>
      <c r="AJA203" s="1"/>
      <c r="AJB203" s="1"/>
      <c r="AJC203" s="1"/>
      <c r="AJD203" s="1"/>
      <c r="AJE203" s="1"/>
      <c r="AJF203" s="1"/>
      <c r="AJG203" s="1"/>
      <c r="AJH203" s="1"/>
      <c r="AJI203" s="1"/>
      <c r="AJJ203" s="1"/>
      <c r="AJK203" s="1"/>
      <c r="AJL203" s="1"/>
      <c r="AJM203" s="1"/>
      <c r="AJN203" s="1"/>
      <c r="AJO203" s="1"/>
      <c r="AJP203" s="1"/>
      <c r="AJQ203" s="1"/>
      <c r="AJR203" s="1"/>
      <c r="AJS203" s="1"/>
      <c r="AJT203" s="1"/>
      <c r="AJU203" s="1"/>
      <c r="AJV203" s="1"/>
      <c r="AJW203" s="1"/>
      <c r="AJX203" s="1"/>
      <c r="AJY203" s="1"/>
      <c r="AJZ203" s="1"/>
      <c r="AKA203" s="1"/>
      <c r="AKB203" s="1"/>
      <c r="AKC203" s="1"/>
      <c r="AKD203" s="1"/>
      <c r="AKE203" s="1"/>
      <c r="AKF203" s="1"/>
      <c r="AKG203" s="1"/>
      <c r="AKH203" s="1"/>
      <c r="AKI203" s="1"/>
      <c r="AKJ203" s="1"/>
      <c r="AKK203" s="1"/>
      <c r="AKL203" s="1"/>
      <c r="AKM203" s="1"/>
      <c r="AKN203" s="1"/>
      <c r="AKO203" s="1"/>
      <c r="AKP203" s="1"/>
      <c r="AKQ203" s="1"/>
      <c r="AKR203" s="1"/>
      <c r="AKS203" s="1"/>
      <c r="AKT203" s="1"/>
      <c r="AKU203" s="1"/>
      <c r="AKV203" s="1"/>
      <c r="AKW203" s="1"/>
      <c r="AKX203" s="1"/>
      <c r="AKY203" s="1"/>
      <c r="AKZ203" s="1"/>
      <c r="ALA203" s="1"/>
      <c r="ALB203" s="1"/>
      <c r="ALC203" s="1"/>
      <c r="ALD203" s="1"/>
      <c r="ALE203" s="1"/>
      <c r="ALF203" s="1"/>
      <c r="ALG203" s="1"/>
      <c r="ALH203" s="1"/>
      <c r="ALI203" s="1"/>
      <c r="ALJ203" s="1"/>
      <c r="ALK203" s="1"/>
      <c r="ALL203" s="1"/>
      <c r="ALM203" s="1"/>
      <c r="ALN203" s="1"/>
      <c r="ALO203" s="1"/>
      <c r="ALP203" s="1"/>
      <c r="ALQ203" s="1"/>
      <c r="ALR203" s="1"/>
      <c r="ALS203" s="1"/>
      <c r="ALT203" s="1"/>
      <c r="ALU203" s="1"/>
      <c r="ALV203" s="1"/>
      <c r="ALW203" s="1"/>
      <c r="ALX203" s="1"/>
      <c r="ALY203" s="1"/>
      <c r="ALZ203" s="1"/>
      <c r="AMA203" s="1"/>
      <c r="AMB203" s="1"/>
      <c r="AMC203" s="1"/>
      <c r="AMD203" s="1"/>
      <c r="AME203" s="1"/>
      <c r="AMF203" s="1"/>
      <c r="AMG203" s="1"/>
      <c r="AMH203" s="1"/>
      <c r="AMI203" s="1"/>
      <c r="AMJ203" s="1"/>
    </row>
    <row r="204" spans="1:1025" customHeight="1" ht="12.8">
      <c r="A204" s="1"/>
      <c r="B204" s="30" t="s">
        <v>125</v>
      </c>
      <c r="C204" s="30"/>
      <c r="D204" s="30"/>
      <c r="E204" s="30"/>
      <c r="F204" s="12" t="s">
        <v>3</v>
      </c>
      <c r="G204" s="7">
        <v>111</v>
      </c>
      <c r="H204" s="7">
        <v>117</v>
      </c>
      <c r="I204" s="7">
        <v>106</v>
      </c>
      <c r="J204" s="7">
        <v>119</v>
      </c>
      <c r="K204" s="1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  <c r="ALO204" s="1"/>
      <c r="ALP204" s="1"/>
      <c r="ALQ204" s="1"/>
      <c r="ALR204" s="1"/>
      <c r="ALS204" s="1"/>
      <c r="ALT204" s="1"/>
      <c r="ALU204" s="1"/>
      <c r="ALV204" s="1"/>
      <c r="ALW204" s="1"/>
      <c r="ALX204" s="1"/>
      <c r="ALY204" s="1"/>
      <c r="ALZ204" s="1"/>
      <c r="AMA204" s="1"/>
      <c r="AMB204" s="1"/>
      <c r="AMC204" s="1"/>
      <c r="AMD204" s="1"/>
      <c r="AME204" s="1"/>
      <c r="AMF204" s="1"/>
      <c r="AMG204" s="1"/>
      <c r="AMH204" s="1"/>
      <c r="AMI204" s="1"/>
      <c r="AMJ204" s="1"/>
    </row>
    <row r="205" spans="1:1025" customHeight="1" ht="12.75">
      <c r="A205" s="1"/>
      <c r="B205" s="6" t="s">
        <v>156</v>
      </c>
      <c r="C205" s="6"/>
      <c r="D205" s="6"/>
      <c r="E205" s="6"/>
      <c r="F205" s="12" t="s">
        <v>3</v>
      </c>
      <c r="G205" s="7">
        <v>112</v>
      </c>
      <c r="H205" s="7">
        <v>118</v>
      </c>
      <c r="I205" s="7">
        <v>107</v>
      </c>
      <c r="J205" s="7">
        <v>120</v>
      </c>
      <c r="K205" s="1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  <c r="AKV205" s="1"/>
      <c r="AKW205" s="1"/>
      <c r="AKX205" s="1"/>
      <c r="AKY205" s="1"/>
      <c r="AKZ205" s="1"/>
      <c r="ALA205" s="1"/>
      <c r="ALB205" s="1"/>
      <c r="ALC205" s="1"/>
      <c r="ALD205" s="1"/>
      <c r="ALE205" s="1"/>
      <c r="ALF205" s="1"/>
      <c r="ALG205" s="1"/>
      <c r="ALH205" s="1"/>
      <c r="ALI205" s="1"/>
      <c r="ALJ205" s="1"/>
      <c r="ALK205" s="1"/>
      <c r="ALL205" s="1"/>
      <c r="ALM205" s="1"/>
      <c r="ALN205" s="1"/>
      <c r="ALO205" s="1"/>
      <c r="ALP205" s="1"/>
      <c r="ALQ205" s="1"/>
      <c r="ALR205" s="1"/>
      <c r="ALS205" s="1"/>
      <c r="ALT205" s="1"/>
      <c r="ALU205" s="1"/>
      <c r="ALV205" s="1"/>
      <c r="ALW205" s="1"/>
      <c r="ALX205" s="1"/>
      <c r="ALY205" s="1"/>
      <c r="ALZ205" s="1"/>
      <c r="AMA205" s="1"/>
      <c r="AMB205" s="1"/>
      <c r="AMC205" s="1"/>
      <c r="AMD205" s="1"/>
      <c r="AME205" s="1"/>
      <c r="AMF205" s="1"/>
      <c r="AMG205" s="1"/>
      <c r="AMH205" s="1"/>
      <c r="AMI205" s="1"/>
      <c r="AMJ205" s="1"/>
    </row>
    <row r="206" spans="1:1025" customHeight="1" ht="12.75">
      <c r="A206" s="1"/>
      <c r="B206" s="14" t="s">
        <v>157</v>
      </c>
      <c r="C206" s="30" t="s">
        <v>22</v>
      </c>
      <c r="D206" s="30"/>
      <c r="E206" s="30"/>
      <c r="F206" s="12" t="s">
        <v>3</v>
      </c>
      <c r="G206" s="7">
        <v>113</v>
      </c>
      <c r="H206" s="7">
        <v>119</v>
      </c>
      <c r="I206" s="7">
        <v>108</v>
      </c>
      <c r="J206" s="7">
        <v>121</v>
      </c>
      <c r="K206" s="1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  <c r="AID206" s="1"/>
      <c r="AIE206" s="1"/>
      <c r="AIF206" s="1"/>
      <c r="AIG206" s="1"/>
      <c r="AIH206" s="1"/>
      <c r="AII206" s="1"/>
      <c r="AIJ206" s="1"/>
      <c r="AIK206" s="1"/>
      <c r="AIL206" s="1"/>
      <c r="AIM206" s="1"/>
      <c r="AIN206" s="1"/>
      <c r="AIO206" s="1"/>
      <c r="AIP206" s="1"/>
      <c r="AIQ206" s="1"/>
      <c r="AIR206" s="1"/>
      <c r="AIS206" s="1"/>
      <c r="AIT206" s="1"/>
      <c r="AIU206" s="1"/>
      <c r="AIV206" s="1"/>
      <c r="AIW206" s="1"/>
      <c r="AIX206" s="1"/>
      <c r="AIY206" s="1"/>
      <c r="AIZ206" s="1"/>
      <c r="AJA206" s="1"/>
      <c r="AJB206" s="1"/>
      <c r="AJC206" s="1"/>
      <c r="AJD206" s="1"/>
      <c r="AJE206" s="1"/>
      <c r="AJF206" s="1"/>
      <c r="AJG206" s="1"/>
      <c r="AJH206" s="1"/>
      <c r="AJI206" s="1"/>
      <c r="AJJ206" s="1"/>
      <c r="AJK206" s="1"/>
      <c r="AJL206" s="1"/>
      <c r="AJM206" s="1"/>
      <c r="AJN206" s="1"/>
      <c r="AJO206" s="1"/>
      <c r="AJP206" s="1"/>
      <c r="AJQ206" s="1"/>
      <c r="AJR206" s="1"/>
      <c r="AJS206" s="1"/>
      <c r="AJT206" s="1"/>
      <c r="AJU206" s="1"/>
      <c r="AJV206" s="1"/>
      <c r="AJW206" s="1"/>
      <c r="AJX206" s="1"/>
      <c r="AJY206" s="1"/>
      <c r="AJZ206" s="1"/>
      <c r="AKA206" s="1"/>
      <c r="AKB206" s="1"/>
      <c r="AKC206" s="1"/>
      <c r="AKD206" s="1"/>
      <c r="AKE206" s="1"/>
      <c r="AKF206" s="1"/>
      <c r="AKG206" s="1"/>
      <c r="AKH206" s="1"/>
      <c r="AKI206" s="1"/>
      <c r="AKJ206" s="1"/>
      <c r="AKK206" s="1"/>
      <c r="AKL206" s="1"/>
      <c r="AKM206" s="1"/>
      <c r="AKN206" s="1"/>
      <c r="AKO206" s="1"/>
      <c r="AKP206" s="1"/>
      <c r="AKQ206" s="1"/>
      <c r="AKR206" s="1"/>
      <c r="AKS206" s="1"/>
      <c r="AKT206" s="1"/>
      <c r="AKU206" s="1"/>
      <c r="AKV206" s="1"/>
      <c r="AKW206" s="1"/>
      <c r="AKX206" s="1"/>
      <c r="AKY206" s="1"/>
      <c r="AKZ206" s="1"/>
      <c r="ALA206" s="1"/>
      <c r="ALB206" s="1"/>
      <c r="ALC206" s="1"/>
      <c r="ALD206" s="1"/>
      <c r="ALE206" s="1"/>
      <c r="ALF206" s="1"/>
      <c r="ALG206" s="1"/>
      <c r="ALH206" s="1"/>
      <c r="ALI206" s="1"/>
      <c r="ALJ206" s="1"/>
      <c r="ALK206" s="1"/>
      <c r="ALL206" s="1"/>
      <c r="ALM206" s="1"/>
      <c r="ALN206" s="1"/>
      <c r="ALO206" s="1"/>
      <c r="ALP206" s="1"/>
      <c r="ALQ206" s="1"/>
      <c r="ALR206" s="1"/>
      <c r="ALS206" s="1"/>
      <c r="ALT206" s="1"/>
      <c r="ALU206" s="1"/>
      <c r="ALV206" s="1"/>
      <c r="ALW206" s="1"/>
      <c r="ALX206" s="1"/>
      <c r="ALY206" s="1"/>
      <c r="ALZ206" s="1"/>
      <c r="AMA206" s="1"/>
      <c r="AMB206" s="1"/>
      <c r="AMC206" s="1"/>
      <c r="AMD206" s="1"/>
      <c r="AME206" s="1"/>
      <c r="AMF206" s="1"/>
      <c r="AMG206" s="1"/>
      <c r="AMH206" s="1"/>
      <c r="AMI206" s="1"/>
      <c r="AMJ206" s="1"/>
    </row>
    <row r="207" spans="1:1025" customHeight="1" ht="12.8">
      <c r="A207" s="1"/>
      <c r="B207" s="14"/>
      <c r="C207" s="30" t="s">
        <v>24</v>
      </c>
      <c r="D207" s="30"/>
      <c r="E207" s="30"/>
      <c r="F207" s="12" t="s">
        <v>3</v>
      </c>
      <c r="G207" s="7">
        <v>114</v>
      </c>
      <c r="H207" s="7">
        <v>120</v>
      </c>
      <c r="I207" s="7">
        <v>109</v>
      </c>
      <c r="J207" s="7">
        <v>122</v>
      </c>
      <c r="K207" s="1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  <c r="AID207" s="1"/>
      <c r="AIE207" s="1"/>
      <c r="AIF207" s="1"/>
      <c r="AIG207" s="1"/>
      <c r="AIH207" s="1"/>
      <c r="AII207" s="1"/>
      <c r="AIJ207" s="1"/>
      <c r="AIK207" s="1"/>
      <c r="AIL207" s="1"/>
      <c r="AIM207" s="1"/>
      <c r="AIN207" s="1"/>
      <c r="AIO207" s="1"/>
      <c r="AIP207" s="1"/>
      <c r="AIQ207" s="1"/>
      <c r="AIR207" s="1"/>
      <c r="AIS207" s="1"/>
      <c r="AIT207" s="1"/>
      <c r="AIU207" s="1"/>
      <c r="AIV207" s="1"/>
      <c r="AIW207" s="1"/>
      <c r="AIX207" s="1"/>
      <c r="AIY207" s="1"/>
      <c r="AIZ207" s="1"/>
      <c r="AJA207" s="1"/>
      <c r="AJB207" s="1"/>
      <c r="AJC207" s="1"/>
      <c r="AJD207" s="1"/>
      <c r="AJE207" s="1"/>
      <c r="AJF207" s="1"/>
      <c r="AJG207" s="1"/>
      <c r="AJH207" s="1"/>
      <c r="AJI207" s="1"/>
      <c r="AJJ207" s="1"/>
      <c r="AJK207" s="1"/>
      <c r="AJL207" s="1"/>
      <c r="AJM207" s="1"/>
      <c r="AJN207" s="1"/>
      <c r="AJO207" s="1"/>
      <c r="AJP207" s="1"/>
      <c r="AJQ207" s="1"/>
      <c r="AJR207" s="1"/>
      <c r="AJS207" s="1"/>
      <c r="AJT207" s="1"/>
      <c r="AJU207" s="1"/>
      <c r="AJV207" s="1"/>
      <c r="AJW207" s="1"/>
      <c r="AJX207" s="1"/>
      <c r="AJY207" s="1"/>
      <c r="AJZ207" s="1"/>
      <c r="AKA207" s="1"/>
      <c r="AKB207" s="1"/>
      <c r="AKC207" s="1"/>
      <c r="AKD207" s="1"/>
      <c r="AKE207" s="1"/>
      <c r="AKF207" s="1"/>
      <c r="AKG207" s="1"/>
      <c r="AKH207" s="1"/>
      <c r="AKI207" s="1"/>
      <c r="AKJ207" s="1"/>
      <c r="AKK207" s="1"/>
      <c r="AKL207" s="1"/>
      <c r="AKM207" s="1"/>
      <c r="AKN207" s="1"/>
      <c r="AKO207" s="1"/>
      <c r="AKP207" s="1"/>
      <c r="AKQ207" s="1"/>
      <c r="AKR207" s="1"/>
      <c r="AKS207" s="1"/>
      <c r="AKT207" s="1"/>
      <c r="AKU207" s="1"/>
      <c r="AKV207" s="1"/>
      <c r="AKW207" s="1"/>
      <c r="AKX207" s="1"/>
      <c r="AKY207" s="1"/>
      <c r="AKZ207" s="1"/>
      <c r="ALA207" s="1"/>
      <c r="ALB207" s="1"/>
      <c r="ALC207" s="1"/>
      <c r="ALD207" s="1"/>
      <c r="ALE207" s="1"/>
      <c r="ALF207" s="1"/>
      <c r="ALG207" s="1"/>
      <c r="ALH207" s="1"/>
      <c r="ALI207" s="1"/>
      <c r="ALJ207" s="1"/>
      <c r="ALK207" s="1"/>
      <c r="ALL207" s="1"/>
      <c r="ALM207" s="1"/>
      <c r="ALN207" s="1"/>
      <c r="ALO207" s="1"/>
      <c r="ALP207" s="1"/>
      <c r="ALQ207" s="1"/>
      <c r="ALR207" s="1"/>
      <c r="ALS207" s="1"/>
      <c r="ALT207" s="1"/>
      <c r="ALU207" s="1"/>
      <c r="ALV207" s="1"/>
      <c r="ALW207" s="1"/>
      <c r="ALX207" s="1"/>
      <c r="ALY207" s="1"/>
      <c r="ALZ207" s="1"/>
      <c r="AMA207" s="1"/>
      <c r="AMB207" s="1"/>
      <c r="AMC207" s="1"/>
      <c r="AMD207" s="1"/>
      <c r="AME207" s="1"/>
      <c r="AMF207" s="1"/>
      <c r="AMG207" s="1"/>
      <c r="AMH207" s="1"/>
      <c r="AMI207" s="1"/>
      <c r="AMJ207" s="1"/>
    </row>
    <row r="208" spans="1:1025" customHeight="1" ht="12.8">
      <c r="A208" s="1"/>
      <c r="B208" s="30" t="s">
        <v>158</v>
      </c>
      <c r="C208" s="30"/>
      <c r="D208" s="30"/>
      <c r="E208" s="30"/>
      <c r="F208" s="12" t="s">
        <v>3</v>
      </c>
      <c r="G208" s="7">
        <v>115</v>
      </c>
      <c r="H208" s="7">
        <v>121</v>
      </c>
      <c r="I208" s="7">
        <v>110</v>
      </c>
      <c r="J208" s="7">
        <v>123</v>
      </c>
      <c r="K208" s="1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  <c r="AID208" s="1"/>
      <c r="AIE208" s="1"/>
      <c r="AIF208" s="1"/>
      <c r="AIG208" s="1"/>
      <c r="AIH208" s="1"/>
      <c r="AII208" s="1"/>
      <c r="AIJ208" s="1"/>
      <c r="AIK208" s="1"/>
      <c r="AIL208" s="1"/>
      <c r="AIM208" s="1"/>
      <c r="AIN208" s="1"/>
      <c r="AIO208" s="1"/>
      <c r="AIP208" s="1"/>
      <c r="AIQ208" s="1"/>
      <c r="AIR208" s="1"/>
      <c r="AIS208" s="1"/>
      <c r="AIT208" s="1"/>
      <c r="AIU208" s="1"/>
      <c r="AIV208" s="1"/>
      <c r="AIW208" s="1"/>
      <c r="AIX208" s="1"/>
      <c r="AIY208" s="1"/>
      <c r="AIZ208" s="1"/>
      <c r="AJA208" s="1"/>
      <c r="AJB208" s="1"/>
      <c r="AJC208" s="1"/>
      <c r="AJD208" s="1"/>
      <c r="AJE208" s="1"/>
      <c r="AJF208" s="1"/>
      <c r="AJG208" s="1"/>
      <c r="AJH208" s="1"/>
      <c r="AJI208" s="1"/>
      <c r="AJJ208" s="1"/>
      <c r="AJK208" s="1"/>
      <c r="AJL208" s="1"/>
      <c r="AJM208" s="1"/>
      <c r="AJN208" s="1"/>
      <c r="AJO208" s="1"/>
      <c r="AJP208" s="1"/>
      <c r="AJQ208" s="1"/>
      <c r="AJR208" s="1"/>
      <c r="AJS208" s="1"/>
      <c r="AJT208" s="1"/>
      <c r="AJU208" s="1"/>
      <c r="AJV208" s="1"/>
      <c r="AJW208" s="1"/>
      <c r="AJX208" s="1"/>
      <c r="AJY208" s="1"/>
      <c r="AJZ208" s="1"/>
      <c r="AKA208" s="1"/>
      <c r="AKB208" s="1"/>
      <c r="AKC208" s="1"/>
      <c r="AKD208" s="1"/>
      <c r="AKE208" s="1"/>
      <c r="AKF208" s="1"/>
      <c r="AKG208" s="1"/>
      <c r="AKH208" s="1"/>
      <c r="AKI208" s="1"/>
      <c r="AKJ208" s="1"/>
      <c r="AKK208" s="1"/>
      <c r="AKL208" s="1"/>
      <c r="AKM208" s="1"/>
      <c r="AKN208" s="1"/>
      <c r="AKO208" s="1"/>
      <c r="AKP208" s="1"/>
      <c r="AKQ208" s="1"/>
      <c r="AKR208" s="1"/>
      <c r="AKS208" s="1"/>
      <c r="AKT208" s="1"/>
      <c r="AKU208" s="1"/>
      <c r="AKV208" s="1"/>
      <c r="AKW208" s="1"/>
      <c r="AKX208" s="1"/>
      <c r="AKY208" s="1"/>
      <c r="AKZ208" s="1"/>
      <c r="ALA208" s="1"/>
      <c r="ALB208" s="1"/>
      <c r="ALC208" s="1"/>
      <c r="ALD208" s="1"/>
      <c r="ALE208" s="1"/>
      <c r="ALF208" s="1"/>
      <c r="ALG208" s="1"/>
      <c r="ALH208" s="1"/>
      <c r="ALI208" s="1"/>
      <c r="ALJ208" s="1"/>
      <c r="ALK208" s="1"/>
      <c r="ALL208" s="1"/>
      <c r="ALM208" s="1"/>
      <c r="ALN208" s="1"/>
      <c r="ALO208" s="1"/>
      <c r="ALP208" s="1"/>
      <c r="ALQ208" s="1"/>
      <c r="ALR208" s="1"/>
      <c r="ALS208" s="1"/>
      <c r="ALT208" s="1"/>
      <c r="ALU208" s="1"/>
      <c r="ALV208" s="1"/>
      <c r="ALW208" s="1"/>
      <c r="ALX208" s="1"/>
      <c r="ALY208" s="1"/>
      <c r="ALZ208" s="1"/>
      <c r="AMA208" s="1"/>
      <c r="AMB208" s="1"/>
      <c r="AMC208" s="1"/>
      <c r="AMD208" s="1"/>
      <c r="AME208" s="1"/>
      <c r="AMF208" s="1"/>
      <c r="AMG208" s="1"/>
      <c r="AMH208" s="1"/>
      <c r="AMI208" s="1"/>
      <c r="AMJ208" s="1"/>
    </row>
    <row r="209" spans="1:1025" customHeight="1" ht="12.75">
      <c r="A209" s="1"/>
      <c r="B209" s="6" t="s">
        <v>159</v>
      </c>
      <c r="C209" s="6"/>
      <c r="D209" s="6"/>
      <c r="E209" s="6"/>
      <c r="F209" s="12" t="s">
        <v>3</v>
      </c>
      <c r="G209" s="7">
        <v>116</v>
      </c>
      <c r="H209" s="7">
        <v>122</v>
      </c>
      <c r="I209" s="7">
        <v>111</v>
      </c>
      <c r="J209" s="7">
        <v>124</v>
      </c>
      <c r="K209" s="1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  <c r="AID209" s="1"/>
      <c r="AIE209" s="1"/>
      <c r="AIF209" s="1"/>
      <c r="AIG209" s="1"/>
      <c r="AIH209" s="1"/>
      <c r="AII209" s="1"/>
      <c r="AIJ209" s="1"/>
      <c r="AIK209" s="1"/>
      <c r="AIL209" s="1"/>
      <c r="AIM209" s="1"/>
      <c r="AIN209" s="1"/>
      <c r="AIO209" s="1"/>
      <c r="AIP209" s="1"/>
      <c r="AIQ209" s="1"/>
      <c r="AIR209" s="1"/>
      <c r="AIS209" s="1"/>
      <c r="AIT209" s="1"/>
      <c r="AIU209" s="1"/>
      <c r="AIV209" s="1"/>
      <c r="AIW209" s="1"/>
      <c r="AIX209" s="1"/>
      <c r="AIY209" s="1"/>
      <c r="AIZ209" s="1"/>
      <c r="AJA209" s="1"/>
      <c r="AJB209" s="1"/>
      <c r="AJC209" s="1"/>
      <c r="AJD209" s="1"/>
      <c r="AJE209" s="1"/>
      <c r="AJF209" s="1"/>
      <c r="AJG209" s="1"/>
      <c r="AJH209" s="1"/>
      <c r="AJI209" s="1"/>
      <c r="AJJ209" s="1"/>
      <c r="AJK209" s="1"/>
      <c r="AJL209" s="1"/>
      <c r="AJM209" s="1"/>
      <c r="AJN209" s="1"/>
      <c r="AJO209" s="1"/>
      <c r="AJP209" s="1"/>
      <c r="AJQ209" s="1"/>
      <c r="AJR209" s="1"/>
      <c r="AJS209" s="1"/>
      <c r="AJT209" s="1"/>
      <c r="AJU209" s="1"/>
      <c r="AJV209" s="1"/>
      <c r="AJW209" s="1"/>
      <c r="AJX209" s="1"/>
      <c r="AJY209" s="1"/>
      <c r="AJZ209" s="1"/>
      <c r="AKA209" s="1"/>
      <c r="AKB209" s="1"/>
      <c r="AKC209" s="1"/>
      <c r="AKD209" s="1"/>
      <c r="AKE209" s="1"/>
      <c r="AKF209" s="1"/>
      <c r="AKG209" s="1"/>
      <c r="AKH209" s="1"/>
      <c r="AKI209" s="1"/>
      <c r="AKJ209" s="1"/>
      <c r="AKK209" s="1"/>
      <c r="AKL209" s="1"/>
      <c r="AKM209" s="1"/>
      <c r="AKN209" s="1"/>
      <c r="AKO209" s="1"/>
      <c r="AKP209" s="1"/>
      <c r="AKQ209" s="1"/>
      <c r="AKR209" s="1"/>
      <c r="AKS209" s="1"/>
      <c r="AKT209" s="1"/>
      <c r="AKU209" s="1"/>
      <c r="AKV209" s="1"/>
      <c r="AKW209" s="1"/>
      <c r="AKX209" s="1"/>
      <c r="AKY209" s="1"/>
      <c r="AKZ209" s="1"/>
      <c r="ALA209" s="1"/>
      <c r="ALB209" s="1"/>
      <c r="ALC209" s="1"/>
      <c r="ALD209" s="1"/>
      <c r="ALE209" s="1"/>
      <c r="ALF209" s="1"/>
      <c r="ALG209" s="1"/>
      <c r="ALH209" s="1"/>
      <c r="ALI209" s="1"/>
      <c r="ALJ209" s="1"/>
      <c r="ALK209" s="1"/>
      <c r="ALL209" s="1"/>
      <c r="ALM209" s="1"/>
      <c r="ALN209" s="1"/>
      <c r="ALO209" s="1"/>
      <c r="ALP209" s="1"/>
      <c r="ALQ209" s="1"/>
      <c r="ALR209" s="1"/>
      <c r="ALS209" s="1"/>
      <c r="ALT209" s="1"/>
      <c r="ALU209" s="1"/>
      <c r="ALV209" s="1"/>
      <c r="ALW209" s="1"/>
      <c r="ALX209" s="1"/>
      <c r="ALY209" s="1"/>
      <c r="ALZ209" s="1"/>
      <c r="AMA209" s="1"/>
      <c r="AMB209" s="1"/>
      <c r="AMC209" s="1"/>
      <c r="AMD209" s="1"/>
      <c r="AME209" s="1"/>
      <c r="AMF209" s="1"/>
      <c r="AMG209" s="1"/>
      <c r="AMH209" s="1"/>
      <c r="AMI209" s="1"/>
      <c r="AMJ209" s="1"/>
    </row>
    <row r="210" spans="1:1025" customHeight="1" ht="12.75">
      <c r="A210" s="1"/>
      <c r="B210" s="9" t="s">
        <v>160</v>
      </c>
      <c r="C210" s="6" t="s">
        <v>134</v>
      </c>
      <c r="D210" s="6"/>
      <c r="E210" s="6"/>
      <c r="F210" s="12" t="s">
        <v>3</v>
      </c>
      <c r="G210" s="7">
        <v>117</v>
      </c>
      <c r="H210" s="7">
        <v>123</v>
      </c>
      <c r="I210" s="7">
        <v>112</v>
      </c>
      <c r="J210" s="7">
        <v>125</v>
      </c>
      <c r="K210" s="1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  <c r="AID210" s="1"/>
      <c r="AIE210" s="1"/>
      <c r="AIF210" s="1"/>
      <c r="AIG210" s="1"/>
      <c r="AIH210" s="1"/>
      <c r="AII210" s="1"/>
      <c r="AIJ210" s="1"/>
      <c r="AIK210" s="1"/>
      <c r="AIL210" s="1"/>
      <c r="AIM210" s="1"/>
      <c r="AIN210" s="1"/>
      <c r="AIO210" s="1"/>
      <c r="AIP210" s="1"/>
      <c r="AIQ210" s="1"/>
      <c r="AIR210" s="1"/>
      <c r="AIS210" s="1"/>
      <c r="AIT210" s="1"/>
      <c r="AIU210" s="1"/>
      <c r="AIV210" s="1"/>
      <c r="AIW210" s="1"/>
      <c r="AIX210" s="1"/>
      <c r="AIY210" s="1"/>
      <c r="AIZ210" s="1"/>
      <c r="AJA210" s="1"/>
      <c r="AJB210" s="1"/>
      <c r="AJC210" s="1"/>
      <c r="AJD210" s="1"/>
      <c r="AJE210" s="1"/>
      <c r="AJF210" s="1"/>
      <c r="AJG210" s="1"/>
      <c r="AJH210" s="1"/>
      <c r="AJI210" s="1"/>
      <c r="AJJ210" s="1"/>
      <c r="AJK210" s="1"/>
      <c r="AJL210" s="1"/>
      <c r="AJM210" s="1"/>
      <c r="AJN210" s="1"/>
      <c r="AJO210" s="1"/>
      <c r="AJP210" s="1"/>
      <c r="AJQ210" s="1"/>
      <c r="AJR210" s="1"/>
      <c r="AJS210" s="1"/>
      <c r="AJT210" s="1"/>
      <c r="AJU210" s="1"/>
      <c r="AJV210" s="1"/>
      <c r="AJW210" s="1"/>
      <c r="AJX210" s="1"/>
      <c r="AJY210" s="1"/>
      <c r="AJZ210" s="1"/>
      <c r="AKA210" s="1"/>
      <c r="AKB210" s="1"/>
      <c r="AKC210" s="1"/>
      <c r="AKD210" s="1"/>
      <c r="AKE210" s="1"/>
      <c r="AKF210" s="1"/>
      <c r="AKG210" s="1"/>
      <c r="AKH210" s="1"/>
      <c r="AKI210" s="1"/>
      <c r="AKJ210" s="1"/>
      <c r="AKK210" s="1"/>
      <c r="AKL210" s="1"/>
      <c r="AKM210" s="1"/>
      <c r="AKN210" s="1"/>
      <c r="AKO210" s="1"/>
      <c r="AKP210" s="1"/>
      <c r="AKQ210" s="1"/>
      <c r="AKR210" s="1"/>
      <c r="AKS210" s="1"/>
      <c r="AKT210" s="1"/>
      <c r="AKU210" s="1"/>
      <c r="AKV210" s="1"/>
      <c r="AKW210" s="1"/>
      <c r="AKX210" s="1"/>
      <c r="AKY210" s="1"/>
      <c r="AKZ210" s="1"/>
      <c r="ALA210" s="1"/>
      <c r="ALB210" s="1"/>
      <c r="ALC210" s="1"/>
      <c r="ALD210" s="1"/>
      <c r="ALE210" s="1"/>
      <c r="ALF210" s="1"/>
      <c r="ALG210" s="1"/>
      <c r="ALH210" s="1"/>
      <c r="ALI210" s="1"/>
      <c r="ALJ210" s="1"/>
      <c r="ALK210" s="1"/>
      <c r="ALL210" s="1"/>
      <c r="ALM210" s="1"/>
      <c r="ALN210" s="1"/>
      <c r="ALO210" s="1"/>
      <c r="ALP210" s="1"/>
      <c r="ALQ210" s="1"/>
      <c r="ALR210" s="1"/>
      <c r="ALS210" s="1"/>
      <c r="ALT210" s="1"/>
      <c r="ALU210" s="1"/>
      <c r="ALV210" s="1"/>
      <c r="ALW210" s="1"/>
      <c r="ALX210" s="1"/>
      <c r="ALY210" s="1"/>
      <c r="ALZ210" s="1"/>
      <c r="AMA210" s="1"/>
      <c r="AMB210" s="1"/>
      <c r="AMC210" s="1"/>
      <c r="AMD210" s="1"/>
      <c r="AME210" s="1"/>
      <c r="AMF210" s="1"/>
      <c r="AMG210" s="1"/>
      <c r="AMH210" s="1"/>
      <c r="AMI210" s="1"/>
      <c r="AMJ210" s="1"/>
    </row>
    <row r="211" spans="1:1025" customHeight="1" ht="12.75">
      <c r="A211" s="1"/>
      <c r="B211" s="9"/>
      <c r="C211" s="6" t="s">
        <v>161</v>
      </c>
      <c r="D211" s="6"/>
      <c r="E211" s="6"/>
      <c r="F211" s="12" t="s">
        <v>3</v>
      </c>
      <c r="G211" s="7">
        <v>118</v>
      </c>
      <c r="H211" s="7">
        <v>124</v>
      </c>
      <c r="I211" s="7">
        <v>113</v>
      </c>
      <c r="J211" s="7">
        <v>126</v>
      </c>
      <c r="K211" s="1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  <c r="AID211" s="1"/>
      <c r="AIE211" s="1"/>
      <c r="AIF211" s="1"/>
      <c r="AIG211" s="1"/>
      <c r="AIH211" s="1"/>
      <c r="AII211" s="1"/>
      <c r="AIJ211" s="1"/>
      <c r="AIK211" s="1"/>
      <c r="AIL211" s="1"/>
      <c r="AIM211" s="1"/>
      <c r="AIN211" s="1"/>
      <c r="AIO211" s="1"/>
      <c r="AIP211" s="1"/>
      <c r="AIQ211" s="1"/>
      <c r="AIR211" s="1"/>
      <c r="AIS211" s="1"/>
      <c r="AIT211" s="1"/>
      <c r="AIU211" s="1"/>
      <c r="AIV211" s="1"/>
      <c r="AIW211" s="1"/>
      <c r="AIX211" s="1"/>
      <c r="AIY211" s="1"/>
      <c r="AIZ211" s="1"/>
      <c r="AJA211" s="1"/>
      <c r="AJB211" s="1"/>
      <c r="AJC211" s="1"/>
      <c r="AJD211" s="1"/>
      <c r="AJE211" s="1"/>
      <c r="AJF211" s="1"/>
      <c r="AJG211" s="1"/>
      <c r="AJH211" s="1"/>
      <c r="AJI211" s="1"/>
      <c r="AJJ211" s="1"/>
      <c r="AJK211" s="1"/>
      <c r="AJL211" s="1"/>
      <c r="AJM211" s="1"/>
      <c r="AJN211" s="1"/>
      <c r="AJO211" s="1"/>
      <c r="AJP211" s="1"/>
      <c r="AJQ211" s="1"/>
      <c r="AJR211" s="1"/>
      <c r="AJS211" s="1"/>
      <c r="AJT211" s="1"/>
      <c r="AJU211" s="1"/>
      <c r="AJV211" s="1"/>
      <c r="AJW211" s="1"/>
      <c r="AJX211" s="1"/>
      <c r="AJY211" s="1"/>
      <c r="AJZ211" s="1"/>
      <c r="AKA211" s="1"/>
      <c r="AKB211" s="1"/>
      <c r="AKC211" s="1"/>
      <c r="AKD211" s="1"/>
      <c r="AKE211" s="1"/>
      <c r="AKF211" s="1"/>
      <c r="AKG211" s="1"/>
      <c r="AKH211" s="1"/>
      <c r="AKI211" s="1"/>
      <c r="AKJ211" s="1"/>
      <c r="AKK211" s="1"/>
      <c r="AKL211" s="1"/>
      <c r="AKM211" s="1"/>
      <c r="AKN211" s="1"/>
      <c r="AKO211" s="1"/>
      <c r="AKP211" s="1"/>
      <c r="AKQ211" s="1"/>
      <c r="AKR211" s="1"/>
      <c r="AKS211" s="1"/>
      <c r="AKT211" s="1"/>
      <c r="AKU211" s="1"/>
      <c r="AKV211" s="1"/>
      <c r="AKW211" s="1"/>
      <c r="AKX211" s="1"/>
      <c r="AKY211" s="1"/>
      <c r="AKZ211" s="1"/>
      <c r="ALA211" s="1"/>
      <c r="ALB211" s="1"/>
      <c r="ALC211" s="1"/>
      <c r="ALD211" s="1"/>
      <c r="ALE211" s="1"/>
      <c r="ALF211" s="1"/>
      <c r="ALG211" s="1"/>
      <c r="ALH211" s="1"/>
      <c r="ALI211" s="1"/>
      <c r="ALJ211" s="1"/>
      <c r="ALK211" s="1"/>
      <c r="ALL211" s="1"/>
      <c r="ALM211" s="1"/>
      <c r="ALN211" s="1"/>
      <c r="ALO211" s="1"/>
      <c r="ALP211" s="1"/>
      <c r="ALQ211" s="1"/>
      <c r="ALR211" s="1"/>
      <c r="ALS211" s="1"/>
      <c r="ALT211" s="1"/>
      <c r="ALU211" s="1"/>
      <c r="ALV211" s="1"/>
      <c r="ALW211" s="1"/>
      <c r="ALX211" s="1"/>
      <c r="ALY211" s="1"/>
      <c r="ALZ211" s="1"/>
      <c r="AMA211" s="1"/>
      <c r="AMB211" s="1"/>
      <c r="AMC211" s="1"/>
      <c r="AMD211" s="1"/>
      <c r="AME211" s="1"/>
      <c r="AMF211" s="1"/>
      <c r="AMG211" s="1"/>
      <c r="AMH211" s="1"/>
      <c r="AMI211" s="1"/>
      <c r="AMJ211" s="1"/>
    </row>
    <row r="212" spans="1:1025" customHeight="1" ht="12.75">
      <c r="A212" s="1"/>
      <c r="B212" s="9"/>
      <c r="C212" s="6" t="s">
        <v>162</v>
      </c>
      <c r="D212" s="6"/>
      <c r="E212" s="6"/>
      <c r="F212" s="12" t="s">
        <v>3</v>
      </c>
      <c r="G212" s="7">
        <v>119</v>
      </c>
      <c r="H212" s="7">
        <v>125</v>
      </c>
      <c r="I212" s="7">
        <v>114</v>
      </c>
      <c r="J212" s="7">
        <v>127</v>
      </c>
      <c r="K212" s="1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  <c r="AID212" s="1"/>
      <c r="AIE212" s="1"/>
      <c r="AIF212" s="1"/>
      <c r="AIG212" s="1"/>
      <c r="AIH212" s="1"/>
      <c r="AII212" s="1"/>
      <c r="AIJ212" s="1"/>
      <c r="AIK212" s="1"/>
      <c r="AIL212" s="1"/>
      <c r="AIM212" s="1"/>
      <c r="AIN212" s="1"/>
      <c r="AIO212" s="1"/>
      <c r="AIP212" s="1"/>
      <c r="AIQ212" s="1"/>
      <c r="AIR212" s="1"/>
      <c r="AIS212" s="1"/>
      <c r="AIT212" s="1"/>
      <c r="AIU212" s="1"/>
      <c r="AIV212" s="1"/>
      <c r="AIW212" s="1"/>
      <c r="AIX212" s="1"/>
      <c r="AIY212" s="1"/>
      <c r="AIZ212" s="1"/>
      <c r="AJA212" s="1"/>
      <c r="AJB212" s="1"/>
      <c r="AJC212" s="1"/>
      <c r="AJD212" s="1"/>
      <c r="AJE212" s="1"/>
      <c r="AJF212" s="1"/>
      <c r="AJG212" s="1"/>
      <c r="AJH212" s="1"/>
      <c r="AJI212" s="1"/>
      <c r="AJJ212" s="1"/>
      <c r="AJK212" s="1"/>
      <c r="AJL212" s="1"/>
      <c r="AJM212" s="1"/>
      <c r="AJN212" s="1"/>
      <c r="AJO212" s="1"/>
      <c r="AJP212" s="1"/>
      <c r="AJQ212" s="1"/>
      <c r="AJR212" s="1"/>
      <c r="AJS212" s="1"/>
      <c r="AJT212" s="1"/>
      <c r="AJU212" s="1"/>
      <c r="AJV212" s="1"/>
      <c r="AJW212" s="1"/>
      <c r="AJX212" s="1"/>
      <c r="AJY212" s="1"/>
      <c r="AJZ212" s="1"/>
      <c r="AKA212" s="1"/>
      <c r="AKB212" s="1"/>
      <c r="AKC212" s="1"/>
      <c r="AKD212" s="1"/>
      <c r="AKE212" s="1"/>
      <c r="AKF212" s="1"/>
      <c r="AKG212" s="1"/>
      <c r="AKH212" s="1"/>
      <c r="AKI212" s="1"/>
      <c r="AKJ212" s="1"/>
      <c r="AKK212" s="1"/>
      <c r="AKL212" s="1"/>
      <c r="AKM212" s="1"/>
      <c r="AKN212" s="1"/>
      <c r="AKO212" s="1"/>
      <c r="AKP212" s="1"/>
      <c r="AKQ212" s="1"/>
      <c r="AKR212" s="1"/>
      <c r="AKS212" s="1"/>
      <c r="AKT212" s="1"/>
      <c r="AKU212" s="1"/>
      <c r="AKV212" s="1"/>
      <c r="AKW212" s="1"/>
      <c r="AKX212" s="1"/>
      <c r="AKY212" s="1"/>
      <c r="AKZ212" s="1"/>
      <c r="ALA212" s="1"/>
      <c r="ALB212" s="1"/>
      <c r="ALC212" s="1"/>
      <c r="ALD212" s="1"/>
      <c r="ALE212" s="1"/>
      <c r="ALF212" s="1"/>
      <c r="ALG212" s="1"/>
      <c r="ALH212" s="1"/>
      <c r="ALI212" s="1"/>
      <c r="ALJ212" s="1"/>
      <c r="ALK212" s="1"/>
      <c r="ALL212" s="1"/>
      <c r="ALM212" s="1"/>
      <c r="ALN212" s="1"/>
      <c r="ALO212" s="1"/>
      <c r="ALP212" s="1"/>
      <c r="ALQ212" s="1"/>
      <c r="ALR212" s="1"/>
      <c r="ALS212" s="1"/>
      <c r="ALT212" s="1"/>
      <c r="ALU212" s="1"/>
      <c r="ALV212" s="1"/>
      <c r="ALW212" s="1"/>
      <c r="ALX212" s="1"/>
      <c r="ALY212" s="1"/>
      <c r="ALZ212" s="1"/>
      <c r="AMA212" s="1"/>
      <c r="AMB212" s="1"/>
      <c r="AMC212" s="1"/>
      <c r="AMD212" s="1"/>
      <c r="AME212" s="1"/>
      <c r="AMF212" s="1"/>
      <c r="AMG212" s="1"/>
      <c r="AMH212" s="1"/>
      <c r="AMI212" s="1"/>
      <c r="AMJ212" s="1"/>
    </row>
    <row r="213" spans="1:1025" customHeight="1" ht="12.75">
      <c r="A213" s="1"/>
      <c r="B213" s="9" t="s">
        <v>163</v>
      </c>
      <c r="C213" s="30" t="s">
        <v>137</v>
      </c>
      <c r="D213" s="30"/>
      <c r="E213" s="30"/>
      <c r="F213" s="12" t="s">
        <v>3</v>
      </c>
      <c r="G213" s="7">
        <v>120</v>
      </c>
      <c r="H213" s="7">
        <v>126</v>
      </c>
      <c r="I213" s="7">
        <v>115</v>
      </c>
      <c r="J213" s="7">
        <v>128</v>
      </c>
      <c r="K213" s="1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  <c r="AID213" s="1"/>
      <c r="AIE213" s="1"/>
      <c r="AIF213" s="1"/>
      <c r="AIG213" s="1"/>
      <c r="AIH213" s="1"/>
      <c r="AII213" s="1"/>
      <c r="AIJ213" s="1"/>
      <c r="AIK213" s="1"/>
      <c r="AIL213" s="1"/>
      <c r="AIM213" s="1"/>
      <c r="AIN213" s="1"/>
      <c r="AIO213" s="1"/>
      <c r="AIP213" s="1"/>
      <c r="AIQ213" s="1"/>
      <c r="AIR213" s="1"/>
      <c r="AIS213" s="1"/>
      <c r="AIT213" s="1"/>
      <c r="AIU213" s="1"/>
      <c r="AIV213" s="1"/>
      <c r="AIW213" s="1"/>
      <c r="AIX213" s="1"/>
      <c r="AIY213" s="1"/>
      <c r="AIZ213" s="1"/>
      <c r="AJA213" s="1"/>
      <c r="AJB213" s="1"/>
      <c r="AJC213" s="1"/>
      <c r="AJD213" s="1"/>
      <c r="AJE213" s="1"/>
      <c r="AJF213" s="1"/>
      <c r="AJG213" s="1"/>
      <c r="AJH213" s="1"/>
      <c r="AJI213" s="1"/>
      <c r="AJJ213" s="1"/>
      <c r="AJK213" s="1"/>
      <c r="AJL213" s="1"/>
      <c r="AJM213" s="1"/>
      <c r="AJN213" s="1"/>
      <c r="AJO213" s="1"/>
      <c r="AJP213" s="1"/>
      <c r="AJQ213" s="1"/>
      <c r="AJR213" s="1"/>
      <c r="AJS213" s="1"/>
      <c r="AJT213" s="1"/>
      <c r="AJU213" s="1"/>
      <c r="AJV213" s="1"/>
      <c r="AJW213" s="1"/>
      <c r="AJX213" s="1"/>
      <c r="AJY213" s="1"/>
      <c r="AJZ213" s="1"/>
      <c r="AKA213" s="1"/>
      <c r="AKB213" s="1"/>
      <c r="AKC213" s="1"/>
      <c r="AKD213" s="1"/>
      <c r="AKE213" s="1"/>
      <c r="AKF213" s="1"/>
      <c r="AKG213" s="1"/>
      <c r="AKH213" s="1"/>
      <c r="AKI213" s="1"/>
      <c r="AKJ213" s="1"/>
      <c r="AKK213" s="1"/>
      <c r="AKL213" s="1"/>
      <c r="AKM213" s="1"/>
      <c r="AKN213" s="1"/>
      <c r="AKO213" s="1"/>
      <c r="AKP213" s="1"/>
      <c r="AKQ213" s="1"/>
      <c r="AKR213" s="1"/>
      <c r="AKS213" s="1"/>
      <c r="AKT213" s="1"/>
      <c r="AKU213" s="1"/>
      <c r="AKV213" s="1"/>
      <c r="AKW213" s="1"/>
      <c r="AKX213" s="1"/>
      <c r="AKY213" s="1"/>
      <c r="AKZ213" s="1"/>
      <c r="ALA213" s="1"/>
      <c r="ALB213" s="1"/>
      <c r="ALC213" s="1"/>
      <c r="ALD213" s="1"/>
      <c r="ALE213" s="1"/>
      <c r="ALF213" s="1"/>
      <c r="ALG213" s="1"/>
      <c r="ALH213" s="1"/>
      <c r="ALI213" s="1"/>
      <c r="ALJ213" s="1"/>
      <c r="ALK213" s="1"/>
      <c r="ALL213" s="1"/>
      <c r="ALM213" s="1"/>
      <c r="ALN213" s="1"/>
      <c r="ALO213" s="1"/>
      <c r="ALP213" s="1"/>
      <c r="ALQ213" s="1"/>
      <c r="ALR213" s="1"/>
      <c r="ALS213" s="1"/>
      <c r="ALT213" s="1"/>
      <c r="ALU213" s="1"/>
      <c r="ALV213" s="1"/>
      <c r="ALW213" s="1"/>
      <c r="ALX213" s="1"/>
      <c r="ALY213" s="1"/>
      <c r="ALZ213" s="1"/>
      <c r="AMA213" s="1"/>
      <c r="AMB213" s="1"/>
      <c r="AMC213" s="1"/>
      <c r="AMD213" s="1"/>
      <c r="AME213" s="1"/>
      <c r="AMF213" s="1"/>
      <c r="AMG213" s="1"/>
      <c r="AMH213" s="1"/>
      <c r="AMI213" s="1"/>
      <c r="AMJ213" s="1"/>
    </row>
    <row r="214" spans="1:1025" customHeight="1" ht="12.8">
      <c r="A214" s="1"/>
      <c r="B214" s="9"/>
      <c r="C214" s="30" t="s">
        <v>138</v>
      </c>
      <c r="D214" s="30"/>
      <c r="E214" s="30"/>
      <c r="F214" s="12" t="s">
        <v>3</v>
      </c>
      <c r="G214" s="7">
        <v>121</v>
      </c>
      <c r="H214" s="7">
        <v>127</v>
      </c>
      <c r="I214" s="7">
        <v>116</v>
      </c>
      <c r="J214" s="7">
        <v>129</v>
      </c>
      <c r="K214" s="1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  <c r="AID214" s="1"/>
      <c r="AIE214" s="1"/>
      <c r="AIF214" s="1"/>
      <c r="AIG214" s="1"/>
      <c r="AIH214" s="1"/>
      <c r="AII214" s="1"/>
      <c r="AIJ214" s="1"/>
      <c r="AIK214" s="1"/>
      <c r="AIL214" s="1"/>
      <c r="AIM214" s="1"/>
      <c r="AIN214" s="1"/>
      <c r="AIO214" s="1"/>
      <c r="AIP214" s="1"/>
      <c r="AIQ214" s="1"/>
      <c r="AIR214" s="1"/>
      <c r="AIS214" s="1"/>
      <c r="AIT214" s="1"/>
      <c r="AIU214" s="1"/>
      <c r="AIV214" s="1"/>
      <c r="AIW214" s="1"/>
      <c r="AIX214" s="1"/>
      <c r="AIY214" s="1"/>
      <c r="AIZ214" s="1"/>
      <c r="AJA214" s="1"/>
      <c r="AJB214" s="1"/>
      <c r="AJC214" s="1"/>
      <c r="AJD214" s="1"/>
      <c r="AJE214" s="1"/>
      <c r="AJF214" s="1"/>
      <c r="AJG214" s="1"/>
      <c r="AJH214" s="1"/>
      <c r="AJI214" s="1"/>
      <c r="AJJ214" s="1"/>
      <c r="AJK214" s="1"/>
      <c r="AJL214" s="1"/>
      <c r="AJM214" s="1"/>
      <c r="AJN214" s="1"/>
      <c r="AJO214" s="1"/>
      <c r="AJP214" s="1"/>
      <c r="AJQ214" s="1"/>
      <c r="AJR214" s="1"/>
      <c r="AJS214" s="1"/>
      <c r="AJT214" s="1"/>
      <c r="AJU214" s="1"/>
      <c r="AJV214" s="1"/>
      <c r="AJW214" s="1"/>
      <c r="AJX214" s="1"/>
      <c r="AJY214" s="1"/>
      <c r="AJZ214" s="1"/>
      <c r="AKA214" s="1"/>
      <c r="AKB214" s="1"/>
      <c r="AKC214" s="1"/>
      <c r="AKD214" s="1"/>
      <c r="AKE214" s="1"/>
      <c r="AKF214" s="1"/>
      <c r="AKG214" s="1"/>
      <c r="AKH214" s="1"/>
      <c r="AKI214" s="1"/>
      <c r="AKJ214" s="1"/>
      <c r="AKK214" s="1"/>
      <c r="AKL214" s="1"/>
      <c r="AKM214" s="1"/>
      <c r="AKN214" s="1"/>
      <c r="AKO214" s="1"/>
      <c r="AKP214" s="1"/>
      <c r="AKQ214" s="1"/>
      <c r="AKR214" s="1"/>
      <c r="AKS214" s="1"/>
      <c r="AKT214" s="1"/>
      <c r="AKU214" s="1"/>
      <c r="AKV214" s="1"/>
      <c r="AKW214" s="1"/>
      <c r="AKX214" s="1"/>
      <c r="AKY214" s="1"/>
      <c r="AKZ214" s="1"/>
      <c r="ALA214" s="1"/>
      <c r="ALB214" s="1"/>
      <c r="ALC214" s="1"/>
      <c r="ALD214" s="1"/>
      <c r="ALE214" s="1"/>
      <c r="ALF214" s="1"/>
      <c r="ALG214" s="1"/>
      <c r="ALH214" s="1"/>
      <c r="ALI214" s="1"/>
      <c r="ALJ214" s="1"/>
      <c r="ALK214" s="1"/>
      <c r="ALL214" s="1"/>
      <c r="ALM214" s="1"/>
      <c r="ALN214" s="1"/>
      <c r="ALO214" s="1"/>
      <c r="ALP214" s="1"/>
      <c r="ALQ214" s="1"/>
      <c r="ALR214" s="1"/>
      <c r="ALS214" s="1"/>
      <c r="ALT214" s="1"/>
      <c r="ALU214" s="1"/>
      <c r="ALV214" s="1"/>
      <c r="ALW214" s="1"/>
      <c r="ALX214" s="1"/>
      <c r="ALY214" s="1"/>
      <c r="ALZ214" s="1"/>
      <c r="AMA214" s="1"/>
      <c r="AMB214" s="1"/>
      <c r="AMC214" s="1"/>
      <c r="AMD214" s="1"/>
      <c r="AME214" s="1"/>
      <c r="AMF214" s="1"/>
      <c r="AMG214" s="1"/>
      <c r="AMH214" s="1"/>
      <c r="AMI214" s="1"/>
      <c r="AMJ214" s="1"/>
    </row>
    <row r="215" spans="1:1025" customHeight="1" ht="12.8">
      <c r="A215" s="1"/>
      <c r="B215" s="9"/>
      <c r="C215" s="30" t="s">
        <v>139</v>
      </c>
      <c r="D215" s="30"/>
      <c r="E215" s="30"/>
      <c r="F215" s="12" t="s">
        <v>3</v>
      </c>
      <c r="G215" s="7">
        <v>122</v>
      </c>
      <c r="H215" s="7">
        <v>128</v>
      </c>
      <c r="I215" s="7">
        <v>117</v>
      </c>
      <c r="J215" s="7">
        <v>130</v>
      </c>
      <c r="K215" s="1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  <c r="AKV215" s="1"/>
      <c r="AKW215" s="1"/>
      <c r="AKX215" s="1"/>
      <c r="AKY215" s="1"/>
      <c r="AKZ215" s="1"/>
      <c r="ALA215" s="1"/>
      <c r="ALB215" s="1"/>
      <c r="ALC215" s="1"/>
      <c r="ALD215" s="1"/>
      <c r="ALE215" s="1"/>
      <c r="ALF215" s="1"/>
      <c r="ALG215" s="1"/>
      <c r="ALH215" s="1"/>
      <c r="ALI215" s="1"/>
      <c r="ALJ215" s="1"/>
      <c r="ALK215" s="1"/>
      <c r="ALL215" s="1"/>
      <c r="ALM215" s="1"/>
      <c r="ALN215" s="1"/>
      <c r="ALO215" s="1"/>
      <c r="ALP215" s="1"/>
      <c r="ALQ215" s="1"/>
      <c r="ALR215" s="1"/>
      <c r="ALS215" s="1"/>
      <c r="ALT215" s="1"/>
      <c r="ALU215" s="1"/>
      <c r="ALV215" s="1"/>
      <c r="ALW215" s="1"/>
      <c r="ALX215" s="1"/>
      <c r="ALY215" s="1"/>
      <c r="ALZ215" s="1"/>
      <c r="AMA215" s="1"/>
      <c r="AMB215" s="1"/>
      <c r="AMC215" s="1"/>
      <c r="AMD215" s="1"/>
      <c r="AME215" s="1"/>
      <c r="AMF215" s="1"/>
      <c r="AMG215" s="1"/>
      <c r="AMH215" s="1"/>
      <c r="AMI215" s="1"/>
      <c r="AMJ215" s="1"/>
    </row>
    <row r="216" spans="1:1025" customHeight="1" ht="12.8">
      <c r="A216" s="1"/>
      <c r="B216" s="9"/>
      <c r="C216" s="30" t="s">
        <v>140</v>
      </c>
      <c r="D216" s="30"/>
      <c r="E216" s="30"/>
      <c r="F216" s="12" t="s">
        <v>3</v>
      </c>
      <c r="G216" s="7">
        <v>123</v>
      </c>
      <c r="H216" s="7">
        <v>129</v>
      </c>
      <c r="I216" s="7">
        <v>118</v>
      </c>
      <c r="J216" s="7">
        <v>131</v>
      </c>
      <c r="K216" s="1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</row>
    <row r="217" spans="1:1025" customHeight="1" ht="12.8">
      <c r="A217" s="1"/>
      <c r="B217" s="9"/>
      <c r="C217" s="30" t="s">
        <v>141</v>
      </c>
      <c r="D217" s="30"/>
      <c r="E217" s="30"/>
      <c r="F217" s="12" t="s">
        <v>3</v>
      </c>
      <c r="G217" s="7">
        <v>124</v>
      </c>
      <c r="H217" s="7">
        <v>130</v>
      </c>
      <c r="I217" s="7">
        <v>119</v>
      </c>
      <c r="J217" s="7">
        <v>132</v>
      </c>
      <c r="K217" s="1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  <c r="AKV217" s="1"/>
      <c r="AKW217" s="1"/>
      <c r="AKX217" s="1"/>
      <c r="AKY217" s="1"/>
      <c r="AKZ217" s="1"/>
      <c r="ALA217" s="1"/>
      <c r="ALB217" s="1"/>
      <c r="ALC217" s="1"/>
      <c r="ALD217" s="1"/>
      <c r="ALE217" s="1"/>
      <c r="ALF217" s="1"/>
      <c r="ALG217" s="1"/>
      <c r="ALH217" s="1"/>
      <c r="ALI217" s="1"/>
      <c r="ALJ217" s="1"/>
      <c r="ALK217" s="1"/>
      <c r="ALL217" s="1"/>
      <c r="ALM217" s="1"/>
      <c r="ALN217" s="1"/>
      <c r="ALO217" s="1"/>
      <c r="ALP217" s="1"/>
      <c r="ALQ217" s="1"/>
      <c r="ALR217" s="1"/>
      <c r="ALS217" s="1"/>
      <c r="ALT217" s="1"/>
      <c r="ALU217" s="1"/>
      <c r="ALV217" s="1"/>
      <c r="ALW217" s="1"/>
      <c r="ALX217" s="1"/>
      <c r="ALY217" s="1"/>
      <c r="ALZ217" s="1"/>
      <c r="AMA217" s="1"/>
      <c r="AMB217" s="1"/>
      <c r="AMC217" s="1"/>
      <c r="AMD217" s="1"/>
      <c r="AME217" s="1"/>
      <c r="AMF217" s="1"/>
      <c r="AMG217" s="1"/>
      <c r="AMH217" s="1"/>
      <c r="AMI217" s="1"/>
      <c r="AMJ217" s="1"/>
    </row>
    <row r="218" spans="1:1025" customHeight="1" ht="12.8">
      <c r="A218" s="1"/>
      <c r="B218" s="9"/>
      <c r="C218" s="30" t="s">
        <v>142</v>
      </c>
      <c r="D218" s="30"/>
      <c r="E218" s="30"/>
      <c r="F218" s="12" t="s">
        <v>3</v>
      </c>
      <c r="G218" s="7">
        <v>125</v>
      </c>
      <c r="H218" s="7">
        <v>131</v>
      </c>
      <c r="I218" s="7">
        <v>120</v>
      </c>
      <c r="J218" s="7">
        <v>133</v>
      </c>
      <c r="K218" s="1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  <c r="AKV218" s="1"/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  <c r="ALG218" s="1"/>
      <c r="ALH218" s="1"/>
      <c r="ALI218" s="1"/>
      <c r="ALJ218" s="1"/>
      <c r="ALK218" s="1"/>
      <c r="ALL218" s="1"/>
      <c r="ALM218" s="1"/>
      <c r="ALN218" s="1"/>
      <c r="ALO218" s="1"/>
      <c r="ALP218" s="1"/>
      <c r="ALQ218" s="1"/>
      <c r="ALR218" s="1"/>
      <c r="ALS218" s="1"/>
      <c r="ALT218" s="1"/>
      <c r="ALU218" s="1"/>
      <c r="ALV218" s="1"/>
      <c r="ALW218" s="1"/>
      <c r="ALX218" s="1"/>
      <c r="ALY218" s="1"/>
      <c r="ALZ218" s="1"/>
      <c r="AMA218" s="1"/>
      <c r="AMB218" s="1"/>
      <c r="AMC218" s="1"/>
      <c r="AMD218" s="1"/>
      <c r="AME218" s="1"/>
      <c r="AMF218" s="1"/>
      <c r="AMG218" s="1"/>
      <c r="AMH218" s="1"/>
      <c r="AMI218" s="1"/>
      <c r="AMJ218" s="1"/>
    </row>
    <row r="219" spans="1:1025" customHeight="1" ht="12.8">
      <c r="A219" s="1"/>
      <c r="B219" s="9"/>
      <c r="C219" s="30" t="s">
        <v>143</v>
      </c>
      <c r="D219" s="30"/>
      <c r="E219" s="30"/>
      <c r="F219" s="12" t="s">
        <v>3</v>
      </c>
      <c r="G219" s="7">
        <v>126</v>
      </c>
      <c r="H219" s="7">
        <v>132</v>
      </c>
      <c r="I219" s="7">
        <v>121</v>
      </c>
      <c r="J219" s="7">
        <v>134</v>
      </c>
      <c r="K219" s="1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  <c r="ALO219" s="1"/>
      <c r="ALP219" s="1"/>
      <c r="ALQ219" s="1"/>
      <c r="ALR219" s="1"/>
      <c r="ALS219" s="1"/>
      <c r="ALT219" s="1"/>
      <c r="ALU219" s="1"/>
      <c r="ALV219" s="1"/>
      <c r="ALW219" s="1"/>
      <c r="ALX219" s="1"/>
      <c r="ALY219" s="1"/>
      <c r="ALZ219" s="1"/>
      <c r="AMA219" s="1"/>
      <c r="AMB219" s="1"/>
      <c r="AMC219" s="1"/>
      <c r="AMD219" s="1"/>
      <c r="AME219" s="1"/>
      <c r="AMF219" s="1"/>
      <c r="AMG219" s="1"/>
      <c r="AMH219" s="1"/>
      <c r="AMI219" s="1"/>
      <c r="AMJ219" s="1"/>
    </row>
    <row r="220" spans="1:1025" customHeight="1" ht="12.8">
      <c r="A220" s="1"/>
      <c r="B220" s="9"/>
      <c r="C220" s="30" t="s">
        <v>144</v>
      </c>
      <c r="D220" s="30"/>
      <c r="E220" s="30"/>
      <c r="F220" s="12" t="s">
        <v>3</v>
      </c>
      <c r="G220" s="7">
        <v>127</v>
      </c>
      <c r="H220" s="7">
        <v>133</v>
      </c>
      <c r="I220" s="7">
        <v>122</v>
      </c>
      <c r="J220" s="7">
        <v>135</v>
      </c>
      <c r="K220" s="1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  <c r="AKV220" s="1"/>
      <c r="AKW220" s="1"/>
      <c r="AKX220" s="1"/>
      <c r="AKY220" s="1"/>
      <c r="AKZ220" s="1"/>
      <c r="ALA220" s="1"/>
      <c r="ALB220" s="1"/>
      <c r="ALC220" s="1"/>
      <c r="ALD220" s="1"/>
      <c r="ALE220" s="1"/>
      <c r="ALF220" s="1"/>
      <c r="ALG220" s="1"/>
      <c r="ALH220" s="1"/>
      <c r="ALI220" s="1"/>
      <c r="ALJ220" s="1"/>
      <c r="ALK220" s="1"/>
      <c r="ALL220" s="1"/>
      <c r="ALM220" s="1"/>
      <c r="ALN220" s="1"/>
      <c r="ALO220" s="1"/>
      <c r="ALP220" s="1"/>
      <c r="ALQ220" s="1"/>
      <c r="ALR220" s="1"/>
      <c r="ALS220" s="1"/>
      <c r="ALT220" s="1"/>
      <c r="ALU220" s="1"/>
      <c r="ALV220" s="1"/>
      <c r="ALW220" s="1"/>
      <c r="ALX220" s="1"/>
      <c r="ALY220" s="1"/>
      <c r="ALZ220" s="1"/>
      <c r="AMA220" s="1"/>
      <c r="AMB220" s="1"/>
      <c r="AMC220" s="1"/>
      <c r="AMD220" s="1"/>
      <c r="AME220" s="1"/>
      <c r="AMF220" s="1"/>
      <c r="AMG220" s="1"/>
      <c r="AMH220" s="1"/>
      <c r="AMI220" s="1"/>
      <c r="AMJ220" s="1"/>
    </row>
    <row r="221" spans="1:1025" customHeight="1" ht="12.75">
      <c r="A221" s="1"/>
      <c r="B221" s="14" t="s">
        <v>145</v>
      </c>
      <c r="C221" s="30" t="s">
        <v>146</v>
      </c>
      <c r="D221" s="30"/>
      <c r="E221" s="30"/>
      <c r="F221" s="12" t="s">
        <v>3</v>
      </c>
      <c r="G221" s="7">
        <v>128</v>
      </c>
      <c r="H221" s="7">
        <v>134</v>
      </c>
      <c r="I221" s="7">
        <v>123</v>
      </c>
      <c r="J221" s="7">
        <v>136</v>
      </c>
      <c r="K221" s="1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  <c r="AKV221" s="1"/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  <c r="ALG221" s="1"/>
      <c r="ALH221" s="1"/>
      <c r="ALI221" s="1"/>
      <c r="ALJ221" s="1"/>
      <c r="ALK221" s="1"/>
      <c r="ALL221" s="1"/>
      <c r="ALM221" s="1"/>
      <c r="ALN221" s="1"/>
      <c r="ALO221" s="1"/>
      <c r="ALP221" s="1"/>
      <c r="ALQ221" s="1"/>
      <c r="ALR221" s="1"/>
      <c r="ALS221" s="1"/>
      <c r="ALT221" s="1"/>
      <c r="ALU221" s="1"/>
      <c r="ALV221" s="1"/>
      <c r="ALW221" s="1"/>
      <c r="ALX221" s="1"/>
      <c r="ALY221" s="1"/>
      <c r="ALZ221" s="1"/>
      <c r="AMA221" s="1"/>
      <c r="AMB221" s="1"/>
      <c r="AMC221" s="1"/>
      <c r="AMD221" s="1"/>
      <c r="AME221" s="1"/>
      <c r="AMF221" s="1"/>
      <c r="AMG221" s="1"/>
      <c r="AMH221" s="1"/>
      <c r="AMI221" s="1"/>
      <c r="AMJ221" s="1"/>
    </row>
    <row r="222" spans="1:1025" customHeight="1" ht="12.8">
      <c r="A222" s="1"/>
      <c r="B222" s="14"/>
      <c r="C222" s="30" t="s">
        <v>147</v>
      </c>
      <c r="D222" s="30"/>
      <c r="E222" s="30"/>
      <c r="F222" s="12" t="s">
        <v>3</v>
      </c>
      <c r="G222" s="7">
        <v>129</v>
      </c>
      <c r="H222" s="7">
        <v>135</v>
      </c>
      <c r="I222" s="7">
        <v>124</v>
      </c>
      <c r="J222" s="7">
        <v>137</v>
      </c>
      <c r="K222" s="1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  <c r="AID222" s="1"/>
      <c r="AIE222" s="1"/>
      <c r="AIF222" s="1"/>
      <c r="AIG222" s="1"/>
      <c r="AIH222" s="1"/>
      <c r="AII222" s="1"/>
      <c r="AIJ222" s="1"/>
      <c r="AIK222" s="1"/>
      <c r="AIL222" s="1"/>
      <c r="AIM222" s="1"/>
      <c r="AIN222" s="1"/>
      <c r="AIO222" s="1"/>
      <c r="AIP222" s="1"/>
      <c r="AIQ222" s="1"/>
      <c r="AIR222" s="1"/>
      <c r="AIS222" s="1"/>
      <c r="AIT222" s="1"/>
      <c r="AIU222" s="1"/>
      <c r="AIV222" s="1"/>
      <c r="AIW222" s="1"/>
      <c r="AIX222" s="1"/>
      <c r="AIY222" s="1"/>
      <c r="AIZ222" s="1"/>
      <c r="AJA222" s="1"/>
      <c r="AJB222" s="1"/>
      <c r="AJC222" s="1"/>
      <c r="AJD222" s="1"/>
      <c r="AJE222" s="1"/>
      <c r="AJF222" s="1"/>
      <c r="AJG222" s="1"/>
      <c r="AJH222" s="1"/>
      <c r="AJI222" s="1"/>
      <c r="AJJ222" s="1"/>
      <c r="AJK222" s="1"/>
      <c r="AJL222" s="1"/>
      <c r="AJM222" s="1"/>
      <c r="AJN222" s="1"/>
      <c r="AJO222" s="1"/>
      <c r="AJP222" s="1"/>
      <c r="AJQ222" s="1"/>
      <c r="AJR222" s="1"/>
      <c r="AJS222" s="1"/>
      <c r="AJT222" s="1"/>
      <c r="AJU222" s="1"/>
      <c r="AJV222" s="1"/>
      <c r="AJW222" s="1"/>
      <c r="AJX222" s="1"/>
      <c r="AJY222" s="1"/>
      <c r="AJZ222" s="1"/>
      <c r="AKA222" s="1"/>
      <c r="AKB222" s="1"/>
      <c r="AKC222" s="1"/>
      <c r="AKD222" s="1"/>
      <c r="AKE222" s="1"/>
      <c r="AKF222" s="1"/>
      <c r="AKG222" s="1"/>
      <c r="AKH222" s="1"/>
      <c r="AKI222" s="1"/>
      <c r="AKJ222" s="1"/>
      <c r="AKK222" s="1"/>
      <c r="AKL222" s="1"/>
      <c r="AKM222" s="1"/>
      <c r="AKN222" s="1"/>
      <c r="AKO222" s="1"/>
      <c r="AKP222" s="1"/>
      <c r="AKQ222" s="1"/>
      <c r="AKR222" s="1"/>
      <c r="AKS222" s="1"/>
      <c r="AKT222" s="1"/>
      <c r="AKU222" s="1"/>
      <c r="AKV222" s="1"/>
      <c r="AKW222" s="1"/>
      <c r="AKX222" s="1"/>
      <c r="AKY222" s="1"/>
      <c r="AKZ222" s="1"/>
      <c r="ALA222" s="1"/>
      <c r="ALB222" s="1"/>
      <c r="ALC222" s="1"/>
      <c r="ALD222" s="1"/>
      <c r="ALE222" s="1"/>
      <c r="ALF222" s="1"/>
      <c r="ALG222" s="1"/>
      <c r="ALH222" s="1"/>
      <c r="ALI222" s="1"/>
      <c r="ALJ222" s="1"/>
      <c r="ALK222" s="1"/>
      <c r="ALL222" s="1"/>
      <c r="ALM222" s="1"/>
      <c r="ALN222" s="1"/>
      <c r="ALO222" s="1"/>
      <c r="ALP222" s="1"/>
      <c r="ALQ222" s="1"/>
      <c r="ALR222" s="1"/>
      <c r="ALS222" s="1"/>
      <c r="ALT222" s="1"/>
      <c r="ALU222" s="1"/>
      <c r="ALV222" s="1"/>
      <c r="ALW222" s="1"/>
      <c r="ALX222" s="1"/>
      <c r="ALY222" s="1"/>
      <c r="ALZ222" s="1"/>
      <c r="AMA222" s="1"/>
      <c r="AMB222" s="1"/>
      <c r="AMC222" s="1"/>
      <c r="AMD222" s="1"/>
      <c r="AME222" s="1"/>
      <c r="AMF222" s="1"/>
      <c r="AMG222" s="1"/>
      <c r="AMH222" s="1"/>
      <c r="AMI222" s="1"/>
      <c r="AMJ222" s="1"/>
    </row>
    <row r="223" spans="1:1025" customHeight="1" ht="12.8">
      <c r="A223" s="1"/>
      <c r="B223" s="14"/>
      <c r="C223" s="30" t="s">
        <v>31</v>
      </c>
      <c r="D223" s="30"/>
      <c r="E223" s="30"/>
      <c r="F223" s="12" t="s">
        <v>3</v>
      </c>
      <c r="G223" s="7">
        <v>130</v>
      </c>
      <c r="H223" s="7">
        <v>136</v>
      </c>
      <c r="I223" s="7">
        <v>125</v>
      </c>
      <c r="J223" s="7">
        <v>138</v>
      </c>
      <c r="K223" s="1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  <c r="AKV223" s="1"/>
      <c r="AKW223" s="1"/>
      <c r="AKX223" s="1"/>
      <c r="AKY223" s="1"/>
      <c r="AKZ223" s="1"/>
      <c r="ALA223" s="1"/>
      <c r="ALB223" s="1"/>
      <c r="ALC223" s="1"/>
      <c r="ALD223" s="1"/>
      <c r="ALE223" s="1"/>
      <c r="ALF223" s="1"/>
      <c r="ALG223" s="1"/>
      <c r="ALH223" s="1"/>
      <c r="ALI223" s="1"/>
      <c r="ALJ223" s="1"/>
      <c r="ALK223" s="1"/>
      <c r="ALL223" s="1"/>
      <c r="ALM223" s="1"/>
      <c r="ALN223" s="1"/>
      <c r="ALO223" s="1"/>
      <c r="ALP223" s="1"/>
      <c r="ALQ223" s="1"/>
      <c r="ALR223" s="1"/>
      <c r="ALS223" s="1"/>
      <c r="ALT223" s="1"/>
      <c r="ALU223" s="1"/>
      <c r="ALV223" s="1"/>
      <c r="ALW223" s="1"/>
      <c r="ALX223" s="1"/>
      <c r="ALY223" s="1"/>
      <c r="ALZ223" s="1"/>
      <c r="AMA223" s="1"/>
      <c r="AMB223" s="1"/>
      <c r="AMC223" s="1"/>
      <c r="AMD223" s="1"/>
      <c r="AME223" s="1"/>
      <c r="AMF223" s="1"/>
      <c r="AMG223" s="1"/>
      <c r="AMH223" s="1"/>
      <c r="AMI223" s="1"/>
      <c r="AMJ223" s="1"/>
    </row>
    <row r="224" spans="1:1025" customHeight="1" ht="12.75">
      <c r="A224" s="1"/>
      <c r="B224" s="14" t="s">
        <v>164</v>
      </c>
      <c r="C224" s="30" t="s">
        <v>149</v>
      </c>
      <c r="D224" s="30"/>
      <c r="E224" s="30"/>
      <c r="F224" s="12" t="s">
        <v>3</v>
      </c>
      <c r="G224" s="7">
        <v>131</v>
      </c>
      <c r="H224" s="7">
        <v>137</v>
      </c>
      <c r="I224" s="7">
        <v>126</v>
      </c>
      <c r="J224" s="7">
        <v>139</v>
      </c>
      <c r="K224" s="13"/>
      <c r="L224" s="32"/>
      <c r="M224" s="3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  <c r="ALO224" s="1"/>
      <c r="ALP224" s="1"/>
      <c r="ALQ224" s="1"/>
      <c r="ALR224" s="1"/>
      <c r="ALS224" s="1"/>
      <c r="ALT224" s="1"/>
      <c r="ALU224" s="1"/>
      <c r="ALV224" s="1"/>
      <c r="ALW224" s="1"/>
      <c r="ALX224" s="1"/>
      <c r="ALY224" s="1"/>
      <c r="ALZ224" s="1"/>
      <c r="AMA224" s="1"/>
      <c r="AMB224" s="1"/>
      <c r="AMC224" s="1"/>
      <c r="AMD224" s="1"/>
      <c r="AME224" s="1"/>
      <c r="AMF224" s="1"/>
      <c r="AMG224" s="1"/>
      <c r="AMH224" s="1"/>
      <c r="AMI224" s="1"/>
      <c r="AMJ224" s="1"/>
    </row>
    <row r="225" spans="1:1025" customHeight="1" ht="12.8">
      <c r="A225" s="1"/>
      <c r="B225" s="14"/>
      <c r="C225" s="30" t="s">
        <v>31</v>
      </c>
      <c r="D225" s="30"/>
      <c r="E225" s="30"/>
      <c r="F225" s="12" t="s">
        <v>3</v>
      </c>
      <c r="G225" s="7">
        <v>132</v>
      </c>
      <c r="H225" s="7">
        <v>138</v>
      </c>
      <c r="I225" s="7">
        <v>127</v>
      </c>
      <c r="J225" s="7">
        <v>140</v>
      </c>
      <c r="K225" s="13"/>
      <c r="L225" s="32"/>
      <c r="M225" s="3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  <c r="AID225" s="1"/>
      <c r="AIE225" s="1"/>
      <c r="AIF225" s="1"/>
      <c r="AIG225" s="1"/>
      <c r="AIH225" s="1"/>
      <c r="AII225" s="1"/>
      <c r="AIJ225" s="1"/>
      <c r="AIK225" s="1"/>
      <c r="AIL225" s="1"/>
      <c r="AIM225" s="1"/>
      <c r="AIN225" s="1"/>
      <c r="AIO225" s="1"/>
      <c r="AIP225" s="1"/>
      <c r="AIQ225" s="1"/>
      <c r="AIR225" s="1"/>
      <c r="AIS225" s="1"/>
      <c r="AIT225" s="1"/>
      <c r="AIU225" s="1"/>
      <c r="AIV225" s="1"/>
      <c r="AIW225" s="1"/>
      <c r="AIX225" s="1"/>
      <c r="AIY225" s="1"/>
      <c r="AIZ225" s="1"/>
      <c r="AJA225" s="1"/>
      <c r="AJB225" s="1"/>
      <c r="AJC225" s="1"/>
      <c r="AJD225" s="1"/>
      <c r="AJE225" s="1"/>
      <c r="AJF225" s="1"/>
      <c r="AJG225" s="1"/>
      <c r="AJH225" s="1"/>
      <c r="AJI225" s="1"/>
      <c r="AJJ225" s="1"/>
      <c r="AJK225" s="1"/>
      <c r="AJL225" s="1"/>
      <c r="AJM225" s="1"/>
      <c r="AJN225" s="1"/>
      <c r="AJO225" s="1"/>
      <c r="AJP225" s="1"/>
      <c r="AJQ225" s="1"/>
      <c r="AJR225" s="1"/>
      <c r="AJS225" s="1"/>
      <c r="AJT225" s="1"/>
      <c r="AJU225" s="1"/>
      <c r="AJV225" s="1"/>
      <c r="AJW225" s="1"/>
      <c r="AJX225" s="1"/>
      <c r="AJY225" s="1"/>
      <c r="AJZ225" s="1"/>
      <c r="AKA225" s="1"/>
      <c r="AKB225" s="1"/>
      <c r="AKC225" s="1"/>
      <c r="AKD225" s="1"/>
      <c r="AKE225" s="1"/>
      <c r="AKF225" s="1"/>
      <c r="AKG225" s="1"/>
      <c r="AKH225" s="1"/>
      <c r="AKI225" s="1"/>
      <c r="AKJ225" s="1"/>
      <c r="AKK225" s="1"/>
      <c r="AKL225" s="1"/>
      <c r="AKM225" s="1"/>
      <c r="AKN225" s="1"/>
      <c r="AKO225" s="1"/>
      <c r="AKP225" s="1"/>
      <c r="AKQ225" s="1"/>
      <c r="AKR225" s="1"/>
      <c r="AKS225" s="1"/>
      <c r="AKT225" s="1"/>
      <c r="AKU225" s="1"/>
      <c r="AKV225" s="1"/>
      <c r="AKW225" s="1"/>
      <c r="AKX225" s="1"/>
      <c r="AKY225" s="1"/>
      <c r="AKZ225" s="1"/>
      <c r="ALA225" s="1"/>
      <c r="ALB225" s="1"/>
      <c r="ALC225" s="1"/>
      <c r="ALD225" s="1"/>
      <c r="ALE225" s="1"/>
      <c r="ALF225" s="1"/>
      <c r="ALG225" s="1"/>
      <c r="ALH225" s="1"/>
      <c r="ALI225" s="1"/>
      <c r="ALJ225" s="1"/>
      <c r="ALK225" s="1"/>
      <c r="ALL225" s="1"/>
      <c r="ALM225" s="1"/>
      <c r="ALN225" s="1"/>
      <c r="ALO225" s="1"/>
      <c r="ALP225" s="1"/>
      <c r="ALQ225" s="1"/>
      <c r="ALR225" s="1"/>
      <c r="ALS225" s="1"/>
      <c r="ALT225" s="1"/>
      <c r="ALU225" s="1"/>
      <c r="ALV225" s="1"/>
      <c r="ALW225" s="1"/>
      <c r="ALX225" s="1"/>
      <c r="ALY225" s="1"/>
      <c r="ALZ225" s="1"/>
      <c r="AMA225" s="1"/>
      <c r="AMB225" s="1"/>
      <c r="AMC225" s="1"/>
      <c r="AMD225" s="1"/>
      <c r="AME225" s="1"/>
      <c r="AMF225" s="1"/>
      <c r="AMG225" s="1"/>
      <c r="AMH225" s="1"/>
      <c r="AMI225" s="1"/>
      <c r="AMJ225" s="1"/>
    </row>
    <row r="226" spans="1:1025" customHeight="1" ht="12.75">
      <c r="A226" s="1"/>
      <c r="B226" s="33" t="s">
        <v>165</v>
      </c>
      <c r="C226" s="33"/>
      <c r="D226" s="33"/>
      <c r="E226" s="33"/>
      <c r="F226" s="17" t="s">
        <v>57</v>
      </c>
      <c r="G226" s="18">
        <f>SUM(G190:G225)</f>
        <v>4122</v>
      </c>
      <c r="H226" s="18">
        <f>SUM(H190:H225)</f>
        <v>4338</v>
      </c>
      <c r="I226" s="18">
        <f>SUM(I190:I225)</f>
        <v>3942</v>
      </c>
      <c r="J226" s="18">
        <f>SUM(J190:J225)</f>
        <v>4410</v>
      </c>
      <c r="K226" s="18">
        <f>SUM(K190:K225)</f>
        <v>0</v>
      </c>
      <c r="L226" s="32"/>
      <c r="M226" s="3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  <c r="AID226" s="1"/>
      <c r="AIE226" s="1"/>
      <c r="AIF226" s="1"/>
      <c r="AIG226" s="1"/>
      <c r="AIH226" s="1"/>
      <c r="AII226" s="1"/>
      <c r="AIJ226" s="1"/>
      <c r="AIK226" s="1"/>
      <c r="AIL226" s="1"/>
      <c r="AIM226" s="1"/>
      <c r="AIN226" s="1"/>
      <c r="AIO226" s="1"/>
      <c r="AIP226" s="1"/>
      <c r="AIQ226" s="1"/>
      <c r="AIR226" s="1"/>
      <c r="AIS226" s="1"/>
      <c r="AIT226" s="1"/>
      <c r="AIU226" s="1"/>
      <c r="AIV226" s="1"/>
      <c r="AIW226" s="1"/>
      <c r="AIX226" s="1"/>
      <c r="AIY226" s="1"/>
      <c r="AIZ226" s="1"/>
      <c r="AJA226" s="1"/>
      <c r="AJB226" s="1"/>
      <c r="AJC226" s="1"/>
      <c r="AJD226" s="1"/>
      <c r="AJE226" s="1"/>
      <c r="AJF226" s="1"/>
      <c r="AJG226" s="1"/>
      <c r="AJH226" s="1"/>
      <c r="AJI226" s="1"/>
      <c r="AJJ226" s="1"/>
      <c r="AJK226" s="1"/>
      <c r="AJL226" s="1"/>
      <c r="AJM226" s="1"/>
      <c r="AJN226" s="1"/>
      <c r="AJO226" s="1"/>
      <c r="AJP226" s="1"/>
      <c r="AJQ226" s="1"/>
      <c r="AJR226" s="1"/>
      <c r="AJS226" s="1"/>
      <c r="AJT226" s="1"/>
      <c r="AJU226" s="1"/>
      <c r="AJV226" s="1"/>
      <c r="AJW226" s="1"/>
      <c r="AJX226" s="1"/>
      <c r="AJY226" s="1"/>
      <c r="AJZ226" s="1"/>
      <c r="AKA226" s="1"/>
      <c r="AKB226" s="1"/>
      <c r="AKC226" s="1"/>
      <c r="AKD226" s="1"/>
      <c r="AKE226" s="1"/>
      <c r="AKF226" s="1"/>
      <c r="AKG226" s="1"/>
      <c r="AKH226" s="1"/>
      <c r="AKI226" s="1"/>
      <c r="AKJ226" s="1"/>
      <c r="AKK226" s="1"/>
      <c r="AKL226" s="1"/>
      <c r="AKM226" s="1"/>
      <c r="AKN226" s="1"/>
      <c r="AKO226" s="1"/>
      <c r="AKP226" s="1"/>
      <c r="AKQ226" s="1"/>
      <c r="AKR226" s="1"/>
      <c r="AKS226" s="1"/>
      <c r="AKT226" s="1"/>
      <c r="AKU226" s="1"/>
      <c r="AKV226" s="1"/>
      <c r="AKW226" s="1"/>
      <c r="AKX226" s="1"/>
      <c r="AKY226" s="1"/>
      <c r="AKZ226" s="1"/>
      <c r="ALA226" s="1"/>
      <c r="ALB226" s="1"/>
      <c r="ALC226" s="1"/>
      <c r="ALD226" s="1"/>
      <c r="ALE226" s="1"/>
      <c r="ALF226" s="1"/>
      <c r="ALG226" s="1"/>
      <c r="ALH226" s="1"/>
      <c r="ALI226" s="1"/>
      <c r="ALJ226" s="1"/>
      <c r="ALK226" s="1"/>
      <c r="ALL226" s="1"/>
      <c r="ALM226" s="1"/>
      <c r="ALN226" s="1"/>
      <c r="ALO226" s="1"/>
      <c r="ALP226" s="1"/>
      <c r="ALQ226" s="1"/>
      <c r="ALR226" s="1"/>
      <c r="ALS226" s="1"/>
      <c r="ALT226" s="1"/>
      <c r="ALU226" s="1"/>
      <c r="ALV226" s="1"/>
      <c r="ALW226" s="1"/>
      <c r="ALX226" s="1"/>
      <c r="ALY226" s="1"/>
      <c r="ALZ226" s="1"/>
      <c r="AMA226" s="1"/>
      <c r="AMB226" s="1"/>
      <c r="AMC226" s="1"/>
      <c r="AMD226" s="1"/>
      <c r="AME226" s="1"/>
      <c r="AMF226" s="1"/>
      <c r="AMG226" s="1"/>
      <c r="AMH226" s="1"/>
      <c r="AMI226" s="1"/>
      <c r="AMJ226" s="1"/>
    </row>
    <row r="227" spans="1:1025" customHeight="1" ht="12.75">
      <c r="A227" s="1"/>
      <c r="B227" s="1"/>
      <c r="C227" s="1"/>
      <c r="D227" s="1"/>
      <c r="E227" s="1"/>
      <c r="F227" s="1"/>
      <c r="G227" s="32"/>
      <c r="H227" s="32"/>
      <c r="I227" s="32"/>
      <c r="J227" s="32"/>
      <c r="K227" s="32"/>
      <c r="L227" s="32"/>
      <c r="M227" s="3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  <c r="AID227" s="1"/>
      <c r="AIE227" s="1"/>
      <c r="AIF227" s="1"/>
      <c r="AIG227" s="1"/>
      <c r="AIH227" s="1"/>
      <c r="AII227" s="1"/>
      <c r="AIJ227" s="1"/>
      <c r="AIK227" s="1"/>
      <c r="AIL227" s="1"/>
      <c r="AIM227" s="1"/>
      <c r="AIN227" s="1"/>
      <c r="AIO227" s="1"/>
      <c r="AIP227" s="1"/>
      <c r="AIQ227" s="1"/>
      <c r="AIR227" s="1"/>
      <c r="AIS227" s="1"/>
      <c r="AIT227" s="1"/>
      <c r="AIU227" s="1"/>
      <c r="AIV227" s="1"/>
      <c r="AIW227" s="1"/>
      <c r="AIX227" s="1"/>
      <c r="AIY227" s="1"/>
      <c r="AIZ227" s="1"/>
      <c r="AJA227" s="1"/>
      <c r="AJB227" s="1"/>
      <c r="AJC227" s="1"/>
      <c r="AJD227" s="1"/>
      <c r="AJE227" s="1"/>
      <c r="AJF227" s="1"/>
      <c r="AJG227" s="1"/>
      <c r="AJH227" s="1"/>
      <c r="AJI227" s="1"/>
      <c r="AJJ227" s="1"/>
      <c r="AJK227" s="1"/>
      <c r="AJL227" s="1"/>
      <c r="AJM227" s="1"/>
      <c r="AJN227" s="1"/>
      <c r="AJO227" s="1"/>
      <c r="AJP227" s="1"/>
      <c r="AJQ227" s="1"/>
      <c r="AJR227" s="1"/>
      <c r="AJS227" s="1"/>
      <c r="AJT227" s="1"/>
      <c r="AJU227" s="1"/>
      <c r="AJV227" s="1"/>
      <c r="AJW227" s="1"/>
      <c r="AJX227" s="1"/>
      <c r="AJY227" s="1"/>
      <c r="AJZ227" s="1"/>
      <c r="AKA227" s="1"/>
      <c r="AKB227" s="1"/>
      <c r="AKC227" s="1"/>
      <c r="AKD227" s="1"/>
      <c r="AKE227" s="1"/>
      <c r="AKF227" s="1"/>
      <c r="AKG227" s="1"/>
      <c r="AKH227" s="1"/>
      <c r="AKI227" s="1"/>
      <c r="AKJ227" s="1"/>
      <c r="AKK227" s="1"/>
      <c r="AKL227" s="1"/>
      <c r="AKM227" s="1"/>
      <c r="AKN227" s="1"/>
      <c r="AKO227" s="1"/>
      <c r="AKP227" s="1"/>
      <c r="AKQ227" s="1"/>
      <c r="AKR227" s="1"/>
      <c r="AKS227" s="1"/>
      <c r="AKT227" s="1"/>
      <c r="AKU227" s="1"/>
      <c r="AKV227" s="1"/>
      <c r="AKW227" s="1"/>
      <c r="AKX227" s="1"/>
      <c r="AKY227" s="1"/>
      <c r="AKZ227" s="1"/>
      <c r="ALA227" s="1"/>
      <c r="ALB227" s="1"/>
      <c r="ALC227" s="1"/>
      <c r="ALD227" s="1"/>
      <c r="ALE227" s="1"/>
      <c r="ALF227" s="1"/>
      <c r="ALG227" s="1"/>
      <c r="ALH227" s="1"/>
      <c r="ALI227" s="1"/>
      <c r="ALJ227" s="1"/>
      <c r="ALK227" s="1"/>
      <c r="ALL227" s="1"/>
      <c r="ALM227" s="1"/>
      <c r="ALN227" s="1"/>
      <c r="ALO227" s="1"/>
      <c r="ALP227" s="1"/>
      <c r="ALQ227" s="1"/>
      <c r="ALR227" s="1"/>
      <c r="ALS227" s="1"/>
      <c r="ALT227" s="1"/>
      <c r="ALU227" s="1"/>
      <c r="ALV227" s="1"/>
      <c r="ALW227" s="1"/>
      <c r="ALX227" s="1"/>
      <c r="ALY227" s="1"/>
      <c r="ALZ227" s="1"/>
      <c r="AMA227" s="1"/>
      <c r="AMB227" s="1"/>
      <c r="AMC227" s="1"/>
      <c r="AMD227" s="1"/>
      <c r="AME227" s="1"/>
      <c r="AMF227" s="1"/>
      <c r="AMG227" s="1"/>
      <c r="AMH227" s="1"/>
      <c r="AMI227" s="1"/>
      <c r="AMJ227" s="1"/>
    </row>
    <row r="228" spans="1:1025" customHeight="1" ht="12.75">
      <c r="A228" s="1"/>
      <c r="B228" s="1"/>
      <c r="C228" s="1"/>
      <c r="D228" s="1"/>
      <c r="E228" s="1"/>
      <c r="F228" s="1"/>
      <c r="G228" s="32"/>
      <c r="H228" s="32"/>
      <c r="I228" s="32"/>
      <c r="J228" s="32"/>
      <c r="K228" s="32"/>
      <c r="L228" s="32"/>
      <c r="M228" s="3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  <c r="AKV228" s="1"/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  <c r="ALG228" s="1"/>
      <c r="ALH228" s="1"/>
      <c r="ALI228" s="1"/>
      <c r="ALJ228" s="1"/>
      <c r="ALK228" s="1"/>
      <c r="ALL228" s="1"/>
      <c r="ALM228" s="1"/>
      <c r="ALN228" s="1"/>
      <c r="ALO228" s="1"/>
      <c r="ALP228" s="1"/>
      <c r="ALQ228" s="1"/>
      <c r="ALR228" s="1"/>
      <c r="ALS228" s="1"/>
      <c r="ALT228" s="1"/>
      <c r="ALU228" s="1"/>
      <c r="ALV228" s="1"/>
      <c r="ALW228" s="1"/>
      <c r="ALX228" s="1"/>
      <c r="ALY228" s="1"/>
      <c r="ALZ228" s="1"/>
      <c r="AMA228" s="1"/>
      <c r="AMB228" s="1"/>
      <c r="AMC228" s="1"/>
      <c r="AMD228" s="1"/>
      <c r="AME228" s="1"/>
      <c r="AMF228" s="1"/>
      <c r="AMG228" s="1"/>
      <c r="AMH228" s="1"/>
      <c r="AMI228" s="1"/>
      <c r="AMJ228" s="1"/>
    </row>
    <row r="229" spans="1:1025" customHeight="1" ht="18">
      <c r="A229" s="1"/>
      <c r="B229" s="26" t="s">
        <v>166</v>
      </c>
      <c r="C229" s="26"/>
      <c r="D229" s="26"/>
      <c r="E229" s="26"/>
      <c r="F229" s="26"/>
      <c r="G229" s="25">
        <f>G186+G226</f>
        <v>8782</v>
      </c>
      <c r="H229" s="25">
        <f>H186+H226</f>
        <v>9238</v>
      </c>
      <c r="I229" s="25">
        <f>I186+I226</f>
        <v>8402</v>
      </c>
      <c r="J229" s="25">
        <f>J186+J226</f>
        <v>9390</v>
      </c>
      <c r="K229" s="25">
        <f>K186+K226</f>
        <v>0</v>
      </c>
      <c r="L229" s="32"/>
      <c r="M229" s="3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  <c r="AKV229" s="1"/>
      <c r="AKW229" s="1"/>
      <c r="AKX229" s="1"/>
      <c r="AKY229" s="1"/>
      <c r="AKZ229" s="1"/>
      <c r="ALA229" s="1"/>
      <c r="ALB229" s="1"/>
      <c r="ALC229" s="1"/>
      <c r="ALD229" s="1"/>
      <c r="ALE229" s="1"/>
      <c r="ALF229" s="1"/>
      <c r="ALG229" s="1"/>
      <c r="ALH229" s="1"/>
      <c r="ALI229" s="1"/>
      <c r="ALJ229" s="1"/>
      <c r="ALK229" s="1"/>
      <c r="ALL229" s="1"/>
      <c r="ALM229" s="1"/>
      <c r="ALN229" s="1"/>
      <c r="ALO229" s="1"/>
      <c r="ALP229" s="1"/>
      <c r="ALQ229" s="1"/>
      <c r="ALR229" s="1"/>
      <c r="ALS229" s="1"/>
      <c r="ALT229" s="1"/>
      <c r="ALU229" s="1"/>
      <c r="ALV229" s="1"/>
      <c r="ALW229" s="1"/>
      <c r="ALX229" s="1"/>
      <c r="ALY229" s="1"/>
      <c r="ALZ229" s="1"/>
      <c r="AMA229" s="1"/>
      <c r="AMB229" s="1"/>
      <c r="AMC229" s="1"/>
      <c r="AMD229" s="1"/>
      <c r="AME229" s="1"/>
      <c r="AMF229" s="1"/>
      <c r="AMG229" s="1"/>
      <c r="AMH229" s="1"/>
      <c r="AMI229" s="1"/>
      <c r="AMJ229" s="1"/>
    </row>
    <row r="230" spans="1:1025" customHeight="1" ht="12.75">
      <c r="A230" s="1"/>
      <c r="B230" s="34"/>
      <c r="C230" s="34"/>
      <c r="D230" s="34"/>
      <c r="E230" s="34"/>
      <c r="F230" s="20"/>
      <c r="G230" s="32"/>
      <c r="H230" s="32"/>
      <c r="I230" s="32"/>
      <c r="J230" s="32"/>
      <c r="K230" s="32"/>
      <c r="L230" s="32"/>
      <c r="M230" s="3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  <c r="AKV230" s="1"/>
      <c r="AKW230" s="1"/>
      <c r="AKX230" s="1"/>
      <c r="AKY230" s="1"/>
      <c r="AKZ230" s="1"/>
      <c r="ALA230" s="1"/>
      <c r="ALB230" s="1"/>
      <c r="ALC230" s="1"/>
      <c r="ALD230" s="1"/>
      <c r="ALE230" s="1"/>
      <c r="ALF230" s="1"/>
      <c r="ALG230" s="1"/>
      <c r="ALH230" s="1"/>
      <c r="ALI230" s="1"/>
      <c r="ALJ230" s="1"/>
      <c r="ALK230" s="1"/>
      <c r="ALL230" s="1"/>
      <c r="ALM230" s="1"/>
      <c r="ALN230" s="1"/>
      <c r="ALO230" s="1"/>
      <c r="ALP230" s="1"/>
      <c r="ALQ230" s="1"/>
      <c r="ALR230" s="1"/>
      <c r="ALS230" s="1"/>
      <c r="ALT230" s="1"/>
      <c r="ALU230" s="1"/>
      <c r="ALV230" s="1"/>
      <c r="ALW230" s="1"/>
      <c r="ALX230" s="1"/>
      <c r="ALY230" s="1"/>
      <c r="ALZ230" s="1"/>
      <c r="AMA230" s="1"/>
      <c r="AMB230" s="1"/>
      <c r="AMC230" s="1"/>
      <c r="AMD230" s="1"/>
      <c r="AME230" s="1"/>
      <c r="AMF230" s="1"/>
      <c r="AMG230" s="1"/>
      <c r="AMH230" s="1"/>
      <c r="AMI230" s="1"/>
      <c r="AMJ230" s="1"/>
    </row>
    <row r="231" spans="1:1025" customHeight="1" ht="12.75">
      <c r="A231" s="1"/>
      <c r="B231" s="34"/>
      <c r="C231" s="34"/>
      <c r="D231" s="34"/>
      <c r="E231" s="34"/>
      <c r="F231" s="20"/>
      <c r="G231" s="32"/>
      <c r="H231" s="32"/>
      <c r="I231" s="32"/>
      <c r="J231" s="32"/>
      <c r="K231" s="32"/>
      <c r="L231" s="32"/>
      <c r="M231" s="3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  <c r="AID231" s="1"/>
      <c r="AIE231" s="1"/>
      <c r="AIF231" s="1"/>
      <c r="AIG231" s="1"/>
      <c r="AIH231" s="1"/>
      <c r="AII231" s="1"/>
      <c r="AIJ231" s="1"/>
      <c r="AIK231" s="1"/>
      <c r="AIL231" s="1"/>
      <c r="AIM231" s="1"/>
      <c r="AIN231" s="1"/>
      <c r="AIO231" s="1"/>
      <c r="AIP231" s="1"/>
      <c r="AIQ231" s="1"/>
      <c r="AIR231" s="1"/>
      <c r="AIS231" s="1"/>
      <c r="AIT231" s="1"/>
      <c r="AIU231" s="1"/>
      <c r="AIV231" s="1"/>
      <c r="AIW231" s="1"/>
      <c r="AIX231" s="1"/>
      <c r="AIY231" s="1"/>
      <c r="AIZ231" s="1"/>
      <c r="AJA231" s="1"/>
      <c r="AJB231" s="1"/>
      <c r="AJC231" s="1"/>
      <c r="AJD231" s="1"/>
      <c r="AJE231" s="1"/>
      <c r="AJF231" s="1"/>
      <c r="AJG231" s="1"/>
      <c r="AJH231" s="1"/>
      <c r="AJI231" s="1"/>
      <c r="AJJ231" s="1"/>
      <c r="AJK231" s="1"/>
      <c r="AJL231" s="1"/>
      <c r="AJM231" s="1"/>
      <c r="AJN231" s="1"/>
      <c r="AJO231" s="1"/>
      <c r="AJP231" s="1"/>
      <c r="AJQ231" s="1"/>
      <c r="AJR231" s="1"/>
      <c r="AJS231" s="1"/>
      <c r="AJT231" s="1"/>
      <c r="AJU231" s="1"/>
      <c r="AJV231" s="1"/>
      <c r="AJW231" s="1"/>
      <c r="AJX231" s="1"/>
      <c r="AJY231" s="1"/>
      <c r="AJZ231" s="1"/>
      <c r="AKA231" s="1"/>
      <c r="AKB231" s="1"/>
      <c r="AKC231" s="1"/>
      <c r="AKD231" s="1"/>
      <c r="AKE231" s="1"/>
      <c r="AKF231" s="1"/>
      <c r="AKG231" s="1"/>
      <c r="AKH231" s="1"/>
      <c r="AKI231" s="1"/>
      <c r="AKJ231" s="1"/>
      <c r="AKK231" s="1"/>
      <c r="AKL231" s="1"/>
      <c r="AKM231" s="1"/>
      <c r="AKN231" s="1"/>
      <c r="AKO231" s="1"/>
      <c r="AKP231" s="1"/>
      <c r="AKQ231" s="1"/>
      <c r="AKR231" s="1"/>
      <c r="AKS231" s="1"/>
      <c r="AKT231" s="1"/>
      <c r="AKU231" s="1"/>
      <c r="AKV231" s="1"/>
      <c r="AKW231" s="1"/>
      <c r="AKX231" s="1"/>
      <c r="AKY231" s="1"/>
      <c r="AKZ231" s="1"/>
      <c r="ALA231" s="1"/>
      <c r="ALB231" s="1"/>
      <c r="ALC231" s="1"/>
      <c r="ALD231" s="1"/>
      <c r="ALE231" s="1"/>
      <c r="ALF231" s="1"/>
      <c r="ALG231" s="1"/>
      <c r="ALH231" s="1"/>
      <c r="ALI231" s="1"/>
      <c r="ALJ231" s="1"/>
      <c r="ALK231" s="1"/>
      <c r="ALL231" s="1"/>
      <c r="ALM231" s="1"/>
      <c r="ALN231" s="1"/>
      <c r="ALO231" s="1"/>
      <c r="ALP231" s="1"/>
      <c r="ALQ231" s="1"/>
      <c r="ALR231" s="1"/>
      <c r="ALS231" s="1"/>
      <c r="ALT231" s="1"/>
      <c r="ALU231" s="1"/>
      <c r="ALV231" s="1"/>
      <c r="ALW231" s="1"/>
      <c r="ALX231" s="1"/>
      <c r="ALY231" s="1"/>
      <c r="ALZ231" s="1"/>
      <c r="AMA231" s="1"/>
      <c r="AMB231" s="1"/>
      <c r="AMC231" s="1"/>
      <c r="AMD231" s="1"/>
      <c r="AME231" s="1"/>
      <c r="AMF231" s="1"/>
      <c r="AMG231" s="1"/>
      <c r="AMH231" s="1"/>
      <c r="AMI231" s="1"/>
      <c r="AMJ231" s="1"/>
    </row>
    <row r="232" spans="1:1025" customHeight="1" ht="12.75">
      <c r="A232" s="1"/>
      <c r="B232" s="34"/>
      <c r="C232" s="34"/>
      <c r="D232" s="34"/>
      <c r="E232" s="34"/>
      <c r="F232" s="20"/>
      <c r="G232" s="32"/>
      <c r="H232" s="32"/>
      <c r="I232" s="32"/>
      <c r="J232" s="32"/>
      <c r="K232" s="32"/>
      <c r="L232" s="32"/>
      <c r="M232" s="3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  <c r="AID232" s="1"/>
      <c r="AIE232" s="1"/>
      <c r="AIF232" s="1"/>
      <c r="AIG232" s="1"/>
      <c r="AIH232" s="1"/>
      <c r="AII232" s="1"/>
      <c r="AIJ232" s="1"/>
      <c r="AIK232" s="1"/>
      <c r="AIL232" s="1"/>
      <c r="AIM232" s="1"/>
      <c r="AIN232" s="1"/>
      <c r="AIO232" s="1"/>
      <c r="AIP232" s="1"/>
      <c r="AIQ232" s="1"/>
      <c r="AIR232" s="1"/>
      <c r="AIS232" s="1"/>
      <c r="AIT232" s="1"/>
      <c r="AIU232" s="1"/>
      <c r="AIV232" s="1"/>
      <c r="AIW232" s="1"/>
      <c r="AIX232" s="1"/>
      <c r="AIY232" s="1"/>
      <c r="AIZ232" s="1"/>
      <c r="AJA232" s="1"/>
      <c r="AJB232" s="1"/>
      <c r="AJC232" s="1"/>
      <c r="AJD232" s="1"/>
      <c r="AJE232" s="1"/>
      <c r="AJF232" s="1"/>
      <c r="AJG232" s="1"/>
      <c r="AJH232" s="1"/>
      <c r="AJI232" s="1"/>
      <c r="AJJ232" s="1"/>
      <c r="AJK232" s="1"/>
      <c r="AJL232" s="1"/>
      <c r="AJM232" s="1"/>
      <c r="AJN232" s="1"/>
      <c r="AJO232" s="1"/>
      <c r="AJP232" s="1"/>
      <c r="AJQ232" s="1"/>
      <c r="AJR232" s="1"/>
      <c r="AJS232" s="1"/>
      <c r="AJT232" s="1"/>
      <c r="AJU232" s="1"/>
      <c r="AJV232" s="1"/>
      <c r="AJW232" s="1"/>
      <c r="AJX232" s="1"/>
      <c r="AJY232" s="1"/>
      <c r="AJZ232" s="1"/>
      <c r="AKA232" s="1"/>
      <c r="AKB232" s="1"/>
      <c r="AKC232" s="1"/>
      <c r="AKD232" s="1"/>
      <c r="AKE232" s="1"/>
      <c r="AKF232" s="1"/>
      <c r="AKG232" s="1"/>
      <c r="AKH232" s="1"/>
      <c r="AKI232" s="1"/>
      <c r="AKJ232" s="1"/>
      <c r="AKK232" s="1"/>
      <c r="AKL232" s="1"/>
      <c r="AKM232" s="1"/>
      <c r="AKN232" s="1"/>
      <c r="AKO232" s="1"/>
      <c r="AKP232" s="1"/>
      <c r="AKQ232" s="1"/>
      <c r="AKR232" s="1"/>
      <c r="AKS232" s="1"/>
      <c r="AKT232" s="1"/>
      <c r="AKU232" s="1"/>
      <c r="AKV232" s="1"/>
      <c r="AKW232" s="1"/>
      <c r="AKX232" s="1"/>
      <c r="AKY232" s="1"/>
      <c r="AKZ232" s="1"/>
      <c r="ALA232" s="1"/>
      <c r="ALB232" s="1"/>
      <c r="ALC232" s="1"/>
      <c r="ALD232" s="1"/>
      <c r="ALE232" s="1"/>
      <c r="ALF232" s="1"/>
      <c r="ALG232" s="1"/>
      <c r="ALH232" s="1"/>
      <c r="ALI232" s="1"/>
      <c r="ALJ232" s="1"/>
      <c r="ALK232" s="1"/>
      <c r="ALL232" s="1"/>
      <c r="ALM232" s="1"/>
      <c r="ALN232" s="1"/>
      <c r="ALO232" s="1"/>
      <c r="ALP232" s="1"/>
      <c r="ALQ232" s="1"/>
      <c r="ALR232" s="1"/>
      <c r="ALS232" s="1"/>
      <c r="ALT232" s="1"/>
      <c r="ALU232" s="1"/>
      <c r="ALV232" s="1"/>
      <c r="ALW232" s="1"/>
      <c r="ALX232" s="1"/>
      <c r="ALY232" s="1"/>
      <c r="ALZ232" s="1"/>
      <c r="AMA232" s="1"/>
      <c r="AMB232" s="1"/>
      <c r="AMC232" s="1"/>
      <c r="AMD232" s="1"/>
      <c r="AME232" s="1"/>
      <c r="AMF232" s="1"/>
      <c r="AMG232" s="1"/>
      <c r="AMH232" s="1"/>
      <c r="AMI232" s="1"/>
      <c r="AMJ232" s="1"/>
    </row>
    <row r="233" spans="1:1025" customHeight="1" ht="12.75">
      <c r="A233" s="1"/>
      <c r="B233" s="34"/>
      <c r="C233" s="34"/>
      <c r="D233" s="34"/>
      <c r="E233" s="34"/>
      <c r="F233" s="20"/>
      <c r="G233" s="32"/>
      <c r="H233" s="32"/>
      <c r="I233" s="32"/>
      <c r="J233" s="32"/>
      <c r="K233" s="32"/>
      <c r="L233" s="32"/>
      <c r="M233" s="3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  <c r="AID233" s="1"/>
      <c r="AIE233" s="1"/>
      <c r="AIF233" s="1"/>
      <c r="AIG233" s="1"/>
      <c r="AIH233" s="1"/>
      <c r="AII233" s="1"/>
      <c r="AIJ233" s="1"/>
      <c r="AIK233" s="1"/>
      <c r="AIL233" s="1"/>
      <c r="AIM233" s="1"/>
      <c r="AIN233" s="1"/>
      <c r="AIO233" s="1"/>
      <c r="AIP233" s="1"/>
      <c r="AIQ233" s="1"/>
      <c r="AIR233" s="1"/>
      <c r="AIS233" s="1"/>
      <c r="AIT233" s="1"/>
      <c r="AIU233" s="1"/>
      <c r="AIV233" s="1"/>
      <c r="AIW233" s="1"/>
      <c r="AIX233" s="1"/>
      <c r="AIY233" s="1"/>
      <c r="AIZ233" s="1"/>
      <c r="AJA233" s="1"/>
      <c r="AJB233" s="1"/>
      <c r="AJC233" s="1"/>
      <c r="AJD233" s="1"/>
      <c r="AJE233" s="1"/>
      <c r="AJF233" s="1"/>
      <c r="AJG233" s="1"/>
      <c r="AJH233" s="1"/>
      <c r="AJI233" s="1"/>
      <c r="AJJ233" s="1"/>
      <c r="AJK233" s="1"/>
      <c r="AJL233" s="1"/>
      <c r="AJM233" s="1"/>
      <c r="AJN233" s="1"/>
      <c r="AJO233" s="1"/>
      <c r="AJP233" s="1"/>
      <c r="AJQ233" s="1"/>
      <c r="AJR233" s="1"/>
      <c r="AJS233" s="1"/>
      <c r="AJT233" s="1"/>
      <c r="AJU233" s="1"/>
      <c r="AJV233" s="1"/>
      <c r="AJW233" s="1"/>
      <c r="AJX233" s="1"/>
      <c r="AJY233" s="1"/>
      <c r="AJZ233" s="1"/>
      <c r="AKA233" s="1"/>
      <c r="AKB233" s="1"/>
      <c r="AKC233" s="1"/>
      <c r="AKD233" s="1"/>
      <c r="AKE233" s="1"/>
      <c r="AKF233" s="1"/>
      <c r="AKG233" s="1"/>
      <c r="AKH233" s="1"/>
      <c r="AKI233" s="1"/>
      <c r="AKJ233" s="1"/>
      <c r="AKK233" s="1"/>
      <c r="AKL233" s="1"/>
      <c r="AKM233" s="1"/>
      <c r="AKN233" s="1"/>
      <c r="AKO233" s="1"/>
      <c r="AKP233" s="1"/>
      <c r="AKQ233" s="1"/>
      <c r="AKR233" s="1"/>
      <c r="AKS233" s="1"/>
      <c r="AKT233" s="1"/>
      <c r="AKU233" s="1"/>
      <c r="AKV233" s="1"/>
      <c r="AKW233" s="1"/>
      <c r="AKX233" s="1"/>
      <c r="AKY233" s="1"/>
      <c r="AKZ233" s="1"/>
      <c r="ALA233" s="1"/>
      <c r="ALB233" s="1"/>
      <c r="ALC233" s="1"/>
      <c r="ALD233" s="1"/>
      <c r="ALE233" s="1"/>
      <c r="ALF233" s="1"/>
      <c r="ALG233" s="1"/>
      <c r="ALH233" s="1"/>
      <c r="ALI233" s="1"/>
      <c r="ALJ233" s="1"/>
      <c r="ALK233" s="1"/>
      <c r="ALL233" s="1"/>
      <c r="ALM233" s="1"/>
      <c r="ALN233" s="1"/>
      <c r="ALO233" s="1"/>
      <c r="ALP233" s="1"/>
      <c r="ALQ233" s="1"/>
      <c r="ALR233" s="1"/>
      <c r="ALS233" s="1"/>
      <c r="ALT233" s="1"/>
      <c r="ALU233" s="1"/>
      <c r="ALV233" s="1"/>
      <c r="ALW233" s="1"/>
      <c r="ALX233" s="1"/>
      <c r="ALY233" s="1"/>
      <c r="ALZ233" s="1"/>
      <c r="AMA233" s="1"/>
      <c r="AMB233" s="1"/>
      <c r="AMC233" s="1"/>
      <c r="AMD233" s="1"/>
      <c r="AME233" s="1"/>
      <c r="AMF233" s="1"/>
      <c r="AMG233" s="1"/>
      <c r="AMH233" s="1"/>
      <c r="AMI233" s="1"/>
      <c r="AMJ233" s="1"/>
    </row>
    <row r="234" spans="1:1025" customHeight="1" ht="20.25">
      <c r="A234" s="1"/>
      <c r="B234" s="35" t="s">
        <v>167</v>
      </c>
      <c r="C234" s="35"/>
      <c r="D234" s="35"/>
      <c r="E234" s="35"/>
      <c r="F234" s="35"/>
      <c r="G234" s="3">
        <v>2014</v>
      </c>
      <c r="H234" s="3">
        <v>2015</v>
      </c>
      <c r="I234" s="3">
        <v>2016</v>
      </c>
      <c r="J234" s="3">
        <v>2017</v>
      </c>
      <c r="K234" s="3">
        <v>2018</v>
      </c>
      <c r="L234" s="32"/>
      <c r="M234" s="3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  <c r="AID234" s="1"/>
      <c r="AIE234" s="1"/>
      <c r="AIF234" s="1"/>
      <c r="AIG234" s="1"/>
      <c r="AIH234" s="1"/>
      <c r="AII234" s="1"/>
      <c r="AIJ234" s="1"/>
      <c r="AIK234" s="1"/>
      <c r="AIL234" s="1"/>
      <c r="AIM234" s="1"/>
      <c r="AIN234" s="1"/>
      <c r="AIO234" s="1"/>
      <c r="AIP234" s="1"/>
      <c r="AIQ234" s="1"/>
      <c r="AIR234" s="1"/>
      <c r="AIS234" s="1"/>
      <c r="AIT234" s="1"/>
      <c r="AIU234" s="1"/>
      <c r="AIV234" s="1"/>
      <c r="AIW234" s="1"/>
      <c r="AIX234" s="1"/>
      <c r="AIY234" s="1"/>
      <c r="AIZ234" s="1"/>
      <c r="AJA234" s="1"/>
      <c r="AJB234" s="1"/>
      <c r="AJC234" s="1"/>
      <c r="AJD234" s="1"/>
      <c r="AJE234" s="1"/>
      <c r="AJF234" s="1"/>
      <c r="AJG234" s="1"/>
      <c r="AJH234" s="1"/>
      <c r="AJI234" s="1"/>
      <c r="AJJ234" s="1"/>
      <c r="AJK234" s="1"/>
      <c r="AJL234" s="1"/>
      <c r="AJM234" s="1"/>
      <c r="AJN234" s="1"/>
      <c r="AJO234" s="1"/>
      <c r="AJP234" s="1"/>
      <c r="AJQ234" s="1"/>
      <c r="AJR234" s="1"/>
      <c r="AJS234" s="1"/>
      <c r="AJT234" s="1"/>
      <c r="AJU234" s="1"/>
      <c r="AJV234" s="1"/>
      <c r="AJW234" s="1"/>
      <c r="AJX234" s="1"/>
      <c r="AJY234" s="1"/>
      <c r="AJZ234" s="1"/>
      <c r="AKA234" s="1"/>
      <c r="AKB234" s="1"/>
      <c r="AKC234" s="1"/>
      <c r="AKD234" s="1"/>
      <c r="AKE234" s="1"/>
      <c r="AKF234" s="1"/>
      <c r="AKG234" s="1"/>
      <c r="AKH234" s="1"/>
      <c r="AKI234" s="1"/>
      <c r="AKJ234" s="1"/>
      <c r="AKK234" s="1"/>
      <c r="AKL234" s="1"/>
      <c r="AKM234" s="1"/>
      <c r="AKN234" s="1"/>
      <c r="AKO234" s="1"/>
      <c r="AKP234" s="1"/>
      <c r="AKQ234" s="1"/>
      <c r="AKR234" s="1"/>
      <c r="AKS234" s="1"/>
      <c r="AKT234" s="1"/>
      <c r="AKU234" s="1"/>
      <c r="AKV234" s="1"/>
      <c r="AKW234" s="1"/>
      <c r="AKX234" s="1"/>
      <c r="AKY234" s="1"/>
      <c r="AKZ234" s="1"/>
      <c r="ALA234" s="1"/>
      <c r="ALB234" s="1"/>
      <c r="ALC234" s="1"/>
      <c r="ALD234" s="1"/>
      <c r="ALE234" s="1"/>
      <c r="ALF234" s="1"/>
      <c r="ALG234" s="1"/>
      <c r="ALH234" s="1"/>
      <c r="ALI234" s="1"/>
      <c r="ALJ234" s="1"/>
      <c r="ALK234" s="1"/>
      <c r="ALL234" s="1"/>
      <c r="ALM234" s="1"/>
      <c r="ALN234" s="1"/>
      <c r="ALO234" s="1"/>
      <c r="ALP234" s="1"/>
      <c r="ALQ234" s="1"/>
      <c r="ALR234" s="1"/>
      <c r="ALS234" s="1"/>
      <c r="ALT234" s="1"/>
      <c r="ALU234" s="1"/>
      <c r="ALV234" s="1"/>
      <c r="ALW234" s="1"/>
      <c r="ALX234" s="1"/>
      <c r="ALY234" s="1"/>
      <c r="ALZ234" s="1"/>
      <c r="AMA234" s="1"/>
      <c r="AMB234" s="1"/>
      <c r="AMC234" s="1"/>
      <c r="AMD234" s="1"/>
      <c r="AME234" s="1"/>
      <c r="AMF234" s="1"/>
      <c r="AMG234" s="1"/>
      <c r="AMH234" s="1"/>
      <c r="AMI234" s="1"/>
      <c r="AMJ234" s="1"/>
    </row>
    <row r="235" spans="1:1025" customHeight="1" ht="12.8">
      <c r="A235" s="1"/>
      <c r="B235" s="21" t="s">
        <v>168</v>
      </c>
      <c r="C235" s="21"/>
      <c r="D235" s="21"/>
      <c r="E235" s="21"/>
      <c r="F235" s="12" t="s">
        <v>3</v>
      </c>
      <c r="G235" s="7">
        <v>97</v>
      </c>
      <c r="H235" s="7">
        <v>103</v>
      </c>
      <c r="I235" s="7">
        <v>92</v>
      </c>
      <c r="J235" s="7">
        <v>105</v>
      </c>
      <c r="K235" s="13"/>
      <c r="L235" s="32"/>
      <c r="M235" s="3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ET235" s="1"/>
      <c r="AEU235" s="1"/>
      <c r="AEV235" s="1"/>
      <c r="AEW235" s="1"/>
      <c r="AEX235" s="1"/>
      <c r="AEY235" s="1"/>
      <c r="AEZ235" s="1"/>
      <c r="AFA235" s="1"/>
      <c r="AFB235" s="1"/>
      <c r="AFC235" s="1"/>
      <c r="AFD235" s="1"/>
      <c r="AFE235" s="1"/>
      <c r="AFF235" s="1"/>
      <c r="AFG235" s="1"/>
      <c r="AFH235" s="1"/>
      <c r="AFI235" s="1"/>
      <c r="AFJ235" s="1"/>
      <c r="AFK235" s="1"/>
      <c r="AFL235" s="1"/>
      <c r="AFM235" s="1"/>
      <c r="AFN235" s="1"/>
      <c r="AFO235" s="1"/>
      <c r="AFP235" s="1"/>
      <c r="AFQ235" s="1"/>
      <c r="AFR235" s="1"/>
      <c r="AFS235" s="1"/>
      <c r="AFT235" s="1"/>
      <c r="AFU235" s="1"/>
      <c r="AFV235" s="1"/>
      <c r="AFW235" s="1"/>
      <c r="AFX235" s="1"/>
      <c r="AFY235" s="1"/>
      <c r="AFZ235" s="1"/>
      <c r="AGA235" s="1"/>
      <c r="AGB235" s="1"/>
      <c r="AGC235" s="1"/>
      <c r="AGD235" s="1"/>
      <c r="AGE235" s="1"/>
      <c r="AGF235" s="1"/>
      <c r="AGG235" s="1"/>
      <c r="AGH235" s="1"/>
      <c r="AGI235" s="1"/>
      <c r="AGJ235" s="1"/>
      <c r="AGK235" s="1"/>
      <c r="AGL235" s="1"/>
      <c r="AGM235" s="1"/>
      <c r="AGN235" s="1"/>
      <c r="AGO235" s="1"/>
      <c r="AGP235" s="1"/>
      <c r="AGQ235" s="1"/>
      <c r="AGR235" s="1"/>
      <c r="AGS235" s="1"/>
      <c r="AGT235" s="1"/>
      <c r="AGU235" s="1"/>
      <c r="AGV235" s="1"/>
      <c r="AGW235" s="1"/>
      <c r="AGX235" s="1"/>
      <c r="AGY235" s="1"/>
      <c r="AGZ235" s="1"/>
      <c r="AHA235" s="1"/>
      <c r="AHB235" s="1"/>
      <c r="AHC235" s="1"/>
      <c r="AHD235" s="1"/>
      <c r="AHE235" s="1"/>
      <c r="AHF235" s="1"/>
      <c r="AHG235" s="1"/>
      <c r="AHH235" s="1"/>
      <c r="AHI235" s="1"/>
      <c r="AHJ235" s="1"/>
      <c r="AHK235" s="1"/>
      <c r="AHL235" s="1"/>
      <c r="AHM235" s="1"/>
      <c r="AHN235" s="1"/>
      <c r="AHO235" s="1"/>
      <c r="AHP235" s="1"/>
      <c r="AHQ235" s="1"/>
      <c r="AHR235" s="1"/>
      <c r="AHS235" s="1"/>
      <c r="AHT235" s="1"/>
      <c r="AHU235" s="1"/>
      <c r="AHV235" s="1"/>
      <c r="AHW235" s="1"/>
      <c r="AHX235" s="1"/>
      <c r="AHY235" s="1"/>
      <c r="AHZ235" s="1"/>
      <c r="AIA235" s="1"/>
      <c r="AIB235" s="1"/>
      <c r="AIC235" s="1"/>
      <c r="AID235" s="1"/>
      <c r="AIE235" s="1"/>
      <c r="AIF235" s="1"/>
      <c r="AIG235" s="1"/>
      <c r="AIH235" s="1"/>
      <c r="AII235" s="1"/>
      <c r="AIJ235" s="1"/>
      <c r="AIK235" s="1"/>
      <c r="AIL235" s="1"/>
      <c r="AIM235" s="1"/>
      <c r="AIN235" s="1"/>
      <c r="AIO235" s="1"/>
      <c r="AIP235" s="1"/>
      <c r="AIQ235" s="1"/>
      <c r="AIR235" s="1"/>
      <c r="AIS235" s="1"/>
      <c r="AIT235" s="1"/>
      <c r="AIU235" s="1"/>
      <c r="AIV235" s="1"/>
      <c r="AIW235" s="1"/>
      <c r="AIX235" s="1"/>
      <c r="AIY235" s="1"/>
      <c r="AIZ235" s="1"/>
      <c r="AJA235" s="1"/>
      <c r="AJB235" s="1"/>
      <c r="AJC235" s="1"/>
      <c r="AJD235" s="1"/>
      <c r="AJE235" s="1"/>
      <c r="AJF235" s="1"/>
      <c r="AJG235" s="1"/>
      <c r="AJH235" s="1"/>
      <c r="AJI235" s="1"/>
      <c r="AJJ235" s="1"/>
      <c r="AJK235" s="1"/>
      <c r="AJL235" s="1"/>
      <c r="AJM235" s="1"/>
      <c r="AJN235" s="1"/>
      <c r="AJO235" s="1"/>
      <c r="AJP235" s="1"/>
      <c r="AJQ235" s="1"/>
      <c r="AJR235" s="1"/>
      <c r="AJS235" s="1"/>
      <c r="AJT235" s="1"/>
      <c r="AJU235" s="1"/>
      <c r="AJV235" s="1"/>
      <c r="AJW235" s="1"/>
      <c r="AJX235" s="1"/>
      <c r="AJY235" s="1"/>
      <c r="AJZ235" s="1"/>
      <c r="AKA235" s="1"/>
      <c r="AKB235" s="1"/>
      <c r="AKC235" s="1"/>
      <c r="AKD235" s="1"/>
      <c r="AKE235" s="1"/>
      <c r="AKF235" s="1"/>
      <c r="AKG235" s="1"/>
      <c r="AKH235" s="1"/>
      <c r="AKI235" s="1"/>
      <c r="AKJ235" s="1"/>
      <c r="AKK235" s="1"/>
      <c r="AKL235" s="1"/>
      <c r="AKM235" s="1"/>
      <c r="AKN235" s="1"/>
      <c r="AKO235" s="1"/>
      <c r="AKP235" s="1"/>
      <c r="AKQ235" s="1"/>
      <c r="AKR235" s="1"/>
      <c r="AKS235" s="1"/>
      <c r="AKT235" s="1"/>
      <c r="AKU235" s="1"/>
      <c r="AKV235" s="1"/>
      <c r="AKW235" s="1"/>
      <c r="AKX235" s="1"/>
      <c r="AKY235" s="1"/>
      <c r="AKZ235" s="1"/>
      <c r="ALA235" s="1"/>
      <c r="ALB235" s="1"/>
      <c r="ALC235" s="1"/>
      <c r="ALD235" s="1"/>
      <c r="ALE235" s="1"/>
      <c r="ALF235" s="1"/>
      <c r="ALG235" s="1"/>
      <c r="ALH235" s="1"/>
      <c r="ALI235" s="1"/>
      <c r="ALJ235" s="1"/>
      <c r="ALK235" s="1"/>
      <c r="ALL235" s="1"/>
      <c r="ALM235" s="1"/>
      <c r="ALN235" s="1"/>
      <c r="ALO235" s="1"/>
      <c r="ALP235" s="1"/>
      <c r="ALQ235" s="1"/>
      <c r="ALR235" s="1"/>
      <c r="ALS235" s="1"/>
      <c r="ALT235" s="1"/>
      <c r="ALU235" s="1"/>
      <c r="ALV235" s="1"/>
      <c r="ALW235" s="1"/>
      <c r="ALX235" s="1"/>
      <c r="ALY235" s="1"/>
      <c r="ALZ235" s="1"/>
      <c r="AMA235" s="1"/>
      <c r="AMB235" s="1"/>
      <c r="AMC235" s="1"/>
      <c r="AMD235" s="1"/>
      <c r="AME235" s="1"/>
      <c r="AMF235" s="1"/>
      <c r="AMG235" s="1"/>
      <c r="AMH235" s="1"/>
      <c r="AMI235" s="1"/>
      <c r="AMJ235" s="1"/>
    </row>
    <row r="236" spans="1:1025" customHeight="1" ht="12.8">
      <c r="A236" s="1"/>
      <c r="B236" s="21" t="s">
        <v>169</v>
      </c>
      <c r="C236" s="21"/>
      <c r="D236" s="21"/>
      <c r="E236" s="21"/>
      <c r="F236" s="12" t="s">
        <v>12</v>
      </c>
      <c r="G236" s="7">
        <v>98</v>
      </c>
      <c r="H236" s="7">
        <v>104</v>
      </c>
      <c r="I236" s="7">
        <v>93</v>
      </c>
      <c r="J236" s="7">
        <v>106</v>
      </c>
      <c r="K236" s="13"/>
      <c r="L236" s="32"/>
      <c r="M236" s="3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  <c r="AID236" s="1"/>
      <c r="AIE236" s="1"/>
      <c r="AIF236" s="1"/>
      <c r="AIG236" s="1"/>
      <c r="AIH236" s="1"/>
      <c r="AII236" s="1"/>
      <c r="AIJ236" s="1"/>
      <c r="AIK236" s="1"/>
      <c r="AIL236" s="1"/>
      <c r="AIM236" s="1"/>
      <c r="AIN236" s="1"/>
      <c r="AIO236" s="1"/>
      <c r="AIP236" s="1"/>
      <c r="AIQ236" s="1"/>
      <c r="AIR236" s="1"/>
      <c r="AIS236" s="1"/>
      <c r="AIT236" s="1"/>
      <c r="AIU236" s="1"/>
      <c r="AIV236" s="1"/>
      <c r="AIW236" s="1"/>
      <c r="AIX236" s="1"/>
      <c r="AIY236" s="1"/>
      <c r="AIZ236" s="1"/>
      <c r="AJA236" s="1"/>
      <c r="AJB236" s="1"/>
      <c r="AJC236" s="1"/>
      <c r="AJD236" s="1"/>
      <c r="AJE236" s="1"/>
      <c r="AJF236" s="1"/>
      <c r="AJG236" s="1"/>
      <c r="AJH236" s="1"/>
      <c r="AJI236" s="1"/>
      <c r="AJJ236" s="1"/>
      <c r="AJK236" s="1"/>
      <c r="AJL236" s="1"/>
      <c r="AJM236" s="1"/>
      <c r="AJN236" s="1"/>
      <c r="AJO236" s="1"/>
      <c r="AJP236" s="1"/>
      <c r="AJQ236" s="1"/>
      <c r="AJR236" s="1"/>
      <c r="AJS236" s="1"/>
      <c r="AJT236" s="1"/>
      <c r="AJU236" s="1"/>
      <c r="AJV236" s="1"/>
      <c r="AJW236" s="1"/>
      <c r="AJX236" s="1"/>
      <c r="AJY236" s="1"/>
      <c r="AJZ236" s="1"/>
      <c r="AKA236" s="1"/>
      <c r="AKB236" s="1"/>
      <c r="AKC236" s="1"/>
      <c r="AKD236" s="1"/>
      <c r="AKE236" s="1"/>
      <c r="AKF236" s="1"/>
      <c r="AKG236" s="1"/>
      <c r="AKH236" s="1"/>
      <c r="AKI236" s="1"/>
      <c r="AKJ236" s="1"/>
      <c r="AKK236" s="1"/>
      <c r="AKL236" s="1"/>
      <c r="AKM236" s="1"/>
      <c r="AKN236" s="1"/>
      <c r="AKO236" s="1"/>
      <c r="AKP236" s="1"/>
      <c r="AKQ236" s="1"/>
      <c r="AKR236" s="1"/>
      <c r="AKS236" s="1"/>
      <c r="AKT236" s="1"/>
      <c r="AKU236" s="1"/>
      <c r="AKV236" s="1"/>
      <c r="AKW236" s="1"/>
      <c r="AKX236" s="1"/>
      <c r="AKY236" s="1"/>
      <c r="AKZ236" s="1"/>
      <c r="ALA236" s="1"/>
      <c r="ALB236" s="1"/>
      <c r="ALC236" s="1"/>
      <c r="ALD236" s="1"/>
      <c r="ALE236" s="1"/>
      <c r="ALF236" s="1"/>
      <c r="ALG236" s="1"/>
      <c r="ALH236" s="1"/>
      <c r="ALI236" s="1"/>
      <c r="ALJ236" s="1"/>
      <c r="ALK236" s="1"/>
      <c r="ALL236" s="1"/>
      <c r="ALM236" s="1"/>
      <c r="ALN236" s="1"/>
      <c r="ALO236" s="1"/>
      <c r="ALP236" s="1"/>
      <c r="ALQ236" s="1"/>
      <c r="ALR236" s="1"/>
      <c r="ALS236" s="1"/>
      <c r="ALT236" s="1"/>
      <c r="ALU236" s="1"/>
      <c r="ALV236" s="1"/>
      <c r="ALW236" s="1"/>
      <c r="ALX236" s="1"/>
      <c r="ALY236" s="1"/>
      <c r="ALZ236" s="1"/>
      <c r="AMA236" s="1"/>
      <c r="AMB236" s="1"/>
      <c r="AMC236" s="1"/>
      <c r="AMD236" s="1"/>
      <c r="AME236" s="1"/>
      <c r="AMF236" s="1"/>
      <c r="AMG236" s="1"/>
      <c r="AMH236" s="1"/>
      <c r="AMI236" s="1"/>
      <c r="AMJ236" s="1"/>
    </row>
    <row r="237" spans="1:1025" customHeight="1" ht="12.75">
      <c r="A237" s="1"/>
      <c r="B237" s="6" t="s">
        <v>170</v>
      </c>
      <c r="C237" s="6"/>
      <c r="D237" s="6"/>
      <c r="E237" s="6"/>
      <c r="F237" s="12" t="s">
        <v>3</v>
      </c>
      <c r="G237" s="7">
        <v>99</v>
      </c>
      <c r="H237" s="7">
        <v>105</v>
      </c>
      <c r="I237" s="7">
        <v>94</v>
      </c>
      <c r="J237" s="7">
        <v>107</v>
      </c>
      <c r="K237" s="13"/>
      <c r="L237" s="32"/>
      <c r="M237" s="3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  <c r="AEN237" s="1"/>
      <c r="AEO237" s="1"/>
      <c r="AEP237" s="1"/>
      <c r="AEQ237" s="1"/>
      <c r="AER237" s="1"/>
      <c r="AES237" s="1"/>
      <c r="AET237" s="1"/>
      <c r="AEU237" s="1"/>
      <c r="AEV237" s="1"/>
      <c r="AEW237" s="1"/>
      <c r="AEX237" s="1"/>
      <c r="AEY237" s="1"/>
      <c r="AEZ237" s="1"/>
      <c r="AFA237" s="1"/>
      <c r="AFB237" s="1"/>
      <c r="AFC237" s="1"/>
      <c r="AFD237" s="1"/>
      <c r="AFE237" s="1"/>
      <c r="AFF237" s="1"/>
      <c r="AFG237" s="1"/>
      <c r="AFH237" s="1"/>
      <c r="AFI237" s="1"/>
      <c r="AFJ237" s="1"/>
      <c r="AFK237" s="1"/>
      <c r="AFL237" s="1"/>
      <c r="AFM237" s="1"/>
      <c r="AFN237" s="1"/>
      <c r="AFO237" s="1"/>
      <c r="AFP237" s="1"/>
      <c r="AFQ237" s="1"/>
      <c r="AFR237" s="1"/>
      <c r="AFS237" s="1"/>
      <c r="AFT237" s="1"/>
      <c r="AFU237" s="1"/>
      <c r="AFV237" s="1"/>
      <c r="AFW237" s="1"/>
      <c r="AFX237" s="1"/>
      <c r="AFY237" s="1"/>
      <c r="AFZ237" s="1"/>
      <c r="AGA237" s="1"/>
      <c r="AGB237" s="1"/>
      <c r="AGC237" s="1"/>
      <c r="AGD237" s="1"/>
      <c r="AGE237" s="1"/>
      <c r="AGF237" s="1"/>
      <c r="AGG237" s="1"/>
      <c r="AGH237" s="1"/>
      <c r="AGI237" s="1"/>
      <c r="AGJ237" s="1"/>
      <c r="AGK237" s="1"/>
      <c r="AGL237" s="1"/>
      <c r="AGM237" s="1"/>
      <c r="AGN237" s="1"/>
      <c r="AGO237" s="1"/>
      <c r="AGP237" s="1"/>
      <c r="AGQ237" s="1"/>
      <c r="AGR237" s="1"/>
      <c r="AGS237" s="1"/>
      <c r="AGT237" s="1"/>
      <c r="AGU237" s="1"/>
      <c r="AGV237" s="1"/>
      <c r="AGW237" s="1"/>
      <c r="AGX237" s="1"/>
      <c r="AGY237" s="1"/>
      <c r="AGZ237" s="1"/>
      <c r="AHA237" s="1"/>
      <c r="AHB237" s="1"/>
      <c r="AHC237" s="1"/>
      <c r="AHD237" s="1"/>
      <c r="AHE237" s="1"/>
      <c r="AHF237" s="1"/>
      <c r="AHG237" s="1"/>
      <c r="AHH237" s="1"/>
      <c r="AHI237" s="1"/>
      <c r="AHJ237" s="1"/>
      <c r="AHK237" s="1"/>
      <c r="AHL237" s="1"/>
      <c r="AHM237" s="1"/>
      <c r="AHN237" s="1"/>
      <c r="AHO237" s="1"/>
      <c r="AHP237" s="1"/>
      <c r="AHQ237" s="1"/>
      <c r="AHR237" s="1"/>
      <c r="AHS237" s="1"/>
      <c r="AHT237" s="1"/>
      <c r="AHU237" s="1"/>
      <c r="AHV237" s="1"/>
      <c r="AHW237" s="1"/>
      <c r="AHX237" s="1"/>
      <c r="AHY237" s="1"/>
      <c r="AHZ237" s="1"/>
      <c r="AIA237" s="1"/>
      <c r="AIB237" s="1"/>
      <c r="AIC237" s="1"/>
      <c r="AID237" s="1"/>
      <c r="AIE237" s="1"/>
      <c r="AIF237" s="1"/>
      <c r="AIG237" s="1"/>
      <c r="AIH237" s="1"/>
      <c r="AII237" s="1"/>
      <c r="AIJ237" s="1"/>
      <c r="AIK237" s="1"/>
      <c r="AIL237" s="1"/>
      <c r="AIM237" s="1"/>
      <c r="AIN237" s="1"/>
      <c r="AIO237" s="1"/>
      <c r="AIP237" s="1"/>
      <c r="AIQ237" s="1"/>
      <c r="AIR237" s="1"/>
      <c r="AIS237" s="1"/>
      <c r="AIT237" s="1"/>
      <c r="AIU237" s="1"/>
      <c r="AIV237" s="1"/>
      <c r="AIW237" s="1"/>
      <c r="AIX237" s="1"/>
      <c r="AIY237" s="1"/>
      <c r="AIZ237" s="1"/>
      <c r="AJA237" s="1"/>
      <c r="AJB237" s="1"/>
      <c r="AJC237" s="1"/>
      <c r="AJD237" s="1"/>
      <c r="AJE237" s="1"/>
      <c r="AJF237" s="1"/>
      <c r="AJG237" s="1"/>
      <c r="AJH237" s="1"/>
      <c r="AJI237" s="1"/>
      <c r="AJJ237" s="1"/>
      <c r="AJK237" s="1"/>
      <c r="AJL237" s="1"/>
      <c r="AJM237" s="1"/>
      <c r="AJN237" s="1"/>
      <c r="AJO237" s="1"/>
      <c r="AJP237" s="1"/>
      <c r="AJQ237" s="1"/>
      <c r="AJR237" s="1"/>
      <c r="AJS237" s="1"/>
      <c r="AJT237" s="1"/>
      <c r="AJU237" s="1"/>
      <c r="AJV237" s="1"/>
      <c r="AJW237" s="1"/>
      <c r="AJX237" s="1"/>
      <c r="AJY237" s="1"/>
      <c r="AJZ237" s="1"/>
      <c r="AKA237" s="1"/>
      <c r="AKB237" s="1"/>
      <c r="AKC237" s="1"/>
      <c r="AKD237" s="1"/>
      <c r="AKE237" s="1"/>
      <c r="AKF237" s="1"/>
      <c r="AKG237" s="1"/>
      <c r="AKH237" s="1"/>
      <c r="AKI237" s="1"/>
      <c r="AKJ237" s="1"/>
      <c r="AKK237" s="1"/>
      <c r="AKL237" s="1"/>
      <c r="AKM237" s="1"/>
      <c r="AKN237" s="1"/>
      <c r="AKO237" s="1"/>
      <c r="AKP237" s="1"/>
      <c r="AKQ237" s="1"/>
      <c r="AKR237" s="1"/>
      <c r="AKS237" s="1"/>
      <c r="AKT237" s="1"/>
      <c r="AKU237" s="1"/>
      <c r="AKV237" s="1"/>
      <c r="AKW237" s="1"/>
      <c r="AKX237" s="1"/>
      <c r="AKY237" s="1"/>
      <c r="AKZ237" s="1"/>
      <c r="ALA237" s="1"/>
      <c r="ALB237" s="1"/>
      <c r="ALC237" s="1"/>
      <c r="ALD237" s="1"/>
      <c r="ALE237" s="1"/>
      <c r="ALF237" s="1"/>
      <c r="ALG237" s="1"/>
      <c r="ALH237" s="1"/>
      <c r="ALI237" s="1"/>
      <c r="ALJ237" s="1"/>
      <c r="ALK237" s="1"/>
      <c r="ALL237" s="1"/>
      <c r="ALM237" s="1"/>
      <c r="ALN237" s="1"/>
      <c r="ALO237" s="1"/>
      <c r="ALP237" s="1"/>
      <c r="ALQ237" s="1"/>
      <c r="ALR237" s="1"/>
      <c r="ALS237" s="1"/>
      <c r="ALT237" s="1"/>
      <c r="ALU237" s="1"/>
      <c r="ALV237" s="1"/>
      <c r="ALW237" s="1"/>
      <c r="ALX237" s="1"/>
      <c r="ALY237" s="1"/>
      <c r="ALZ237" s="1"/>
      <c r="AMA237" s="1"/>
      <c r="AMB237" s="1"/>
      <c r="AMC237" s="1"/>
      <c r="AMD237" s="1"/>
      <c r="AME237" s="1"/>
      <c r="AMF237" s="1"/>
      <c r="AMG237" s="1"/>
      <c r="AMH237" s="1"/>
      <c r="AMI237" s="1"/>
      <c r="AMJ237" s="1"/>
    </row>
    <row r="238" spans="1:1025" customHeight="1" ht="12.8">
      <c r="A238" s="1"/>
      <c r="B238" s="4" t="s">
        <v>171</v>
      </c>
      <c r="C238" s="21" t="s">
        <v>172</v>
      </c>
      <c r="D238" s="21"/>
      <c r="E238" s="21"/>
      <c r="F238" s="12" t="s">
        <v>3</v>
      </c>
      <c r="G238" s="7">
        <v>100</v>
      </c>
      <c r="H238" s="7">
        <v>106</v>
      </c>
      <c r="I238" s="7">
        <v>95</v>
      </c>
      <c r="J238" s="7">
        <v>108</v>
      </c>
      <c r="K238" s="13"/>
      <c r="L238" s="32"/>
      <c r="M238" s="3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ET238" s="1"/>
      <c r="AEU238" s="1"/>
      <c r="AEV238" s="1"/>
      <c r="AEW238" s="1"/>
      <c r="AEX238" s="1"/>
      <c r="AEY238" s="1"/>
      <c r="AEZ238" s="1"/>
      <c r="AFA238" s="1"/>
      <c r="AFB238" s="1"/>
      <c r="AFC238" s="1"/>
      <c r="AFD238" s="1"/>
      <c r="AFE238" s="1"/>
      <c r="AFF238" s="1"/>
      <c r="AFG238" s="1"/>
      <c r="AFH238" s="1"/>
      <c r="AFI238" s="1"/>
      <c r="AFJ238" s="1"/>
      <c r="AFK238" s="1"/>
      <c r="AFL238" s="1"/>
      <c r="AFM238" s="1"/>
      <c r="AFN238" s="1"/>
      <c r="AFO238" s="1"/>
      <c r="AFP238" s="1"/>
      <c r="AFQ238" s="1"/>
      <c r="AFR238" s="1"/>
      <c r="AFS238" s="1"/>
      <c r="AFT238" s="1"/>
      <c r="AFU238" s="1"/>
      <c r="AFV238" s="1"/>
      <c r="AFW238" s="1"/>
      <c r="AFX238" s="1"/>
      <c r="AFY238" s="1"/>
      <c r="AFZ238" s="1"/>
      <c r="AGA238" s="1"/>
      <c r="AGB238" s="1"/>
      <c r="AGC238" s="1"/>
      <c r="AGD238" s="1"/>
      <c r="AGE238" s="1"/>
      <c r="AGF238" s="1"/>
      <c r="AGG238" s="1"/>
      <c r="AGH238" s="1"/>
      <c r="AGI238" s="1"/>
      <c r="AGJ238" s="1"/>
      <c r="AGK238" s="1"/>
      <c r="AGL238" s="1"/>
      <c r="AGM238" s="1"/>
      <c r="AGN238" s="1"/>
      <c r="AGO238" s="1"/>
      <c r="AGP238" s="1"/>
      <c r="AGQ238" s="1"/>
      <c r="AGR238" s="1"/>
      <c r="AGS238" s="1"/>
      <c r="AGT238" s="1"/>
      <c r="AGU238" s="1"/>
      <c r="AGV238" s="1"/>
      <c r="AGW238" s="1"/>
      <c r="AGX238" s="1"/>
      <c r="AGY238" s="1"/>
      <c r="AGZ238" s="1"/>
      <c r="AHA238" s="1"/>
      <c r="AHB238" s="1"/>
      <c r="AHC238" s="1"/>
      <c r="AHD238" s="1"/>
      <c r="AHE238" s="1"/>
      <c r="AHF238" s="1"/>
      <c r="AHG238" s="1"/>
      <c r="AHH238" s="1"/>
      <c r="AHI238" s="1"/>
      <c r="AHJ238" s="1"/>
      <c r="AHK238" s="1"/>
      <c r="AHL238" s="1"/>
      <c r="AHM238" s="1"/>
      <c r="AHN238" s="1"/>
      <c r="AHO238" s="1"/>
      <c r="AHP238" s="1"/>
      <c r="AHQ238" s="1"/>
      <c r="AHR238" s="1"/>
      <c r="AHS238" s="1"/>
      <c r="AHT238" s="1"/>
      <c r="AHU238" s="1"/>
      <c r="AHV238" s="1"/>
      <c r="AHW238" s="1"/>
      <c r="AHX238" s="1"/>
      <c r="AHY238" s="1"/>
      <c r="AHZ238" s="1"/>
      <c r="AIA238" s="1"/>
      <c r="AIB238" s="1"/>
      <c r="AIC238" s="1"/>
      <c r="AID238" s="1"/>
      <c r="AIE238" s="1"/>
      <c r="AIF238" s="1"/>
      <c r="AIG238" s="1"/>
      <c r="AIH238" s="1"/>
      <c r="AII238" s="1"/>
      <c r="AIJ238" s="1"/>
      <c r="AIK238" s="1"/>
      <c r="AIL238" s="1"/>
      <c r="AIM238" s="1"/>
      <c r="AIN238" s="1"/>
      <c r="AIO238" s="1"/>
      <c r="AIP238" s="1"/>
      <c r="AIQ238" s="1"/>
      <c r="AIR238" s="1"/>
      <c r="AIS238" s="1"/>
      <c r="AIT238" s="1"/>
      <c r="AIU238" s="1"/>
      <c r="AIV238" s="1"/>
      <c r="AIW238" s="1"/>
      <c r="AIX238" s="1"/>
      <c r="AIY238" s="1"/>
      <c r="AIZ238" s="1"/>
      <c r="AJA238" s="1"/>
      <c r="AJB238" s="1"/>
      <c r="AJC238" s="1"/>
      <c r="AJD238" s="1"/>
      <c r="AJE238" s="1"/>
      <c r="AJF238" s="1"/>
      <c r="AJG238" s="1"/>
      <c r="AJH238" s="1"/>
      <c r="AJI238" s="1"/>
      <c r="AJJ238" s="1"/>
      <c r="AJK238" s="1"/>
      <c r="AJL238" s="1"/>
      <c r="AJM238" s="1"/>
      <c r="AJN238" s="1"/>
      <c r="AJO238" s="1"/>
      <c r="AJP238" s="1"/>
      <c r="AJQ238" s="1"/>
      <c r="AJR238" s="1"/>
      <c r="AJS238" s="1"/>
      <c r="AJT238" s="1"/>
      <c r="AJU238" s="1"/>
      <c r="AJV238" s="1"/>
      <c r="AJW238" s="1"/>
      <c r="AJX238" s="1"/>
      <c r="AJY238" s="1"/>
      <c r="AJZ238" s="1"/>
      <c r="AKA238" s="1"/>
      <c r="AKB238" s="1"/>
      <c r="AKC238" s="1"/>
      <c r="AKD238" s="1"/>
      <c r="AKE238" s="1"/>
      <c r="AKF238" s="1"/>
      <c r="AKG238" s="1"/>
      <c r="AKH238" s="1"/>
      <c r="AKI238" s="1"/>
      <c r="AKJ238" s="1"/>
      <c r="AKK238" s="1"/>
      <c r="AKL238" s="1"/>
      <c r="AKM238" s="1"/>
      <c r="AKN238" s="1"/>
      <c r="AKO238" s="1"/>
      <c r="AKP238" s="1"/>
      <c r="AKQ238" s="1"/>
      <c r="AKR238" s="1"/>
      <c r="AKS238" s="1"/>
      <c r="AKT238" s="1"/>
      <c r="AKU238" s="1"/>
      <c r="AKV238" s="1"/>
      <c r="AKW238" s="1"/>
      <c r="AKX238" s="1"/>
      <c r="AKY238" s="1"/>
      <c r="AKZ238" s="1"/>
      <c r="ALA238" s="1"/>
      <c r="ALB238" s="1"/>
      <c r="ALC238" s="1"/>
      <c r="ALD238" s="1"/>
      <c r="ALE238" s="1"/>
      <c r="ALF238" s="1"/>
      <c r="ALG238" s="1"/>
      <c r="ALH238" s="1"/>
      <c r="ALI238" s="1"/>
      <c r="ALJ238" s="1"/>
      <c r="ALK238" s="1"/>
      <c r="ALL238" s="1"/>
      <c r="ALM238" s="1"/>
      <c r="ALN238" s="1"/>
      <c r="ALO238" s="1"/>
      <c r="ALP238" s="1"/>
      <c r="ALQ238" s="1"/>
      <c r="ALR238" s="1"/>
      <c r="ALS238" s="1"/>
      <c r="ALT238" s="1"/>
      <c r="ALU238" s="1"/>
      <c r="ALV238" s="1"/>
      <c r="ALW238" s="1"/>
      <c r="ALX238" s="1"/>
      <c r="ALY238" s="1"/>
      <c r="ALZ238" s="1"/>
      <c r="AMA238" s="1"/>
      <c r="AMB238" s="1"/>
      <c r="AMC238" s="1"/>
      <c r="AMD238" s="1"/>
      <c r="AME238" s="1"/>
      <c r="AMF238" s="1"/>
      <c r="AMG238" s="1"/>
      <c r="AMH238" s="1"/>
      <c r="AMI238" s="1"/>
      <c r="AMJ238" s="1"/>
    </row>
    <row r="239" spans="1:1025" customHeight="1" ht="12.8">
      <c r="A239" s="1"/>
      <c r="B239" s="4"/>
      <c r="C239" s="21" t="s">
        <v>173</v>
      </c>
      <c r="D239" s="21"/>
      <c r="E239" s="21"/>
      <c r="F239" s="12" t="s">
        <v>3</v>
      </c>
      <c r="G239" s="7">
        <v>101</v>
      </c>
      <c r="H239" s="7">
        <v>107</v>
      </c>
      <c r="I239" s="7">
        <v>96</v>
      </c>
      <c r="J239" s="7">
        <v>109</v>
      </c>
      <c r="K239" s="13"/>
      <c r="L239" s="32"/>
      <c r="M239" s="3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ET239" s="1"/>
      <c r="AEU239" s="1"/>
      <c r="AEV239" s="1"/>
      <c r="AEW239" s="1"/>
      <c r="AEX239" s="1"/>
      <c r="AEY239" s="1"/>
      <c r="AEZ239" s="1"/>
      <c r="AFA239" s="1"/>
      <c r="AFB239" s="1"/>
      <c r="AFC239" s="1"/>
      <c r="AFD239" s="1"/>
      <c r="AFE239" s="1"/>
      <c r="AFF239" s="1"/>
      <c r="AFG239" s="1"/>
      <c r="AFH239" s="1"/>
      <c r="AFI239" s="1"/>
      <c r="AFJ239" s="1"/>
      <c r="AFK239" s="1"/>
      <c r="AFL239" s="1"/>
      <c r="AFM239" s="1"/>
      <c r="AFN239" s="1"/>
      <c r="AFO239" s="1"/>
      <c r="AFP239" s="1"/>
      <c r="AFQ239" s="1"/>
      <c r="AFR239" s="1"/>
      <c r="AFS239" s="1"/>
      <c r="AFT239" s="1"/>
      <c r="AFU239" s="1"/>
      <c r="AFV239" s="1"/>
      <c r="AFW239" s="1"/>
      <c r="AFX239" s="1"/>
      <c r="AFY239" s="1"/>
      <c r="AFZ239" s="1"/>
      <c r="AGA239" s="1"/>
      <c r="AGB239" s="1"/>
      <c r="AGC239" s="1"/>
      <c r="AGD239" s="1"/>
      <c r="AGE239" s="1"/>
      <c r="AGF239" s="1"/>
      <c r="AGG239" s="1"/>
      <c r="AGH239" s="1"/>
      <c r="AGI239" s="1"/>
      <c r="AGJ239" s="1"/>
      <c r="AGK239" s="1"/>
      <c r="AGL239" s="1"/>
      <c r="AGM239" s="1"/>
      <c r="AGN239" s="1"/>
      <c r="AGO239" s="1"/>
      <c r="AGP239" s="1"/>
      <c r="AGQ239" s="1"/>
      <c r="AGR239" s="1"/>
      <c r="AGS239" s="1"/>
      <c r="AGT239" s="1"/>
      <c r="AGU239" s="1"/>
      <c r="AGV239" s="1"/>
      <c r="AGW239" s="1"/>
      <c r="AGX239" s="1"/>
      <c r="AGY239" s="1"/>
      <c r="AGZ239" s="1"/>
      <c r="AHA239" s="1"/>
      <c r="AHB239" s="1"/>
      <c r="AHC239" s="1"/>
      <c r="AHD239" s="1"/>
      <c r="AHE239" s="1"/>
      <c r="AHF239" s="1"/>
      <c r="AHG239" s="1"/>
      <c r="AHH239" s="1"/>
      <c r="AHI239" s="1"/>
      <c r="AHJ239" s="1"/>
      <c r="AHK239" s="1"/>
      <c r="AHL239" s="1"/>
      <c r="AHM239" s="1"/>
      <c r="AHN239" s="1"/>
      <c r="AHO239" s="1"/>
      <c r="AHP239" s="1"/>
      <c r="AHQ239" s="1"/>
      <c r="AHR239" s="1"/>
      <c r="AHS239" s="1"/>
      <c r="AHT239" s="1"/>
      <c r="AHU239" s="1"/>
      <c r="AHV239" s="1"/>
      <c r="AHW239" s="1"/>
      <c r="AHX239" s="1"/>
      <c r="AHY239" s="1"/>
      <c r="AHZ239" s="1"/>
      <c r="AIA239" s="1"/>
      <c r="AIB239" s="1"/>
      <c r="AIC239" s="1"/>
      <c r="AID239" s="1"/>
      <c r="AIE239" s="1"/>
      <c r="AIF239" s="1"/>
      <c r="AIG239" s="1"/>
      <c r="AIH239" s="1"/>
      <c r="AII239" s="1"/>
      <c r="AIJ239" s="1"/>
      <c r="AIK239" s="1"/>
      <c r="AIL239" s="1"/>
      <c r="AIM239" s="1"/>
      <c r="AIN239" s="1"/>
      <c r="AIO239" s="1"/>
      <c r="AIP239" s="1"/>
      <c r="AIQ239" s="1"/>
      <c r="AIR239" s="1"/>
      <c r="AIS239" s="1"/>
      <c r="AIT239" s="1"/>
      <c r="AIU239" s="1"/>
      <c r="AIV239" s="1"/>
      <c r="AIW239" s="1"/>
      <c r="AIX239" s="1"/>
      <c r="AIY239" s="1"/>
      <c r="AIZ239" s="1"/>
      <c r="AJA239" s="1"/>
      <c r="AJB239" s="1"/>
      <c r="AJC239" s="1"/>
      <c r="AJD239" s="1"/>
      <c r="AJE239" s="1"/>
      <c r="AJF239" s="1"/>
      <c r="AJG239" s="1"/>
      <c r="AJH239" s="1"/>
      <c r="AJI239" s="1"/>
      <c r="AJJ239" s="1"/>
      <c r="AJK239" s="1"/>
      <c r="AJL239" s="1"/>
      <c r="AJM239" s="1"/>
      <c r="AJN239" s="1"/>
      <c r="AJO239" s="1"/>
      <c r="AJP239" s="1"/>
      <c r="AJQ239" s="1"/>
      <c r="AJR239" s="1"/>
      <c r="AJS239" s="1"/>
      <c r="AJT239" s="1"/>
      <c r="AJU239" s="1"/>
      <c r="AJV239" s="1"/>
      <c r="AJW239" s="1"/>
      <c r="AJX239" s="1"/>
      <c r="AJY239" s="1"/>
      <c r="AJZ239" s="1"/>
      <c r="AKA239" s="1"/>
      <c r="AKB239" s="1"/>
      <c r="AKC239" s="1"/>
      <c r="AKD239" s="1"/>
      <c r="AKE239" s="1"/>
      <c r="AKF239" s="1"/>
      <c r="AKG239" s="1"/>
      <c r="AKH239" s="1"/>
      <c r="AKI239" s="1"/>
      <c r="AKJ239" s="1"/>
      <c r="AKK239" s="1"/>
      <c r="AKL239" s="1"/>
      <c r="AKM239" s="1"/>
      <c r="AKN239" s="1"/>
      <c r="AKO239" s="1"/>
      <c r="AKP239" s="1"/>
      <c r="AKQ239" s="1"/>
      <c r="AKR239" s="1"/>
      <c r="AKS239" s="1"/>
      <c r="AKT239" s="1"/>
      <c r="AKU239" s="1"/>
      <c r="AKV239" s="1"/>
      <c r="AKW239" s="1"/>
      <c r="AKX239" s="1"/>
      <c r="AKY239" s="1"/>
      <c r="AKZ239" s="1"/>
      <c r="ALA239" s="1"/>
      <c r="ALB239" s="1"/>
      <c r="ALC239" s="1"/>
      <c r="ALD239" s="1"/>
      <c r="ALE239" s="1"/>
      <c r="ALF239" s="1"/>
      <c r="ALG239" s="1"/>
      <c r="ALH239" s="1"/>
      <c r="ALI239" s="1"/>
      <c r="ALJ239" s="1"/>
      <c r="ALK239" s="1"/>
      <c r="ALL239" s="1"/>
      <c r="ALM239" s="1"/>
      <c r="ALN239" s="1"/>
      <c r="ALO239" s="1"/>
      <c r="ALP239" s="1"/>
      <c r="ALQ239" s="1"/>
      <c r="ALR239" s="1"/>
      <c r="ALS239" s="1"/>
      <c r="ALT239" s="1"/>
      <c r="ALU239" s="1"/>
      <c r="ALV239" s="1"/>
      <c r="ALW239" s="1"/>
      <c r="ALX239" s="1"/>
      <c r="ALY239" s="1"/>
      <c r="ALZ239" s="1"/>
      <c r="AMA239" s="1"/>
      <c r="AMB239" s="1"/>
      <c r="AMC239" s="1"/>
      <c r="AMD239" s="1"/>
      <c r="AME239" s="1"/>
      <c r="AMF239" s="1"/>
      <c r="AMG239" s="1"/>
      <c r="AMH239" s="1"/>
      <c r="AMI239" s="1"/>
      <c r="AMJ239" s="1"/>
    </row>
    <row r="240" spans="1:1025" customHeight="1" ht="12.8">
      <c r="A240" s="1"/>
      <c r="B240" s="4"/>
      <c r="C240" s="21" t="s">
        <v>144</v>
      </c>
      <c r="D240" s="21"/>
      <c r="E240" s="21"/>
      <c r="F240" s="12" t="s">
        <v>3</v>
      </c>
      <c r="G240" s="7">
        <v>102</v>
      </c>
      <c r="H240" s="7">
        <v>108</v>
      </c>
      <c r="I240" s="7">
        <v>97</v>
      </c>
      <c r="J240" s="7">
        <v>110</v>
      </c>
      <c r="K240" s="13"/>
      <c r="L240" s="32"/>
      <c r="M240" s="3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ET240" s="1"/>
      <c r="AEU240" s="1"/>
      <c r="AEV240" s="1"/>
      <c r="AEW240" s="1"/>
      <c r="AEX240" s="1"/>
      <c r="AEY240" s="1"/>
      <c r="AEZ240" s="1"/>
      <c r="AFA240" s="1"/>
      <c r="AFB240" s="1"/>
      <c r="AFC240" s="1"/>
      <c r="AFD240" s="1"/>
      <c r="AFE240" s="1"/>
      <c r="AFF240" s="1"/>
      <c r="AFG240" s="1"/>
      <c r="AFH240" s="1"/>
      <c r="AFI240" s="1"/>
      <c r="AFJ240" s="1"/>
      <c r="AFK240" s="1"/>
      <c r="AFL240" s="1"/>
      <c r="AFM240" s="1"/>
      <c r="AFN240" s="1"/>
      <c r="AFO240" s="1"/>
      <c r="AFP240" s="1"/>
      <c r="AFQ240" s="1"/>
      <c r="AFR240" s="1"/>
      <c r="AFS240" s="1"/>
      <c r="AFT240" s="1"/>
      <c r="AFU240" s="1"/>
      <c r="AFV240" s="1"/>
      <c r="AFW240" s="1"/>
      <c r="AFX240" s="1"/>
      <c r="AFY240" s="1"/>
      <c r="AFZ240" s="1"/>
      <c r="AGA240" s="1"/>
      <c r="AGB240" s="1"/>
      <c r="AGC240" s="1"/>
      <c r="AGD240" s="1"/>
      <c r="AGE240" s="1"/>
      <c r="AGF240" s="1"/>
      <c r="AGG240" s="1"/>
      <c r="AGH240" s="1"/>
      <c r="AGI240" s="1"/>
      <c r="AGJ240" s="1"/>
      <c r="AGK240" s="1"/>
      <c r="AGL240" s="1"/>
      <c r="AGM240" s="1"/>
      <c r="AGN240" s="1"/>
      <c r="AGO240" s="1"/>
      <c r="AGP240" s="1"/>
      <c r="AGQ240" s="1"/>
      <c r="AGR240" s="1"/>
      <c r="AGS240" s="1"/>
      <c r="AGT240" s="1"/>
      <c r="AGU240" s="1"/>
      <c r="AGV240" s="1"/>
      <c r="AGW240" s="1"/>
      <c r="AGX240" s="1"/>
      <c r="AGY240" s="1"/>
      <c r="AGZ240" s="1"/>
      <c r="AHA240" s="1"/>
      <c r="AHB240" s="1"/>
      <c r="AHC240" s="1"/>
      <c r="AHD240" s="1"/>
      <c r="AHE240" s="1"/>
      <c r="AHF240" s="1"/>
      <c r="AHG240" s="1"/>
      <c r="AHH240" s="1"/>
      <c r="AHI240" s="1"/>
      <c r="AHJ240" s="1"/>
      <c r="AHK240" s="1"/>
      <c r="AHL240" s="1"/>
      <c r="AHM240" s="1"/>
      <c r="AHN240" s="1"/>
      <c r="AHO240" s="1"/>
      <c r="AHP240" s="1"/>
      <c r="AHQ240" s="1"/>
      <c r="AHR240" s="1"/>
      <c r="AHS240" s="1"/>
      <c r="AHT240" s="1"/>
      <c r="AHU240" s="1"/>
      <c r="AHV240" s="1"/>
      <c r="AHW240" s="1"/>
      <c r="AHX240" s="1"/>
      <c r="AHY240" s="1"/>
      <c r="AHZ240" s="1"/>
      <c r="AIA240" s="1"/>
      <c r="AIB240" s="1"/>
      <c r="AIC240" s="1"/>
      <c r="AID240" s="1"/>
      <c r="AIE240" s="1"/>
      <c r="AIF240" s="1"/>
      <c r="AIG240" s="1"/>
      <c r="AIH240" s="1"/>
      <c r="AII240" s="1"/>
      <c r="AIJ240" s="1"/>
      <c r="AIK240" s="1"/>
      <c r="AIL240" s="1"/>
      <c r="AIM240" s="1"/>
      <c r="AIN240" s="1"/>
      <c r="AIO240" s="1"/>
      <c r="AIP240" s="1"/>
      <c r="AIQ240" s="1"/>
      <c r="AIR240" s="1"/>
      <c r="AIS240" s="1"/>
      <c r="AIT240" s="1"/>
      <c r="AIU240" s="1"/>
      <c r="AIV240" s="1"/>
      <c r="AIW240" s="1"/>
      <c r="AIX240" s="1"/>
      <c r="AIY240" s="1"/>
      <c r="AIZ240" s="1"/>
      <c r="AJA240" s="1"/>
      <c r="AJB240" s="1"/>
      <c r="AJC240" s="1"/>
      <c r="AJD240" s="1"/>
      <c r="AJE240" s="1"/>
      <c r="AJF240" s="1"/>
      <c r="AJG240" s="1"/>
      <c r="AJH240" s="1"/>
      <c r="AJI240" s="1"/>
      <c r="AJJ240" s="1"/>
      <c r="AJK240" s="1"/>
      <c r="AJL240" s="1"/>
      <c r="AJM240" s="1"/>
      <c r="AJN240" s="1"/>
      <c r="AJO240" s="1"/>
      <c r="AJP240" s="1"/>
      <c r="AJQ240" s="1"/>
      <c r="AJR240" s="1"/>
      <c r="AJS240" s="1"/>
      <c r="AJT240" s="1"/>
      <c r="AJU240" s="1"/>
      <c r="AJV240" s="1"/>
      <c r="AJW240" s="1"/>
      <c r="AJX240" s="1"/>
      <c r="AJY240" s="1"/>
      <c r="AJZ240" s="1"/>
      <c r="AKA240" s="1"/>
      <c r="AKB240" s="1"/>
      <c r="AKC240" s="1"/>
      <c r="AKD240" s="1"/>
      <c r="AKE240" s="1"/>
      <c r="AKF240" s="1"/>
      <c r="AKG240" s="1"/>
      <c r="AKH240" s="1"/>
      <c r="AKI240" s="1"/>
      <c r="AKJ240" s="1"/>
      <c r="AKK240" s="1"/>
      <c r="AKL240" s="1"/>
      <c r="AKM240" s="1"/>
      <c r="AKN240" s="1"/>
      <c r="AKO240" s="1"/>
      <c r="AKP240" s="1"/>
      <c r="AKQ240" s="1"/>
      <c r="AKR240" s="1"/>
      <c r="AKS240" s="1"/>
      <c r="AKT240" s="1"/>
      <c r="AKU240" s="1"/>
      <c r="AKV240" s="1"/>
      <c r="AKW240" s="1"/>
      <c r="AKX240" s="1"/>
      <c r="AKY240" s="1"/>
      <c r="AKZ240" s="1"/>
      <c r="ALA240" s="1"/>
      <c r="ALB240" s="1"/>
      <c r="ALC240" s="1"/>
      <c r="ALD240" s="1"/>
      <c r="ALE240" s="1"/>
      <c r="ALF240" s="1"/>
      <c r="ALG240" s="1"/>
      <c r="ALH240" s="1"/>
      <c r="ALI240" s="1"/>
      <c r="ALJ240" s="1"/>
      <c r="ALK240" s="1"/>
      <c r="ALL240" s="1"/>
      <c r="ALM240" s="1"/>
      <c r="ALN240" s="1"/>
      <c r="ALO240" s="1"/>
      <c r="ALP240" s="1"/>
      <c r="ALQ240" s="1"/>
      <c r="ALR240" s="1"/>
      <c r="ALS240" s="1"/>
      <c r="ALT240" s="1"/>
      <c r="ALU240" s="1"/>
      <c r="ALV240" s="1"/>
      <c r="ALW240" s="1"/>
      <c r="ALX240" s="1"/>
      <c r="ALY240" s="1"/>
      <c r="ALZ240" s="1"/>
      <c r="AMA240" s="1"/>
      <c r="AMB240" s="1"/>
      <c r="AMC240" s="1"/>
      <c r="AMD240" s="1"/>
      <c r="AME240" s="1"/>
      <c r="AMF240" s="1"/>
      <c r="AMG240" s="1"/>
      <c r="AMH240" s="1"/>
      <c r="AMI240" s="1"/>
      <c r="AMJ240" s="1"/>
    </row>
    <row r="241" spans="1:1025" customHeight="1" ht="12.75">
      <c r="A241" s="1"/>
      <c r="B241" s="36" t="s">
        <v>174</v>
      </c>
      <c r="C241" s="30" t="s">
        <v>175</v>
      </c>
      <c r="D241" s="30"/>
      <c r="E241" s="30"/>
      <c r="F241" s="12" t="s">
        <v>3</v>
      </c>
      <c r="G241" s="7">
        <v>103</v>
      </c>
      <c r="H241" s="7">
        <v>109</v>
      </c>
      <c r="I241" s="7">
        <v>98</v>
      </c>
      <c r="J241" s="7">
        <v>111</v>
      </c>
      <c r="K241" s="1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  <c r="XQ241" s="1"/>
      <c r="XR241" s="1"/>
      <c r="XS241" s="1"/>
      <c r="XT241" s="1"/>
      <c r="XU241" s="1"/>
      <c r="XV241" s="1"/>
      <c r="XW241" s="1"/>
      <c r="XX241" s="1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  <c r="AAR241" s="1"/>
      <c r="AAS241" s="1"/>
      <c r="AAT241" s="1"/>
      <c r="AAU241" s="1"/>
      <c r="AAV241" s="1"/>
      <c r="AAW241" s="1"/>
      <c r="AAX241" s="1"/>
      <c r="AAY241" s="1"/>
      <c r="AAZ241" s="1"/>
      <c r="ABA241" s="1"/>
      <c r="ABB241" s="1"/>
      <c r="ABC241" s="1"/>
      <c r="ABD241" s="1"/>
      <c r="ABE241" s="1"/>
      <c r="ABF241" s="1"/>
      <c r="ABG241" s="1"/>
      <c r="ABH241" s="1"/>
      <c r="ABI241" s="1"/>
      <c r="ABJ241" s="1"/>
      <c r="ABK241" s="1"/>
      <c r="ABL241" s="1"/>
      <c r="ABM241" s="1"/>
      <c r="ABN241" s="1"/>
      <c r="ABO241" s="1"/>
      <c r="ABP241" s="1"/>
      <c r="ABQ241" s="1"/>
      <c r="ABR241" s="1"/>
      <c r="ABS241" s="1"/>
      <c r="ABT241" s="1"/>
      <c r="ABU241" s="1"/>
      <c r="ABV241" s="1"/>
      <c r="ABW241" s="1"/>
      <c r="ABX241" s="1"/>
      <c r="ABY241" s="1"/>
      <c r="ABZ241" s="1"/>
      <c r="ACA241" s="1"/>
      <c r="ACB241" s="1"/>
      <c r="ACC241" s="1"/>
      <c r="ACD241" s="1"/>
      <c r="ACE241" s="1"/>
      <c r="ACF241" s="1"/>
      <c r="ACG241" s="1"/>
      <c r="ACH241" s="1"/>
      <c r="ACI241" s="1"/>
      <c r="ACJ241" s="1"/>
      <c r="ACK241" s="1"/>
      <c r="ACL241" s="1"/>
      <c r="ACM241" s="1"/>
      <c r="ACN241" s="1"/>
      <c r="ACO241" s="1"/>
      <c r="ACP241" s="1"/>
      <c r="ACQ241" s="1"/>
      <c r="ACR241" s="1"/>
      <c r="ACS241" s="1"/>
      <c r="ACT241" s="1"/>
      <c r="ACU241" s="1"/>
      <c r="ACV241" s="1"/>
      <c r="ACW241" s="1"/>
      <c r="ACX241" s="1"/>
      <c r="ACY241" s="1"/>
      <c r="ACZ241" s="1"/>
      <c r="ADA241" s="1"/>
      <c r="ADB241" s="1"/>
      <c r="ADC241" s="1"/>
      <c r="ADD241" s="1"/>
      <c r="ADE241" s="1"/>
      <c r="ADF241" s="1"/>
      <c r="ADG241" s="1"/>
      <c r="ADH241" s="1"/>
      <c r="ADI241" s="1"/>
      <c r="ADJ241" s="1"/>
      <c r="ADK241" s="1"/>
      <c r="ADL241" s="1"/>
      <c r="ADM241" s="1"/>
      <c r="ADN241" s="1"/>
      <c r="ADO241" s="1"/>
      <c r="ADP241" s="1"/>
      <c r="ADQ241" s="1"/>
      <c r="ADR241" s="1"/>
      <c r="ADS241" s="1"/>
      <c r="ADT241" s="1"/>
      <c r="ADU241" s="1"/>
      <c r="ADV241" s="1"/>
      <c r="ADW241" s="1"/>
      <c r="ADX241" s="1"/>
      <c r="ADY241" s="1"/>
      <c r="ADZ241" s="1"/>
      <c r="AEA241" s="1"/>
      <c r="AEB241" s="1"/>
      <c r="AEC241" s="1"/>
      <c r="AED241" s="1"/>
      <c r="AEE241" s="1"/>
      <c r="AEF241" s="1"/>
      <c r="AEG241" s="1"/>
      <c r="AEH241" s="1"/>
      <c r="AEI241" s="1"/>
      <c r="AEJ241" s="1"/>
      <c r="AEK241" s="1"/>
      <c r="AEL241" s="1"/>
      <c r="AEM241" s="1"/>
      <c r="AEN241" s="1"/>
      <c r="AEO241" s="1"/>
      <c r="AEP241" s="1"/>
      <c r="AEQ241" s="1"/>
      <c r="AER241" s="1"/>
      <c r="AES241" s="1"/>
      <c r="AET241" s="1"/>
      <c r="AEU241" s="1"/>
      <c r="AEV241" s="1"/>
      <c r="AEW241" s="1"/>
      <c r="AEX241" s="1"/>
      <c r="AEY241" s="1"/>
      <c r="AEZ241" s="1"/>
      <c r="AFA241" s="1"/>
      <c r="AFB241" s="1"/>
      <c r="AFC241" s="1"/>
      <c r="AFD241" s="1"/>
      <c r="AFE241" s="1"/>
      <c r="AFF241" s="1"/>
      <c r="AFG241" s="1"/>
      <c r="AFH241" s="1"/>
      <c r="AFI241" s="1"/>
      <c r="AFJ241" s="1"/>
      <c r="AFK241" s="1"/>
      <c r="AFL241" s="1"/>
      <c r="AFM241" s="1"/>
      <c r="AFN241" s="1"/>
      <c r="AFO241" s="1"/>
      <c r="AFP241" s="1"/>
      <c r="AFQ241" s="1"/>
      <c r="AFR241" s="1"/>
      <c r="AFS241" s="1"/>
      <c r="AFT241" s="1"/>
      <c r="AFU241" s="1"/>
      <c r="AFV241" s="1"/>
      <c r="AFW241" s="1"/>
      <c r="AFX241" s="1"/>
      <c r="AFY241" s="1"/>
      <c r="AFZ241" s="1"/>
      <c r="AGA241" s="1"/>
      <c r="AGB241" s="1"/>
      <c r="AGC241" s="1"/>
      <c r="AGD241" s="1"/>
      <c r="AGE241" s="1"/>
      <c r="AGF241" s="1"/>
      <c r="AGG241" s="1"/>
      <c r="AGH241" s="1"/>
      <c r="AGI241" s="1"/>
      <c r="AGJ241" s="1"/>
      <c r="AGK241" s="1"/>
      <c r="AGL241" s="1"/>
      <c r="AGM241" s="1"/>
      <c r="AGN241" s="1"/>
      <c r="AGO241" s="1"/>
      <c r="AGP241" s="1"/>
      <c r="AGQ241" s="1"/>
      <c r="AGR241" s="1"/>
      <c r="AGS241" s="1"/>
      <c r="AGT241" s="1"/>
      <c r="AGU241" s="1"/>
      <c r="AGV241" s="1"/>
      <c r="AGW241" s="1"/>
      <c r="AGX241" s="1"/>
      <c r="AGY241" s="1"/>
      <c r="AGZ241" s="1"/>
      <c r="AHA241" s="1"/>
      <c r="AHB241" s="1"/>
      <c r="AHC241" s="1"/>
      <c r="AHD241" s="1"/>
      <c r="AHE241" s="1"/>
      <c r="AHF241" s="1"/>
      <c r="AHG241" s="1"/>
      <c r="AHH241" s="1"/>
      <c r="AHI241" s="1"/>
      <c r="AHJ241" s="1"/>
      <c r="AHK241" s="1"/>
      <c r="AHL241" s="1"/>
      <c r="AHM241" s="1"/>
      <c r="AHN241" s="1"/>
      <c r="AHO241" s="1"/>
      <c r="AHP241" s="1"/>
      <c r="AHQ241" s="1"/>
      <c r="AHR241" s="1"/>
      <c r="AHS241" s="1"/>
      <c r="AHT241" s="1"/>
      <c r="AHU241" s="1"/>
      <c r="AHV241" s="1"/>
      <c r="AHW241" s="1"/>
      <c r="AHX241" s="1"/>
      <c r="AHY241" s="1"/>
      <c r="AHZ241" s="1"/>
      <c r="AIA241" s="1"/>
      <c r="AIB241" s="1"/>
      <c r="AIC241" s="1"/>
      <c r="AID241" s="1"/>
      <c r="AIE241" s="1"/>
      <c r="AIF241" s="1"/>
      <c r="AIG241" s="1"/>
      <c r="AIH241" s="1"/>
      <c r="AII241" s="1"/>
      <c r="AIJ241" s="1"/>
      <c r="AIK241" s="1"/>
      <c r="AIL241" s="1"/>
      <c r="AIM241" s="1"/>
      <c r="AIN241" s="1"/>
      <c r="AIO241" s="1"/>
      <c r="AIP241" s="1"/>
      <c r="AIQ241" s="1"/>
      <c r="AIR241" s="1"/>
      <c r="AIS241" s="1"/>
      <c r="AIT241" s="1"/>
      <c r="AIU241" s="1"/>
      <c r="AIV241" s="1"/>
      <c r="AIW241" s="1"/>
      <c r="AIX241" s="1"/>
      <c r="AIY241" s="1"/>
      <c r="AIZ241" s="1"/>
      <c r="AJA241" s="1"/>
      <c r="AJB241" s="1"/>
      <c r="AJC241" s="1"/>
      <c r="AJD241" s="1"/>
      <c r="AJE241" s="1"/>
      <c r="AJF241" s="1"/>
      <c r="AJG241" s="1"/>
      <c r="AJH241" s="1"/>
      <c r="AJI241" s="1"/>
      <c r="AJJ241" s="1"/>
      <c r="AJK241" s="1"/>
      <c r="AJL241" s="1"/>
      <c r="AJM241" s="1"/>
      <c r="AJN241" s="1"/>
      <c r="AJO241" s="1"/>
      <c r="AJP241" s="1"/>
      <c r="AJQ241" s="1"/>
      <c r="AJR241" s="1"/>
      <c r="AJS241" s="1"/>
      <c r="AJT241" s="1"/>
      <c r="AJU241" s="1"/>
      <c r="AJV241" s="1"/>
      <c r="AJW241" s="1"/>
      <c r="AJX241" s="1"/>
      <c r="AJY241" s="1"/>
      <c r="AJZ241" s="1"/>
      <c r="AKA241" s="1"/>
      <c r="AKB241" s="1"/>
      <c r="AKC241" s="1"/>
      <c r="AKD241" s="1"/>
      <c r="AKE241" s="1"/>
      <c r="AKF241" s="1"/>
      <c r="AKG241" s="1"/>
      <c r="AKH241" s="1"/>
      <c r="AKI241" s="1"/>
      <c r="AKJ241" s="1"/>
      <c r="AKK241" s="1"/>
      <c r="AKL241" s="1"/>
      <c r="AKM241" s="1"/>
      <c r="AKN241" s="1"/>
      <c r="AKO241" s="1"/>
      <c r="AKP241" s="1"/>
      <c r="AKQ241" s="1"/>
      <c r="AKR241" s="1"/>
      <c r="AKS241" s="1"/>
      <c r="AKT241" s="1"/>
      <c r="AKU241" s="1"/>
      <c r="AKV241" s="1"/>
      <c r="AKW241" s="1"/>
      <c r="AKX241" s="1"/>
      <c r="AKY241" s="1"/>
      <c r="AKZ241" s="1"/>
      <c r="ALA241" s="1"/>
      <c r="ALB241" s="1"/>
      <c r="ALC241" s="1"/>
      <c r="ALD241" s="1"/>
      <c r="ALE241" s="1"/>
      <c r="ALF241" s="1"/>
      <c r="ALG241" s="1"/>
      <c r="ALH241" s="1"/>
      <c r="ALI241" s="1"/>
      <c r="ALJ241" s="1"/>
      <c r="ALK241" s="1"/>
      <c r="ALL241" s="1"/>
      <c r="ALM241" s="1"/>
      <c r="ALN241" s="1"/>
      <c r="ALO241" s="1"/>
      <c r="ALP241" s="1"/>
      <c r="ALQ241" s="1"/>
      <c r="ALR241" s="1"/>
      <c r="ALS241" s="1"/>
      <c r="ALT241" s="1"/>
      <c r="ALU241" s="1"/>
      <c r="ALV241" s="1"/>
      <c r="ALW241" s="1"/>
      <c r="ALX241" s="1"/>
      <c r="ALY241" s="1"/>
      <c r="ALZ241" s="1"/>
      <c r="AMA241" s="1"/>
      <c r="AMB241" s="1"/>
      <c r="AMC241" s="1"/>
      <c r="AMD241" s="1"/>
      <c r="AME241" s="1"/>
      <c r="AMF241" s="1"/>
      <c r="AMG241" s="1"/>
      <c r="AMH241" s="1"/>
      <c r="AMI241" s="1"/>
      <c r="AMJ241" s="1"/>
    </row>
    <row r="242" spans="1:1025" customHeight="1" ht="12.8">
      <c r="A242" s="1"/>
      <c r="B242" s="36"/>
      <c r="C242" s="30" t="s">
        <v>176</v>
      </c>
      <c r="D242" s="30"/>
      <c r="E242" s="30"/>
      <c r="F242" s="12" t="s">
        <v>3</v>
      </c>
      <c r="G242" s="7">
        <v>104</v>
      </c>
      <c r="H242" s="7">
        <v>110</v>
      </c>
      <c r="I242" s="7">
        <v>99</v>
      </c>
      <c r="J242" s="7">
        <v>112</v>
      </c>
      <c r="K242" s="1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  <c r="XQ242" s="1"/>
      <c r="XR242" s="1"/>
      <c r="XS242" s="1"/>
      <c r="XT242" s="1"/>
      <c r="XU242" s="1"/>
      <c r="XV242" s="1"/>
      <c r="XW242" s="1"/>
      <c r="XX242" s="1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  <c r="AAR242" s="1"/>
      <c r="AAS242" s="1"/>
      <c r="AAT242" s="1"/>
      <c r="AAU242" s="1"/>
      <c r="AAV242" s="1"/>
      <c r="AAW242" s="1"/>
      <c r="AAX242" s="1"/>
      <c r="AAY242" s="1"/>
      <c r="AAZ242" s="1"/>
      <c r="ABA242" s="1"/>
      <c r="ABB242" s="1"/>
      <c r="ABC242" s="1"/>
      <c r="ABD242" s="1"/>
      <c r="ABE242" s="1"/>
      <c r="ABF242" s="1"/>
      <c r="ABG242" s="1"/>
      <c r="ABH242" s="1"/>
      <c r="ABI242" s="1"/>
      <c r="ABJ242" s="1"/>
      <c r="ABK242" s="1"/>
      <c r="ABL242" s="1"/>
      <c r="ABM242" s="1"/>
      <c r="ABN242" s="1"/>
      <c r="ABO242" s="1"/>
      <c r="ABP242" s="1"/>
      <c r="ABQ242" s="1"/>
      <c r="ABR242" s="1"/>
      <c r="ABS242" s="1"/>
      <c r="ABT242" s="1"/>
      <c r="ABU242" s="1"/>
      <c r="ABV242" s="1"/>
      <c r="ABW242" s="1"/>
      <c r="ABX242" s="1"/>
      <c r="ABY242" s="1"/>
      <c r="ABZ242" s="1"/>
      <c r="ACA242" s="1"/>
      <c r="ACB242" s="1"/>
      <c r="ACC242" s="1"/>
      <c r="ACD242" s="1"/>
      <c r="ACE242" s="1"/>
      <c r="ACF242" s="1"/>
      <c r="ACG242" s="1"/>
      <c r="ACH242" s="1"/>
      <c r="ACI242" s="1"/>
      <c r="ACJ242" s="1"/>
      <c r="ACK242" s="1"/>
      <c r="ACL242" s="1"/>
      <c r="ACM242" s="1"/>
      <c r="ACN242" s="1"/>
      <c r="ACO242" s="1"/>
      <c r="ACP242" s="1"/>
      <c r="ACQ242" s="1"/>
      <c r="ACR242" s="1"/>
      <c r="ACS242" s="1"/>
      <c r="ACT242" s="1"/>
      <c r="ACU242" s="1"/>
      <c r="ACV242" s="1"/>
      <c r="ACW242" s="1"/>
      <c r="ACX242" s="1"/>
      <c r="ACY242" s="1"/>
      <c r="ACZ242" s="1"/>
      <c r="ADA242" s="1"/>
      <c r="ADB242" s="1"/>
      <c r="ADC242" s="1"/>
      <c r="ADD242" s="1"/>
      <c r="ADE242" s="1"/>
      <c r="ADF242" s="1"/>
      <c r="ADG242" s="1"/>
      <c r="ADH242" s="1"/>
      <c r="ADI242" s="1"/>
      <c r="ADJ242" s="1"/>
      <c r="ADK242" s="1"/>
      <c r="ADL242" s="1"/>
      <c r="ADM242" s="1"/>
      <c r="ADN242" s="1"/>
      <c r="ADO242" s="1"/>
      <c r="ADP242" s="1"/>
      <c r="ADQ242" s="1"/>
      <c r="ADR242" s="1"/>
      <c r="ADS242" s="1"/>
      <c r="ADT242" s="1"/>
      <c r="ADU242" s="1"/>
      <c r="ADV242" s="1"/>
      <c r="ADW242" s="1"/>
      <c r="ADX242" s="1"/>
      <c r="ADY242" s="1"/>
      <c r="ADZ242" s="1"/>
      <c r="AEA242" s="1"/>
      <c r="AEB242" s="1"/>
      <c r="AEC242" s="1"/>
      <c r="AED242" s="1"/>
      <c r="AEE242" s="1"/>
      <c r="AEF242" s="1"/>
      <c r="AEG242" s="1"/>
      <c r="AEH242" s="1"/>
      <c r="AEI242" s="1"/>
      <c r="AEJ242" s="1"/>
      <c r="AEK242" s="1"/>
      <c r="AEL242" s="1"/>
      <c r="AEM242" s="1"/>
      <c r="AEN242" s="1"/>
      <c r="AEO242" s="1"/>
      <c r="AEP242" s="1"/>
      <c r="AEQ242" s="1"/>
      <c r="AER242" s="1"/>
      <c r="AES242" s="1"/>
      <c r="AET242" s="1"/>
      <c r="AEU242" s="1"/>
      <c r="AEV242" s="1"/>
      <c r="AEW242" s="1"/>
      <c r="AEX242" s="1"/>
      <c r="AEY242" s="1"/>
      <c r="AEZ242" s="1"/>
      <c r="AFA242" s="1"/>
      <c r="AFB242" s="1"/>
      <c r="AFC242" s="1"/>
      <c r="AFD242" s="1"/>
      <c r="AFE242" s="1"/>
      <c r="AFF242" s="1"/>
      <c r="AFG242" s="1"/>
      <c r="AFH242" s="1"/>
      <c r="AFI242" s="1"/>
      <c r="AFJ242" s="1"/>
      <c r="AFK242" s="1"/>
      <c r="AFL242" s="1"/>
      <c r="AFM242" s="1"/>
      <c r="AFN242" s="1"/>
      <c r="AFO242" s="1"/>
      <c r="AFP242" s="1"/>
      <c r="AFQ242" s="1"/>
      <c r="AFR242" s="1"/>
      <c r="AFS242" s="1"/>
      <c r="AFT242" s="1"/>
      <c r="AFU242" s="1"/>
      <c r="AFV242" s="1"/>
      <c r="AFW242" s="1"/>
      <c r="AFX242" s="1"/>
      <c r="AFY242" s="1"/>
      <c r="AFZ242" s="1"/>
      <c r="AGA242" s="1"/>
      <c r="AGB242" s="1"/>
      <c r="AGC242" s="1"/>
      <c r="AGD242" s="1"/>
      <c r="AGE242" s="1"/>
      <c r="AGF242" s="1"/>
      <c r="AGG242" s="1"/>
      <c r="AGH242" s="1"/>
      <c r="AGI242" s="1"/>
      <c r="AGJ242" s="1"/>
      <c r="AGK242" s="1"/>
      <c r="AGL242" s="1"/>
      <c r="AGM242" s="1"/>
      <c r="AGN242" s="1"/>
      <c r="AGO242" s="1"/>
      <c r="AGP242" s="1"/>
      <c r="AGQ242" s="1"/>
      <c r="AGR242" s="1"/>
      <c r="AGS242" s="1"/>
      <c r="AGT242" s="1"/>
      <c r="AGU242" s="1"/>
      <c r="AGV242" s="1"/>
      <c r="AGW242" s="1"/>
      <c r="AGX242" s="1"/>
      <c r="AGY242" s="1"/>
      <c r="AGZ242" s="1"/>
      <c r="AHA242" s="1"/>
      <c r="AHB242" s="1"/>
      <c r="AHC242" s="1"/>
      <c r="AHD242" s="1"/>
      <c r="AHE242" s="1"/>
      <c r="AHF242" s="1"/>
      <c r="AHG242" s="1"/>
      <c r="AHH242" s="1"/>
      <c r="AHI242" s="1"/>
      <c r="AHJ242" s="1"/>
      <c r="AHK242" s="1"/>
      <c r="AHL242" s="1"/>
      <c r="AHM242" s="1"/>
      <c r="AHN242" s="1"/>
      <c r="AHO242" s="1"/>
      <c r="AHP242" s="1"/>
      <c r="AHQ242" s="1"/>
      <c r="AHR242" s="1"/>
      <c r="AHS242" s="1"/>
      <c r="AHT242" s="1"/>
      <c r="AHU242" s="1"/>
      <c r="AHV242" s="1"/>
      <c r="AHW242" s="1"/>
      <c r="AHX242" s="1"/>
      <c r="AHY242" s="1"/>
      <c r="AHZ242" s="1"/>
      <c r="AIA242" s="1"/>
      <c r="AIB242" s="1"/>
      <c r="AIC242" s="1"/>
      <c r="AID242" s="1"/>
      <c r="AIE242" s="1"/>
      <c r="AIF242" s="1"/>
      <c r="AIG242" s="1"/>
      <c r="AIH242" s="1"/>
      <c r="AII242" s="1"/>
      <c r="AIJ242" s="1"/>
      <c r="AIK242" s="1"/>
      <c r="AIL242" s="1"/>
      <c r="AIM242" s="1"/>
      <c r="AIN242" s="1"/>
      <c r="AIO242" s="1"/>
      <c r="AIP242" s="1"/>
      <c r="AIQ242" s="1"/>
      <c r="AIR242" s="1"/>
      <c r="AIS242" s="1"/>
      <c r="AIT242" s="1"/>
      <c r="AIU242" s="1"/>
      <c r="AIV242" s="1"/>
      <c r="AIW242" s="1"/>
      <c r="AIX242" s="1"/>
      <c r="AIY242" s="1"/>
      <c r="AIZ242" s="1"/>
      <c r="AJA242" s="1"/>
      <c r="AJB242" s="1"/>
      <c r="AJC242" s="1"/>
      <c r="AJD242" s="1"/>
      <c r="AJE242" s="1"/>
      <c r="AJF242" s="1"/>
      <c r="AJG242" s="1"/>
      <c r="AJH242" s="1"/>
      <c r="AJI242" s="1"/>
      <c r="AJJ242" s="1"/>
      <c r="AJK242" s="1"/>
      <c r="AJL242" s="1"/>
      <c r="AJM242" s="1"/>
      <c r="AJN242" s="1"/>
      <c r="AJO242" s="1"/>
      <c r="AJP242" s="1"/>
      <c r="AJQ242" s="1"/>
      <c r="AJR242" s="1"/>
      <c r="AJS242" s="1"/>
      <c r="AJT242" s="1"/>
      <c r="AJU242" s="1"/>
      <c r="AJV242" s="1"/>
      <c r="AJW242" s="1"/>
      <c r="AJX242" s="1"/>
      <c r="AJY242" s="1"/>
      <c r="AJZ242" s="1"/>
      <c r="AKA242" s="1"/>
      <c r="AKB242" s="1"/>
      <c r="AKC242" s="1"/>
      <c r="AKD242" s="1"/>
      <c r="AKE242" s="1"/>
      <c r="AKF242" s="1"/>
      <c r="AKG242" s="1"/>
      <c r="AKH242" s="1"/>
      <c r="AKI242" s="1"/>
      <c r="AKJ242" s="1"/>
      <c r="AKK242" s="1"/>
      <c r="AKL242" s="1"/>
      <c r="AKM242" s="1"/>
      <c r="AKN242" s="1"/>
      <c r="AKO242" s="1"/>
      <c r="AKP242" s="1"/>
      <c r="AKQ242" s="1"/>
      <c r="AKR242" s="1"/>
      <c r="AKS242" s="1"/>
      <c r="AKT242" s="1"/>
      <c r="AKU242" s="1"/>
      <c r="AKV242" s="1"/>
      <c r="AKW242" s="1"/>
      <c r="AKX242" s="1"/>
      <c r="AKY242" s="1"/>
      <c r="AKZ242" s="1"/>
      <c r="ALA242" s="1"/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spans="1:1025" customHeight="1" ht="12.75">
      <c r="A243" s="1"/>
      <c r="B243" s="36"/>
      <c r="C243" s="15" t="s">
        <v>177</v>
      </c>
      <c r="D243" s="15"/>
      <c r="E243" s="15"/>
      <c r="F243" s="12" t="s">
        <v>3</v>
      </c>
      <c r="G243" s="7">
        <v>105</v>
      </c>
      <c r="H243" s="7">
        <v>111</v>
      </c>
      <c r="I243" s="7">
        <v>100</v>
      </c>
      <c r="J243" s="7">
        <v>113</v>
      </c>
      <c r="K243" s="1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  <c r="AGP243" s="1"/>
      <c r="AGQ243" s="1"/>
      <c r="AGR243" s="1"/>
      <c r="AGS243" s="1"/>
      <c r="AGT243" s="1"/>
      <c r="AGU243" s="1"/>
      <c r="AGV243" s="1"/>
      <c r="AGW243" s="1"/>
      <c r="AGX243" s="1"/>
      <c r="AGY243" s="1"/>
      <c r="AGZ243" s="1"/>
      <c r="AHA243" s="1"/>
      <c r="AHB243" s="1"/>
      <c r="AHC243" s="1"/>
      <c r="AHD243" s="1"/>
      <c r="AHE243" s="1"/>
      <c r="AHF243" s="1"/>
      <c r="AHG243" s="1"/>
      <c r="AHH243" s="1"/>
      <c r="AHI243" s="1"/>
      <c r="AHJ243" s="1"/>
      <c r="AHK243" s="1"/>
      <c r="AHL243" s="1"/>
      <c r="AHM243" s="1"/>
      <c r="AHN243" s="1"/>
      <c r="AHO243" s="1"/>
      <c r="AHP243" s="1"/>
      <c r="AHQ243" s="1"/>
      <c r="AHR243" s="1"/>
      <c r="AHS243" s="1"/>
      <c r="AHT243" s="1"/>
      <c r="AHU243" s="1"/>
      <c r="AHV243" s="1"/>
      <c r="AHW243" s="1"/>
      <c r="AHX243" s="1"/>
      <c r="AHY243" s="1"/>
      <c r="AHZ243" s="1"/>
      <c r="AIA243" s="1"/>
      <c r="AIB243" s="1"/>
      <c r="AIC243" s="1"/>
      <c r="AID243" s="1"/>
      <c r="AIE243" s="1"/>
      <c r="AIF243" s="1"/>
      <c r="AIG243" s="1"/>
      <c r="AIH243" s="1"/>
      <c r="AII243" s="1"/>
      <c r="AIJ243" s="1"/>
      <c r="AIK243" s="1"/>
      <c r="AIL243" s="1"/>
      <c r="AIM243" s="1"/>
      <c r="AIN243" s="1"/>
      <c r="AIO243" s="1"/>
      <c r="AIP243" s="1"/>
      <c r="AIQ243" s="1"/>
      <c r="AIR243" s="1"/>
      <c r="AIS243" s="1"/>
      <c r="AIT243" s="1"/>
      <c r="AIU243" s="1"/>
      <c r="AIV243" s="1"/>
      <c r="AIW243" s="1"/>
      <c r="AIX243" s="1"/>
      <c r="AIY243" s="1"/>
      <c r="AIZ243" s="1"/>
      <c r="AJA243" s="1"/>
      <c r="AJB243" s="1"/>
      <c r="AJC243" s="1"/>
      <c r="AJD243" s="1"/>
      <c r="AJE243" s="1"/>
      <c r="AJF243" s="1"/>
      <c r="AJG243" s="1"/>
      <c r="AJH243" s="1"/>
      <c r="AJI243" s="1"/>
      <c r="AJJ243" s="1"/>
      <c r="AJK243" s="1"/>
      <c r="AJL243" s="1"/>
      <c r="AJM243" s="1"/>
      <c r="AJN243" s="1"/>
      <c r="AJO243" s="1"/>
      <c r="AJP243" s="1"/>
      <c r="AJQ243" s="1"/>
      <c r="AJR243" s="1"/>
      <c r="AJS243" s="1"/>
      <c r="AJT243" s="1"/>
      <c r="AJU243" s="1"/>
      <c r="AJV243" s="1"/>
      <c r="AJW243" s="1"/>
      <c r="AJX243" s="1"/>
      <c r="AJY243" s="1"/>
      <c r="AJZ243" s="1"/>
      <c r="AKA243" s="1"/>
      <c r="AKB243" s="1"/>
      <c r="AKC243" s="1"/>
      <c r="AKD243" s="1"/>
      <c r="AKE243" s="1"/>
      <c r="AKF243" s="1"/>
      <c r="AKG243" s="1"/>
      <c r="AKH243" s="1"/>
      <c r="AKI243" s="1"/>
      <c r="AKJ243" s="1"/>
      <c r="AKK243" s="1"/>
      <c r="AKL243" s="1"/>
      <c r="AKM243" s="1"/>
      <c r="AKN243" s="1"/>
      <c r="AKO243" s="1"/>
      <c r="AKP243" s="1"/>
      <c r="AKQ243" s="1"/>
      <c r="AKR243" s="1"/>
      <c r="AKS243" s="1"/>
      <c r="AKT243" s="1"/>
      <c r="AKU243" s="1"/>
      <c r="AKV243" s="1"/>
      <c r="AKW243" s="1"/>
      <c r="AKX243" s="1"/>
      <c r="AKY243" s="1"/>
      <c r="AKZ243" s="1"/>
      <c r="ALA243" s="1"/>
      <c r="ALB243" s="1"/>
      <c r="ALC243" s="1"/>
      <c r="ALD243" s="1"/>
      <c r="ALE243" s="1"/>
      <c r="ALF243" s="1"/>
      <c r="ALG243" s="1"/>
      <c r="ALH243" s="1"/>
      <c r="ALI243" s="1"/>
      <c r="ALJ243" s="1"/>
      <c r="ALK243" s="1"/>
      <c r="ALL243" s="1"/>
      <c r="ALM243" s="1"/>
      <c r="ALN243" s="1"/>
      <c r="ALO243" s="1"/>
      <c r="ALP243" s="1"/>
      <c r="ALQ243" s="1"/>
      <c r="ALR243" s="1"/>
      <c r="ALS243" s="1"/>
      <c r="ALT243" s="1"/>
      <c r="ALU243" s="1"/>
      <c r="ALV243" s="1"/>
      <c r="ALW243" s="1"/>
      <c r="ALX243" s="1"/>
      <c r="ALY243" s="1"/>
      <c r="ALZ243" s="1"/>
      <c r="AMA243" s="1"/>
      <c r="AMB243" s="1"/>
      <c r="AMC243" s="1"/>
      <c r="AMD243" s="1"/>
      <c r="AME243" s="1"/>
      <c r="AMF243" s="1"/>
      <c r="AMG243" s="1"/>
      <c r="AMH243" s="1"/>
      <c r="AMI243" s="1"/>
      <c r="AMJ243" s="1"/>
    </row>
    <row r="244" spans="1:1025" customHeight="1" ht="12.75">
      <c r="A244" s="1"/>
      <c r="B244" s="36"/>
      <c r="C244" s="15" t="s">
        <v>178</v>
      </c>
      <c r="D244" s="15"/>
      <c r="E244" s="15"/>
      <c r="F244" s="12" t="s">
        <v>3</v>
      </c>
      <c r="G244" s="7">
        <v>106</v>
      </c>
      <c r="H244" s="7">
        <v>112</v>
      </c>
      <c r="I244" s="7">
        <v>101</v>
      </c>
      <c r="J244" s="7">
        <v>114</v>
      </c>
      <c r="K244" s="1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  <c r="AEN244" s="1"/>
      <c r="AEO244" s="1"/>
      <c r="AEP244" s="1"/>
      <c r="AEQ244" s="1"/>
      <c r="AER244" s="1"/>
      <c r="AES244" s="1"/>
      <c r="AET244" s="1"/>
      <c r="AEU244" s="1"/>
      <c r="AEV244" s="1"/>
      <c r="AEW244" s="1"/>
      <c r="AEX244" s="1"/>
      <c r="AEY244" s="1"/>
      <c r="AEZ244" s="1"/>
      <c r="AFA244" s="1"/>
      <c r="AFB244" s="1"/>
      <c r="AFC244" s="1"/>
      <c r="AFD244" s="1"/>
      <c r="AFE244" s="1"/>
      <c r="AFF244" s="1"/>
      <c r="AFG244" s="1"/>
      <c r="AFH244" s="1"/>
      <c r="AFI244" s="1"/>
      <c r="AFJ244" s="1"/>
      <c r="AFK244" s="1"/>
      <c r="AFL244" s="1"/>
      <c r="AFM244" s="1"/>
      <c r="AFN244" s="1"/>
      <c r="AFO244" s="1"/>
      <c r="AFP244" s="1"/>
      <c r="AFQ244" s="1"/>
      <c r="AFR244" s="1"/>
      <c r="AFS244" s="1"/>
      <c r="AFT244" s="1"/>
      <c r="AFU244" s="1"/>
      <c r="AFV244" s="1"/>
      <c r="AFW244" s="1"/>
      <c r="AFX244" s="1"/>
      <c r="AFY244" s="1"/>
      <c r="AFZ244" s="1"/>
      <c r="AGA244" s="1"/>
      <c r="AGB244" s="1"/>
      <c r="AGC244" s="1"/>
      <c r="AGD244" s="1"/>
      <c r="AGE244" s="1"/>
      <c r="AGF244" s="1"/>
      <c r="AGG244" s="1"/>
      <c r="AGH244" s="1"/>
      <c r="AGI244" s="1"/>
      <c r="AGJ244" s="1"/>
      <c r="AGK244" s="1"/>
      <c r="AGL244" s="1"/>
      <c r="AGM244" s="1"/>
      <c r="AGN244" s="1"/>
      <c r="AGO244" s="1"/>
      <c r="AGP244" s="1"/>
      <c r="AGQ244" s="1"/>
      <c r="AGR244" s="1"/>
      <c r="AGS244" s="1"/>
      <c r="AGT244" s="1"/>
      <c r="AGU244" s="1"/>
      <c r="AGV244" s="1"/>
      <c r="AGW244" s="1"/>
      <c r="AGX244" s="1"/>
      <c r="AGY244" s="1"/>
      <c r="AGZ244" s="1"/>
      <c r="AHA244" s="1"/>
      <c r="AHB244" s="1"/>
      <c r="AHC244" s="1"/>
      <c r="AHD244" s="1"/>
      <c r="AHE244" s="1"/>
      <c r="AHF244" s="1"/>
      <c r="AHG244" s="1"/>
      <c r="AHH244" s="1"/>
      <c r="AHI244" s="1"/>
      <c r="AHJ244" s="1"/>
      <c r="AHK244" s="1"/>
      <c r="AHL244" s="1"/>
      <c r="AHM244" s="1"/>
      <c r="AHN244" s="1"/>
      <c r="AHO244" s="1"/>
      <c r="AHP244" s="1"/>
      <c r="AHQ244" s="1"/>
      <c r="AHR244" s="1"/>
      <c r="AHS244" s="1"/>
      <c r="AHT244" s="1"/>
      <c r="AHU244" s="1"/>
      <c r="AHV244" s="1"/>
      <c r="AHW244" s="1"/>
      <c r="AHX244" s="1"/>
      <c r="AHY244" s="1"/>
      <c r="AHZ244" s="1"/>
      <c r="AIA244" s="1"/>
      <c r="AIB244" s="1"/>
      <c r="AIC244" s="1"/>
      <c r="AID244" s="1"/>
      <c r="AIE244" s="1"/>
      <c r="AIF244" s="1"/>
      <c r="AIG244" s="1"/>
      <c r="AIH244" s="1"/>
      <c r="AII244" s="1"/>
      <c r="AIJ244" s="1"/>
      <c r="AIK244" s="1"/>
      <c r="AIL244" s="1"/>
      <c r="AIM244" s="1"/>
      <c r="AIN244" s="1"/>
      <c r="AIO244" s="1"/>
      <c r="AIP244" s="1"/>
      <c r="AIQ244" s="1"/>
      <c r="AIR244" s="1"/>
      <c r="AIS244" s="1"/>
      <c r="AIT244" s="1"/>
      <c r="AIU244" s="1"/>
      <c r="AIV244" s="1"/>
      <c r="AIW244" s="1"/>
      <c r="AIX244" s="1"/>
      <c r="AIY244" s="1"/>
      <c r="AIZ244" s="1"/>
      <c r="AJA244" s="1"/>
      <c r="AJB244" s="1"/>
      <c r="AJC244" s="1"/>
      <c r="AJD244" s="1"/>
      <c r="AJE244" s="1"/>
      <c r="AJF244" s="1"/>
      <c r="AJG244" s="1"/>
      <c r="AJH244" s="1"/>
      <c r="AJI244" s="1"/>
      <c r="AJJ244" s="1"/>
      <c r="AJK244" s="1"/>
      <c r="AJL244" s="1"/>
      <c r="AJM244" s="1"/>
      <c r="AJN244" s="1"/>
      <c r="AJO244" s="1"/>
      <c r="AJP244" s="1"/>
      <c r="AJQ244" s="1"/>
      <c r="AJR244" s="1"/>
      <c r="AJS244" s="1"/>
      <c r="AJT244" s="1"/>
      <c r="AJU244" s="1"/>
      <c r="AJV244" s="1"/>
      <c r="AJW244" s="1"/>
      <c r="AJX244" s="1"/>
      <c r="AJY244" s="1"/>
      <c r="AJZ244" s="1"/>
      <c r="AKA244" s="1"/>
      <c r="AKB244" s="1"/>
      <c r="AKC244" s="1"/>
      <c r="AKD244" s="1"/>
      <c r="AKE244" s="1"/>
      <c r="AKF244" s="1"/>
      <c r="AKG244" s="1"/>
      <c r="AKH244" s="1"/>
      <c r="AKI244" s="1"/>
      <c r="AKJ244" s="1"/>
      <c r="AKK244" s="1"/>
      <c r="AKL244" s="1"/>
      <c r="AKM244" s="1"/>
      <c r="AKN244" s="1"/>
      <c r="AKO244" s="1"/>
      <c r="AKP244" s="1"/>
      <c r="AKQ244" s="1"/>
      <c r="AKR244" s="1"/>
      <c r="AKS244" s="1"/>
      <c r="AKT244" s="1"/>
      <c r="AKU244" s="1"/>
      <c r="AKV244" s="1"/>
      <c r="AKW244" s="1"/>
      <c r="AKX244" s="1"/>
      <c r="AKY244" s="1"/>
      <c r="AKZ244" s="1"/>
      <c r="ALA244" s="1"/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1"/>
      <c r="AMJ244" s="1"/>
    </row>
    <row r="245" spans="1:1025" customHeight="1" ht="12.8">
      <c r="A245" s="1"/>
      <c r="B245" s="36"/>
      <c r="C245" s="30" t="s">
        <v>179</v>
      </c>
      <c r="D245" s="30"/>
      <c r="E245" s="30"/>
      <c r="F245" s="12" t="s">
        <v>3</v>
      </c>
      <c r="G245" s="7">
        <v>107</v>
      </c>
      <c r="H245" s="7">
        <v>113</v>
      </c>
      <c r="I245" s="7">
        <v>102</v>
      </c>
      <c r="J245" s="7">
        <v>115</v>
      </c>
      <c r="K245" s="3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  <c r="AGP245" s="1"/>
      <c r="AGQ245" s="1"/>
      <c r="AGR245" s="1"/>
      <c r="AGS245" s="1"/>
      <c r="AGT245" s="1"/>
      <c r="AGU245" s="1"/>
      <c r="AGV245" s="1"/>
      <c r="AGW245" s="1"/>
      <c r="AGX245" s="1"/>
      <c r="AGY245" s="1"/>
      <c r="AGZ245" s="1"/>
      <c r="AHA245" s="1"/>
      <c r="AHB245" s="1"/>
      <c r="AHC245" s="1"/>
      <c r="AHD245" s="1"/>
      <c r="AHE245" s="1"/>
      <c r="AHF245" s="1"/>
      <c r="AHG245" s="1"/>
      <c r="AHH245" s="1"/>
      <c r="AHI245" s="1"/>
      <c r="AHJ245" s="1"/>
      <c r="AHK245" s="1"/>
      <c r="AHL245" s="1"/>
      <c r="AHM245" s="1"/>
      <c r="AHN245" s="1"/>
      <c r="AHO245" s="1"/>
      <c r="AHP245" s="1"/>
      <c r="AHQ245" s="1"/>
      <c r="AHR245" s="1"/>
      <c r="AHS245" s="1"/>
      <c r="AHT245" s="1"/>
      <c r="AHU245" s="1"/>
      <c r="AHV245" s="1"/>
      <c r="AHW245" s="1"/>
      <c r="AHX245" s="1"/>
      <c r="AHY245" s="1"/>
      <c r="AHZ245" s="1"/>
      <c r="AIA245" s="1"/>
      <c r="AIB245" s="1"/>
      <c r="AIC245" s="1"/>
      <c r="AID245" s="1"/>
      <c r="AIE245" s="1"/>
      <c r="AIF245" s="1"/>
      <c r="AIG245" s="1"/>
      <c r="AIH245" s="1"/>
      <c r="AII245" s="1"/>
      <c r="AIJ245" s="1"/>
      <c r="AIK245" s="1"/>
      <c r="AIL245" s="1"/>
      <c r="AIM245" s="1"/>
      <c r="AIN245" s="1"/>
      <c r="AIO245" s="1"/>
      <c r="AIP245" s="1"/>
      <c r="AIQ245" s="1"/>
      <c r="AIR245" s="1"/>
      <c r="AIS245" s="1"/>
      <c r="AIT245" s="1"/>
      <c r="AIU245" s="1"/>
      <c r="AIV245" s="1"/>
      <c r="AIW245" s="1"/>
      <c r="AIX245" s="1"/>
      <c r="AIY245" s="1"/>
      <c r="AIZ245" s="1"/>
      <c r="AJA245" s="1"/>
      <c r="AJB245" s="1"/>
      <c r="AJC245" s="1"/>
      <c r="AJD245" s="1"/>
      <c r="AJE245" s="1"/>
      <c r="AJF245" s="1"/>
      <c r="AJG245" s="1"/>
      <c r="AJH245" s="1"/>
      <c r="AJI245" s="1"/>
      <c r="AJJ245" s="1"/>
      <c r="AJK245" s="1"/>
      <c r="AJL245" s="1"/>
      <c r="AJM245" s="1"/>
      <c r="AJN245" s="1"/>
      <c r="AJO245" s="1"/>
      <c r="AJP245" s="1"/>
      <c r="AJQ245" s="1"/>
      <c r="AJR245" s="1"/>
      <c r="AJS245" s="1"/>
      <c r="AJT245" s="1"/>
      <c r="AJU245" s="1"/>
      <c r="AJV245" s="1"/>
      <c r="AJW245" s="1"/>
      <c r="AJX245" s="1"/>
      <c r="AJY245" s="1"/>
      <c r="AJZ245" s="1"/>
      <c r="AKA245" s="1"/>
      <c r="AKB245" s="1"/>
      <c r="AKC245" s="1"/>
      <c r="AKD245" s="1"/>
      <c r="AKE245" s="1"/>
      <c r="AKF245" s="1"/>
      <c r="AKG245" s="1"/>
      <c r="AKH245" s="1"/>
      <c r="AKI245" s="1"/>
      <c r="AKJ245" s="1"/>
      <c r="AKK245" s="1"/>
      <c r="AKL245" s="1"/>
      <c r="AKM245" s="1"/>
      <c r="AKN245" s="1"/>
      <c r="AKO245" s="1"/>
      <c r="AKP245" s="1"/>
      <c r="AKQ245" s="1"/>
      <c r="AKR245" s="1"/>
      <c r="AKS245" s="1"/>
      <c r="AKT245" s="1"/>
      <c r="AKU245" s="1"/>
      <c r="AKV245" s="1"/>
      <c r="AKW245" s="1"/>
      <c r="AKX245" s="1"/>
      <c r="AKY245" s="1"/>
      <c r="AKZ245" s="1"/>
      <c r="ALA245" s="1"/>
      <c r="ALB245" s="1"/>
      <c r="ALC245" s="1"/>
      <c r="ALD245" s="1"/>
      <c r="ALE245" s="1"/>
      <c r="ALF245" s="1"/>
      <c r="ALG245" s="1"/>
      <c r="ALH245" s="1"/>
      <c r="ALI245" s="1"/>
      <c r="ALJ245" s="1"/>
      <c r="ALK245" s="1"/>
      <c r="ALL245" s="1"/>
      <c r="ALM245" s="1"/>
      <c r="ALN245" s="1"/>
      <c r="ALO245" s="1"/>
      <c r="ALP245" s="1"/>
      <c r="ALQ245" s="1"/>
      <c r="ALR245" s="1"/>
      <c r="ALS245" s="1"/>
      <c r="ALT245" s="1"/>
      <c r="ALU245" s="1"/>
      <c r="ALV245" s="1"/>
      <c r="ALW245" s="1"/>
      <c r="ALX245" s="1"/>
      <c r="ALY245" s="1"/>
      <c r="ALZ245" s="1"/>
      <c r="AMA245" s="1"/>
      <c r="AMB245" s="1"/>
      <c r="AMC245" s="1"/>
      <c r="AMD245" s="1"/>
      <c r="AME245" s="1"/>
      <c r="AMF245" s="1"/>
      <c r="AMG245" s="1"/>
      <c r="AMH245" s="1"/>
      <c r="AMI245" s="1"/>
      <c r="AMJ245" s="1"/>
    </row>
    <row r="246" spans="1:1025" customHeight="1" ht="12.8">
      <c r="A246" s="1"/>
      <c r="B246" s="36"/>
      <c r="C246" s="30" t="s">
        <v>180</v>
      </c>
      <c r="D246" s="30"/>
      <c r="E246" s="30"/>
      <c r="F246" s="12" t="s">
        <v>12</v>
      </c>
      <c r="G246" s="7">
        <v>108</v>
      </c>
      <c r="H246" s="7">
        <v>114</v>
      </c>
      <c r="I246" s="7">
        <v>103</v>
      </c>
      <c r="J246" s="7">
        <v>116</v>
      </c>
      <c r="K246" s="37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  <c r="AEN246" s="1"/>
      <c r="AEO246" s="1"/>
      <c r="AEP246" s="1"/>
      <c r="AEQ246" s="1"/>
      <c r="AER246" s="1"/>
      <c r="AES246" s="1"/>
      <c r="AET246" s="1"/>
      <c r="AEU246" s="1"/>
      <c r="AEV246" s="1"/>
      <c r="AEW246" s="1"/>
      <c r="AEX246" s="1"/>
      <c r="AEY246" s="1"/>
      <c r="AEZ246" s="1"/>
      <c r="AFA246" s="1"/>
      <c r="AFB246" s="1"/>
      <c r="AFC246" s="1"/>
      <c r="AFD246" s="1"/>
      <c r="AFE246" s="1"/>
      <c r="AFF246" s="1"/>
      <c r="AFG246" s="1"/>
      <c r="AFH246" s="1"/>
      <c r="AFI246" s="1"/>
      <c r="AFJ246" s="1"/>
      <c r="AFK246" s="1"/>
      <c r="AFL246" s="1"/>
      <c r="AFM246" s="1"/>
      <c r="AFN246" s="1"/>
      <c r="AFO246" s="1"/>
      <c r="AFP246" s="1"/>
      <c r="AFQ246" s="1"/>
      <c r="AFR246" s="1"/>
      <c r="AFS246" s="1"/>
      <c r="AFT246" s="1"/>
      <c r="AFU246" s="1"/>
      <c r="AFV246" s="1"/>
      <c r="AFW246" s="1"/>
      <c r="AFX246" s="1"/>
      <c r="AFY246" s="1"/>
      <c r="AFZ246" s="1"/>
      <c r="AGA246" s="1"/>
      <c r="AGB246" s="1"/>
      <c r="AGC246" s="1"/>
      <c r="AGD246" s="1"/>
      <c r="AGE246" s="1"/>
      <c r="AGF246" s="1"/>
      <c r="AGG246" s="1"/>
      <c r="AGH246" s="1"/>
      <c r="AGI246" s="1"/>
      <c r="AGJ246" s="1"/>
      <c r="AGK246" s="1"/>
      <c r="AGL246" s="1"/>
      <c r="AGM246" s="1"/>
      <c r="AGN246" s="1"/>
      <c r="AGO246" s="1"/>
      <c r="AGP246" s="1"/>
      <c r="AGQ246" s="1"/>
      <c r="AGR246" s="1"/>
      <c r="AGS246" s="1"/>
      <c r="AGT246" s="1"/>
      <c r="AGU246" s="1"/>
      <c r="AGV246" s="1"/>
      <c r="AGW246" s="1"/>
      <c r="AGX246" s="1"/>
      <c r="AGY246" s="1"/>
      <c r="AGZ246" s="1"/>
      <c r="AHA246" s="1"/>
      <c r="AHB246" s="1"/>
      <c r="AHC246" s="1"/>
      <c r="AHD246" s="1"/>
      <c r="AHE246" s="1"/>
      <c r="AHF246" s="1"/>
      <c r="AHG246" s="1"/>
      <c r="AHH246" s="1"/>
      <c r="AHI246" s="1"/>
      <c r="AHJ246" s="1"/>
      <c r="AHK246" s="1"/>
      <c r="AHL246" s="1"/>
      <c r="AHM246" s="1"/>
      <c r="AHN246" s="1"/>
      <c r="AHO246" s="1"/>
      <c r="AHP246" s="1"/>
      <c r="AHQ246" s="1"/>
      <c r="AHR246" s="1"/>
      <c r="AHS246" s="1"/>
      <c r="AHT246" s="1"/>
      <c r="AHU246" s="1"/>
      <c r="AHV246" s="1"/>
      <c r="AHW246" s="1"/>
      <c r="AHX246" s="1"/>
      <c r="AHY246" s="1"/>
      <c r="AHZ246" s="1"/>
      <c r="AIA246" s="1"/>
      <c r="AIB246" s="1"/>
      <c r="AIC246" s="1"/>
      <c r="AID246" s="1"/>
      <c r="AIE246" s="1"/>
      <c r="AIF246" s="1"/>
      <c r="AIG246" s="1"/>
      <c r="AIH246" s="1"/>
      <c r="AII246" s="1"/>
      <c r="AIJ246" s="1"/>
      <c r="AIK246" s="1"/>
      <c r="AIL246" s="1"/>
      <c r="AIM246" s="1"/>
      <c r="AIN246" s="1"/>
      <c r="AIO246" s="1"/>
      <c r="AIP246" s="1"/>
      <c r="AIQ246" s="1"/>
      <c r="AIR246" s="1"/>
      <c r="AIS246" s="1"/>
      <c r="AIT246" s="1"/>
      <c r="AIU246" s="1"/>
      <c r="AIV246" s="1"/>
      <c r="AIW246" s="1"/>
      <c r="AIX246" s="1"/>
      <c r="AIY246" s="1"/>
      <c r="AIZ246" s="1"/>
      <c r="AJA246" s="1"/>
      <c r="AJB246" s="1"/>
      <c r="AJC246" s="1"/>
      <c r="AJD246" s="1"/>
      <c r="AJE246" s="1"/>
      <c r="AJF246" s="1"/>
      <c r="AJG246" s="1"/>
      <c r="AJH246" s="1"/>
      <c r="AJI246" s="1"/>
      <c r="AJJ246" s="1"/>
      <c r="AJK246" s="1"/>
      <c r="AJL246" s="1"/>
      <c r="AJM246" s="1"/>
      <c r="AJN246" s="1"/>
      <c r="AJO246" s="1"/>
      <c r="AJP246" s="1"/>
      <c r="AJQ246" s="1"/>
      <c r="AJR246" s="1"/>
      <c r="AJS246" s="1"/>
      <c r="AJT246" s="1"/>
      <c r="AJU246" s="1"/>
      <c r="AJV246" s="1"/>
      <c r="AJW246" s="1"/>
      <c r="AJX246" s="1"/>
      <c r="AJY246" s="1"/>
      <c r="AJZ246" s="1"/>
      <c r="AKA246" s="1"/>
      <c r="AKB246" s="1"/>
      <c r="AKC246" s="1"/>
      <c r="AKD246" s="1"/>
      <c r="AKE246" s="1"/>
      <c r="AKF246" s="1"/>
      <c r="AKG246" s="1"/>
      <c r="AKH246" s="1"/>
      <c r="AKI246" s="1"/>
      <c r="AKJ246" s="1"/>
      <c r="AKK246" s="1"/>
      <c r="AKL246" s="1"/>
      <c r="AKM246" s="1"/>
      <c r="AKN246" s="1"/>
      <c r="AKO246" s="1"/>
      <c r="AKP246" s="1"/>
      <c r="AKQ246" s="1"/>
      <c r="AKR246" s="1"/>
      <c r="AKS246" s="1"/>
      <c r="AKT246" s="1"/>
      <c r="AKU246" s="1"/>
      <c r="AKV246" s="1"/>
      <c r="AKW246" s="1"/>
      <c r="AKX246" s="1"/>
      <c r="AKY246" s="1"/>
      <c r="AKZ246" s="1"/>
      <c r="ALA246" s="1"/>
      <c r="ALB246" s="1"/>
      <c r="ALC246" s="1"/>
      <c r="ALD246" s="1"/>
      <c r="ALE246" s="1"/>
      <c r="ALF246" s="1"/>
      <c r="ALG246" s="1"/>
      <c r="ALH246" s="1"/>
      <c r="ALI246" s="1"/>
      <c r="ALJ246" s="1"/>
      <c r="ALK246" s="1"/>
      <c r="ALL246" s="1"/>
      <c r="ALM246" s="1"/>
      <c r="ALN246" s="1"/>
      <c r="ALO246" s="1"/>
      <c r="ALP246" s="1"/>
      <c r="ALQ246" s="1"/>
      <c r="ALR246" s="1"/>
      <c r="ALS246" s="1"/>
      <c r="ALT246" s="1"/>
      <c r="ALU246" s="1"/>
      <c r="ALV246" s="1"/>
      <c r="ALW246" s="1"/>
      <c r="ALX246" s="1"/>
      <c r="ALY246" s="1"/>
      <c r="ALZ246" s="1"/>
      <c r="AMA246" s="1"/>
      <c r="AMB246" s="1"/>
      <c r="AMC246" s="1"/>
      <c r="AMD246" s="1"/>
      <c r="AME246" s="1"/>
      <c r="AMF246" s="1"/>
      <c r="AMG246" s="1"/>
      <c r="AMH246" s="1"/>
      <c r="AMI246" s="1"/>
      <c r="AMJ246" s="1"/>
    </row>
    <row r="247" spans="1:1025" customHeight="1" ht="12.8">
      <c r="A247" s="1"/>
      <c r="B247" s="36"/>
      <c r="C247" s="30" t="s">
        <v>181</v>
      </c>
      <c r="D247" s="30"/>
      <c r="E247" s="30"/>
      <c r="F247" s="12" t="s">
        <v>182</v>
      </c>
      <c r="G247" s="7">
        <v>109</v>
      </c>
      <c r="H247" s="7">
        <v>115</v>
      </c>
      <c r="I247" s="7">
        <v>104</v>
      </c>
      <c r="J247" s="7">
        <v>117</v>
      </c>
      <c r="K247" s="3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  <c r="AEN247" s="1"/>
      <c r="AEO247" s="1"/>
      <c r="AEP247" s="1"/>
      <c r="AEQ247" s="1"/>
      <c r="AER247" s="1"/>
      <c r="AES247" s="1"/>
      <c r="AET247" s="1"/>
      <c r="AEU247" s="1"/>
      <c r="AEV247" s="1"/>
      <c r="AEW247" s="1"/>
      <c r="AEX247" s="1"/>
      <c r="AEY247" s="1"/>
      <c r="AEZ247" s="1"/>
      <c r="AFA247" s="1"/>
      <c r="AFB247" s="1"/>
      <c r="AFC247" s="1"/>
      <c r="AFD247" s="1"/>
      <c r="AFE247" s="1"/>
      <c r="AFF247" s="1"/>
      <c r="AFG247" s="1"/>
      <c r="AFH247" s="1"/>
      <c r="AFI247" s="1"/>
      <c r="AFJ247" s="1"/>
      <c r="AFK247" s="1"/>
      <c r="AFL247" s="1"/>
      <c r="AFM247" s="1"/>
      <c r="AFN247" s="1"/>
      <c r="AFO247" s="1"/>
      <c r="AFP247" s="1"/>
      <c r="AFQ247" s="1"/>
      <c r="AFR247" s="1"/>
      <c r="AFS247" s="1"/>
      <c r="AFT247" s="1"/>
      <c r="AFU247" s="1"/>
      <c r="AFV247" s="1"/>
      <c r="AFW247" s="1"/>
      <c r="AFX247" s="1"/>
      <c r="AFY247" s="1"/>
      <c r="AFZ247" s="1"/>
      <c r="AGA247" s="1"/>
      <c r="AGB247" s="1"/>
      <c r="AGC247" s="1"/>
      <c r="AGD247" s="1"/>
      <c r="AGE247" s="1"/>
      <c r="AGF247" s="1"/>
      <c r="AGG247" s="1"/>
      <c r="AGH247" s="1"/>
      <c r="AGI247" s="1"/>
      <c r="AGJ247" s="1"/>
      <c r="AGK247" s="1"/>
      <c r="AGL247" s="1"/>
      <c r="AGM247" s="1"/>
      <c r="AGN247" s="1"/>
      <c r="AGO247" s="1"/>
      <c r="AGP247" s="1"/>
      <c r="AGQ247" s="1"/>
      <c r="AGR247" s="1"/>
      <c r="AGS247" s="1"/>
      <c r="AGT247" s="1"/>
      <c r="AGU247" s="1"/>
      <c r="AGV247" s="1"/>
      <c r="AGW247" s="1"/>
      <c r="AGX247" s="1"/>
      <c r="AGY247" s="1"/>
      <c r="AGZ247" s="1"/>
      <c r="AHA247" s="1"/>
      <c r="AHB247" s="1"/>
      <c r="AHC247" s="1"/>
      <c r="AHD247" s="1"/>
      <c r="AHE247" s="1"/>
      <c r="AHF247" s="1"/>
      <c r="AHG247" s="1"/>
      <c r="AHH247" s="1"/>
      <c r="AHI247" s="1"/>
      <c r="AHJ247" s="1"/>
      <c r="AHK247" s="1"/>
      <c r="AHL247" s="1"/>
      <c r="AHM247" s="1"/>
      <c r="AHN247" s="1"/>
      <c r="AHO247" s="1"/>
      <c r="AHP247" s="1"/>
      <c r="AHQ247" s="1"/>
      <c r="AHR247" s="1"/>
      <c r="AHS247" s="1"/>
      <c r="AHT247" s="1"/>
      <c r="AHU247" s="1"/>
      <c r="AHV247" s="1"/>
      <c r="AHW247" s="1"/>
      <c r="AHX247" s="1"/>
      <c r="AHY247" s="1"/>
      <c r="AHZ247" s="1"/>
      <c r="AIA247" s="1"/>
      <c r="AIB247" s="1"/>
      <c r="AIC247" s="1"/>
      <c r="AID247" s="1"/>
      <c r="AIE247" s="1"/>
      <c r="AIF247" s="1"/>
      <c r="AIG247" s="1"/>
      <c r="AIH247" s="1"/>
      <c r="AII247" s="1"/>
      <c r="AIJ247" s="1"/>
      <c r="AIK247" s="1"/>
      <c r="AIL247" s="1"/>
      <c r="AIM247" s="1"/>
      <c r="AIN247" s="1"/>
      <c r="AIO247" s="1"/>
      <c r="AIP247" s="1"/>
      <c r="AIQ247" s="1"/>
      <c r="AIR247" s="1"/>
      <c r="AIS247" s="1"/>
      <c r="AIT247" s="1"/>
      <c r="AIU247" s="1"/>
      <c r="AIV247" s="1"/>
      <c r="AIW247" s="1"/>
      <c r="AIX247" s="1"/>
      <c r="AIY247" s="1"/>
      <c r="AIZ247" s="1"/>
      <c r="AJA247" s="1"/>
      <c r="AJB247" s="1"/>
      <c r="AJC247" s="1"/>
      <c r="AJD247" s="1"/>
      <c r="AJE247" s="1"/>
      <c r="AJF247" s="1"/>
      <c r="AJG247" s="1"/>
      <c r="AJH247" s="1"/>
      <c r="AJI247" s="1"/>
      <c r="AJJ247" s="1"/>
      <c r="AJK247" s="1"/>
      <c r="AJL247" s="1"/>
      <c r="AJM247" s="1"/>
      <c r="AJN247" s="1"/>
      <c r="AJO247" s="1"/>
      <c r="AJP247" s="1"/>
      <c r="AJQ247" s="1"/>
      <c r="AJR247" s="1"/>
      <c r="AJS247" s="1"/>
      <c r="AJT247" s="1"/>
      <c r="AJU247" s="1"/>
      <c r="AJV247" s="1"/>
      <c r="AJW247" s="1"/>
      <c r="AJX247" s="1"/>
      <c r="AJY247" s="1"/>
      <c r="AJZ247" s="1"/>
      <c r="AKA247" s="1"/>
      <c r="AKB247" s="1"/>
      <c r="AKC247" s="1"/>
      <c r="AKD247" s="1"/>
      <c r="AKE247" s="1"/>
      <c r="AKF247" s="1"/>
      <c r="AKG247" s="1"/>
      <c r="AKH247" s="1"/>
      <c r="AKI247" s="1"/>
      <c r="AKJ247" s="1"/>
      <c r="AKK247" s="1"/>
      <c r="AKL247" s="1"/>
      <c r="AKM247" s="1"/>
      <c r="AKN247" s="1"/>
      <c r="AKO247" s="1"/>
      <c r="AKP247" s="1"/>
      <c r="AKQ247" s="1"/>
      <c r="AKR247" s="1"/>
      <c r="AKS247" s="1"/>
      <c r="AKT247" s="1"/>
      <c r="AKU247" s="1"/>
      <c r="AKV247" s="1"/>
      <c r="AKW247" s="1"/>
      <c r="AKX247" s="1"/>
      <c r="AKY247" s="1"/>
      <c r="AKZ247" s="1"/>
      <c r="ALA247" s="1"/>
      <c r="ALB247" s="1"/>
      <c r="ALC247" s="1"/>
      <c r="ALD247" s="1"/>
      <c r="ALE247" s="1"/>
      <c r="ALF247" s="1"/>
      <c r="ALG247" s="1"/>
      <c r="ALH247" s="1"/>
      <c r="ALI247" s="1"/>
      <c r="ALJ247" s="1"/>
      <c r="ALK247" s="1"/>
      <c r="ALL247" s="1"/>
      <c r="ALM247" s="1"/>
      <c r="ALN247" s="1"/>
      <c r="ALO247" s="1"/>
      <c r="ALP247" s="1"/>
      <c r="ALQ247" s="1"/>
      <c r="ALR247" s="1"/>
      <c r="ALS247" s="1"/>
      <c r="ALT247" s="1"/>
      <c r="ALU247" s="1"/>
      <c r="ALV247" s="1"/>
      <c r="ALW247" s="1"/>
      <c r="ALX247" s="1"/>
      <c r="ALY247" s="1"/>
      <c r="ALZ247" s="1"/>
      <c r="AMA247" s="1"/>
      <c r="AMB247" s="1"/>
      <c r="AMC247" s="1"/>
      <c r="AMD247" s="1"/>
      <c r="AME247" s="1"/>
      <c r="AMF247" s="1"/>
      <c r="AMG247" s="1"/>
      <c r="AMH247" s="1"/>
      <c r="AMI247" s="1"/>
      <c r="AMJ247" s="1"/>
    </row>
    <row r="248" spans="1:1025" customHeight="1" ht="12.8">
      <c r="A248" s="1"/>
      <c r="B248" s="36"/>
      <c r="C248" s="30" t="s">
        <v>183</v>
      </c>
      <c r="D248" s="30"/>
      <c r="E248" s="30"/>
      <c r="F248" s="12" t="s">
        <v>3</v>
      </c>
      <c r="G248" s="7">
        <v>110</v>
      </c>
      <c r="H248" s="7">
        <v>116</v>
      </c>
      <c r="I248" s="7">
        <v>105</v>
      </c>
      <c r="J248" s="7">
        <v>118</v>
      </c>
      <c r="K248" s="3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  <c r="AKV248" s="1"/>
      <c r="AKW248" s="1"/>
      <c r="AKX248" s="1"/>
      <c r="AKY248" s="1"/>
      <c r="AKZ248" s="1"/>
      <c r="ALA248" s="1"/>
      <c r="ALB248" s="1"/>
      <c r="ALC248" s="1"/>
      <c r="ALD248" s="1"/>
      <c r="ALE248" s="1"/>
      <c r="ALF248" s="1"/>
      <c r="ALG248" s="1"/>
      <c r="ALH248" s="1"/>
      <c r="ALI248" s="1"/>
      <c r="ALJ248" s="1"/>
      <c r="ALK248" s="1"/>
      <c r="ALL248" s="1"/>
      <c r="ALM248" s="1"/>
      <c r="ALN248" s="1"/>
      <c r="ALO248" s="1"/>
      <c r="ALP248" s="1"/>
      <c r="ALQ248" s="1"/>
      <c r="ALR248" s="1"/>
      <c r="ALS248" s="1"/>
      <c r="ALT248" s="1"/>
      <c r="ALU248" s="1"/>
      <c r="ALV248" s="1"/>
      <c r="ALW248" s="1"/>
      <c r="ALX248" s="1"/>
      <c r="ALY248" s="1"/>
      <c r="ALZ248" s="1"/>
      <c r="AMA248" s="1"/>
      <c r="AMB248" s="1"/>
      <c r="AMC248" s="1"/>
      <c r="AMD248" s="1"/>
      <c r="AME248" s="1"/>
      <c r="AMF248" s="1"/>
      <c r="AMG248" s="1"/>
      <c r="AMH248" s="1"/>
      <c r="AMI248" s="1"/>
      <c r="AMJ248" s="1"/>
    </row>
    <row r="249" spans="1:1025" customHeight="1" ht="12.8">
      <c r="A249" s="1"/>
      <c r="B249" s="36"/>
      <c r="C249" s="30" t="s">
        <v>184</v>
      </c>
      <c r="D249" s="30"/>
      <c r="E249" s="30"/>
      <c r="F249" s="12" t="s">
        <v>12</v>
      </c>
      <c r="G249" s="7">
        <v>111</v>
      </c>
      <c r="H249" s="7">
        <v>117</v>
      </c>
      <c r="I249" s="7">
        <v>106</v>
      </c>
      <c r="J249" s="7">
        <v>119</v>
      </c>
      <c r="K249" s="37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  <c r="AEN249" s="1"/>
      <c r="AEO249" s="1"/>
      <c r="AEP249" s="1"/>
      <c r="AEQ249" s="1"/>
      <c r="AER249" s="1"/>
      <c r="AES249" s="1"/>
      <c r="AET249" s="1"/>
      <c r="AEU249" s="1"/>
      <c r="AEV249" s="1"/>
      <c r="AEW249" s="1"/>
      <c r="AEX249" s="1"/>
      <c r="AEY249" s="1"/>
      <c r="AEZ249" s="1"/>
      <c r="AFA249" s="1"/>
      <c r="AFB249" s="1"/>
      <c r="AFC249" s="1"/>
      <c r="AFD249" s="1"/>
      <c r="AFE249" s="1"/>
      <c r="AFF249" s="1"/>
      <c r="AFG249" s="1"/>
      <c r="AFH249" s="1"/>
      <c r="AFI249" s="1"/>
      <c r="AFJ249" s="1"/>
      <c r="AFK249" s="1"/>
      <c r="AFL249" s="1"/>
      <c r="AFM249" s="1"/>
      <c r="AFN249" s="1"/>
      <c r="AFO249" s="1"/>
      <c r="AFP249" s="1"/>
      <c r="AFQ249" s="1"/>
      <c r="AFR249" s="1"/>
      <c r="AFS249" s="1"/>
      <c r="AFT249" s="1"/>
      <c r="AFU249" s="1"/>
      <c r="AFV249" s="1"/>
      <c r="AFW249" s="1"/>
      <c r="AFX249" s="1"/>
      <c r="AFY249" s="1"/>
      <c r="AFZ249" s="1"/>
      <c r="AGA249" s="1"/>
      <c r="AGB249" s="1"/>
      <c r="AGC249" s="1"/>
      <c r="AGD249" s="1"/>
      <c r="AGE249" s="1"/>
      <c r="AGF249" s="1"/>
      <c r="AGG249" s="1"/>
      <c r="AGH249" s="1"/>
      <c r="AGI249" s="1"/>
      <c r="AGJ249" s="1"/>
      <c r="AGK249" s="1"/>
      <c r="AGL249" s="1"/>
      <c r="AGM249" s="1"/>
      <c r="AGN249" s="1"/>
      <c r="AGO249" s="1"/>
      <c r="AGP249" s="1"/>
      <c r="AGQ249" s="1"/>
      <c r="AGR249" s="1"/>
      <c r="AGS249" s="1"/>
      <c r="AGT249" s="1"/>
      <c r="AGU249" s="1"/>
      <c r="AGV249" s="1"/>
      <c r="AGW249" s="1"/>
      <c r="AGX249" s="1"/>
      <c r="AGY249" s="1"/>
      <c r="AGZ249" s="1"/>
      <c r="AHA249" s="1"/>
      <c r="AHB249" s="1"/>
      <c r="AHC249" s="1"/>
      <c r="AHD249" s="1"/>
      <c r="AHE249" s="1"/>
      <c r="AHF249" s="1"/>
      <c r="AHG249" s="1"/>
      <c r="AHH249" s="1"/>
      <c r="AHI249" s="1"/>
      <c r="AHJ249" s="1"/>
      <c r="AHK249" s="1"/>
      <c r="AHL249" s="1"/>
      <c r="AHM249" s="1"/>
      <c r="AHN249" s="1"/>
      <c r="AHO249" s="1"/>
      <c r="AHP249" s="1"/>
      <c r="AHQ249" s="1"/>
      <c r="AHR249" s="1"/>
      <c r="AHS249" s="1"/>
      <c r="AHT249" s="1"/>
      <c r="AHU249" s="1"/>
      <c r="AHV249" s="1"/>
      <c r="AHW249" s="1"/>
      <c r="AHX249" s="1"/>
      <c r="AHY249" s="1"/>
      <c r="AHZ249" s="1"/>
      <c r="AIA249" s="1"/>
      <c r="AIB249" s="1"/>
      <c r="AIC249" s="1"/>
      <c r="AID249" s="1"/>
      <c r="AIE249" s="1"/>
      <c r="AIF249" s="1"/>
      <c r="AIG249" s="1"/>
      <c r="AIH249" s="1"/>
      <c r="AII249" s="1"/>
      <c r="AIJ249" s="1"/>
      <c r="AIK249" s="1"/>
      <c r="AIL249" s="1"/>
      <c r="AIM249" s="1"/>
      <c r="AIN249" s="1"/>
      <c r="AIO249" s="1"/>
      <c r="AIP249" s="1"/>
      <c r="AIQ249" s="1"/>
      <c r="AIR249" s="1"/>
      <c r="AIS249" s="1"/>
      <c r="AIT249" s="1"/>
      <c r="AIU249" s="1"/>
      <c r="AIV249" s="1"/>
      <c r="AIW249" s="1"/>
      <c r="AIX249" s="1"/>
      <c r="AIY249" s="1"/>
      <c r="AIZ249" s="1"/>
      <c r="AJA249" s="1"/>
      <c r="AJB249" s="1"/>
      <c r="AJC249" s="1"/>
      <c r="AJD249" s="1"/>
      <c r="AJE249" s="1"/>
      <c r="AJF249" s="1"/>
      <c r="AJG249" s="1"/>
      <c r="AJH249" s="1"/>
      <c r="AJI249" s="1"/>
      <c r="AJJ249" s="1"/>
      <c r="AJK249" s="1"/>
      <c r="AJL249" s="1"/>
      <c r="AJM249" s="1"/>
      <c r="AJN249" s="1"/>
      <c r="AJO249" s="1"/>
      <c r="AJP249" s="1"/>
      <c r="AJQ249" s="1"/>
      <c r="AJR249" s="1"/>
      <c r="AJS249" s="1"/>
      <c r="AJT249" s="1"/>
      <c r="AJU249" s="1"/>
      <c r="AJV249" s="1"/>
      <c r="AJW249" s="1"/>
      <c r="AJX249" s="1"/>
      <c r="AJY249" s="1"/>
      <c r="AJZ249" s="1"/>
      <c r="AKA249" s="1"/>
      <c r="AKB249" s="1"/>
      <c r="AKC249" s="1"/>
      <c r="AKD249" s="1"/>
      <c r="AKE249" s="1"/>
      <c r="AKF249" s="1"/>
      <c r="AKG249" s="1"/>
      <c r="AKH249" s="1"/>
      <c r="AKI249" s="1"/>
      <c r="AKJ249" s="1"/>
      <c r="AKK249" s="1"/>
      <c r="AKL249" s="1"/>
      <c r="AKM249" s="1"/>
      <c r="AKN249" s="1"/>
      <c r="AKO249" s="1"/>
      <c r="AKP249" s="1"/>
      <c r="AKQ249" s="1"/>
      <c r="AKR249" s="1"/>
      <c r="AKS249" s="1"/>
      <c r="AKT249" s="1"/>
      <c r="AKU249" s="1"/>
      <c r="AKV249" s="1"/>
      <c r="AKW249" s="1"/>
      <c r="AKX249" s="1"/>
      <c r="AKY249" s="1"/>
      <c r="AKZ249" s="1"/>
      <c r="ALA249" s="1"/>
      <c r="ALB249" s="1"/>
      <c r="ALC249" s="1"/>
      <c r="ALD249" s="1"/>
      <c r="ALE249" s="1"/>
      <c r="ALF249" s="1"/>
      <c r="ALG249" s="1"/>
      <c r="ALH249" s="1"/>
      <c r="ALI249" s="1"/>
      <c r="ALJ249" s="1"/>
      <c r="ALK249" s="1"/>
      <c r="ALL249" s="1"/>
      <c r="ALM249" s="1"/>
      <c r="ALN249" s="1"/>
      <c r="ALO249" s="1"/>
      <c r="ALP249" s="1"/>
      <c r="ALQ249" s="1"/>
      <c r="ALR249" s="1"/>
      <c r="ALS249" s="1"/>
      <c r="ALT249" s="1"/>
      <c r="ALU249" s="1"/>
      <c r="ALV249" s="1"/>
      <c r="ALW249" s="1"/>
      <c r="ALX249" s="1"/>
      <c r="ALY249" s="1"/>
      <c r="ALZ249" s="1"/>
      <c r="AMA249" s="1"/>
      <c r="AMB249" s="1"/>
      <c r="AMC249" s="1"/>
      <c r="AMD249" s="1"/>
      <c r="AME249" s="1"/>
      <c r="AMF249" s="1"/>
      <c r="AMG249" s="1"/>
      <c r="AMH249" s="1"/>
      <c r="AMI249" s="1"/>
      <c r="AMJ249" s="1"/>
    </row>
    <row r="250" spans="1:1025" customHeight="1" ht="12.75">
      <c r="A250" s="1"/>
      <c r="B250" s="36" t="s">
        <v>185</v>
      </c>
      <c r="C250" s="14" t="s">
        <v>186</v>
      </c>
      <c r="D250" s="30" t="s">
        <v>59</v>
      </c>
      <c r="E250" s="30"/>
      <c r="F250" s="12" t="s">
        <v>3</v>
      </c>
      <c r="G250" s="7">
        <v>112</v>
      </c>
      <c r="H250" s="7">
        <v>118</v>
      </c>
      <c r="I250" s="7">
        <v>107</v>
      </c>
      <c r="J250" s="7">
        <v>120</v>
      </c>
      <c r="K250" s="1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  <c r="AEN250" s="1"/>
      <c r="AEO250" s="1"/>
      <c r="AEP250" s="1"/>
      <c r="AEQ250" s="1"/>
      <c r="AER250" s="1"/>
      <c r="AES250" s="1"/>
      <c r="AET250" s="1"/>
      <c r="AEU250" s="1"/>
      <c r="AEV250" s="1"/>
      <c r="AEW250" s="1"/>
      <c r="AEX250" s="1"/>
      <c r="AEY250" s="1"/>
      <c r="AEZ250" s="1"/>
      <c r="AFA250" s="1"/>
      <c r="AFB250" s="1"/>
      <c r="AFC250" s="1"/>
      <c r="AFD250" s="1"/>
      <c r="AFE250" s="1"/>
      <c r="AFF250" s="1"/>
      <c r="AFG250" s="1"/>
      <c r="AFH250" s="1"/>
      <c r="AFI250" s="1"/>
      <c r="AFJ250" s="1"/>
      <c r="AFK250" s="1"/>
      <c r="AFL250" s="1"/>
      <c r="AFM250" s="1"/>
      <c r="AFN250" s="1"/>
      <c r="AFO250" s="1"/>
      <c r="AFP250" s="1"/>
      <c r="AFQ250" s="1"/>
      <c r="AFR250" s="1"/>
      <c r="AFS250" s="1"/>
      <c r="AFT250" s="1"/>
      <c r="AFU250" s="1"/>
      <c r="AFV250" s="1"/>
      <c r="AFW250" s="1"/>
      <c r="AFX250" s="1"/>
      <c r="AFY250" s="1"/>
      <c r="AFZ250" s="1"/>
      <c r="AGA250" s="1"/>
      <c r="AGB250" s="1"/>
      <c r="AGC250" s="1"/>
      <c r="AGD250" s="1"/>
      <c r="AGE250" s="1"/>
      <c r="AGF250" s="1"/>
      <c r="AGG250" s="1"/>
      <c r="AGH250" s="1"/>
      <c r="AGI250" s="1"/>
      <c r="AGJ250" s="1"/>
      <c r="AGK250" s="1"/>
      <c r="AGL250" s="1"/>
      <c r="AGM250" s="1"/>
      <c r="AGN250" s="1"/>
      <c r="AGO250" s="1"/>
      <c r="AGP250" s="1"/>
      <c r="AGQ250" s="1"/>
      <c r="AGR250" s="1"/>
      <c r="AGS250" s="1"/>
      <c r="AGT250" s="1"/>
      <c r="AGU250" s="1"/>
      <c r="AGV250" s="1"/>
      <c r="AGW250" s="1"/>
      <c r="AGX250" s="1"/>
      <c r="AGY250" s="1"/>
      <c r="AGZ250" s="1"/>
      <c r="AHA250" s="1"/>
      <c r="AHB250" s="1"/>
      <c r="AHC250" s="1"/>
      <c r="AHD250" s="1"/>
      <c r="AHE250" s="1"/>
      <c r="AHF250" s="1"/>
      <c r="AHG250" s="1"/>
      <c r="AHH250" s="1"/>
      <c r="AHI250" s="1"/>
      <c r="AHJ250" s="1"/>
      <c r="AHK250" s="1"/>
      <c r="AHL250" s="1"/>
      <c r="AHM250" s="1"/>
      <c r="AHN250" s="1"/>
      <c r="AHO250" s="1"/>
      <c r="AHP250" s="1"/>
      <c r="AHQ250" s="1"/>
      <c r="AHR250" s="1"/>
      <c r="AHS250" s="1"/>
      <c r="AHT250" s="1"/>
      <c r="AHU250" s="1"/>
      <c r="AHV250" s="1"/>
      <c r="AHW250" s="1"/>
      <c r="AHX250" s="1"/>
      <c r="AHY250" s="1"/>
      <c r="AHZ250" s="1"/>
      <c r="AIA250" s="1"/>
      <c r="AIB250" s="1"/>
      <c r="AIC250" s="1"/>
      <c r="AID250" s="1"/>
      <c r="AIE250" s="1"/>
      <c r="AIF250" s="1"/>
      <c r="AIG250" s="1"/>
      <c r="AIH250" s="1"/>
      <c r="AII250" s="1"/>
      <c r="AIJ250" s="1"/>
      <c r="AIK250" s="1"/>
      <c r="AIL250" s="1"/>
      <c r="AIM250" s="1"/>
      <c r="AIN250" s="1"/>
      <c r="AIO250" s="1"/>
      <c r="AIP250" s="1"/>
      <c r="AIQ250" s="1"/>
      <c r="AIR250" s="1"/>
      <c r="AIS250" s="1"/>
      <c r="AIT250" s="1"/>
      <c r="AIU250" s="1"/>
      <c r="AIV250" s="1"/>
      <c r="AIW250" s="1"/>
      <c r="AIX250" s="1"/>
      <c r="AIY250" s="1"/>
      <c r="AIZ250" s="1"/>
      <c r="AJA250" s="1"/>
      <c r="AJB250" s="1"/>
      <c r="AJC250" s="1"/>
      <c r="AJD250" s="1"/>
      <c r="AJE250" s="1"/>
      <c r="AJF250" s="1"/>
      <c r="AJG250" s="1"/>
      <c r="AJH250" s="1"/>
      <c r="AJI250" s="1"/>
      <c r="AJJ250" s="1"/>
      <c r="AJK250" s="1"/>
      <c r="AJL250" s="1"/>
      <c r="AJM250" s="1"/>
      <c r="AJN250" s="1"/>
      <c r="AJO250" s="1"/>
      <c r="AJP250" s="1"/>
      <c r="AJQ250" s="1"/>
      <c r="AJR250" s="1"/>
      <c r="AJS250" s="1"/>
      <c r="AJT250" s="1"/>
      <c r="AJU250" s="1"/>
      <c r="AJV250" s="1"/>
      <c r="AJW250" s="1"/>
      <c r="AJX250" s="1"/>
      <c r="AJY250" s="1"/>
      <c r="AJZ250" s="1"/>
      <c r="AKA250" s="1"/>
      <c r="AKB250" s="1"/>
      <c r="AKC250" s="1"/>
      <c r="AKD250" s="1"/>
      <c r="AKE250" s="1"/>
      <c r="AKF250" s="1"/>
      <c r="AKG250" s="1"/>
      <c r="AKH250" s="1"/>
      <c r="AKI250" s="1"/>
      <c r="AKJ250" s="1"/>
      <c r="AKK250" s="1"/>
      <c r="AKL250" s="1"/>
      <c r="AKM250" s="1"/>
      <c r="AKN250" s="1"/>
      <c r="AKO250" s="1"/>
      <c r="AKP250" s="1"/>
      <c r="AKQ250" s="1"/>
      <c r="AKR250" s="1"/>
      <c r="AKS250" s="1"/>
      <c r="AKT250" s="1"/>
      <c r="AKU250" s="1"/>
      <c r="AKV250" s="1"/>
      <c r="AKW250" s="1"/>
      <c r="AKX250" s="1"/>
      <c r="AKY250" s="1"/>
      <c r="AKZ250" s="1"/>
      <c r="ALA250" s="1"/>
      <c r="ALB250" s="1"/>
      <c r="ALC250" s="1"/>
      <c r="ALD250" s="1"/>
      <c r="ALE250" s="1"/>
      <c r="ALF250" s="1"/>
      <c r="ALG250" s="1"/>
      <c r="ALH250" s="1"/>
      <c r="ALI250" s="1"/>
      <c r="ALJ250" s="1"/>
      <c r="ALK250" s="1"/>
      <c r="ALL250" s="1"/>
      <c r="ALM250" s="1"/>
      <c r="ALN250" s="1"/>
      <c r="ALO250" s="1"/>
      <c r="ALP250" s="1"/>
      <c r="ALQ250" s="1"/>
      <c r="ALR250" s="1"/>
      <c r="ALS250" s="1"/>
      <c r="ALT250" s="1"/>
      <c r="ALU250" s="1"/>
      <c r="ALV250" s="1"/>
      <c r="ALW250" s="1"/>
      <c r="ALX250" s="1"/>
      <c r="ALY250" s="1"/>
      <c r="ALZ250" s="1"/>
      <c r="AMA250" s="1"/>
      <c r="AMB250" s="1"/>
      <c r="AMC250" s="1"/>
      <c r="AMD250" s="1"/>
      <c r="AME250" s="1"/>
      <c r="AMF250" s="1"/>
      <c r="AMG250" s="1"/>
      <c r="AMH250" s="1"/>
      <c r="AMI250" s="1"/>
      <c r="AMJ250" s="1"/>
    </row>
    <row r="251" spans="1:1025" customHeight="1" ht="12.8">
      <c r="A251" s="1"/>
      <c r="B251" s="36"/>
      <c r="C251" s="14"/>
      <c r="D251" s="30" t="s">
        <v>79</v>
      </c>
      <c r="E251" s="30"/>
      <c r="F251" s="12" t="s">
        <v>3</v>
      </c>
      <c r="G251" s="7">
        <v>97</v>
      </c>
      <c r="H251" s="7">
        <v>103</v>
      </c>
      <c r="I251" s="7">
        <v>92</v>
      </c>
      <c r="J251" s="7">
        <v>105</v>
      </c>
      <c r="K251" s="1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  <c r="AAR251" s="1"/>
      <c r="AAS251" s="1"/>
      <c r="AAT251" s="1"/>
      <c r="AAU251" s="1"/>
      <c r="AAV251" s="1"/>
      <c r="AAW251" s="1"/>
      <c r="AAX251" s="1"/>
      <c r="AAY251" s="1"/>
      <c r="AAZ251" s="1"/>
      <c r="ABA251" s="1"/>
      <c r="ABB251" s="1"/>
      <c r="ABC251" s="1"/>
      <c r="ABD251" s="1"/>
      <c r="ABE251" s="1"/>
      <c r="ABF251" s="1"/>
      <c r="ABG251" s="1"/>
      <c r="ABH251" s="1"/>
      <c r="ABI251" s="1"/>
      <c r="ABJ251" s="1"/>
      <c r="ABK251" s="1"/>
      <c r="ABL251" s="1"/>
      <c r="ABM251" s="1"/>
      <c r="ABN251" s="1"/>
      <c r="ABO251" s="1"/>
      <c r="ABP251" s="1"/>
      <c r="ABQ251" s="1"/>
      <c r="ABR251" s="1"/>
      <c r="ABS251" s="1"/>
      <c r="ABT251" s="1"/>
      <c r="ABU251" s="1"/>
      <c r="ABV251" s="1"/>
      <c r="ABW251" s="1"/>
      <c r="ABX251" s="1"/>
      <c r="ABY251" s="1"/>
      <c r="ABZ251" s="1"/>
      <c r="ACA251" s="1"/>
      <c r="ACB251" s="1"/>
      <c r="ACC251" s="1"/>
      <c r="ACD251" s="1"/>
      <c r="ACE251" s="1"/>
      <c r="ACF251" s="1"/>
      <c r="ACG251" s="1"/>
      <c r="ACH251" s="1"/>
      <c r="ACI251" s="1"/>
      <c r="ACJ251" s="1"/>
      <c r="ACK251" s="1"/>
      <c r="ACL251" s="1"/>
      <c r="ACM251" s="1"/>
      <c r="ACN251" s="1"/>
      <c r="ACO251" s="1"/>
      <c r="ACP251" s="1"/>
      <c r="ACQ251" s="1"/>
      <c r="ACR251" s="1"/>
      <c r="ACS251" s="1"/>
      <c r="ACT251" s="1"/>
      <c r="ACU251" s="1"/>
      <c r="ACV251" s="1"/>
      <c r="ACW251" s="1"/>
      <c r="ACX251" s="1"/>
      <c r="ACY251" s="1"/>
      <c r="ACZ251" s="1"/>
      <c r="ADA251" s="1"/>
      <c r="ADB251" s="1"/>
      <c r="ADC251" s="1"/>
      <c r="ADD251" s="1"/>
      <c r="ADE251" s="1"/>
      <c r="ADF251" s="1"/>
      <c r="ADG251" s="1"/>
      <c r="ADH251" s="1"/>
      <c r="ADI251" s="1"/>
      <c r="ADJ251" s="1"/>
      <c r="ADK251" s="1"/>
      <c r="ADL251" s="1"/>
      <c r="ADM251" s="1"/>
      <c r="ADN251" s="1"/>
      <c r="ADO251" s="1"/>
      <c r="ADP251" s="1"/>
      <c r="ADQ251" s="1"/>
      <c r="ADR251" s="1"/>
      <c r="ADS251" s="1"/>
      <c r="ADT251" s="1"/>
      <c r="ADU251" s="1"/>
      <c r="ADV251" s="1"/>
      <c r="ADW251" s="1"/>
      <c r="ADX251" s="1"/>
      <c r="ADY251" s="1"/>
      <c r="ADZ251" s="1"/>
      <c r="AEA251" s="1"/>
      <c r="AEB251" s="1"/>
      <c r="AEC251" s="1"/>
      <c r="AED251" s="1"/>
      <c r="AEE251" s="1"/>
      <c r="AEF251" s="1"/>
      <c r="AEG251" s="1"/>
      <c r="AEH251" s="1"/>
      <c r="AEI251" s="1"/>
      <c r="AEJ251" s="1"/>
      <c r="AEK251" s="1"/>
      <c r="AEL251" s="1"/>
      <c r="AEM251" s="1"/>
      <c r="AEN251" s="1"/>
      <c r="AEO251" s="1"/>
      <c r="AEP251" s="1"/>
      <c r="AEQ251" s="1"/>
      <c r="AER251" s="1"/>
      <c r="AES251" s="1"/>
      <c r="AET251" s="1"/>
      <c r="AEU251" s="1"/>
      <c r="AEV251" s="1"/>
      <c r="AEW251" s="1"/>
      <c r="AEX251" s="1"/>
      <c r="AEY251" s="1"/>
      <c r="AEZ251" s="1"/>
      <c r="AFA251" s="1"/>
      <c r="AFB251" s="1"/>
      <c r="AFC251" s="1"/>
      <c r="AFD251" s="1"/>
      <c r="AFE251" s="1"/>
      <c r="AFF251" s="1"/>
      <c r="AFG251" s="1"/>
      <c r="AFH251" s="1"/>
      <c r="AFI251" s="1"/>
      <c r="AFJ251" s="1"/>
      <c r="AFK251" s="1"/>
      <c r="AFL251" s="1"/>
      <c r="AFM251" s="1"/>
      <c r="AFN251" s="1"/>
      <c r="AFO251" s="1"/>
      <c r="AFP251" s="1"/>
      <c r="AFQ251" s="1"/>
      <c r="AFR251" s="1"/>
      <c r="AFS251" s="1"/>
      <c r="AFT251" s="1"/>
      <c r="AFU251" s="1"/>
      <c r="AFV251" s="1"/>
      <c r="AFW251" s="1"/>
      <c r="AFX251" s="1"/>
      <c r="AFY251" s="1"/>
      <c r="AFZ251" s="1"/>
      <c r="AGA251" s="1"/>
      <c r="AGB251" s="1"/>
      <c r="AGC251" s="1"/>
      <c r="AGD251" s="1"/>
      <c r="AGE251" s="1"/>
      <c r="AGF251" s="1"/>
      <c r="AGG251" s="1"/>
      <c r="AGH251" s="1"/>
      <c r="AGI251" s="1"/>
      <c r="AGJ251" s="1"/>
      <c r="AGK251" s="1"/>
      <c r="AGL251" s="1"/>
      <c r="AGM251" s="1"/>
      <c r="AGN251" s="1"/>
      <c r="AGO251" s="1"/>
      <c r="AGP251" s="1"/>
      <c r="AGQ251" s="1"/>
      <c r="AGR251" s="1"/>
      <c r="AGS251" s="1"/>
      <c r="AGT251" s="1"/>
      <c r="AGU251" s="1"/>
      <c r="AGV251" s="1"/>
      <c r="AGW251" s="1"/>
      <c r="AGX251" s="1"/>
      <c r="AGY251" s="1"/>
      <c r="AGZ251" s="1"/>
      <c r="AHA251" s="1"/>
      <c r="AHB251" s="1"/>
      <c r="AHC251" s="1"/>
      <c r="AHD251" s="1"/>
      <c r="AHE251" s="1"/>
      <c r="AHF251" s="1"/>
      <c r="AHG251" s="1"/>
      <c r="AHH251" s="1"/>
      <c r="AHI251" s="1"/>
      <c r="AHJ251" s="1"/>
      <c r="AHK251" s="1"/>
      <c r="AHL251" s="1"/>
      <c r="AHM251" s="1"/>
      <c r="AHN251" s="1"/>
      <c r="AHO251" s="1"/>
      <c r="AHP251" s="1"/>
      <c r="AHQ251" s="1"/>
      <c r="AHR251" s="1"/>
      <c r="AHS251" s="1"/>
      <c r="AHT251" s="1"/>
      <c r="AHU251" s="1"/>
      <c r="AHV251" s="1"/>
      <c r="AHW251" s="1"/>
      <c r="AHX251" s="1"/>
      <c r="AHY251" s="1"/>
      <c r="AHZ251" s="1"/>
      <c r="AIA251" s="1"/>
      <c r="AIB251" s="1"/>
      <c r="AIC251" s="1"/>
      <c r="AID251" s="1"/>
      <c r="AIE251" s="1"/>
      <c r="AIF251" s="1"/>
      <c r="AIG251" s="1"/>
      <c r="AIH251" s="1"/>
      <c r="AII251" s="1"/>
      <c r="AIJ251" s="1"/>
      <c r="AIK251" s="1"/>
      <c r="AIL251" s="1"/>
      <c r="AIM251" s="1"/>
      <c r="AIN251" s="1"/>
      <c r="AIO251" s="1"/>
      <c r="AIP251" s="1"/>
      <c r="AIQ251" s="1"/>
      <c r="AIR251" s="1"/>
      <c r="AIS251" s="1"/>
      <c r="AIT251" s="1"/>
      <c r="AIU251" s="1"/>
      <c r="AIV251" s="1"/>
      <c r="AIW251" s="1"/>
      <c r="AIX251" s="1"/>
      <c r="AIY251" s="1"/>
      <c r="AIZ251" s="1"/>
      <c r="AJA251" s="1"/>
      <c r="AJB251" s="1"/>
      <c r="AJC251" s="1"/>
      <c r="AJD251" s="1"/>
      <c r="AJE251" s="1"/>
      <c r="AJF251" s="1"/>
      <c r="AJG251" s="1"/>
      <c r="AJH251" s="1"/>
      <c r="AJI251" s="1"/>
      <c r="AJJ251" s="1"/>
      <c r="AJK251" s="1"/>
      <c r="AJL251" s="1"/>
      <c r="AJM251" s="1"/>
      <c r="AJN251" s="1"/>
      <c r="AJO251" s="1"/>
      <c r="AJP251" s="1"/>
      <c r="AJQ251" s="1"/>
      <c r="AJR251" s="1"/>
      <c r="AJS251" s="1"/>
      <c r="AJT251" s="1"/>
      <c r="AJU251" s="1"/>
      <c r="AJV251" s="1"/>
      <c r="AJW251" s="1"/>
      <c r="AJX251" s="1"/>
      <c r="AJY251" s="1"/>
      <c r="AJZ251" s="1"/>
      <c r="AKA251" s="1"/>
      <c r="AKB251" s="1"/>
      <c r="AKC251" s="1"/>
      <c r="AKD251" s="1"/>
      <c r="AKE251" s="1"/>
      <c r="AKF251" s="1"/>
      <c r="AKG251" s="1"/>
      <c r="AKH251" s="1"/>
      <c r="AKI251" s="1"/>
      <c r="AKJ251" s="1"/>
      <c r="AKK251" s="1"/>
      <c r="AKL251" s="1"/>
      <c r="AKM251" s="1"/>
      <c r="AKN251" s="1"/>
      <c r="AKO251" s="1"/>
      <c r="AKP251" s="1"/>
      <c r="AKQ251" s="1"/>
      <c r="AKR251" s="1"/>
      <c r="AKS251" s="1"/>
      <c r="AKT251" s="1"/>
      <c r="AKU251" s="1"/>
      <c r="AKV251" s="1"/>
      <c r="AKW251" s="1"/>
      <c r="AKX251" s="1"/>
      <c r="AKY251" s="1"/>
      <c r="AKZ251" s="1"/>
      <c r="ALA251" s="1"/>
      <c r="ALB251" s="1"/>
      <c r="ALC251" s="1"/>
      <c r="ALD251" s="1"/>
      <c r="ALE251" s="1"/>
      <c r="ALF251" s="1"/>
      <c r="ALG251" s="1"/>
      <c r="ALH251" s="1"/>
      <c r="ALI251" s="1"/>
      <c r="ALJ251" s="1"/>
      <c r="ALK251" s="1"/>
      <c r="ALL251" s="1"/>
      <c r="ALM251" s="1"/>
      <c r="ALN251" s="1"/>
      <c r="ALO251" s="1"/>
      <c r="ALP251" s="1"/>
      <c r="ALQ251" s="1"/>
      <c r="ALR251" s="1"/>
      <c r="ALS251" s="1"/>
      <c r="ALT251" s="1"/>
      <c r="ALU251" s="1"/>
      <c r="ALV251" s="1"/>
      <c r="ALW251" s="1"/>
      <c r="ALX251" s="1"/>
      <c r="ALY251" s="1"/>
      <c r="ALZ251" s="1"/>
      <c r="AMA251" s="1"/>
      <c r="AMB251" s="1"/>
      <c r="AMC251" s="1"/>
      <c r="AMD251" s="1"/>
      <c r="AME251" s="1"/>
      <c r="AMF251" s="1"/>
      <c r="AMG251" s="1"/>
      <c r="AMH251" s="1"/>
      <c r="AMI251" s="1"/>
      <c r="AMJ251" s="1"/>
    </row>
    <row r="252" spans="1:1025" customHeight="1" ht="12.8" s="32" customFormat="1">
      <c r="B252" s="36"/>
      <c r="C252" s="14"/>
      <c r="D252" s="30" t="s">
        <v>31</v>
      </c>
      <c r="E252" s="30"/>
      <c r="F252" s="12" t="s">
        <v>3</v>
      </c>
      <c r="G252" s="7">
        <v>98</v>
      </c>
      <c r="H252" s="7">
        <v>104</v>
      </c>
      <c r="I252" s="7">
        <v>93</v>
      </c>
      <c r="J252" s="7">
        <v>106</v>
      </c>
      <c r="K252" s="13"/>
    </row>
    <row r="253" spans="1:1025" customHeight="1" ht="12.75">
      <c r="A253" s="32"/>
      <c r="B253" s="36"/>
      <c r="C253" s="15" t="s">
        <v>187</v>
      </c>
      <c r="D253" s="15"/>
      <c r="E253" s="15"/>
      <c r="F253" s="12" t="s">
        <v>182</v>
      </c>
      <c r="G253" s="7">
        <v>99</v>
      </c>
      <c r="H253" s="7">
        <v>105</v>
      </c>
      <c r="I253" s="7">
        <v>94</v>
      </c>
      <c r="J253" s="7">
        <v>107</v>
      </c>
      <c r="K253" s="13"/>
    </row>
    <row r="254" spans="1:1025" customHeight="1" ht="12.75">
      <c r="A254" s="32"/>
      <c r="B254" s="36"/>
      <c r="C254" s="15" t="s">
        <v>188</v>
      </c>
      <c r="D254" s="15"/>
      <c r="E254" s="15"/>
      <c r="F254" s="12" t="s">
        <v>182</v>
      </c>
      <c r="G254" s="7">
        <v>100</v>
      </c>
      <c r="H254" s="7">
        <v>106</v>
      </c>
      <c r="I254" s="7">
        <v>95</v>
      </c>
      <c r="J254" s="7">
        <v>108</v>
      </c>
      <c r="K254" s="13"/>
    </row>
    <row r="255" spans="1:1025" customHeight="1" ht="12.75">
      <c r="A255" s="32"/>
      <c r="B255" s="36"/>
      <c r="C255" s="15" t="s">
        <v>189</v>
      </c>
      <c r="D255" s="15"/>
      <c r="E255" s="15"/>
      <c r="F255" s="12" t="s">
        <v>182</v>
      </c>
      <c r="G255" s="7">
        <v>109</v>
      </c>
      <c r="H255" s="7">
        <v>115</v>
      </c>
      <c r="I255" s="7">
        <v>104</v>
      </c>
      <c r="J255" s="7">
        <v>117</v>
      </c>
      <c r="K255" s="13"/>
    </row>
    <row r="256" spans="1:1025" customHeight="1" ht="12.75">
      <c r="A256" s="32"/>
      <c r="B256" s="36"/>
      <c r="C256" s="15" t="s">
        <v>190</v>
      </c>
      <c r="D256" s="15"/>
      <c r="E256" s="15"/>
      <c r="F256" s="12" t="s">
        <v>182</v>
      </c>
      <c r="G256" s="7">
        <v>110</v>
      </c>
      <c r="H256" s="7">
        <v>116</v>
      </c>
      <c r="I256" s="7">
        <v>105</v>
      </c>
      <c r="J256" s="7">
        <v>118</v>
      </c>
      <c r="K256" s="13"/>
    </row>
    <row r="257" spans="1:1025" customHeight="1" ht="12.8">
      <c r="A257" s="32"/>
      <c r="B257" s="36"/>
      <c r="C257" s="30" t="s">
        <v>31</v>
      </c>
      <c r="D257" s="30"/>
      <c r="E257" s="30"/>
      <c r="F257" s="12" t="s">
        <v>182</v>
      </c>
      <c r="G257" s="7">
        <v>111</v>
      </c>
      <c r="H257" s="7">
        <v>117</v>
      </c>
      <c r="I257" s="7">
        <v>106</v>
      </c>
      <c r="J257" s="7">
        <v>119</v>
      </c>
      <c r="K257" s="13"/>
    </row>
    <row r="258" spans="1:1025" customHeight="1" ht="20.25">
      <c r="A258" s="32"/>
      <c r="B258" s="35" t="s">
        <v>191</v>
      </c>
      <c r="C258" s="35"/>
      <c r="D258" s="35"/>
      <c r="E258" s="35"/>
      <c r="F258" s="35"/>
      <c r="G258" s="18">
        <f>SUM(G235:G257)</f>
        <v>2396</v>
      </c>
      <c r="H258" s="18">
        <f>SUM(H235:H257)</f>
        <v>2534</v>
      </c>
      <c r="I258" s="18">
        <f>SUM(I235:I257)</f>
        <v>2281</v>
      </c>
      <c r="J258" s="18">
        <f>SUM(J235:J257)</f>
        <v>2580</v>
      </c>
      <c r="K258" s="18">
        <f>SUM(K235:K257)</f>
        <v>0</v>
      </c>
    </row>
    <row r="259" spans="1:1025" customHeight="1" ht="12.75">
      <c r="A259" s="32"/>
      <c r="B259" s="1"/>
      <c r="C259" s="1"/>
      <c r="D259" s="1"/>
      <c r="E259" s="1"/>
      <c r="F259" s="2"/>
      <c r="G259" s="1"/>
      <c r="H259" s="1"/>
      <c r="I259" s="1"/>
      <c r="J259" s="1"/>
      <c r="K259" s="1"/>
    </row>
    <row r="260" spans="1:1025" customHeight="1" ht="12.75">
      <c r="B260" s="1"/>
      <c r="C260" s="1"/>
      <c r="D260" s="1"/>
      <c r="E260" s="1"/>
      <c r="F260" s="2"/>
      <c r="G260" s="1"/>
      <c r="H260" s="1"/>
      <c r="I260" s="1"/>
      <c r="J260" s="1"/>
      <c r="K260" s="1"/>
    </row>
    <row r="261" spans="1:1025" customHeight="1" ht="20.25">
      <c r="B261" s="35" t="s">
        <v>192</v>
      </c>
      <c r="C261" s="35"/>
      <c r="D261" s="35"/>
      <c r="E261" s="35"/>
      <c r="F261" s="35"/>
      <c r="G261" s="25">
        <f>G229+G258</f>
        <v>11178</v>
      </c>
      <c r="H261" s="25">
        <f>H229+H258</f>
        <v>11772</v>
      </c>
      <c r="I261" s="25">
        <f>I229+I258</f>
        <v>10683</v>
      </c>
      <c r="J261" s="25">
        <f>J229+J258</f>
        <v>11970</v>
      </c>
      <c r="K261" s="25">
        <f>K229+K258</f>
        <v>0</v>
      </c>
    </row>
    <row r="262" spans="1:1025" customHeight="1" ht="12.75">
      <c r="G262" s="38">
        <f>G140-G261</f>
        <v>-1891</v>
      </c>
      <c r="H262" s="38">
        <f>H140-H261</f>
        <v>-1729</v>
      </c>
      <c r="I262" s="38">
        <f>I140-I261</f>
        <v>-2026</v>
      </c>
      <c r="J262" s="38">
        <f>J140-J261</f>
        <v>-1675</v>
      </c>
      <c r="K262" s="38">
        <f>K140-K261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  <mergeCell ref="G4:K4"/>
    <mergeCell ref="B5:E5"/>
    <mergeCell ref="B6:B7"/>
    <mergeCell ref="B8:B21"/>
    <mergeCell ref="C8:C12"/>
    <mergeCell ref="D8:D9"/>
    <mergeCell ref="D10:D11"/>
    <mergeCell ref="D12:E12"/>
    <mergeCell ref="C13:C21"/>
    <mergeCell ref="D13:D14"/>
    <mergeCell ref="D15:D16"/>
    <mergeCell ref="D17:D18"/>
    <mergeCell ref="D19:D20"/>
    <mergeCell ref="D21:E21"/>
    <mergeCell ref="B22:B24"/>
    <mergeCell ref="C22:E22"/>
    <mergeCell ref="C23:E23"/>
    <mergeCell ref="C24:E24"/>
    <mergeCell ref="B25:E25"/>
    <mergeCell ref="B26:E26"/>
    <mergeCell ref="B27:B30"/>
    <mergeCell ref="C27:E27"/>
    <mergeCell ref="C28:E28"/>
    <mergeCell ref="C29:E29"/>
    <mergeCell ref="C30:E30"/>
    <mergeCell ref="B31:B39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0:B41"/>
    <mergeCell ref="C40:E40"/>
    <mergeCell ref="C41:E41"/>
    <mergeCell ref="B42:B47"/>
    <mergeCell ref="C42:C44"/>
    <mergeCell ref="D42:E42"/>
    <mergeCell ref="D43:E43"/>
    <mergeCell ref="D44:E44"/>
    <mergeCell ref="C45:C47"/>
    <mergeCell ref="D45:E45"/>
    <mergeCell ref="D46:E46"/>
    <mergeCell ref="D47:E47"/>
    <mergeCell ref="B48:B51"/>
    <mergeCell ref="C48:E48"/>
    <mergeCell ref="C49:E49"/>
    <mergeCell ref="C50:E50"/>
    <mergeCell ref="C51:E51"/>
    <mergeCell ref="B52:E52"/>
    <mergeCell ref="B53:E53"/>
    <mergeCell ref="B56:F56"/>
    <mergeCell ref="G56:K56"/>
    <mergeCell ref="B57:B81"/>
    <mergeCell ref="C57:C58"/>
    <mergeCell ref="D57:E57"/>
    <mergeCell ref="D58:E58"/>
    <mergeCell ref="C59:C60"/>
    <mergeCell ref="D59:E59"/>
    <mergeCell ref="D60:E60"/>
    <mergeCell ref="C61:C62"/>
    <mergeCell ref="D61:E61"/>
    <mergeCell ref="D62:E62"/>
    <mergeCell ref="C63:C64"/>
    <mergeCell ref="D63:E63"/>
    <mergeCell ref="D64:E64"/>
    <mergeCell ref="C65:C66"/>
    <mergeCell ref="D65:E65"/>
    <mergeCell ref="D66:E66"/>
    <mergeCell ref="C67:E67"/>
    <mergeCell ref="C68:E68"/>
    <mergeCell ref="C69:E69"/>
    <mergeCell ref="C70:E70"/>
    <mergeCell ref="C71:C77"/>
    <mergeCell ref="D71:E71"/>
    <mergeCell ref="D72:E72"/>
    <mergeCell ref="D73:E73"/>
    <mergeCell ref="D74:E74"/>
    <mergeCell ref="D75:E75"/>
    <mergeCell ref="D76:E76"/>
    <mergeCell ref="D77:E77"/>
    <mergeCell ref="C78:E78"/>
    <mergeCell ref="C79:C80"/>
    <mergeCell ref="D79:E79"/>
    <mergeCell ref="D80:E80"/>
    <mergeCell ref="C81:E81"/>
    <mergeCell ref="B82:B88"/>
    <mergeCell ref="C82:E82"/>
    <mergeCell ref="C83:E83"/>
    <mergeCell ref="C84:E84"/>
    <mergeCell ref="C85:E85"/>
    <mergeCell ref="C86:E86"/>
    <mergeCell ref="C87:E87"/>
    <mergeCell ref="C88:E88"/>
    <mergeCell ref="B89:B94"/>
    <mergeCell ref="C89:C90"/>
    <mergeCell ref="D89:E89"/>
    <mergeCell ref="D90:E90"/>
    <mergeCell ref="C91:C92"/>
    <mergeCell ref="D91:E91"/>
    <mergeCell ref="D92:E92"/>
    <mergeCell ref="C93:E93"/>
    <mergeCell ref="C94:E94"/>
    <mergeCell ref="B95:B102"/>
    <mergeCell ref="C95:C98"/>
    <mergeCell ref="D95:E95"/>
    <mergeCell ref="D96:E96"/>
    <mergeCell ref="D97:E97"/>
    <mergeCell ref="D98:E98"/>
    <mergeCell ref="C99:C102"/>
    <mergeCell ref="D99:E99"/>
    <mergeCell ref="D100:E100"/>
    <mergeCell ref="D101:E101"/>
    <mergeCell ref="D102:E102"/>
    <mergeCell ref="B103:B106"/>
    <mergeCell ref="C103:E103"/>
    <mergeCell ref="C104:E104"/>
    <mergeCell ref="C105:E105"/>
    <mergeCell ref="C106:E106"/>
    <mergeCell ref="B107:B114"/>
    <mergeCell ref="C107:C108"/>
    <mergeCell ref="D107:E107"/>
    <mergeCell ref="D108:E108"/>
    <mergeCell ref="C109:C110"/>
    <mergeCell ref="D109:E109"/>
    <mergeCell ref="D110:E110"/>
    <mergeCell ref="C111:C112"/>
    <mergeCell ref="D111:E111"/>
    <mergeCell ref="D112:E112"/>
    <mergeCell ref="C113:E113"/>
    <mergeCell ref="C114:E114"/>
    <mergeCell ref="B115:B126"/>
    <mergeCell ref="C115:C119"/>
    <mergeCell ref="D115:D116"/>
    <mergeCell ref="D117:D118"/>
    <mergeCell ref="D119:E119"/>
    <mergeCell ref="C120:C126"/>
    <mergeCell ref="D120:D121"/>
    <mergeCell ref="D122:D123"/>
    <mergeCell ref="D124:D125"/>
    <mergeCell ref="D126:E126"/>
    <mergeCell ref="B127:B129"/>
    <mergeCell ref="C127:E127"/>
    <mergeCell ref="C128:E128"/>
    <mergeCell ref="C129:E129"/>
    <mergeCell ref="B130:E130"/>
    <mergeCell ref="B131:B135"/>
    <mergeCell ref="C131:E131"/>
    <mergeCell ref="C132:E132"/>
    <mergeCell ref="C133:C135"/>
    <mergeCell ref="D133:E133"/>
    <mergeCell ref="D134:E134"/>
    <mergeCell ref="D135:E135"/>
    <mergeCell ref="B136:E136"/>
    <mergeCell ref="B137:E137"/>
    <mergeCell ref="B140:F140"/>
    <mergeCell ref="B144:F144"/>
    <mergeCell ref="B145:F145"/>
    <mergeCell ref="G145:K145"/>
    <mergeCell ref="B146:B157"/>
    <mergeCell ref="C146:C149"/>
    <mergeCell ref="D146:D147"/>
    <mergeCell ref="D148:D149"/>
    <mergeCell ref="C150:C157"/>
    <mergeCell ref="D150:D151"/>
    <mergeCell ref="D152:D153"/>
    <mergeCell ref="D154:D155"/>
    <mergeCell ref="D156:D157"/>
    <mergeCell ref="B158:B161"/>
    <mergeCell ref="C158:C159"/>
    <mergeCell ref="D158:E158"/>
    <mergeCell ref="D159:E159"/>
    <mergeCell ref="C160:C161"/>
    <mergeCell ref="D160:E160"/>
    <mergeCell ref="D161:E161"/>
    <mergeCell ref="B162:E162"/>
    <mergeCell ref="B163:E163"/>
    <mergeCell ref="B164:B165"/>
    <mergeCell ref="C164:E164"/>
    <mergeCell ref="C165:E165"/>
    <mergeCell ref="B166:E166"/>
    <mergeCell ref="B167:E167"/>
    <mergeCell ref="B168:E168"/>
    <mergeCell ref="B169:B172"/>
    <mergeCell ref="C169:E169"/>
    <mergeCell ref="C170:E170"/>
    <mergeCell ref="C171:E171"/>
    <mergeCell ref="C172:E172"/>
    <mergeCell ref="B173:B180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B181:B183"/>
    <mergeCell ref="C181:E181"/>
    <mergeCell ref="C182:E182"/>
    <mergeCell ref="C183:E183"/>
    <mergeCell ref="B184:B185"/>
    <mergeCell ref="C184:E184"/>
    <mergeCell ref="C185:E185"/>
    <mergeCell ref="B186:E186"/>
    <mergeCell ref="B189:F189"/>
    <mergeCell ref="G189:K189"/>
    <mergeCell ref="B190:B199"/>
    <mergeCell ref="C190:C193"/>
    <mergeCell ref="D190:D191"/>
    <mergeCell ref="D192:D193"/>
    <mergeCell ref="C194:C199"/>
    <mergeCell ref="D194:D195"/>
    <mergeCell ref="D196:D197"/>
    <mergeCell ref="D198:D199"/>
    <mergeCell ref="B200:B203"/>
    <mergeCell ref="C200:C201"/>
    <mergeCell ref="D200:E200"/>
    <mergeCell ref="D201:E201"/>
    <mergeCell ref="C202:C203"/>
    <mergeCell ref="D202:E202"/>
    <mergeCell ref="D203:E203"/>
    <mergeCell ref="B204:E204"/>
    <mergeCell ref="B205:E205"/>
    <mergeCell ref="B206:B207"/>
    <mergeCell ref="C206:E206"/>
    <mergeCell ref="C207:E207"/>
    <mergeCell ref="B208:E208"/>
    <mergeCell ref="B209:E209"/>
    <mergeCell ref="B210:B212"/>
    <mergeCell ref="C210:E210"/>
    <mergeCell ref="C211:E211"/>
    <mergeCell ref="C212:E212"/>
    <mergeCell ref="B213:B220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B221:B223"/>
    <mergeCell ref="C221:E221"/>
    <mergeCell ref="C222:E222"/>
    <mergeCell ref="C223:E223"/>
    <mergeCell ref="B224:B225"/>
    <mergeCell ref="C224:E224"/>
    <mergeCell ref="C225:E225"/>
    <mergeCell ref="B226:E226"/>
    <mergeCell ref="B229:F229"/>
    <mergeCell ref="B233:E233"/>
    <mergeCell ref="B234:F234"/>
    <mergeCell ref="B235:E235"/>
    <mergeCell ref="B236:E236"/>
    <mergeCell ref="B237:E237"/>
    <mergeCell ref="B238:B240"/>
    <mergeCell ref="C238:E238"/>
    <mergeCell ref="C239:E239"/>
    <mergeCell ref="C240:E240"/>
    <mergeCell ref="B241:B249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B250:B257"/>
    <mergeCell ref="C250:C252"/>
    <mergeCell ref="D250:E250"/>
    <mergeCell ref="D251:E251"/>
    <mergeCell ref="D252:E252"/>
    <mergeCell ref="C253:E253"/>
    <mergeCell ref="C254:E254"/>
    <mergeCell ref="C255:E255"/>
    <mergeCell ref="C256:E256"/>
    <mergeCell ref="C257:E257"/>
    <mergeCell ref="B258:F258"/>
    <mergeCell ref="B261:F26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2"/>
  <sheetViews>
    <sheetView tabSelected="0" workbookViewId="0" zoomScale="75" zoomScaleNormal="75" showGridLines="true" showRowColHeaders="1">
      <selection activeCell="I29" sqref="I29"/>
    </sheetView>
  </sheetViews>
  <sheetFormatPr defaultRowHeight="14.4" outlineLevelRow="0" outlineLevelCol="0"/>
  <cols>
    <col min="1" max="1" width="4.7244897959184" customWidth="true" style="1"/>
    <col min="2" max="2" width="20.65306122449" customWidth="true" style="1"/>
    <col min="3" max="3" width="27.132653061224" customWidth="true" style="1"/>
    <col min="4" max="4" width="51.836734693878" customWidth="true" style="1"/>
    <col min="5" max="5" width="16.331632653061" customWidth="true" style="1"/>
    <col min="6" max="6" width="18.627551020408" customWidth="true" style="1"/>
    <col min="7" max="7" width="5.5357142857143" customWidth="true" style="1"/>
    <col min="8" max="8" width="14.173469387755" customWidth="true" style="1"/>
    <col min="9" max="9" width="14.173469387755" customWidth="true" style="1"/>
    <col min="10" max="10" width="14.173469387755" customWidth="true" style="1"/>
    <col min="11" max="11" width="14.173469387755" customWidth="true" style="1"/>
    <col min="12" max="12" width="14.173469387755" customWidth="true" style="1"/>
    <col min="13" max="13" width="4.7244897959184" customWidth="true" style="1"/>
    <col min="14" max="14" width="4.7244897959184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26" t="s">
        <v>193</v>
      </c>
      <c r="C3" s="26"/>
      <c r="D3" s="26"/>
      <c r="E3" s="26"/>
      <c r="F3" s="26"/>
      <c r="G3" s="39"/>
      <c r="H3" s="3">
        <v>2014</v>
      </c>
      <c r="I3" s="3">
        <v>2015</v>
      </c>
      <c r="J3" s="3">
        <v>2016</v>
      </c>
      <c r="K3" s="3">
        <v>2017</v>
      </c>
      <c r="L3" s="3">
        <v>2018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9" t="s">
        <v>194</v>
      </c>
      <c r="C4" s="14" t="s">
        <v>195</v>
      </c>
      <c r="D4" s="9" t="s">
        <v>9</v>
      </c>
      <c r="E4" s="40" t="s">
        <v>5</v>
      </c>
      <c r="F4" s="11"/>
      <c r="G4" s="41" t="s">
        <v>3</v>
      </c>
      <c r="H4" s="7">
        <v>109</v>
      </c>
      <c r="I4" s="7">
        <v>115</v>
      </c>
      <c r="J4" s="7">
        <v>104</v>
      </c>
      <c r="K4" s="7">
        <v>117</v>
      </c>
      <c r="L4" s="1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8">
      <c r="A5" s="1"/>
      <c r="B5" s="9"/>
      <c r="C5" s="14"/>
      <c r="D5" s="9"/>
      <c r="E5" s="40" t="s">
        <v>196</v>
      </c>
      <c r="F5" s="11"/>
      <c r="G5" s="41" t="s">
        <v>3</v>
      </c>
      <c r="H5" s="7">
        <v>110</v>
      </c>
      <c r="I5" s="7">
        <v>116</v>
      </c>
      <c r="J5" s="7">
        <v>105</v>
      </c>
      <c r="K5" s="7">
        <v>118</v>
      </c>
      <c r="L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/>
      <c r="C6" s="14"/>
      <c r="D6" s="9" t="s">
        <v>10</v>
      </c>
      <c r="E6" s="40" t="s">
        <v>5</v>
      </c>
      <c r="F6" s="11"/>
      <c r="G6" s="41" t="s">
        <v>3</v>
      </c>
      <c r="H6" s="7">
        <v>111</v>
      </c>
      <c r="I6" s="7">
        <v>117</v>
      </c>
      <c r="J6" s="7">
        <v>106</v>
      </c>
      <c r="K6" s="7">
        <v>119</v>
      </c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8">
      <c r="A7" s="1"/>
      <c r="B7" s="9"/>
      <c r="C7" s="14"/>
      <c r="D7" s="9"/>
      <c r="E7" s="40" t="s">
        <v>196</v>
      </c>
      <c r="F7" s="11"/>
      <c r="G7" s="41" t="s">
        <v>3</v>
      </c>
      <c r="H7" s="7">
        <v>112</v>
      </c>
      <c r="I7" s="7">
        <v>118</v>
      </c>
      <c r="J7" s="7">
        <v>107</v>
      </c>
      <c r="K7" s="7">
        <v>120</v>
      </c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9"/>
      <c r="C8" s="14" t="s">
        <v>197</v>
      </c>
      <c r="D8" s="9" t="s">
        <v>9</v>
      </c>
      <c r="E8" s="40" t="s">
        <v>5</v>
      </c>
      <c r="F8" s="42"/>
      <c r="G8" s="41" t="s">
        <v>3</v>
      </c>
      <c r="H8" s="7">
        <v>113</v>
      </c>
      <c r="I8" s="7">
        <v>119</v>
      </c>
      <c r="J8" s="7">
        <v>108</v>
      </c>
      <c r="K8" s="7">
        <v>121</v>
      </c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8">
      <c r="A9" s="1"/>
      <c r="B9" s="9"/>
      <c r="C9" s="14"/>
      <c r="D9" s="9"/>
      <c r="E9" s="40" t="s">
        <v>196</v>
      </c>
      <c r="F9" s="42"/>
      <c r="G9" s="41" t="s">
        <v>3</v>
      </c>
      <c r="H9" s="7">
        <v>114</v>
      </c>
      <c r="I9" s="7">
        <v>120</v>
      </c>
      <c r="J9" s="7">
        <v>109</v>
      </c>
      <c r="K9" s="7">
        <v>122</v>
      </c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9"/>
      <c r="C10" s="14"/>
      <c r="D10" s="9" t="s">
        <v>10</v>
      </c>
      <c r="E10" s="40" t="s">
        <v>5</v>
      </c>
      <c r="F10" s="42"/>
      <c r="G10" s="41" t="s">
        <v>3</v>
      </c>
      <c r="H10" s="7">
        <v>115</v>
      </c>
      <c r="I10" s="7">
        <v>121</v>
      </c>
      <c r="J10" s="7">
        <v>110</v>
      </c>
      <c r="K10" s="7">
        <v>123</v>
      </c>
      <c r="L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8">
      <c r="A11" s="1"/>
      <c r="B11" s="9"/>
      <c r="C11" s="14"/>
      <c r="D11" s="9"/>
      <c r="E11" s="40" t="s">
        <v>196</v>
      </c>
      <c r="F11" s="11"/>
      <c r="G11" s="41" t="s">
        <v>3</v>
      </c>
      <c r="H11" s="7">
        <v>116</v>
      </c>
      <c r="I11" s="7">
        <v>122</v>
      </c>
      <c r="J11" s="7">
        <v>111</v>
      </c>
      <c r="K11" s="7">
        <v>124</v>
      </c>
      <c r="L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9"/>
      <c r="C12" s="15" t="s">
        <v>198</v>
      </c>
      <c r="D12" s="15"/>
      <c r="E12" s="15"/>
      <c r="F12" s="15"/>
      <c r="G12" s="41" t="s">
        <v>3</v>
      </c>
      <c r="H12" s="7">
        <v>117</v>
      </c>
      <c r="I12" s="7">
        <v>123</v>
      </c>
      <c r="J12" s="7">
        <v>112</v>
      </c>
      <c r="K12" s="7">
        <v>125</v>
      </c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9"/>
      <c r="C13" s="6" t="s">
        <v>199</v>
      </c>
      <c r="D13" s="6"/>
      <c r="E13" s="6"/>
      <c r="F13" s="6"/>
      <c r="G13" s="41" t="s">
        <v>3</v>
      </c>
      <c r="H13" s="7">
        <v>118</v>
      </c>
      <c r="I13" s="7">
        <v>124</v>
      </c>
      <c r="J13" s="7">
        <v>113</v>
      </c>
      <c r="K13" s="7">
        <v>126</v>
      </c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9"/>
      <c r="C14" s="6" t="s">
        <v>200</v>
      </c>
      <c r="D14" s="6"/>
      <c r="E14" s="6"/>
      <c r="F14" s="6"/>
      <c r="G14" s="41" t="s">
        <v>3</v>
      </c>
      <c r="H14" s="7">
        <v>119</v>
      </c>
      <c r="I14" s="7">
        <v>125</v>
      </c>
      <c r="J14" s="7">
        <v>114</v>
      </c>
      <c r="K14" s="7">
        <v>127</v>
      </c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9" t="s">
        <v>201</v>
      </c>
      <c r="C15" s="9" t="s">
        <v>202</v>
      </c>
      <c r="D15" s="6" t="s">
        <v>203</v>
      </c>
      <c r="E15" s="6"/>
      <c r="F15" s="6"/>
      <c r="G15" s="41" t="s">
        <v>3</v>
      </c>
      <c r="H15" s="7">
        <v>120</v>
      </c>
      <c r="I15" s="7">
        <v>126</v>
      </c>
      <c r="J15" s="7">
        <v>115</v>
      </c>
      <c r="K15" s="7">
        <v>128</v>
      </c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9"/>
      <c r="C16" s="9"/>
      <c r="D16" s="6" t="s">
        <v>204</v>
      </c>
      <c r="E16" s="6"/>
      <c r="F16" s="6"/>
      <c r="G16" s="41" t="s">
        <v>3</v>
      </c>
      <c r="H16" s="7">
        <v>121</v>
      </c>
      <c r="I16" s="7">
        <v>127</v>
      </c>
      <c r="J16" s="7">
        <v>116</v>
      </c>
      <c r="K16" s="7">
        <v>129</v>
      </c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9"/>
      <c r="C17" s="14" t="s">
        <v>205</v>
      </c>
      <c r="D17" s="6" t="s">
        <v>206</v>
      </c>
      <c r="E17" s="6"/>
      <c r="F17" s="6"/>
      <c r="G17" s="41" t="s">
        <v>3</v>
      </c>
      <c r="H17" s="7">
        <v>122</v>
      </c>
      <c r="I17" s="7">
        <v>128</v>
      </c>
      <c r="J17" s="7">
        <v>117</v>
      </c>
      <c r="K17" s="7">
        <v>130</v>
      </c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9"/>
      <c r="C18" s="14"/>
      <c r="D18" s="15" t="s">
        <v>207</v>
      </c>
      <c r="E18" s="15"/>
      <c r="F18" s="15"/>
      <c r="G18" s="41" t="s">
        <v>3</v>
      </c>
      <c r="H18" s="7">
        <v>123</v>
      </c>
      <c r="I18" s="7">
        <v>129</v>
      </c>
      <c r="J18" s="7">
        <v>118</v>
      </c>
      <c r="K18" s="7">
        <v>131</v>
      </c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9"/>
      <c r="C19" s="6" t="s">
        <v>208</v>
      </c>
      <c r="D19" s="6"/>
      <c r="E19" s="6"/>
      <c r="F19" s="6"/>
      <c r="G19" s="41" t="s">
        <v>3</v>
      </c>
      <c r="H19" s="7">
        <v>124</v>
      </c>
      <c r="I19" s="7">
        <v>130</v>
      </c>
      <c r="J19" s="7">
        <v>119</v>
      </c>
      <c r="K19" s="7">
        <v>132</v>
      </c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9"/>
      <c r="C20" s="6" t="s">
        <v>209</v>
      </c>
      <c r="D20" s="6"/>
      <c r="E20" s="6"/>
      <c r="F20" s="6"/>
      <c r="G20" s="41" t="s">
        <v>3</v>
      </c>
      <c r="H20" s="7">
        <v>125</v>
      </c>
      <c r="I20" s="7">
        <v>131</v>
      </c>
      <c r="J20" s="7">
        <v>120</v>
      </c>
      <c r="K20" s="7">
        <v>133</v>
      </c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9"/>
      <c r="C21" s="6" t="s">
        <v>210</v>
      </c>
      <c r="D21" s="6"/>
      <c r="E21" s="6"/>
      <c r="F21" s="6"/>
      <c r="G21" s="41" t="s">
        <v>3</v>
      </c>
      <c r="H21" s="7">
        <v>126</v>
      </c>
      <c r="I21" s="7">
        <v>132</v>
      </c>
      <c r="J21" s="7">
        <v>121</v>
      </c>
      <c r="K21" s="7">
        <v>134</v>
      </c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/>
      <c r="C22" s="6" t="s">
        <v>211</v>
      </c>
      <c r="D22" s="6"/>
      <c r="E22" s="6"/>
      <c r="F22" s="6"/>
      <c r="G22" s="41" t="s">
        <v>3</v>
      </c>
      <c r="H22" s="7">
        <v>127</v>
      </c>
      <c r="I22" s="7">
        <v>133</v>
      </c>
      <c r="J22" s="7">
        <v>122</v>
      </c>
      <c r="K22" s="7">
        <v>135</v>
      </c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6" t="s">
        <v>212</v>
      </c>
      <c r="D23" s="6"/>
      <c r="E23" s="6"/>
      <c r="F23" s="6"/>
      <c r="G23" s="41" t="s">
        <v>3</v>
      </c>
      <c r="H23" s="7">
        <v>128</v>
      </c>
      <c r="I23" s="7">
        <v>134</v>
      </c>
      <c r="J23" s="7">
        <v>123</v>
      </c>
      <c r="K23" s="7">
        <v>136</v>
      </c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6" t="s">
        <v>213</v>
      </c>
      <c r="D24" s="6"/>
      <c r="E24" s="6"/>
      <c r="F24" s="6"/>
      <c r="G24" s="41" t="s">
        <v>3</v>
      </c>
      <c r="H24" s="7">
        <v>129</v>
      </c>
      <c r="I24" s="7">
        <v>135</v>
      </c>
      <c r="J24" s="7">
        <v>124</v>
      </c>
      <c r="K24" s="7">
        <v>137</v>
      </c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9"/>
      <c r="C25" s="6" t="s">
        <v>214</v>
      </c>
      <c r="D25" s="6"/>
      <c r="E25" s="6"/>
      <c r="F25" s="6"/>
      <c r="G25" s="41" t="s">
        <v>3</v>
      </c>
      <c r="H25" s="7">
        <v>130</v>
      </c>
      <c r="I25" s="7">
        <v>136</v>
      </c>
      <c r="J25" s="7">
        <v>125</v>
      </c>
      <c r="K25" s="7">
        <v>138</v>
      </c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9"/>
      <c r="C26" s="9" t="s">
        <v>215</v>
      </c>
      <c r="D26" s="22" t="s">
        <v>216</v>
      </c>
      <c r="E26" s="22"/>
      <c r="F26" s="22"/>
      <c r="G26" s="41" t="s">
        <v>3</v>
      </c>
      <c r="H26" s="7">
        <v>131</v>
      </c>
      <c r="I26" s="7">
        <v>137</v>
      </c>
      <c r="J26" s="7">
        <v>126</v>
      </c>
      <c r="K26" s="7">
        <v>139</v>
      </c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9"/>
      <c r="C27" s="9"/>
      <c r="D27" s="22" t="s">
        <v>217</v>
      </c>
      <c r="E27" s="22"/>
      <c r="F27" s="22"/>
      <c r="G27" s="41" t="s">
        <v>3</v>
      </c>
      <c r="H27" s="7">
        <v>132</v>
      </c>
      <c r="I27" s="7">
        <v>138</v>
      </c>
      <c r="J27" s="7">
        <v>127</v>
      </c>
      <c r="K27" s="7">
        <v>140</v>
      </c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9"/>
      <c r="C28" s="9"/>
      <c r="D28" s="22" t="s">
        <v>218</v>
      </c>
      <c r="E28" s="22"/>
      <c r="F28" s="22"/>
      <c r="G28" s="41" t="s">
        <v>3</v>
      </c>
      <c r="H28" s="7">
        <v>133</v>
      </c>
      <c r="I28" s="7">
        <v>139</v>
      </c>
      <c r="J28" s="7">
        <v>128</v>
      </c>
      <c r="K28" s="7">
        <v>141</v>
      </c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9"/>
      <c r="C29" s="9"/>
      <c r="D29" s="22" t="s">
        <v>219</v>
      </c>
      <c r="E29" s="22"/>
      <c r="F29" s="22"/>
      <c r="G29" s="41" t="s">
        <v>3</v>
      </c>
      <c r="H29" s="7">
        <v>134</v>
      </c>
      <c r="I29" s="7">
        <v>140</v>
      </c>
      <c r="J29" s="7">
        <v>129</v>
      </c>
      <c r="K29" s="7">
        <v>142</v>
      </c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9"/>
      <c r="C30" s="9"/>
      <c r="D30" s="22" t="s">
        <v>220</v>
      </c>
      <c r="E30" s="22"/>
      <c r="F30" s="22"/>
      <c r="G30" s="41" t="s">
        <v>3</v>
      </c>
      <c r="H30" s="7">
        <v>135</v>
      </c>
      <c r="I30" s="7">
        <v>141</v>
      </c>
      <c r="J30" s="7">
        <v>130</v>
      </c>
      <c r="K30" s="7">
        <v>143</v>
      </c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9"/>
      <c r="C31" s="9"/>
      <c r="D31" s="22" t="s">
        <v>221</v>
      </c>
      <c r="E31" s="22"/>
      <c r="F31" s="22"/>
      <c r="G31" s="41" t="s">
        <v>3</v>
      </c>
      <c r="H31" s="7">
        <v>136</v>
      </c>
      <c r="I31" s="7">
        <v>142</v>
      </c>
      <c r="J31" s="7">
        <v>131</v>
      </c>
      <c r="K31" s="7">
        <v>144</v>
      </c>
      <c r="L31" s="1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9"/>
      <c r="C32" s="9"/>
      <c r="D32" s="6" t="s">
        <v>222</v>
      </c>
      <c r="E32" s="6"/>
      <c r="F32" s="6"/>
      <c r="G32" s="41" t="s">
        <v>3</v>
      </c>
      <c r="H32" s="7">
        <v>137</v>
      </c>
      <c r="I32" s="7">
        <v>143</v>
      </c>
      <c r="J32" s="7">
        <v>132</v>
      </c>
      <c r="K32" s="7">
        <v>145</v>
      </c>
      <c r="L32" s="1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9"/>
      <c r="C33" s="9"/>
      <c r="D33" s="6" t="s">
        <v>223</v>
      </c>
      <c r="E33" s="6"/>
      <c r="F33" s="6"/>
      <c r="G33" s="41" t="s">
        <v>3</v>
      </c>
      <c r="H33" s="7">
        <v>138</v>
      </c>
      <c r="I33" s="7">
        <v>144</v>
      </c>
      <c r="J33" s="7">
        <v>133</v>
      </c>
      <c r="K33" s="7">
        <v>146</v>
      </c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9"/>
      <c r="C34" s="9"/>
      <c r="D34" s="22" t="s">
        <v>224</v>
      </c>
      <c r="E34" s="22"/>
      <c r="F34" s="22"/>
      <c r="G34" s="41" t="s">
        <v>3</v>
      </c>
      <c r="H34" s="7">
        <v>139</v>
      </c>
      <c r="I34" s="7">
        <v>145</v>
      </c>
      <c r="J34" s="7">
        <v>134</v>
      </c>
      <c r="K34" s="7">
        <v>147</v>
      </c>
      <c r="L34" s="1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9"/>
      <c r="C35" s="9"/>
      <c r="D35" s="22" t="s">
        <v>144</v>
      </c>
      <c r="E35" s="22"/>
      <c r="F35" s="22"/>
      <c r="G35" s="41" t="s">
        <v>3</v>
      </c>
      <c r="H35" s="7">
        <v>140</v>
      </c>
      <c r="I35" s="7">
        <v>146</v>
      </c>
      <c r="J35" s="7">
        <v>135</v>
      </c>
      <c r="K35" s="7">
        <v>148</v>
      </c>
      <c r="L35" s="1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9"/>
      <c r="C36" s="9" t="s">
        <v>225</v>
      </c>
      <c r="D36" s="6" t="s">
        <v>137</v>
      </c>
      <c r="E36" s="6"/>
      <c r="F36" s="6"/>
      <c r="G36" s="41" t="s">
        <v>3</v>
      </c>
      <c r="H36" s="7">
        <v>141</v>
      </c>
      <c r="I36" s="7">
        <v>147</v>
      </c>
      <c r="J36" s="7">
        <v>136</v>
      </c>
      <c r="K36" s="7">
        <v>149</v>
      </c>
      <c r="L36" s="1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9"/>
      <c r="C37" s="9"/>
      <c r="D37" s="6" t="s">
        <v>226</v>
      </c>
      <c r="E37" s="6"/>
      <c r="F37" s="6"/>
      <c r="G37" s="41" t="s">
        <v>3</v>
      </c>
      <c r="H37" s="7">
        <v>142</v>
      </c>
      <c r="I37" s="7">
        <v>148</v>
      </c>
      <c r="J37" s="7">
        <v>137</v>
      </c>
      <c r="K37" s="7">
        <v>150</v>
      </c>
      <c r="L37" s="1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9"/>
      <c r="C38" s="9"/>
      <c r="D38" s="6" t="s">
        <v>139</v>
      </c>
      <c r="E38" s="6"/>
      <c r="F38" s="6"/>
      <c r="G38" s="41" t="s">
        <v>3</v>
      </c>
      <c r="H38" s="7">
        <v>143</v>
      </c>
      <c r="I38" s="7">
        <v>149</v>
      </c>
      <c r="J38" s="7">
        <v>138</v>
      </c>
      <c r="K38" s="7">
        <v>151</v>
      </c>
      <c r="L38" s="1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9"/>
      <c r="C39" s="9"/>
      <c r="D39" s="6" t="s">
        <v>140</v>
      </c>
      <c r="E39" s="6"/>
      <c r="F39" s="6"/>
      <c r="G39" s="41" t="s">
        <v>3</v>
      </c>
      <c r="H39" s="7">
        <v>144</v>
      </c>
      <c r="I39" s="7">
        <v>150</v>
      </c>
      <c r="J39" s="7">
        <v>139</v>
      </c>
      <c r="K39" s="7">
        <v>152</v>
      </c>
      <c r="L39" s="1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/>
      <c r="C40" s="9"/>
      <c r="D40" s="6" t="s">
        <v>141</v>
      </c>
      <c r="E40" s="6"/>
      <c r="F40" s="6"/>
      <c r="G40" s="41" t="s">
        <v>3</v>
      </c>
      <c r="H40" s="7">
        <v>145</v>
      </c>
      <c r="I40" s="7">
        <v>151</v>
      </c>
      <c r="J40" s="7">
        <v>140</v>
      </c>
      <c r="K40" s="7">
        <v>153</v>
      </c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9"/>
      <c r="D41" s="6" t="s">
        <v>142</v>
      </c>
      <c r="E41" s="6"/>
      <c r="F41" s="6"/>
      <c r="G41" s="41" t="s">
        <v>3</v>
      </c>
      <c r="H41" s="7">
        <v>146</v>
      </c>
      <c r="I41" s="7">
        <v>152</v>
      </c>
      <c r="J41" s="7">
        <v>141</v>
      </c>
      <c r="K41" s="7">
        <v>154</v>
      </c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/>
      <c r="C42" s="9"/>
      <c r="D42" s="6" t="s">
        <v>143</v>
      </c>
      <c r="E42" s="6"/>
      <c r="F42" s="6"/>
      <c r="G42" s="41" t="s">
        <v>3</v>
      </c>
      <c r="H42" s="7">
        <v>147</v>
      </c>
      <c r="I42" s="7">
        <v>153</v>
      </c>
      <c r="J42" s="7">
        <v>142</v>
      </c>
      <c r="K42" s="7">
        <v>155</v>
      </c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144</v>
      </c>
      <c r="E43" s="6"/>
      <c r="F43" s="6"/>
      <c r="G43" s="41" t="s">
        <v>3</v>
      </c>
      <c r="H43" s="7">
        <v>148</v>
      </c>
      <c r="I43" s="7">
        <v>154</v>
      </c>
      <c r="J43" s="7">
        <v>143</v>
      </c>
      <c r="K43" s="7">
        <v>156</v>
      </c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 t="s">
        <v>227</v>
      </c>
      <c r="D44" s="6" t="s">
        <v>228</v>
      </c>
      <c r="E44" s="6"/>
      <c r="F44" s="6"/>
      <c r="G44" s="41" t="s">
        <v>3</v>
      </c>
      <c r="H44" s="7">
        <v>149</v>
      </c>
      <c r="I44" s="7">
        <v>155</v>
      </c>
      <c r="J44" s="7">
        <v>144</v>
      </c>
      <c r="K44" s="7">
        <v>157</v>
      </c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/>
      <c r="D45" s="6" t="s">
        <v>31</v>
      </c>
      <c r="E45" s="6"/>
      <c r="F45" s="6"/>
      <c r="G45" s="41" t="s">
        <v>3</v>
      </c>
      <c r="H45" s="7">
        <v>150</v>
      </c>
      <c r="I45" s="7">
        <v>156</v>
      </c>
      <c r="J45" s="7">
        <v>145</v>
      </c>
      <c r="K45" s="7">
        <v>158</v>
      </c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 t="s">
        <v>229</v>
      </c>
      <c r="D46" s="15" t="s">
        <v>230</v>
      </c>
      <c r="E46" s="15"/>
      <c r="F46" s="15"/>
      <c r="G46" s="41" t="s">
        <v>3</v>
      </c>
      <c r="H46" s="7">
        <v>151</v>
      </c>
      <c r="I46" s="7">
        <v>157</v>
      </c>
      <c r="J46" s="7">
        <v>146</v>
      </c>
      <c r="K46" s="7">
        <v>159</v>
      </c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15" t="s">
        <v>231</v>
      </c>
      <c r="E47" s="15"/>
      <c r="F47" s="15"/>
      <c r="G47" s="41" t="s">
        <v>3</v>
      </c>
      <c r="H47" s="7">
        <v>152</v>
      </c>
      <c r="I47" s="7">
        <v>158</v>
      </c>
      <c r="J47" s="7">
        <v>147</v>
      </c>
      <c r="K47" s="7">
        <v>160</v>
      </c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/>
      <c r="C48" s="9"/>
      <c r="D48" s="15" t="s">
        <v>6</v>
      </c>
      <c r="E48" s="15"/>
      <c r="F48" s="15"/>
      <c r="G48" s="41" t="s">
        <v>3</v>
      </c>
      <c r="H48" s="7">
        <v>153</v>
      </c>
      <c r="I48" s="7">
        <v>159</v>
      </c>
      <c r="J48" s="7">
        <v>148</v>
      </c>
      <c r="K48" s="7">
        <v>161</v>
      </c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9" t="s">
        <v>232</v>
      </c>
      <c r="D49" s="15" t="s">
        <v>233</v>
      </c>
      <c r="E49" s="15"/>
      <c r="F49" s="15"/>
      <c r="G49" s="41" t="s">
        <v>3</v>
      </c>
      <c r="H49" s="7">
        <v>154</v>
      </c>
      <c r="I49" s="7">
        <v>160</v>
      </c>
      <c r="J49" s="7">
        <v>149</v>
      </c>
      <c r="K49" s="7">
        <v>162</v>
      </c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9"/>
      <c r="D50" s="15" t="s">
        <v>31</v>
      </c>
      <c r="E50" s="15"/>
      <c r="F50" s="15"/>
      <c r="G50" s="41" t="s">
        <v>3</v>
      </c>
      <c r="H50" s="7">
        <v>155</v>
      </c>
      <c r="I50" s="7">
        <v>161</v>
      </c>
      <c r="J50" s="7">
        <v>150</v>
      </c>
      <c r="K50" s="7">
        <v>163</v>
      </c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234</v>
      </c>
      <c r="D51" s="6"/>
      <c r="E51" s="6"/>
      <c r="F51" s="6"/>
      <c r="G51" s="41" t="s">
        <v>3</v>
      </c>
      <c r="H51" s="7">
        <v>156</v>
      </c>
      <c r="I51" s="7">
        <v>162</v>
      </c>
      <c r="J51" s="7">
        <v>151</v>
      </c>
      <c r="K51" s="7">
        <v>164</v>
      </c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9"/>
      <c r="C52" s="6" t="s">
        <v>31</v>
      </c>
      <c r="D52" s="6"/>
      <c r="E52" s="6"/>
      <c r="F52" s="6"/>
      <c r="G52" s="41" t="s">
        <v>3</v>
      </c>
      <c r="H52" s="7">
        <v>157</v>
      </c>
      <c r="I52" s="7">
        <v>163</v>
      </c>
      <c r="J52" s="7">
        <v>152</v>
      </c>
      <c r="K52" s="7">
        <v>165</v>
      </c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9" t="s">
        <v>235</v>
      </c>
      <c r="C53" s="14" t="s">
        <v>236</v>
      </c>
      <c r="D53" s="9" t="s">
        <v>237</v>
      </c>
      <c r="E53" s="14" t="s">
        <v>9</v>
      </c>
      <c r="F53" s="6" t="s">
        <v>238</v>
      </c>
      <c r="G53" s="41" t="s">
        <v>3</v>
      </c>
      <c r="H53" s="7">
        <v>158</v>
      </c>
      <c r="I53" s="7">
        <v>164</v>
      </c>
      <c r="J53" s="7">
        <v>153</v>
      </c>
      <c r="K53" s="7">
        <v>166</v>
      </c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9"/>
      <c r="C54" s="14"/>
      <c r="D54" s="9"/>
      <c r="E54" s="14"/>
      <c r="F54" s="6" t="s">
        <v>6</v>
      </c>
      <c r="G54" s="41" t="s">
        <v>3</v>
      </c>
      <c r="H54" s="7">
        <v>159</v>
      </c>
      <c r="I54" s="7">
        <v>165</v>
      </c>
      <c r="J54" s="7">
        <v>154</v>
      </c>
      <c r="K54" s="7">
        <v>167</v>
      </c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9"/>
      <c r="C55" s="14"/>
      <c r="D55" s="9"/>
      <c r="E55" s="14" t="s">
        <v>124</v>
      </c>
      <c r="F55" s="6" t="s">
        <v>238</v>
      </c>
      <c r="G55" s="41" t="s">
        <v>3</v>
      </c>
      <c r="H55" s="7">
        <v>160</v>
      </c>
      <c r="I55" s="7">
        <v>166</v>
      </c>
      <c r="J55" s="7">
        <v>155</v>
      </c>
      <c r="K55" s="7">
        <v>168</v>
      </c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9"/>
      <c r="C56" s="14"/>
      <c r="D56" s="9"/>
      <c r="E56" s="14"/>
      <c r="F56" s="6" t="s">
        <v>6</v>
      </c>
      <c r="G56" s="41" t="s">
        <v>3</v>
      </c>
      <c r="H56" s="7">
        <v>161</v>
      </c>
      <c r="I56" s="7">
        <v>167</v>
      </c>
      <c r="J56" s="7">
        <v>156</v>
      </c>
      <c r="K56" s="7">
        <v>169</v>
      </c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9"/>
      <c r="C57" s="14"/>
      <c r="D57" s="9" t="s">
        <v>239</v>
      </c>
      <c r="E57" s="14" t="s">
        <v>9</v>
      </c>
      <c r="F57" s="6" t="s">
        <v>238</v>
      </c>
      <c r="G57" s="41" t="s">
        <v>3</v>
      </c>
      <c r="H57" s="7">
        <v>162</v>
      </c>
      <c r="I57" s="7">
        <v>168</v>
      </c>
      <c r="J57" s="7">
        <v>157</v>
      </c>
      <c r="K57" s="7">
        <v>170</v>
      </c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9"/>
      <c r="C58" s="14"/>
      <c r="D58" s="9"/>
      <c r="E58" s="14"/>
      <c r="F58" s="6" t="s">
        <v>6</v>
      </c>
      <c r="G58" s="41" t="s">
        <v>3</v>
      </c>
      <c r="H58" s="7">
        <v>163</v>
      </c>
      <c r="I58" s="7">
        <v>169</v>
      </c>
      <c r="J58" s="7">
        <v>158</v>
      </c>
      <c r="K58" s="7">
        <v>171</v>
      </c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9"/>
      <c r="C59" s="14"/>
      <c r="D59" s="9"/>
      <c r="E59" s="14" t="s">
        <v>124</v>
      </c>
      <c r="F59" s="6" t="s">
        <v>238</v>
      </c>
      <c r="G59" s="41" t="s">
        <v>3</v>
      </c>
      <c r="H59" s="7">
        <v>164</v>
      </c>
      <c r="I59" s="7">
        <v>170</v>
      </c>
      <c r="J59" s="7">
        <v>159</v>
      </c>
      <c r="K59" s="7">
        <v>172</v>
      </c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9"/>
      <c r="C60" s="14"/>
      <c r="D60" s="9"/>
      <c r="E60" s="14"/>
      <c r="F60" s="6" t="s">
        <v>6</v>
      </c>
      <c r="G60" s="41" t="s">
        <v>3</v>
      </c>
      <c r="H60" s="7">
        <v>165</v>
      </c>
      <c r="I60" s="7">
        <v>171</v>
      </c>
      <c r="J60" s="7">
        <v>160</v>
      </c>
      <c r="K60" s="7">
        <v>173</v>
      </c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9"/>
      <c r="C61" s="14"/>
      <c r="D61" s="9" t="s">
        <v>240</v>
      </c>
      <c r="E61" s="14" t="s">
        <v>9</v>
      </c>
      <c r="F61" s="6" t="s">
        <v>238</v>
      </c>
      <c r="G61" s="41" t="s">
        <v>3</v>
      </c>
      <c r="H61" s="7">
        <v>166</v>
      </c>
      <c r="I61" s="7">
        <v>172</v>
      </c>
      <c r="J61" s="7">
        <v>161</v>
      </c>
      <c r="K61" s="7">
        <v>174</v>
      </c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9"/>
      <c r="C62" s="14"/>
      <c r="D62" s="9"/>
      <c r="E62" s="14"/>
      <c r="F62" s="6" t="s">
        <v>6</v>
      </c>
      <c r="G62" s="41" t="s">
        <v>3</v>
      </c>
      <c r="H62" s="7">
        <v>167</v>
      </c>
      <c r="I62" s="7">
        <v>173</v>
      </c>
      <c r="J62" s="7">
        <v>162</v>
      </c>
      <c r="K62" s="7">
        <v>175</v>
      </c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9"/>
      <c r="C63" s="14"/>
      <c r="D63" s="9"/>
      <c r="E63" s="14" t="s">
        <v>124</v>
      </c>
      <c r="F63" s="6" t="s">
        <v>238</v>
      </c>
      <c r="G63" s="41" t="s">
        <v>3</v>
      </c>
      <c r="H63" s="7">
        <v>168</v>
      </c>
      <c r="I63" s="7">
        <v>174</v>
      </c>
      <c r="J63" s="7">
        <v>163</v>
      </c>
      <c r="K63" s="7">
        <v>176</v>
      </c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9"/>
      <c r="C64" s="14"/>
      <c r="D64" s="9"/>
      <c r="E64" s="14"/>
      <c r="F64" s="6" t="s">
        <v>6</v>
      </c>
      <c r="G64" s="41" t="s">
        <v>3</v>
      </c>
      <c r="H64" s="7">
        <v>169</v>
      </c>
      <c r="I64" s="7">
        <v>175</v>
      </c>
      <c r="J64" s="7">
        <v>164</v>
      </c>
      <c r="K64" s="7">
        <v>177</v>
      </c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9"/>
      <c r="C65" s="14"/>
      <c r="D65" s="9" t="s">
        <v>241</v>
      </c>
      <c r="E65" s="14" t="s">
        <v>9</v>
      </c>
      <c r="F65" s="6" t="s">
        <v>238</v>
      </c>
      <c r="G65" s="41" t="s">
        <v>3</v>
      </c>
      <c r="H65" s="7">
        <v>170</v>
      </c>
      <c r="I65" s="7">
        <v>176</v>
      </c>
      <c r="J65" s="7">
        <v>165</v>
      </c>
      <c r="K65" s="7">
        <v>178</v>
      </c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9"/>
      <c r="C66" s="14"/>
      <c r="D66" s="9"/>
      <c r="E66" s="14"/>
      <c r="F66" s="6" t="s">
        <v>6</v>
      </c>
      <c r="G66" s="41" t="s">
        <v>3</v>
      </c>
      <c r="H66" s="7">
        <v>171</v>
      </c>
      <c r="I66" s="7">
        <v>177</v>
      </c>
      <c r="J66" s="7">
        <v>166</v>
      </c>
      <c r="K66" s="7">
        <v>179</v>
      </c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9"/>
      <c r="C67" s="14"/>
      <c r="D67" s="9"/>
      <c r="E67" s="14" t="s">
        <v>124</v>
      </c>
      <c r="F67" s="6" t="s">
        <v>238</v>
      </c>
      <c r="G67" s="41" t="s">
        <v>3</v>
      </c>
      <c r="H67" s="7">
        <v>172</v>
      </c>
      <c r="I67" s="7">
        <v>178</v>
      </c>
      <c r="J67" s="7">
        <v>167</v>
      </c>
      <c r="K67" s="7">
        <v>180</v>
      </c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9"/>
      <c r="C68" s="14"/>
      <c r="D68" s="9"/>
      <c r="E68" s="14"/>
      <c r="F68" s="6" t="s">
        <v>6</v>
      </c>
      <c r="G68" s="41" t="s">
        <v>3</v>
      </c>
      <c r="H68" s="7">
        <v>173</v>
      </c>
      <c r="I68" s="7">
        <v>179</v>
      </c>
      <c r="J68" s="7">
        <v>168</v>
      </c>
      <c r="K68" s="7">
        <v>181</v>
      </c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9"/>
      <c r="C69" s="14"/>
      <c r="D69" s="6" t="s">
        <v>242</v>
      </c>
      <c r="E69" s="6"/>
      <c r="F69" s="6"/>
      <c r="G69" s="41" t="s">
        <v>3</v>
      </c>
      <c r="H69" s="7">
        <v>174</v>
      </c>
      <c r="I69" s="7">
        <v>180</v>
      </c>
      <c r="J69" s="7">
        <v>169</v>
      </c>
      <c r="K69" s="7">
        <v>182</v>
      </c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9"/>
      <c r="C70" s="14"/>
      <c r="D70" s="6" t="s">
        <v>31</v>
      </c>
      <c r="E70" s="6"/>
      <c r="F70" s="6"/>
      <c r="G70" s="41" t="s">
        <v>3</v>
      </c>
      <c r="H70" s="7">
        <v>175</v>
      </c>
      <c r="I70" s="7">
        <v>181</v>
      </c>
      <c r="J70" s="7">
        <v>170</v>
      </c>
      <c r="K70" s="7">
        <v>183</v>
      </c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9"/>
      <c r="C71" s="6" t="s">
        <v>243</v>
      </c>
      <c r="D71" s="6"/>
      <c r="E71" s="6"/>
      <c r="F71" s="6"/>
      <c r="G71" s="41" t="s">
        <v>3</v>
      </c>
      <c r="H71" s="7">
        <v>176</v>
      </c>
      <c r="I71" s="7">
        <v>182</v>
      </c>
      <c r="J71" s="7">
        <v>171</v>
      </c>
      <c r="K71" s="7">
        <v>184</v>
      </c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9"/>
      <c r="C72" s="6" t="s">
        <v>31</v>
      </c>
      <c r="D72" s="6"/>
      <c r="E72" s="6"/>
      <c r="F72" s="6"/>
      <c r="G72" s="41" t="s">
        <v>3</v>
      </c>
      <c r="H72" s="7">
        <v>177</v>
      </c>
      <c r="I72" s="7">
        <v>183</v>
      </c>
      <c r="J72" s="7">
        <v>172</v>
      </c>
      <c r="K72" s="7">
        <v>185</v>
      </c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6" t="s">
        <v>244</v>
      </c>
      <c r="C73" s="6"/>
      <c r="D73" s="6"/>
      <c r="E73" s="6"/>
      <c r="F73" s="6"/>
      <c r="G73" s="41" t="s">
        <v>3</v>
      </c>
      <c r="H73" s="7">
        <v>178</v>
      </c>
      <c r="I73" s="7">
        <v>184</v>
      </c>
      <c r="J73" s="7">
        <v>173</v>
      </c>
      <c r="K73" s="7">
        <v>186</v>
      </c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8">
      <c r="A74" s="1"/>
      <c r="B74" s="43" t="s">
        <v>245</v>
      </c>
      <c r="C74" s="43"/>
      <c r="D74" s="43"/>
      <c r="E74" s="43"/>
      <c r="F74" s="43"/>
      <c r="G74" s="44" t="s">
        <v>57</v>
      </c>
      <c r="H74" s="45">
        <f>SUM(H4:H73)</f>
        <v>10045</v>
      </c>
      <c r="I74" s="45">
        <f>SUM(I4:I73)</f>
        <v>10465</v>
      </c>
      <c r="J74" s="45">
        <f>SUM(J4:J73)</f>
        <v>9695</v>
      </c>
      <c r="K74" s="45">
        <f>SUM(K4:K73)</f>
        <v>10605</v>
      </c>
      <c r="L74" s="45">
        <f>SUM(L4:L73)</f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8">
      <c r="A78" s="1"/>
      <c r="B78" s="46" t="s">
        <v>246</v>
      </c>
      <c r="C78" s="46"/>
      <c r="D78" s="46"/>
      <c r="E78" s="46"/>
      <c r="F78" s="46"/>
      <c r="G78" s="46"/>
      <c r="H78" s="3">
        <v>2014</v>
      </c>
      <c r="I78" s="3">
        <v>2015</v>
      </c>
      <c r="J78" s="3">
        <v>2016</v>
      </c>
      <c r="K78" s="3">
        <v>2017</v>
      </c>
      <c r="L78" s="3">
        <v>2018</v>
      </c>
    </row>
    <row r="79" spans="1:1025" customHeight="1" ht="12.75">
      <c r="B79" s="14" t="s">
        <v>247</v>
      </c>
      <c r="C79" s="15" t="s">
        <v>248</v>
      </c>
      <c r="D79" s="15"/>
      <c r="E79" s="15"/>
      <c r="F79" s="15"/>
      <c r="G79" s="41" t="s">
        <v>3</v>
      </c>
      <c r="H79" s="7">
        <v>109</v>
      </c>
      <c r="I79" s="7">
        <v>115</v>
      </c>
      <c r="J79" s="7">
        <v>104</v>
      </c>
      <c r="K79" s="7">
        <v>117</v>
      </c>
      <c r="L79" s="13"/>
    </row>
    <row r="80" spans="1:1025" customHeight="1" ht="12.75">
      <c r="B80" s="14"/>
      <c r="C80" s="14" t="s">
        <v>249</v>
      </c>
      <c r="D80" s="9" t="s">
        <v>9</v>
      </c>
      <c r="E80" s="40" t="s">
        <v>5</v>
      </c>
      <c r="F80" s="47"/>
      <c r="G80" s="41" t="s">
        <v>3</v>
      </c>
      <c r="H80" s="7">
        <v>110</v>
      </c>
      <c r="I80" s="7">
        <v>116</v>
      </c>
      <c r="J80" s="7">
        <v>105</v>
      </c>
      <c r="K80" s="7">
        <v>118</v>
      </c>
      <c r="L80" s="13"/>
    </row>
    <row r="81" spans="1:1025" customHeight="1" ht="12.8">
      <c r="B81" s="14"/>
      <c r="C81" s="14"/>
      <c r="D81" s="9"/>
      <c r="E81" s="40" t="s">
        <v>250</v>
      </c>
      <c r="F81" s="48"/>
      <c r="G81" s="41" t="s">
        <v>3</v>
      </c>
      <c r="H81" s="7">
        <v>111</v>
      </c>
      <c r="I81" s="7">
        <v>117</v>
      </c>
      <c r="J81" s="7">
        <v>106</v>
      </c>
      <c r="K81" s="7">
        <v>119</v>
      </c>
      <c r="L81" s="13"/>
    </row>
    <row r="82" spans="1:1025" customHeight="1" ht="12.75">
      <c r="B82" s="14"/>
      <c r="C82" s="14"/>
      <c r="D82" s="9" t="s">
        <v>10</v>
      </c>
      <c r="E82" s="40" t="s">
        <v>5</v>
      </c>
      <c r="F82" s="48"/>
      <c r="G82" s="41" t="s">
        <v>3</v>
      </c>
      <c r="H82" s="7">
        <v>112</v>
      </c>
      <c r="I82" s="7">
        <v>118</v>
      </c>
      <c r="J82" s="7">
        <v>107</v>
      </c>
      <c r="K82" s="7">
        <v>120</v>
      </c>
      <c r="L82" s="13"/>
    </row>
    <row r="83" spans="1:1025" customHeight="1" ht="12.8">
      <c r="B83" s="14"/>
      <c r="C83" s="14"/>
      <c r="D83" s="9"/>
      <c r="E83" s="40" t="s">
        <v>250</v>
      </c>
      <c r="F83" s="48"/>
      <c r="G83" s="41" t="s">
        <v>3</v>
      </c>
      <c r="H83" s="7">
        <v>113</v>
      </c>
      <c r="I83" s="7">
        <v>119</v>
      </c>
      <c r="J83" s="7">
        <v>108</v>
      </c>
      <c r="K83" s="7">
        <v>121</v>
      </c>
      <c r="L83" s="13"/>
    </row>
    <row r="84" spans="1:1025" customHeight="1" ht="12.75">
      <c r="B84" s="14"/>
      <c r="C84" s="15" t="s">
        <v>251</v>
      </c>
      <c r="D84" s="15"/>
      <c r="E84" s="15"/>
      <c r="F84" s="15"/>
      <c r="G84" s="41" t="s">
        <v>12</v>
      </c>
      <c r="H84" s="7">
        <v>114</v>
      </c>
      <c r="I84" s="7">
        <v>120</v>
      </c>
      <c r="J84" s="7">
        <v>109</v>
      </c>
      <c r="K84" s="7">
        <v>122</v>
      </c>
      <c r="L84" s="13"/>
    </row>
    <row r="85" spans="1:1025" customHeight="1" ht="12.75">
      <c r="B85" s="14"/>
      <c r="C85" s="15" t="s">
        <v>252</v>
      </c>
      <c r="D85" s="15"/>
      <c r="E85" s="15"/>
      <c r="F85" s="15"/>
      <c r="G85" s="41" t="s">
        <v>3</v>
      </c>
      <c r="H85" s="7">
        <v>115</v>
      </c>
      <c r="I85" s="7">
        <v>121</v>
      </c>
      <c r="J85" s="7">
        <v>110</v>
      </c>
      <c r="K85" s="7">
        <v>123</v>
      </c>
      <c r="L85" s="13"/>
    </row>
    <row r="86" spans="1:1025" customHeight="1" ht="12.75">
      <c r="B86" s="14"/>
      <c r="C86" s="14" t="s">
        <v>253</v>
      </c>
      <c r="D86" s="9" t="s">
        <v>9</v>
      </c>
      <c r="E86" s="40" t="s">
        <v>5</v>
      </c>
      <c r="F86" s="47"/>
      <c r="G86" s="41" t="s">
        <v>3</v>
      </c>
      <c r="H86" s="7">
        <v>116</v>
      </c>
      <c r="I86" s="7">
        <v>122</v>
      </c>
      <c r="J86" s="7">
        <v>111</v>
      </c>
      <c r="K86" s="7">
        <v>124</v>
      </c>
      <c r="L86" s="13"/>
    </row>
    <row r="87" spans="1:1025" customHeight="1" ht="12.8">
      <c r="B87" s="14"/>
      <c r="C87" s="14"/>
      <c r="D87" s="9"/>
      <c r="E87" s="40" t="s">
        <v>250</v>
      </c>
      <c r="F87" s="48"/>
      <c r="G87" s="41" t="s">
        <v>3</v>
      </c>
      <c r="H87" s="7">
        <v>117</v>
      </c>
      <c r="I87" s="7">
        <v>123</v>
      </c>
      <c r="J87" s="7">
        <v>112</v>
      </c>
      <c r="K87" s="7">
        <v>125</v>
      </c>
      <c r="L87" s="13"/>
    </row>
    <row r="88" spans="1:1025" customHeight="1" ht="12.75">
      <c r="B88" s="14"/>
      <c r="C88" s="14"/>
      <c r="D88" s="9" t="s">
        <v>10</v>
      </c>
      <c r="E88" s="40" t="s">
        <v>5</v>
      </c>
      <c r="F88" s="48"/>
      <c r="G88" s="41" t="s">
        <v>3</v>
      </c>
      <c r="H88" s="7">
        <v>118</v>
      </c>
      <c r="I88" s="7">
        <v>124</v>
      </c>
      <c r="J88" s="7">
        <v>113</v>
      </c>
      <c r="K88" s="7">
        <v>126</v>
      </c>
      <c r="L88" s="13"/>
    </row>
    <row r="89" spans="1:1025" customHeight="1" ht="12.75">
      <c r="B89" s="14"/>
      <c r="C89" s="14"/>
      <c r="D89" s="9"/>
      <c r="E89" s="40" t="s">
        <v>250</v>
      </c>
      <c r="F89" s="47"/>
      <c r="G89" s="41" t="s">
        <v>3</v>
      </c>
      <c r="H89" s="7">
        <v>119</v>
      </c>
      <c r="I89" s="7">
        <v>125</v>
      </c>
      <c r="J89" s="7">
        <v>114</v>
      </c>
      <c r="K89" s="7">
        <v>127</v>
      </c>
      <c r="L89" s="13"/>
    </row>
    <row r="90" spans="1:1025" customHeight="1" ht="12.75">
      <c r="B90" s="14"/>
      <c r="C90" s="15" t="s">
        <v>254</v>
      </c>
      <c r="D90" s="15"/>
      <c r="E90" s="15"/>
      <c r="F90" s="15"/>
      <c r="G90" s="41" t="s">
        <v>12</v>
      </c>
      <c r="H90" s="7">
        <v>120</v>
      </c>
      <c r="I90" s="7">
        <v>126</v>
      </c>
      <c r="J90" s="7">
        <v>115</v>
      </c>
      <c r="K90" s="7">
        <v>128</v>
      </c>
      <c r="L90" s="13"/>
    </row>
    <row r="91" spans="1:1025" customHeight="1" ht="12.75">
      <c r="B91" s="14"/>
      <c r="C91" s="15" t="s">
        <v>255</v>
      </c>
      <c r="D91" s="15"/>
      <c r="E91" s="15"/>
      <c r="F91" s="15"/>
      <c r="G91" s="41" t="s">
        <v>3</v>
      </c>
      <c r="H91" s="7">
        <v>121</v>
      </c>
      <c r="I91" s="7">
        <v>127</v>
      </c>
      <c r="J91" s="7">
        <v>116</v>
      </c>
      <c r="K91" s="7">
        <v>129</v>
      </c>
      <c r="L91" s="13"/>
    </row>
    <row r="92" spans="1:1025" customHeight="1" ht="12.75">
      <c r="B92" s="14"/>
      <c r="C92" s="15" t="s">
        <v>256</v>
      </c>
      <c r="D92" s="15"/>
      <c r="E92" s="15"/>
      <c r="F92" s="15"/>
      <c r="G92" s="41" t="s">
        <v>12</v>
      </c>
      <c r="H92" s="7">
        <v>122</v>
      </c>
      <c r="I92" s="7">
        <v>128</v>
      </c>
      <c r="J92" s="7">
        <v>117</v>
      </c>
      <c r="K92" s="7">
        <v>130</v>
      </c>
      <c r="L92" s="13"/>
    </row>
    <row r="93" spans="1:1025" customHeight="1" ht="12.75">
      <c r="B93" s="14"/>
      <c r="C93" s="15" t="s">
        <v>257</v>
      </c>
      <c r="D93" s="15"/>
      <c r="E93" s="15"/>
      <c r="F93" s="15"/>
      <c r="G93" s="41" t="s">
        <v>3</v>
      </c>
      <c r="H93" s="7">
        <v>123</v>
      </c>
      <c r="I93" s="7">
        <v>129</v>
      </c>
      <c r="J93" s="7">
        <v>118</v>
      </c>
      <c r="K93" s="7">
        <v>131</v>
      </c>
      <c r="L93" s="13"/>
    </row>
    <row r="94" spans="1:1025" customHeight="1" ht="12.75">
      <c r="B94" s="14"/>
      <c r="C94" s="15" t="s">
        <v>258</v>
      </c>
      <c r="D94" s="15"/>
      <c r="E94" s="15"/>
      <c r="F94" s="15"/>
      <c r="G94" s="41" t="s">
        <v>12</v>
      </c>
      <c r="H94" s="7">
        <v>124</v>
      </c>
      <c r="I94" s="7">
        <v>130</v>
      </c>
      <c r="J94" s="7">
        <v>119</v>
      </c>
      <c r="K94" s="7">
        <v>132</v>
      </c>
      <c r="L94" s="13"/>
    </row>
    <row r="95" spans="1:1025" customHeight="1" ht="12.75">
      <c r="B95" s="14"/>
      <c r="C95" s="15" t="s">
        <v>259</v>
      </c>
      <c r="D95" s="15"/>
      <c r="E95" s="15"/>
      <c r="F95" s="15"/>
      <c r="G95" s="12" t="s">
        <v>99</v>
      </c>
      <c r="H95" s="7">
        <v>125</v>
      </c>
      <c r="I95" s="7">
        <v>131</v>
      </c>
      <c r="J95" s="7">
        <v>120</v>
      </c>
      <c r="K95" s="7">
        <v>133</v>
      </c>
      <c r="L95" s="13"/>
    </row>
    <row r="96" spans="1:1025" customHeight="1" ht="12.75">
      <c r="B96" s="14" t="s">
        <v>260</v>
      </c>
      <c r="C96" s="15" t="s">
        <v>261</v>
      </c>
      <c r="D96" s="15"/>
      <c r="E96" s="15"/>
      <c r="F96" s="15"/>
      <c r="G96" s="41" t="s">
        <v>3</v>
      </c>
      <c r="H96" s="7">
        <v>126</v>
      </c>
      <c r="I96" s="7">
        <v>132</v>
      </c>
      <c r="J96" s="7">
        <v>121</v>
      </c>
      <c r="K96" s="7">
        <v>134</v>
      </c>
      <c r="L96" s="13"/>
    </row>
    <row r="97" spans="1:1025" customHeight="1" ht="12.75">
      <c r="B97" s="14"/>
      <c r="C97" s="15" t="s">
        <v>262</v>
      </c>
      <c r="D97" s="15"/>
      <c r="E97" s="15"/>
      <c r="F97" s="15"/>
      <c r="G97" s="41" t="s">
        <v>3</v>
      </c>
      <c r="H97" s="7">
        <v>127</v>
      </c>
      <c r="I97" s="7">
        <v>133</v>
      </c>
      <c r="J97" s="7">
        <v>122</v>
      </c>
      <c r="K97" s="7">
        <v>135</v>
      </c>
      <c r="L97" s="13"/>
    </row>
    <row r="98" spans="1:1025" customHeight="1" ht="12.75">
      <c r="B98" s="14"/>
      <c r="C98" s="15" t="s">
        <v>263</v>
      </c>
      <c r="D98" s="15"/>
      <c r="E98" s="15"/>
      <c r="F98" s="15"/>
      <c r="G98" s="41" t="s">
        <v>3</v>
      </c>
      <c r="H98" s="7">
        <v>128</v>
      </c>
      <c r="I98" s="7">
        <v>134</v>
      </c>
      <c r="J98" s="7">
        <v>123</v>
      </c>
      <c r="K98" s="7">
        <v>136</v>
      </c>
      <c r="L98" s="13"/>
    </row>
    <row r="99" spans="1:1025" customHeight="1" ht="12.75">
      <c r="B99" s="14"/>
      <c r="C99" s="15" t="s">
        <v>264</v>
      </c>
      <c r="D99" s="15"/>
      <c r="E99" s="15"/>
      <c r="F99" s="15"/>
      <c r="G99" s="41" t="s">
        <v>3</v>
      </c>
      <c r="H99" s="7">
        <v>129</v>
      </c>
      <c r="I99" s="7">
        <v>135</v>
      </c>
      <c r="J99" s="7">
        <v>124</v>
      </c>
      <c r="K99" s="7">
        <v>137</v>
      </c>
      <c r="L99" s="13"/>
    </row>
    <row r="100" spans="1:1025" customHeight="1" ht="12.75">
      <c r="B100" s="14"/>
      <c r="C100" s="15" t="s">
        <v>265</v>
      </c>
      <c r="D100" s="15"/>
      <c r="E100" s="15"/>
      <c r="F100" s="15"/>
      <c r="G100" s="41" t="s">
        <v>3</v>
      </c>
      <c r="H100" s="7">
        <v>130</v>
      </c>
      <c r="I100" s="7">
        <v>136</v>
      </c>
      <c r="J100" s="7">
        <v>125</v>
      </c>
      <c r="K100" s="7">
        <v>138</v>
      </c>
      <c r="L100" s="13"/>
    </row>
    <row r="101" spans="1:1025" customHeight="1" ht="12.75">
      <c r="B101" s="14"/>
      <c r="C101" s="15" t="s">
        <v>134</v>
      </c>
      <c r="D101" s="15"/>
      <c r="E101" s="15"/>
      <c r="F101" s="15"/>
      <c r="G101" s="41" t="s">
        <v>3</v>
      </c>
      <c r="H101" s="7">
        <v>131</v>
      </c>
      <c r="I101" s="7">
        <v>137</v>
      </c>
      <c r="J101" s="7">
        <v>126</v>
      </c>
      <c r="K101" s="7">
        <v>139</v>
      </c>
      <c r="L101" s="13"/>
    </row>
    <row r="102" spans="1:1025" customHeight="1" ht="12.75">
      <c r="B102" s="14"/>
      <c r="C102" s="49" t="s">
        <v>161</v>
      </c>
      <c r="D102" s="49"/>
      <c r="E102" s="49"/>
      <c r="F102" s="49"/>
      <c r="G102" s="41" t="s">
        <v>3</v>
      </c>
      <c r="H102" s="7">
        <v>132</v>
      </c>
      <c r="I102" s="7">
        <v>138</v>
      </c>
      <c r="J102" s="7">
        <v>127</v>
      </c>
      <c r="K102" s="7">
        <v>140</v>
      </c>
      <c r="L102" s="13"/>
    </row>
    <row r="103" spans="1:1025" customHeight="1" ht="12.75">
      <c r="B103" s="14"/>
      <c r="C103" s="49" t="s">
        <v>31</v>
      </c>
      <c r="D103" s="49"/>
      <c r="E103" s="49"/>
      <c r="F103" s="49"/>
      <c r="G103" s="41" t="s">
        <v>3</v>
      </c>
      <c r="H103" s="7">
        <v>133</v>
      </c>
      <c r="I103" s="7">
        <v>139</v>
      </c>
      <c r="J103" s="7">
        <v>128</v>
      </c>
      <c r="K103" s="7">
        <v>141</v>
      </c>
      <c r="L103" s="13"/>
    </row>
    <row r="104" spans="1:1025" customHeight="1" ht="12.75">
      <c r="B104" s="9" t="s">
        <v>266</v>
      </c>
      <c r="C104" s="9" t="s">
        <v>267</v>
      </c>
      <c r="D104" s="15" t="s">
        <v>268</v>
      </c>
      <c r="E104" s="15"/>
      <c r="F104" s="15"/>
      <c r="G104" s="41" t="s">
        <v>3</v>
      </c>
      <c r="H104" s="7">
        <v>134</v>
      </c>
      <c r="I104" s="7">
        <v>140</v>
      </c>
      <c r="J104" s="7">
        <v>129</v>
      </c>
      <c r="K104" s="7">
        <v>142</v>
      </c>
      <c r="L104" s="13"/>
    </row>
    <row r="105" spans="1:1025" customHeight="1" ht="12.75">
      <c r="B105" s="9"/>
      <c r="C105" s="9"/>
      <c r="D105" s="15" t="s">
        <v>269</v>
      </c>
      <c r="E105" s="15"/>
      <c r="F105" s="15"/>
      <c r="G105" s="41" t="s">
        <v>3</v>
      </c>
      <c r="H105" s="7">
        <v>135</v>
      </c>
      <c r="I105" s="7">
        <v>141</v>
      </c>
      <c r="J105" s="7">
        <v>130</v>
      </c>
      <c r="K105" s="7">
        <v>143</v>
      </c>
      <c r="L105" s="13"/>
    </row>
    <row r="106" spans="1:1025" customHeight="1" ht="12.75">
      <c r="B106" s="9"/>
      <c r="C106" s="6" t="s">
        <v>270</v>
      </c>
      <c r="D106" s="6"/>
      <c r="E106" s="6"/>
      <c r="F106" s="6"/>
      <c r="G106" s="41" t="s">
        <v>3</v>
      </c>
      <c r="H106" s="7">
        <v>136</v>
      </c>
      <c r="I106" s="7">
        <v>142</v>
      </c>
      <c r="J106" s="7">
        <v>131</v>
      </c>
      <c r="K106" s="7">
        <v>144</v>
      </c>
      <c r="L106" s="13"/>
    </row>
    <row r="107" spans="1:1025" customHeight="1" ht="12.75">
      <c r="B107" s="9"/>
      <c r="C107" s="6" t="s">
        <v>271</v>
      </c>
      <c r="D107" s="6"/>
      <c r="E107" s="6"/>
      <c r="F107" s="6"/>
      <c r="G107" s="41" t="s">
        <v>3</v>
      </c>
      <c r="H107" s="7">
        <v>137</v>
      </c>
      <c r="I107" s="7">
        <v>143</v>
      </c>
      <c r="J107" s="7">
        <v>132</v>
      </c>
      <c r="K107" s="7">
        <v>145</v>
      </c>
      <c r="L107" s="13"/>
    </row>
    <row r="108" spans="1:1025" customHeight="1" ht="12.75">
      <c r="B108" s="9"/>
      <c r="C108" s="50" t="s">
        <v>77</v>
      </c>
      <c r="D108" s="6" t="s">
        <v>59</v>
      </c>
      <c r="E108" s="6"/>
      <c r="F108" s="6"/>
      <c r="G108" s="41" t="s">
        <v>3</v>
      </c>
      <c r="H108" s="7">
        <v>138</v>
      </c>
      <c r="I108" s="7">
        <v>144</v>
      </c>
      <c r="J108" s="7">
        <v>133</v>
      </c>
      <c r="K108" s="7">
        <v>146</v>
      </c>
      <c r="L108" s="13"/>
    </row>
    <row r="109" spans="1:1025" customHeight="1" ht="12.75">
      <c r="B109" s="9"/>
      <c r="C109" s="50"/>
      <c r="D109" s="6" t="s">
        <v>86</v>
      </c>
      <c r="E109" s="6"/>
      <c r="F109" s="6"/>
      <c r="G109" s="41" t="s">
        <v>3</v>
      </c>
      <c r="H109" s="7">
        <v>139</v>
      </c>
      <c r="I109" s="7">
        <v>145</v>
      </c>
      <c r="J109" s="7">
        <v>134</v>
      </c>
      <c r="K109" s="7">
        <v>147</v>
      </c>
      <c r="L109" s="13"/>
    </row>
    <row r="110" spans="1:1025" customHeight="1" ht="12.75">
      <c r="B110" s="9"/>
      <c r="C110" s="50"/>
      <c r="D110" s="6" t="s">
        <v>91</v>
      </c>
      <c r="E110" s="6"/>
      <c r="F110" s="6"/>
      <c r="G110" s="41" t="s">
        <v>3</v>
      </c>
      <c r="H110" s="7">
        <v>140</v>
      </c>
      <c r="I110" s="7">
        <v>146</v>
      </c>
      <c r="J110" s="7">
        <v>135</v>
      </c>
      <c r="K110" s="7">
        <v>148</v>
      </c>
      <c r="L110" s="13"/>
    </row>
    <row r="111" spans="1:1025" customHeight="1" ht="12.75">
      <c r="B111" s="9"/>
      <c r="C111" s="50"/>
      <c r="D111" s="6" t="s">
        <v>31</v>
      </c>
      <c r="E111" s="6"/>
      <c r="F111" s="6"/>
      <c r="G111" s="41" t="s">
        <v>3</v>
      </c>
      <c r="H111" s="7">
        <v>141</v>
      </c>
      <c r="I111" s="7">
        <v>147</v>
      </c>
      <c r="J111" s="7">
        <v>136</v>
      </c>
      <c r="K111" s="7">
        <v>149</v>
      </c>
      <c r="L111" s="13"/>
    </row>
    <row r="112" spans="1:1025" customHeight="1" ht="12.75">
      <c r="B112" s="9"/>
      <c r="C112" s="6" t="s">
        <v>219</v>
      </c>
      <c r="D112" s="6"/>
      <c r="E112" s="6"/>
      <c r="F112" s="6"/>
      <c r="G112" s="41" t="s">
        <v>3</v>
      </c>
      <c r="H112" s="7">
        <v>142</v>
      </c>
      <c r="I112" s="7">
        <v>148</v>
      </c>
      <c r="J112" s="7">
        <v>137</v>
      </c>
      <c r="K112" s="7">
        <v>150</v>
      </c>
      <c r="L112" s="13"/>
    </row>
    <row r="113" spans="1:1025" customHeight="1" ht="12.75">
      <c r="B113" s="9"/>
      <c r="C113" s="6" t="s">
        <v>272</v>
      </c>
      <c r="D113" s="6"/>
      <c r="E113" s="6"/>
      <c r="F113" s="6"/>
      <c r="G113" s="41" t="s">
        <v>3</v>
      </c>
      <c r="H113" s="7">
        <v>143</v>
      </c>
      <c r="I113" s="7">
        <v>149</v>
      </c>
      <c r="J113" s="7">
        <v>138</v>
      </c>
      <c r="K113" s="7">
        <v>151</v>
      </c>
      <c r="L113" s="13"/>
    </row>
    <row r="114" spans="1:1025" customHeight="1" ht="12.75">
      <c r="B114" s="9" t="s">
        <v>273</v>
      </c>
      <c r="C114" s="6" t="s">
        <v>274</v>
      </c>
      <c r="D114" s="6"/>
      <c r="E114" s="6"/>
      <c r="F114" s="6"/>
      <c r="G114" s="41" t="s">
        <v>3</v>
      </c>
      <c r="H114" s="7">
        <v>144</v>
      </c>
      <c r="I114" s="7">
        <v>150</v>
      </c>
      <c r="J114" s="7">
        <v>139</v>
      </c>
      <c r="K114" s="7">
        <v>152</v>
      </c>
      <c r="L114" s="13"/>
    </row>
    <row r="115" spans="1:1025" customHeight="1" ht="12.75">
      <c r="B115" s="9"/>
      <c r="C115" s="6" t="s">
        <v>271</v>
      </c>
      <c r="D115" s="6"/>
      <c r="E115" s="6"/>
      <c r="F115" s="6"/>
      <c r="G115" s="41" t="s">
        <v>3</v>
      </c>
      <c r="H115" s="7">
        <v>145</v>
      </c>
      <c r="I115" s="7">
        <v>151</v>
      </c>
      <c r="J115" s="7">
        <v>140</v>
      </c>
      <c r="K115" s="7">
        <v>153</v>
      </c>
      <c r="L115" s="13"/>
    </row>
    <row r="116" spans="1:1025" customHeight="1" ht="12.75">
      <c r="B116" s="9"/>
      <c r="C116" s="50" t="s">
        <v>77</v>
      </c>
      <c r="D116" s="6" t="s">
        <v>79</v>
      </c>
      <c r="E116" s="6"/>
      <c r="F116" s="6"/>
      <c r="G116" s="41" t="s">
        <v>3</v>
      </c>
      <c r="H116" s="7">
        <v>146</v>
      </c>
      <c r="I116" s="7">
        <v>152</v>
      </c>
      <c r="J116" s="7">
        <v>141</v>
      </c>
      <c r="K116" s="7">
        <v>154</v>
      </c>
      <c r="L116" s="13"/>
    </row>
    <row r="117" spans="1:1025" customHeight="1" ht="12.75">
      <c r="B117" s="9"/>
      <c r="C117" s="50"/>
      <c r="D117" s="6" t="s">
        <v>91</v>
      </c>
      <c r="E117" s="6"/>
      <c r="F117" s="6"/>
      <c r="G117" s="41" t="s">
        <v>3</v>
      </c>
      <c r="H117" s="7">
        <v>147</v>
      </c>
      <c r="I117" s="7">
        <v>153</v>
      </c>
      <c r="J117" s="7">
        <v>142</v>
      </c>
      <c r="K117" s="7">
        <v>155</v>
      </c>
      <c r="L117" s="13"/>
    </row>
    <row r="118" spans="1:1025" customHeight="1" ht="12.75">
      <c r="B118" s="9"/>
      <c r="C118" s="50"/>
      <c r="D118" s="6" t="s">
        <v>31</v>
      </c>
      <c r="E118" s="6"/>
      <c r="F118" s="6"/>
      <c r="G118" s="41" t="s">
        <v>3</v>
      </c>
      <c r="H118" s="7">
        <v>148</v>
      </c>
      <c r="I118" s="7">
        <v>154</v>
      </c>
      <c r="J118" s="7">
        <v>143</v>
      </c>
      <c r="K118" s="7">
        <v>156</v>
      </c>
      <c r="L118" s="13"/>
    </row>
    <row r="119" spans="1:1025" customHeight="1" ht="12.75">
      <c r="B119" s="9"/>
      <c r="C119" s="6" t="s">
        <v>275</v>
      </c>
      <c r="D119" s="6"/>
      <c r="E119" s="6"/>
      <c r="F119" s="6"/>
      <c r="G119" s="41" t="s">
        <v>3</v>
      </c>
      <c r="H119" s="7">
        <v>149</v>
      </c>
      <c r="I119" s="7">
        <v>155</v>
      </c>
      <c r="J119" s="7">
        <v>144</v>
      </c>
      <c r="K119" s="7">
        <v>157</v>
      </c>
      <c r="L119" s="13"/>
    </row>
    <row r="120" spans="1:1025" customHeight="1" ht="12.75">
      <c r="B120" s="9" t="s">
        <v>276</v>
      </c>
      <c r="C120" s="6" t="s">
        <v>217</v>
      </c>
      <c r="D120" s="6"/>
      <c r="E120" s="6"/>
      <c r="F120" s="6"/>
      <c r="G120" s="41" t="s">
        <v>3</v>
      </c>
      <c r="H120" s="7">
        <v>150</v>
      </c>
      <c r="I120" s="7">
        <v>156</v>
      </c>
      <c r="J120" s="7">
        <v>145</v>
      </c>
      <c r="K120" s="7">
        <v>158</v>
      </c>
      <c r="L120" s="13"/>
    </row>
    <row r="121" spans="1:1025" customHeight="1" ht="12.75">
      <c r="B121" s="9"/>
      <c r="C121" s="6" t="s">
        <v>220</v>
      </c>
      <c r="D121" s="6"/>
      <c r="E121" s="6"/>
      <c r="F121" s="6"/>
      <c r="G121" s="41" t="s">
        <v>3</v>
      </c>
      <c r="H121" s="7">
        <v>151</v>
      </c>
      <c r="I121" s="7">
        <v>157</v>
      </c>
      <c r="J121" s="7">
        <v>146</v>
      </c>
      <c r="K121" s="7">
        <v>159</v>
      </c>
      <c r="L121" s="13"/>
    </row>
    <row r="122" spans="1:1025" customHeight="1" ht="12.75">
      <c r="B122" s="9"/>
      <c r="C122" s="6" t="s">
        <v>221</v>
      </c>
      <c r="D122" s="6"/>
      <c r="E122" s="6"/>
      <c r="F122" s="6"/>
      <c r="G122" s="41" t="s">
        <v>3</v>
      </c>
      <c r="H122" s="7">
        <v>152</v>
      </c>
      <c r="I122" s="7">
        <v>158</v>
      </c>
      <c r="J122" s="7">
        <v>147</v>
      </c>
      <c r="K122" s="7">
        <v>160</v>
      </c>
      <c r="L122" s="13"/>
    </row>
    <row r="123" spans="1:1025" customHeight="1" ht="12.75">
      <c r="B123" s="9"/>
      <c r="C123" s="6" t="s">
        <v>144</v>
      </c>
      <c r="D123" s="6"/>
      <c r="E123" s="6"/>
      <c r="F123" s="6"/>
      <c r="G123" s="41" t="s">
        <v>3</v>
      </c>
      <c r="H123" s="7">
        <v>153</v>
      </c>
      <c r="I123" s="7">
        <v>159</v>
      </c>
      <c r="J123" s="7">
        <v>148</v>
      </c>
      <c r="K123" s="7">
        <v>161</v>
      </c>
      <c r="L123" s="13"/>
    </row>
    <row r="124" spans="1:1025" customHeight="1" ht="12.75">
      <c r="B124" s="9" t="s">
        <v>277</v>
      </c>
      <c r="C124" s="6" t="s">
        <v>137</v>
      </c>
      <c r="D124" s="6"/>
      <c r="E124" s="6"/>
      <c r="F124" s="6"/>
      <c r="G124" s="41" t="s">
        <v>3</v>
      </c>
      <c r="H124" s="7">
        <v>154</v>
      </c>
      <c r="I124" s="7">
        <v>160</v>
      </c>
      <c r="J124" s="7">
        <v>149</v>
      </c>
      <c r="K124" s="7">
        <v>162</v>
      </c>
      <c r="L124" s="13"/>
    </row>
    <row r="125" spans="1:1025" customHeight="1" ht="12.75">
      <c r="B125" s="9"/>
      <c r="C125" s="6" t="s">
        <v>226</v>
      </c>
      <c r="D125" s="6"/>
      <c r="E125" s="6"/>
      <c r="F125" s="6"/>
      <c r="G125" s="41" t="s">
        <v>3</v>
      </c>
      <c r="H125" s="7">
        <v>155</v>
      </c>
      <c r="I125" s="7">
        <v>161</v>
      </c>
      <c r="J125" s="7">
        <v>150</v>
      </c>
      <c r="K125" s="7">
        <v>163</v>
      </c>
      <c r="L125" s="13"/>
    </row>
    <row r="126" spans="1:1025" customHeight="1" ht="12.75">
      <c r="B126" s="9"/>
      <c r="C126" s="6" t="s">
        <v>143</v>
      </c>
      <c r="D126" s="6"/>
      <c r="E126" s="6"/>
      <c r="F126" s="6"/>
      <c r="G126" s="41" t="s">
        <v>3</v>
      </c>
      <c r="H126" s="7">
        <v>156</v>
      </c>
      <c r="I126" s="7">
        <v>162</v>
      </c>
      <c r="J126" s="7">
        <v>151</v>
      </c>
      <c r="K126" s="7">
        <v>164</v>
      </c>
      <c r="L126" s="13"/>
    </row>
    <row r="127" spans="1:1025" customHeight="1" ht="12.75">
      <c r="B127" s="9"/>
      <c r="C127" s="6" t="s">
        <v>31</v>
      </c>
      <c r="D127" s="6"/>
      <c r="E127" s="6"/>
      <c r="F127" s="6"/>
      <c r="G127" s="41" t="s">
        <v>3</v>
      </c>
      <c r="H127" s="7">
        <v>157</v>
      </c>
      <c r="I127" s="7">
        <v>163</v>
      </c>
      <c r="J127" s="7">
        <v>152</v>
      </c>
      <c r="K127" s="7">
        <v>165</v>
      </c>
      <c r="L127" s="13"/>
    </row>
    <row r="128" spans="1:1025" customHeight="1" ht="12.75">
      <c r="B128" s="9" t="s">
        <v>278</v>
      </c>
      <c r="C128" s="6" t="s">
        <v>9</v>
      </c>
      <c r="D128" s="6"/>
      <c r="E128" s="6"/>
      <c r="F128" s="6"/>
      <c r="G128" s="41" t="s">
        <v>3</v>
      </c>
      <c r="H128" s="7">
        <v>158</v>
      </c>
      <c r="I128" s="7">
        <v>164</v>
      </c>
      <c r="J128" s="7">
        <v>153</v>
      </c>
      <c r="K128" s="7">
        <v>166</v>
      </c>
      <c r="L128" s="13"/>
    </row>
    <row r="129" spans="1:1025" customHeight="1" ht="12.75">
      <c r="B129" s="9"/>
      <c r="C129" s="6" t="s">
        <v>124</v>
      </c>
      <c r="D129" s="6"/>
      <c r="E129" s="6"/>
      <c r="F129" s="6"/>
      <c r="G129" s="41" t="s">
        <v>3</v>
      </c>
      <c r="H129" s="7">
        <v>159</v>
      </c>
      <c r="I129" s="7">
        <v>165</v>
      </c>
      <c r="J129" s="7">
        <v>154</v>
      </c>
      <c r="K129" s="7">
        <v>167</v>
      </c>
      <c r="L129" s="13"/>
    </row>
    <row r="130" spans="1:1025" customHeight="1" ht="12.75">
      <c r="B130" s="14" t="s">
        <v>279</v>
      </c>
      <c r="C130" s="6" t="s">
        <v>280</v>
      </c>
      <c r="D130" s="6"/>
      <c r="E130" s="6"/>
      <c r="F130" s="6"/>
      <c r="G130" s="41" t="s">
        <v>3</v>
      </c>
      <c r="H130" s="7">
        <v>160</v>
      </c>
      <c r="I130" s="7">
        <v>166</v>
      </c>
      <c r="J130" s="7">
        <v>155</v>
      </c>
      <c r="K130" s="7">
        <v>168</v>
      </c>
      <c r="L130" s="13"/>
    </row>
    <row r="131" spans="1:1025" customHeight="1" ht="12.75">
      <c r="B131" s="14"/>
      <c r="C131" s="15" t="s">
        <v>281</v>
      </c>
      <c r="D131" s="15"/>
      <c r="E131" s="15"/>
      <c r="F131" s="15"/>
      <c r="G131" s="41" t="s">
        <v>3</v>
      </c>
      <c r="H131" s="7">
        <v>161</v>
      </c>
      <c r="I131" s="7">
        <v>167</v>
      </c>
      <c r="J131" s="7">
        <v>156</v>
      </c>
      <c r="K131" s="7">
        <v>169</v>
      </c>
      <c r="L131" s="13"/>
    </row>
    <row r="132" spans="1:1025" customHeight="1" ht="12.75">
      <c r="B132" s="14"/>
      <c r="C132" s="15" t="s">
        <v>282</v>
      </c>
      <c r="D132" s="15"/>
      <c r="E132" s="15"/>
      <c r="F132" s="15"/>
      <c r="G132" s="41" t="s">
        <v>3</v>
      </c>
      <c r="H132" s="7">
        <v>162</v>
      </c>
      <c r="I132" s="7">
        <v>168</v>
      </c>
      <c r="J132" s="7">
        <v>157</v>
      </c>
      <c r="K132" s="7">
        <v>170</v>
      </c>
      <c r="L132" s="13"/>
    </row>
    <row r="133" spans="1:1025" customHeight="1" ht="12.75">
      <c r="B133" s="14"/>
      <c r="C133" s="6" t="s">
        <v>283</v>
      </c>
      <c r="D133" s="6"/>
      <c r="E133" s="6"/>
      <c r="F133" s="6"/>
      <c r="G133" s="41" t="s">
        <v>3</v>
      </c>
      <c r="H133" s="7">
        <v>163</v>
      </c>
      <c r="I133" s="7">
        <v>169</v>
      </c>
      <c r="J133" s="7">
        <v>158</v>
      </c>
      <c r="K133" s="7">
        <v>171</v>
      </c>
      <c r="L133" s="13"/>
    </row>
    <row r="134" spans="1:1025" customHeight="1" ht="12.75">
      <c r="B134" s="14"/>
      <c r="C134" s="15" t="s">
        <v>284</v>
      </c>
      <c r="D134" s="15"/>
      <c r="E134" s="15"/>
      <c r="F134" s="15"/>
      <c r="G134" s="41" t="s">
        <v>3</v>
      </c>
      <c r="H134" s="7">
        <v>164</v>
      </c>
      <c r="I134" s="7">
        <v>170</v>
      </c>
      <c r="J134" s="7">
        <v>159</v>
      </c>
      <c r="K134" s="7">
        <v>172</v>
      </c>
      <c r="L134" s="13"/>
    </row>
    <row r="135" spans="1:1025" customHeight="1" ht="12.75">
      <c r="B135" s="14"/>
      <c r="C135" s="6" t="s">
        <v>285</v>
      </c>
      <c r="D135" s="6"/>
      <c r="E135" s="6"/>
      <c r="F135" s="6"/>
      <c r="G135" s="41" t="s">
        <v>3</v>
      </c>
      <c r="H135" s="7">
        <v>165</v>
      </c>
      <c r="I135" s="7">
        <v>171</v>
      </c>
      <c r="J135" s="7">
        <v>160</v>
      </c>
      <c r="K135" s="7">
        <v>173</v>
      </c>
      <c r="L135" s="13"/>
    </row>
    <row r="136" spans="1:1025" customHeight="1" ht="12.75">
      <c r="B136" s="14"/>
      <c r="C136" s="9" t="s">
        <v>286</v>
      </c>
      <c r="D136" s="14" t="s">
        <v>9</v>
      </c>
      <c r="E136" s="6" t="s">
        <v>238</v>
      </c>
      <c r="F136" s="6"/>
      <c r="G136" s="41" t="s">
        <v>3</v>
      </c>
      <c r="H136" s="7">
        <v>166</v>
      </c>
      <c r="I136" s="7">
        <v>172</v>
      </c>
      <c r="J136" s="7">
        <v>161</v>
      </c>
      <c r="K136" s="7">
        <v>174</v>
      </c>
      <c r="L136" s="13"/>
    </row>
    <row r="137" spans="1:1025" customHeight="1" ht="12.75">
      <c r="B137" s="14"/>
      <c r="C137" s="9"/>
      <c r="D137" s="14"/>
      <c r="E137" s="6" t="s">
        <v>6</v>
      </c>
      <c r="F137" s="6"/>
      <c r="G137" s="41" t="s">
        <v>3</v>
      </c>
      <c r="H137" s="7">
        <v>167</v>
      </c>
      <c r="I137" s="7">
        <v>173</v>
      </c>
      <c r="J137" s="7">
        <v>162</v>
      </c>
      <c r="K137" s="7">
        <v>175</v>
      </c>
      <c r="L137" s="13"/>
    </row>
    <row r="138" spans="1:1025" customHeight="1" ht="12.75">
      <c r="B138" s="14"/>
      <c r="C138" s="9"/>
      <c r="D138" s="14" t="s">
        <v>124</v>
      </c>
      <c r="E138" s="6" t="s">
        <v>238</v>
      </c>
      <c r="F138" s="6"/>
      <c r="G138" s="41" t="s">
        <v>3</v>
      </c>
      <c r="H138" s="7">
        <v>168</v>
      </c>
      <c r="I138" s="7">
        <v>174</v>
      </c>
      <c r="J138" s="7">
        <v>163</v>
      </c>
      <c r="K138" s="7">
        <v>176</v>
      </c>
      <c r="L138" s="13"/>
    </row>
    <row r="139" spans="1:1025" customHeight="1" ht="12.75">
      <c r="B139" s="14"/>
      <c r="C139" s="9"/>
      <c r="D139" s="14"/>
      <c r="E139" s="6" t="s">
        <v>6</v>
      </c>
      <c r="F139" s="6"/>
      <c r="G139" s="41" t="s">
        <v>3</v>
      </c>
      <c r="H139" s="7">
        <v>169</v>
      </c>
      <c r="I139" s="7">
        <v>175</v>
      </c>
      <c r="J139" s="7">
        <v>164</v>
      </c>
      <c r="K139" s="7">
        <v>177</v>
      </c>
      <c r="L139" s="13"/>
    </row>
    <row r="140" spans="1:1025" customHeight="1" ht="12.75">
      <c r="B140" s="14"/>
      <c r="C140" s="9" t="s">
        <v>287</v>
      </c>
      <c r="D140" s="14" t="s">
        <v>9</v>
      </c>
      <c r="E140" s="6" t="s">
        <v>238</v>
      </c>
      <c r="F140" s="6"/>
      <c r="G140" s="41" t="s">
        <v>3</v>
      </c>
      <c r="H140" s="7">
        <v>170</v>
      </c>
      <c r="I140" s="7">
        <v>176</v>
      </c>
      <c r="J140" s="7">
        <v>165</v>
      </c>
      <c r="K140" s="7">
        <v>178</v>
      </c>
      <c r="L140" s="13"/>
    </row>
    <row r="141" spans="1:1025" customHeight="1" ht="12.75">
      <c r="B141" s="14"/>
      <c r="C141" s="9"/>
      <c r="D141" s="14"/>
      <c r="E141" s="6" t="s">
        <v>6</v>
      </c>
      <c r="F141" s="6"/>
      <c r="G141" s="41" t="s">
        <v>3</v>
      </c>
      <c r="H141" s="7">
        <v>171</v>
      </c>
      <c r="I141" s="7">
        <v>177</v>
      </c>
      <c r="J141" s="7">
        <v>166</v>
      </c>
      <c r="K141" s="7">
        <v>179</v>
      </c>
      <c r="L141" s="13"/>
    </row>
    <row r="142" spans="1:1025" customHeight="1" ht="12.75">
      <c r="B142" s="14"/>
      <c r="C142" s="9"/>
      <c r="D142" s="14" t="s">
        <v>124</v>
      </c>
      <c r="E142" s="6" t="s">
        <v>238</v>
      </c>
      <c r="F142" s="6"/>
      <c r="G142" s="41" t="s">
        <v>3</v>
      </c>
      <c r="H142" s="7">
        <v>172</v>
      </c>
      <c r="I142" s="7">
        <v>178</v>
      </c>
      <c r="J142" s="7">
        <v>167</v>
      </c>
      <c r="K142" s="7">
        <v>180</v>
      </c>
      <c r="L142" s="13"/>
    </row>
    <row r="143" spans="1:1025" customHeight="1" ht="12.75">
      <c r="B143" s="14"/>
      <c r="C143" s="9"/>
      <c r="D143" s="14"/>
      <c r="E143" s="6" t="s">
        <v>6</v>
      </c>
      <c r="F143" s="6"/>
      <c r="G143" s="41" t="s">
        <v>3</v>
      </c>
      <c r="H143" s="7">
        <v>173</v>
      </c>
      <c r="I143" s="7">
        <v>179</v>
      </c>
      <c r="J143" s="7">
        <v>168</v>
      </c>
      <c r="K143" s="7">
        <v>181</v>
      </c>
      <c r="L143" s="13"/>
    </row>
    <row r="144" spans="1:1025" customHeight="1" ht="12.75">
      <c r="B144" s="14"/>
      <c r="C144" s="6" t="s">
        <v>288</v>
      </c>
      <c r="D144" s="6"/>
      <c r="E144" s="6"/>
      <c r="F144" s="6"/>
      <c r="G144" s="41" t="s">
        <v>3</v>
      </c>
      <c r="H144" s="7">
        <v>174</v>
      </c>
      <c r="I144" s="7">
        <v>180</v>
      </c>
      <c r="J144" s="7">
        <v>169</v>
      </c>
      <c r="K144" s="7">
        <v>182</v>
      </c>
      <c r="L144" s="13"/>
    </row>
    <row r="145" spans="1:1025" customHeight="1" ht="12.75">
      <c r="B145" s="14"/>
      <c r="C145" s="6" t="s">
        <v>289</v>
      </c>
      <c r="D145" s="6"/>
      <c r="E145" s="6"/>
      <c r="F145" s="6"/>
      <c r="G145" s="41" t="s">
        <v>3</v>
      </c>
      <c r="H145" s="7">
        <v>175</v>
      </c>
      <c r="I145" s="7">
        <v>181</v>
      </c>
      <c r="J145" s="7">
        <v>170</v>
      </c>
      <c r="K145" s="7">
        <v>183</v>
      </c>
      <c r="L145" s="13"/>
    </row>
    <row r="146" spans="1:1025" customHeight="1" ht="12.75">
      <c r="B146" s="14"/>
      <c r="C146" s="15" t="s">
        <v>290</v>
      </c>
      <c r="D146" s="15"/>
      <c r="E146" s="15"/>
      <c r="F146" s="15"/>
      <c r="G146" s="41" t="s">
        <v>3</v>
      </c>
      <c r="H146" s="7">
        <v>176</v>
      </c>
      <c r="I146" s="7">
        <v>182</v>
      </c>
      <c r="J146" s="7">
        <v>171</v>
      </c>
      <c r="K146" s="7">
        <v>184</v>
      </c>
      <c r="L146" s="13"/>
    </row>
    <row r="147" spans="1:1025" customHeight="1" ht="12.75">
      <c r="B147" s="14"/>
      <c r="C147" s="6" t="s">
        <v>31</v>
      </c>
      <c r="D147" s="6"/>
      <c r="E147" s="6"/>
      <c r="F147" s="6"/>
      <c r="G147" s="41" t="s">
        <v>3</v>
      </c>
      <c r="H147" s="7">
        <v>177</v>
      </c>
      <c r="I147" s="7">
        <v>183</v>
      </c>
      <c r="J147" s="7">
        <v>172</v>
      </c>
      <c r="K147" s="7">
        <v>185</v>
      </c>
      <c r="L147" s="13"/>
    </row>
    <row r="148" spans="1:1025" customHeight="1" ht="18">
      <c r="B148" s="51" t="s">
        <v>291</v>
      </c>
      <c r="C148" s="51"/>
      <c r="D148" s="51"/>
      <c r="E148" s="51"/>
      <c r="F148" s="51"/>
      <c r="G148" s="51"/>
      <c r="H148" s="18">
        <f>SUM(H79:H147)</f>
        <v>9867</v>
      </c>
      <c r="I148" s="18">
        <f>SUM(I79:I147)</f>
        <v>10281</v>
      </c>
      <c r="J148" s="18">
        <f>SUM(J79:J147)</f>
        <v>9522</v>
      </c>
      <c r="K148" s="18">
        <f>SUM(K79:K147)</f>
        <v>10419</v>
      </c>
      <c r="L148" s="18">
        <f>SUM(L79:L147)</f>
        <v>0</v>
      </c>
    </row>
    <row r="149" spans="1:1025" customHeight="1" ht="12.7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025" customHeight="1" ht="12.7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025" customHeight="1" ht="12.7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025" customHeight="1" ht="18">
      <c r="B152" s="3" t="s">
        <v>292</v>
      </c>
      <c r="C152" s="3"/>
      <c r="D152" s="3"/>
      <c r="E152" s="3"/>
      <c r="F152" s="3"/>
      <c r="G152" s="3"/>
      <c r="H152" s="3">
        <v>2014</v>
      </c>
      <c r="I152" s="3">
        <v>2015</v>
      </c>
      <c r="J152" s="3">
        <v>2016</v>
      </c>
      <c r="K152" s="3">
        <v>2017</v>
      </c>
      <c r="L152" s="3">
        <v>2018</v>
      </c>
    </row>
    <row r="153" spans="1:1025" customHeight="1" ht="12.75">
      <c r="B153" s="14" t="s">
        <v>260</v>
      </c>
      <c r="C153" s="15" t="s">
        <v>261</v>
      </c>
      <c r="D153" s="15"/>
      <c r="E153" s="15"/>
      <c r="F153" s="15"/>
      <c r="G153" s="41" t="s">
        <v>3</v>
      </c>
      <c r="H153" s="7">
        <v>109</v>
      </c>
      <c r="I153" s="7">
        <v>115</v>
      </c>
      <c r="J153" s="7">
        <v>104</v>
      </c>
      <c r="K153" s="7">
        <v>117</v>
      </c>
      <c r="L153" s="13"/>
    </row>
    <row r="154" spans="1:1025" customHeight="1" ht="12.75">
      <c r="B154" s="14"/>
      <c r="C154" s="15" t="s">
        <v>262</v>
      </c>
      <c r="D154" s="15"/>
      <c r="E154" s="15"/>
      <c r="F154" s="15"/>
      <c r="G154" s="41" t="s">
        <v>3</v>
      </c>
      <c r="H154" s="7">
        <v>110</v>
      </c>
      <c r="I154" s="7">
        <v>116</v>
      </c>
      <c r="J154" s="7">
        <v>105</v>
      </c>
      <c r="K154" s="7">
        <v>118</v>
      </c>
      <c r="L154" s="13"/>
    </row>
    <row r="155" spans="1:1025" customHeight="1" ht="12.75">
      <c r="B155" s="14"/>
      <c r="C155" s="15" t="s">
        <v>263</v>
      </c>
      <c r="D155" s="15"/>
      <c r="E155" s="15"/>
      <c r="F155" s="15"/>
      <c r="G155" s="41" t="s">
        <v>3</v>
      </c>
      <c r="H155" s="7">
        <v>111</v>
      </c>
      <c r="I155" s="7">
        <v>117</v>
      </c>
      <c r="J155" s="7">
        <v>106</v>
      </c>
      <c r="K155" s="7">
        <v>119</v>
      </c>
      <c r="L155" s="13"/>
    </row>
    <row r="156" spans="1:1025" customHeight="1" ht="12.75">
      <c r="B156" s="14"/>
      <c r="C156" s="15" t="s">
        <v>264</v>
      </c>
      <c r="D156" s="15"/>
      <c r="E156" s="15"/>
      <c r="F156" s="15"/>
      <c r="G156" s="41" t="s">
        <v>3</v>
      </c>
      <c r="H156" s="7">
        <v>112</v>
      </c>
      <c r="I156" s="7">
        <v>118</v>
      </c>
      <c r="J156" s="7">
        <v>107</v>
      </c>
      <c r="K156" s="7">
        <v>120</v>
      </c>
      <c r="L156" s="13"/>
    </row>
    <row r="157" spans="1:1025" customHeight="1" ht="12.75">
      <c r="B157" s="14"/>
      <c r="C157" s="15" t="s">
        <v>265</v>
      </c>
      <c r="D157" s="15"/>
      <c r="E157" s="15"/>
      <c r="F157" s="15"/>
      <c r="G157" s="41" t="s">
        <v>3</v>
      </c>
      <c r="H157" s="7">
        <v>113</v>
      </c>
      <c r="I157" s="7">
        <v>119</v>
      </c>
      <c r="J157" s="7">
        <v>108</v>
      </c>
      <c r="K157" s="7">
        <v>121</v>
      </c>
      <c r="L157" s="13"/>
    </row>
    <row r="158" spans="1:1025" customHeight="1" ht="12.75">
      <c r="B158" s="14"/>
      <c r="C158" s="15" t="s">
        <v>134</v>
      </c>
      <c r="D158" s="15"/>
      <c r="E158" s="15"/>
      <c r="F158" s="15"/>
      <c r="G158" s="41" t="s">
        <v>3</v>
      </c>
      <c r="H158" s="7">
        <v>114</v>
      </c>
      <c r="I158" s="7">
        <v>120</v>
      </c>
      <c r="J158" s="7">
        <v>109</v>
      </c>
      <c r="K158" s="7">
        <v>122</v>
      </c>
      <c r="L158" s="13"/>
    </row>
    <row r="159" spans="1:1025" customHeight="1" ht="12.75">
      <c r="B159" s="14"/>
      <c r="C159" s="49" t="s">
        <v>161</v>
      </c>
      <c r="D159" s="49"/>
      <c r="E159" s="49"/>
      <c r="F159" s="49"/>
      <c r="G159" s="41" t="s">
        <v>3</v>
      </c>
      <c r="H159" s="7">
        <v>115</v>
      </c>
      <c r="I159" s="7">
        <v>121</v>
      </c>
      <c r="J159" s="7">
        <v>110</v>
      </c>
      <c r="K159" s="7">
        <v>123</v>
      </c>
      <c r="L159" s="13"/>
    </row>
    <row r="160" spans="1:1025" customHeight="1" ht="12.75">
      <c r="B160" s="14"/>
      <c r="C160" s="49" t="s">
        <v>31</v>
      </c>
      <c r="D160" s="49"/>
      <c r="E160" s="49"/>
      <c r="F160" s="49"/>
      <c r="G160" s="41" t="s">
        <v>3</v>
      </c>
      <c r="H160" s="7">
        <v>116</v>
      </c>
      <c r="I160" s="7">
        <v>122</v>
      </c>
      <c r="J160" s="7">
        <v>111</v>
      </c>
      <c r="K160" s="7">
        <v>124</v>
      </c>
      <c r="L160" s="13"/>
    </row>
    <row r="161" spans="1:1025" customHeight="1" ht="12.75">
      <c r="B161" s="9" t="s">
        <v>266</v>
      </c>
      <c r="C161" s="9" t="s">
        <v>267</v>
      </c>
      <c r="D161" s="15" t="s">
        <v>268</v>
      </c>
      <c r="E161" s="15"/>
      <c r="F161" s="15"/>
      <c r="G161" s="41" t="s">
        <v>3</v>
      </c>
      <c r="H161" s="7">
        <v>117</v>
      </c>
      <c r="I161" s="7">
        <v>123</v>
      </c>
      <c r="J161" s="7">
        <v>112</v>
      </c>
      <c r="K161" s="7">
        <v>125</v>
      </c>
      <c r="L161" s="13"/>
    </row>
    <row r="162" spans="1:1025" customHeight="1" ht="12.75">
      <c r="B162" s="9"/>
      <c r="C162" s="9"/>
      <c r="D162" s="15" t="s">
        <v>269</v>
      </c>
      <c r="E162" s="15"/>
      <c r="F162" s="15"/>
      <c r="G162" s="41" t="s">
        <v>3</v>
      </c>
      <c r="H162" s="7">
        <v>118</v>
      </c>
      <c r="I162" s="7">
        <v>124</v>
      </c>
      <c r="J162" s="7">
        <v>113</v>
      </c>
      <c r="K162" s="7">
        <v>126</v>
      </c>
      <c r="L162" s="13"/>
    </row>
    <row r="163" spans="1:1025" customHeight="1" ht="12.75">
      <c r="B163" s="9"/>
      <c r="C163" s="6" t="s">
        <v>270</v>
      </c>
      <c r="D163" s="6"/>
      <c r="E163" s="6"/>
      <c r="F163" s="6"/>
      <c r="G163" s="41" t="s">
        <v>3</v>
      </c>
      <c r="H163" s="7">
        <v>119</v>
      </c>
      <c r="I163" s="7">
        <v>125</v>
      </c>
      <c r="J163" s="7">
        <v>114</v>
      </c>
      <c r="K163" s="7">
        <v>127</v>
      </c>
      <c r="L163" s="13"/>
    </row>
    <row r="164" spans="1:1025" customHeight="1" ht="12.75">
      <c r="B164" s="9"/>
      <c r="C164" s="6" t="s">
        <v>271</v>
      </c>
      <c r="D164" s="6"/>
      <c r="E164" s="6"/>
      <c r="F164" s="6"/>
      <c r="G164" s="41" t="s">
        <v>3</v>
      </c>
      <c r="H164" s="7">
        <v>120</v>
      </c>
      <c r="I164" s="7">
        <v>126</v>
      </c>
      <c r="J164" s="7">
        <v>115</v>
      </c>
      <c r="K164" s="7">
        <v>128</v>
      </c>
      <c r="L164" s="13"/>
    </row>
    <row r="165" spans="1:1025" customHeight="1" ht="12.75">
      <c r="B165" s="9"/>
      <c r="C165" s="50" t="s">
        <v>77</v>
      </c>
      <c r="D165" s="6" t="s">
        <v>59</v>
      </c>
      <c r="E165" s="6"/>
      <c r="F165" s="6"/>
      <c r="G165" s="41" t="s">
        <v>3</v>
      </c>
      <c r="H165" s="7">
        <v>121</v>
      </c>
      <c r="I165" s="7">
        <v>127</v>
      </c>
      <c r="J165" s="7">
        <v>116</v>
      </c>
      <c r="K165" s="7">
        <v>129</v>
      </c>
      <c r="L165" s="13"/>
    </row>
    <row r="166" spans="1:1025" customHeight="1" ht="12.75">
      <c r="B166" s="9"/>
      <c r="C166" s="50"/>
      <c r="D166" s="6" t="s">
        <v>86</v>
      </c>
      <c r="E166" s="6"/>
      <c r="F166" s="6"/>
      <c r="G166" s="41" t="s">
        <v>3</v>
      </c>
      <c r="H166" s="7">
        <v>122</v>
      </c>
      <c r="I166" s="7">
        <v>128</v>
      </c>
      <c r="J166" s="7">
        <v>117</v>
      </c>
      <c r="K166" s="7">
        <v>130</v>
      </c>
      <c r="L166" s="13"/>
    </row>
    <row r="167" spans="1:1025" customHeight="1" ht="12.75">
      <c r="B167" s="9"/>
      <c r="C167" s="50"/>
      <c r="D167" s="6" t="s">
        <v>91</v>
      </c>
      <c r="E167" s="6"/>
      <c r="F167" s="6"/>
      <c r="G167" s="41" t="s">
        <v>3</v>
      </c>
      <c r="H167" s="7">
        <v>123</v>
      </c>
      <c r="I167" s="7">
        <v>129</v>
      </c>
      <c r="J167" s="7">
        <v>118</v>
      </c>
      <c r="K167" s="7">
        <v>131</v>
      </c>
      <c r="L167" s="13"/>
    </row>
    <row r="168" spans="1:1025" customHeight="1" ht="12.75">
      <c r="B168" s="9"/>
      <c r="C168" s="50"/>
      <c r="D168" s="6" t="s">
        <v>31</v>
      </c>
      <c r="E168" s="6"/>
      <c r="F168" s="6"/>
      <c r="G168" s="41" t="s">
        <v>3</v>
      </c>
      <c r="H168" s="7">
        <v>124</v>
      </c>
      <c r="I168" s="7">
        <v>130</v>
      </c>
      <c r="J168" s="7">
        <v>119</v>
      </c>
      <c r="K168" s="7">
        <v>132</v>
      </c>
      <c r="L168" s="13"/>
    </row>
    <row r="169" spans="1:1025" customHeight="1" ht="12.75">
      <c r="B169" s="9"/>
      <c r="C169" s="6" t="s">
        <v>219</v>
      </c>
      <c r="D169" s="6"/>
      <c r="E169" s="6"/>
      <c r="F169" s="6"/>
      <c r="G169" s="41" t="s">
        <v>3</v>
      </c>
      <c r="H169" s="7">
        <v>125</v>
      </c>
      <c r="I169" s="7">
        <v>131</v>
      </c>
      <c r="J169" s="7">
        <v>120</v>
      </c>
      <c r="K169" s="7">
        <v>133</v>
      </c>
      <c r="L169" s="13"/>
    </row>
    <row r="170" spans="1:1025" customHeight="1" ht="12.75">
      <c r="B170" s="9"/>
      <c r="C170" s="6" t="s">
        <v>272</v>
      </c>
      <c r="D170" s="6"/>
      <c r="E170" s="6"/>
      <c r="F170" s="6"/>
      <c r="G170" s="41" t="s">
        <v>3</v>
      </c>
      <c r="H170" s="7">
        <v>126</v>
      </c>
      <c r="I170" s="7">
        <v>132</v>
      </c>
      <c r="J170" s="7">
        <v>121</v>
      </c>
      <c r="K170" s="7">
        <v>134</v>
      </c>
      <c r="L170" s="13"/>
    </row>
    <row r="171" spans="1:1025" customHeight="1" ht="12.75">
      <c r="B171" s="9" t="s">
        <v>273</v>
      </c>
      <c r="C171" s="6" t="s">
        <v>274</v>
      </c>
      <c r="D171" s="6"/>
      <c r="E171" s="6"/>
      <c r="F171" s="6"/>
      <c r="G171" s="41" t="s">
        <v>3</v>
      </c>
      <c r="H171" s="7">
        <v>127</v>
      </c>
      <c r="I171" s="7">
        <v>133</v>
      </c>
      <c r="J171" s="7">
        <v>122</v>
      </c>
      <c r="K171" s="7">
        <v>135</v>
      </c>
      <c r="L171" s="13"/>
    </row>
    <row r="172" spans="1:1025" customHeight="1" ht="12.75">
      <c r="B172" s="9"/>
      <c r="C172" s="6" t="s">
        <v>271</v>
      </c>
      <c r="D172" s="6"/>
      <c r="E172" s="6"/>
      <c r="F172" s="6"/>
      <c r="G172" s="41" t="s">
        <v>3</v>
      </c>
      <c r="H172" s="7">
        <v>128</v>
      </c>
      <c r="I172" s="7">
        <v>134</v>
      </c>
      <c r="J172" s="7">
        <v>123</v>
      </c>
      <c r="K172" s="7">
        <v>136</v>
      </c>
      <c r="L172" s="13"/>
    </row>
    <row r="173" spans="1:1025" customHeight="1" ht="12.75">
      <c r="B173" s="9"/>
      <c r="C173" s="50" t="s">
        <v>77</v>
      </c>
      <c r="D173" s="6" t="s">
        <v>79</v>
      </c>
      <c r="E173" s="6"/>
      <c r="F173" s="6"/>
      <c r="G173" s="41" t="s">
        <v>3</v>
      </c>
      <c r="H173" s="7">
        <v>129</v>
      </c>
      <c r="I173" s="7">
        <v>135</v>
      </c>
      <c r="J173" s="7">
        <v>124</v>
      </c>
      <c r="K173" s="7">
        <v>137</v>
      </c>
      <c r="L173" s="13"/>
    </row>
    <row r="174" spans="1:1025" customHeight="1" ht="12.75">
      <c r="B174" s="9"/>
      <c r="C174" s="50"/>
      <c r="D174" s="6" t="s">
        <v>91</v>
      </c>
      <c r="E174" s="6"/>
      <c r="F174" s="6"/>
      <c r="G174" s="41" t="s">
        <v>3</v>
      </c>
      <c r="H174" s="7">
        <v>130</v>
      </c>
      <c r="I174" s="7">
        <v>136</v>
      </c>
      <c r="J174" s="7">
        <v>125</v>
      </c>
      <c r="K174" s="7">
        <v>138</v>
      </c>
      <c r="L174" s="13"/>
    </row>
    <row r="175" spans="1:1025" customHeight="1" ht="12.75">
      <c r="B175" s="9"/>
      <c r="C175" s="50"/>
      <c r="D175" s="6" t="s">
        <v>31</v>
      </c>
      <c r="E175" s="6"/>
      <c r="F175" s="6"/>
      <c r="G175" s="41" t="s">
        <v>3</v>
      </c>
      <c r="H175" s="7">
        <v>131</v>
      </c>
      <c r="I175" s="7">
        <v>137</v>
      </c>
      <c r="J175" s="7">
        <v>126</v>
      </c>
      <c r="K175" s="7">
        <v>139</v>
      </c>
      <c r="L175" s="13"/>
    </row>
    <row r="176" spans="1:1025" customHeight="1" ht="12.75">
      <c r="B176" s="9"/>
      <c r="C176" s="6" t="s">
        <v>275</v>
      </c>
      <c r="D176" s="6"/>
      <c r="E176" s="6"/>
      <c r="F176" s="6"/>
      <c r="G176" s="41" t="s">
        <v>3</v>
      </c>
      <c r="H176" s="7">
        <v>132</v>
      </c>
      <c r="I176" s="7">
        <v>138</v>
      </c>
      <c r="J176" s="7">
        <v>127</v>
      </c>
      <c r="K176" s="7">
        <v>140</v>
      </c>
      <c r="L176" s="13"/>
    </row>
    <row r="177" spans="1:1025" customHeight="1" ht="12.75">
      <c r="B177" s="9" t="s">
        <v>276</v>
      </c>
      <c r="C177" s="6" t="s">
        <v>293</v>
      </c>
      <c r="D177" s="6"/>
      <c r="E177" s="6"/>
      <c r="F177" s="6"/>
      <c r="G177" s="41" t="s">
        <v>3</v>
      </c>
      <c r="H177" s="7">
        <v>133</v>
      </c>
      <c r="I177" s="7">
        <v>139</v>
      </c>
      <c r="J177" s="7">
        <v>128</v>
      </c>
      <c r="K177" s="7">
        <v>141</v>
      </c>
      <c r="L177" s="13"/>
    </row>
    <row r="178" spans="1:1025" customHeight="1" ht="12.75">
      <c r="B178" s="9"/>
      <c r="C178" s="6" t="s">
        <v>217</v>
      </c>
      <c r="D178" s="6"/>
      <c r="E178" s="6"/>
      <c r="F178" s="6"/>
      <c r="G178" s="41" t="s">
        <v>3</v>
      </c>
      <c r="H178" s="7">
        <v>134</v>
      </c>
      <c r="I178" s="7">
        <v>140</v>
      </c>
      <c r="J178" s="7">
        <v>129</v>
      </c>
      <c r="K178" s="7">
        <v>142</v>
      </c>
      <c r="L178" s="13"/>
    </row>
    <row r="179" spans="1:1025" customHeight="1" ht="12.75">
      <c r="B179" s="9"/>
      <c r="C179" s="6" t="s">
        <v>218</v>
      </c>
      <c r="D179" s="6"/>
      <c r="E179" s="6"/>
      <c r="F179" s="6"/>
      <c r="G179" s="41" t="s">
        <v>3</v>
      </c>
      <c r="H179" s="7">
        <v>135</v>
      </c>
      <c r="I179" s="7">
        <v>141</v>
      </c>
      <c r="J179" s="7">
        <v>130</v>
      </c>
      <c r="K179" s="7">
        <v>143</v>
      </c>
      <c r="L179" s="13"/>
    </row>
    <row r="180" spans="1:1025" customHeight="1" ht="12.75">
      <c r="B180" s="9"/>
      <c r="C180" s="6" t="s">
        <v>219</v>
      </c>
      <c r="D180" s="6"/>
      <c r="E180" s="6"/>
      <c r="F180" s="6"/>
      <c r="G180" s="41" t="s">
        <v>3</v>
      </c>
      <c r="H180" s="7">
        <v>136</v>
      </c>
      <c r="I180" s="7">
        <v>142</v>
      </c>
      <c r="J180" s="7">
        <v>131</v>
      </c>
      <c r="K180" s="7">
        <v>144</v>
      </c>
      <c r="L180" s="13"/>
    </row>
    <row r="181" spans="1:1025" customHeight="1" ht="12.75">
      <c r="B181" s="9"/>
      <c r="C181" s="6" t="s">
        <v>220</v>
      </c>
      <c r="D181" s="6"/>
      <c r="E181" s="6"/>
      <c r="F181" s="6"/>
      <c r="G181" s="41" t="s">
        <v>3</v>
      </c>
      <c r="H181" s="7">
        <v>137</v>
      </c>
      <c r="I181" s="7">
        <v>143</v>
      </c>
      <c r="J181" s="7">
        <v>132</v>
      </c>
      <c r="K181" s="7">
        <v>145</v>
      </c>
      <c r="L181" s="13"/>
    </row>
    <row r="182" spans="1:1025" customHeight="1" ht="12.75">
      <c r="B182" s="9"/>
      <c r="C182" s="6" t="s">
        <v>221</v>
      </c>
      <c r="D182" s="6"/>
      <c r="E182" s="6"/>
      <c r="F182" s="6"/>
      <c r="G182" s="41" t="s">
        <v>3</v>
      </c>
      <c r="H182" s="7">
        <v>138</v>
      </c>
      <c r="I182" s="7">
        <v>144</v>
      </c>
      <c r="J182" s="7">
        <v>133</v>
      </c>
      <c r="K182" s="7">
        <v>146</v>
      </c>
      <c r="L182" s="13"/>
    </row>
    <row r="183" spans="1:1025" customHeight="1" ht="12.75">
      <c r="B183" s="9"/>
      <c r="C183" s="6" t="s">
        <v>222</v>
      </c>
      <c r="D183" s="6"/>
      <c r="E183" s="6"/>
      <c r="F183" s="6"/>
      <c r="G183" s="41" t="s">
        <v>3</v>
      </c>
      <c r="H183" s="7">
        <v>139</v>
      </c>
      <c r="I183" s="7">
        <v>145</v>
      </c>
      <c r="J183" s="7">
        <v>134</v>
      </c>
      <c r="K183" s="7">
        <v>147</v>
      </c>
      <c r="L183" s="13"/>
    </row>
    <row r="184" spans="1:1025" customHeight="1" ht="12.75">
      <c r="B184" s="9"/>
      <c r="C184" s="6" t="s">
        <v>223</v>
      </c>
      <c r="D184" s="6"/>
      <c r="E184" s="6"/>
      <c r="F184" s="6"/>
      <c r="G184" s="41" t="s">
        <v>3</v>
      </c>
      <c r="H184" s="7">
        <v>140</v>
      </c>
      <c r="I184" s="7">
        <v>146</v>
      </c>
      <c r="J184" s="7">
        <v>135</v>
      </c>
      <c r="K184" s="7">
        <v>148</v>
      </c>
      <c r="L184" s="13"/>
    </row>
    <row r="185" spans="1:1025" customHeight="1" ht="12.75">
      <c r="B185" s="9"/>
      <c r="C185" s="6" t="s">
        <v>224</v>
      </c>
      <c r="D185" s="6"/>
      <c r="E185" s="6"/>
      <c r="F185" s="6"/>
      <c r="G185" s="41" t="s">
        <v>3</v>
      </c>
      <c r="H185" s="7">
        <v>141</v>
      </c>
      <c r="I185" s="7">
        <v>147</v>
      </c>
      <c r="J185" s="7">
        <v>136</v>
      </c>
      <c r="K185" s="7">
        <v>149</v>
      </c>
      <c r="L185" s="13"/>
    </row>
    <row r="186" spans="1:1025" customHeight="1" ht="12.75">
      <c r="B186" s="9"/>
      <c r="C186" s="6" t="s">
        <v>144</v>
      </c>
      <c r="D186" s="6"/>
      <c r="E186" s="6"/>
      <c r="F186" s="6"/>
      <c r="G186" s="41" t="s">
        <v>3</v>
      </c>
      <c r="H186" s="7">
        <v>142</v>
      </c>
      <c r="I186" s="7">
        <v>148</v>
      </c>
      <c r="J186" s="7">
        <v>137</v>
      </c>
      <c r="K186" s="7">
        <v>150</v>
      </c>
      <c r="L186" s="13"/>
    </row>
    <row r="187" spans="1:1025" customHeight="1" ht="12.75">
      <c r="B187" s="9" t="s">
        <v>277</v>
      </c>
      <c r="C187" s="6" t="s">
        <v>137</v>
      </c>
      <c r="D187" s="6"/>
      <c r="E187" s="6"/>
      <c r="F187" s="6"/>
      <c r="G187" s="41" t="s">
        <v>3</v>
      </c>
      <c r="H187" s="7">
        <v>143</v>
      </c>
      <c r="I187" s="7">
        <v>149</v>
      </c>
      <c r="J187" s="7">
        <v>138</v>
      </c>
      <c r="K187" s="7">
        <v>151</v>
      </c>
      <c r="L187" s="13"/>
    </row>
    <row r="188" spans="1:1025" customHeight="1" ht="12.75">
      <c r="B188" s="9"/>
      <c r="C188" s="6" t="s">
        <v>226</v>
      </c>
      <c r="D188" s="6"/>
      <c r="E188" s="6"/>
      <c r="F188" s="6"/>
      <c r="G188" s="41" t="s">
        <v>3</v>
      </c>
      <c r="H188" s="7">
        <v>144</v>
      </c>
      <c r="I188" s="7">
        <v>150</v>
      </c>
      <c r="J188" s="7">
        <v>139</v>
      </c>
      <c r="K188" s="7">
        <v>152</v>
      </c>
      <c r="L188" s="13"/>
    </row>
    <row r="189" spans="1:1025" customHeight="1" ht="12.75">
      <c r="B189" s="9"/>
      <c r="C189" s="6" t="s">
        <v>139</v>
      </c>
      <c r="D189" s="6"/>
      <c r="E189" s="6"/>
      <c r="F189" s="6"/>
      <c r="G189" s="41" t="s">
        <v>3</v>
      </c>
      <c r="H189" s="7">
        <v>145</v>
      </c>
      <c r="I189" s="7">
        <v>151</v>
      </c>
      <c r="J189" s="7">
        <v>140</v>
      </c>
      <c r="K189" s="7">
        <v>153</v>
      </c>
      <c r="L189" s="13"/>
    </row>
    <row r="190" spans="1:1025" customHeight="1" ht="12.75">
      <c r="B190" s="9"/>
      <c r="C190" s="6" t="s">
        <v>140</v>
      </c>
      <c r="D190" s="6"/>
      <c r="E190" s="6"/>
      <c r="F190" s="6"/>
      <c r="G190" s="41" t="s">
        <v>3</v>
      </c>
      <c r="H190" s="7">
        <v>146</v>
      </c>
      <c r="I190" s="7">
        <v>152</v>
      </c>
      <c r="J190" s="7">
        <v>141</v>
      </c>
      <c r="K190" s="7">
        <v>154</v>
      </c>
      <c r="L190" s="13"/>
    </row>
    <row r="191" spans="1:1025" customHeight="1" ht="12.75">
      <c r="B191" s="9"/>
      <c r="C191" s="6" t="s">
        <v>141</v>
      </c>
      <c r="D191" s="6"/>
      <c r="E191" s="6"/>
      <c r="F191" s="6"/>
      <c r="G191" s="41" t="s">
        <v>3</v>
      </c>
      <c r="H191" s="7">
        <v>147</v>
      </c>
      <c r="I191" s="7">
        <v>153</v>
      </c>
      <c r="J191" s="7">
        <v>142</v>
      </c>
      <c r="K191" s="7">
        <v>155</v>
      </c>
      <c r="L191" s="13"/>
    </row>
    <row r="192" spans="1:1025" customHeight="1" ht="12.75">
      <c r="B192" s="9"/>
      <c r="C192" s="6" t="s">
        <v>142</v>
      </c>
      <c r="D192" s="6"/>
      <c r="E192" s="6"/>
      <c r="F192" s="6"/>
      <c r="G192" s="41" t="s">
        <v>3</v>
      </c>
      <c r="H192" s="7">
        <v>148</v>
      </c>
      <c r="I192" s="7">
        <v>154</v>
      </c>
      <c r="J192" s="7">
        <v>143</v>
      </c>
      <c r="K192" s="7">
        <v>156</v>
      </c>
      <c r="L192" s="13"/>
    </row>
    <row r="193" spans="1:1025" customHeight="1" ht="12.75">
      <c r="B193" s="9"/>
      <c r="C193" s="6" t="s">
        <v>143</v>
      </c>
      <c r="D193" s="6"/>
      <c r="E193" s="6"/>
      <c r="F193" s="6"/>
      <c r="G193" s="41" t="s">
        <v>3</v>
      </c>
      <c r="H193" s="7">
        <v>149</v>
      </c>
      <c r="I193" s="7">
        <v>155</v>
      </c>
      <c r="J193" s="7">
        <v>144</v>
      </c>
      <c r="K193" s="7">
        <v>157</v>
      </c>
      <c r="L193" s="13"/>
    </row>
    <row r="194" spans="1:1025" customHeight="1" ht="12.75">
      <c r="B194" s="9"/>
      <c r="C194" s="6" t="s">
        <v>31</v>
      </c>
      <c r="D194" s="6"/>
      <c r="E194" s="6"/>
      <c r="F194" s="6"/>
      <c r="G194" s="41" t="s">
        <v>3</v>
      </c>
      <c r="H194" s="7">
        <v>150</v>
      </c>
      <c r="I194" s="7">
        <v>156</v>
      </c>
      <c r="J194" s="7">
        <v>145</v>
      </c>
      <c r="K194" s="7">
        <v>158</v>
      </c>
      <c r="L194" s="13"/>
    </row>
    <row r="195" spans="1:1025" customHeight="1" ht="12.75">
      <c r="B195" s="9" t="s">
        <v>278</v>
      </c>
      <c r="C195" s="6" t="s">
        <v>9</v>
      </c>
      <c r="D195" s="6"/>
      <c r="E195" s="6"/>
      <c r="F195" s="6"/>
      <c r="G195" s="41" t="s">
        <v>3</v>
      </c>
      <c r="H195" s="7">
        <v>151</v>
      </c>
      <c r="I195" s="7">
        <v>157</v>
      </c>
      <c r="J195" s="7">
        <v>146</v>
      </c>
      <c r="K195" s="7">
        <v>159</v>
      </c>
      <c r="L195" s="13"/>
    </row>
    <row r="196" spans="1:1025" customHeight="1" ht="12.75">
      <c r="B196" s="9"/>
      <c r="C196" s="6" t="s">
        <v>124</v>
      </c>
      <c r="D196" s="6"/>
      <c r="E196" s="6"/>
      <c r="F196" s="6"/>
      <c r="G196" s="41" t="s">
        <v>3</v>
      </c>
      <c r="H196" s="7">
        <v>152</v>
      </c>
      <c r="I196" s="7">
        <v>158</v>
      </c>
      <c r="J196" s="7">
        <v>147</v>
      </c>
      <c r="K196" s="7">
        <v>160</v>
      </c>
      <c r="L196" s="13"/>
    </row>
    <row r="197" spans="1:1025" customHeight="1" ht="12.75">
      <c r="B197" s="14" t="s">
        <v>279</v>
      </c>
      <c r="C197" s="6" t="s">
        <v>294</v>
      </c>
      <c r="D197" s="6"/>
      <c r="E197" s="6"/>
      <c r="F197" s="6"/>
      <c r="G197" s="41" t="s">
        <v>3</v>
      </c>
      <c r="H197" s="7">
        <v>153</v>
      </c>
      <c r="I197" s="7">
        <v>159</v>
      </c>
      <c r="J197" s="7">
        <v>148</v>
      </c>
      <c r="K197" s="7">
        <v>161</v>
      </c>
      <c r="L197" s="13"/>
    </row>
    <row r="198" spans="1:1025" customHeight="1" ht="12.75">
      <c r="B198" s="14"/>
      <c r="C198" s="6" t="s">
        <v>295</v>
      </c>
      <c r="D198" s="6"/>
      <c r="E198" s="6"/>
      <c r="F198" s="6"/>
      <c r="G198" s="41" t="s">
        <v>3</v>
      </c>
      <c r="H198" s="7">
        <v>154</v>
      </c>
      <c r="I198" s="7">
        <v>160</v>
      </c>
      <c r="J198" s="7">
        <v>149</v>
      </c>
      <c r="K198" s="7">
        <v>162</v>
      </c>
      <c r="L198" s="13"/>
    </row>
    <row r="199" spans="1:1025" customHeight="1" ht="12.75">
      <c r="B199" s="14"/>
      <c r="C199" s="6" t="s">
        <v>296</v>
      </c>
      <c r="D199" s="6"/>
      <c r="E199" s="6"/>
      <c r="F199" s="6"/>
      <c r="G199" s="41" t="s">
        <v>3</v>
      </c>
      <c r="H199" s="7">
        <v>155</v>
      </c>
      <c r="I199" s="7">
        <v>161</v>
      </c>
      <c r="J199" s="7">
        <v>150</v>
      </c>
      <c r="K199" s="7">
        <v>163</v>
      </c>
      <c r="L199" s="13"/>
    </row>
    <row r="200" spans="1:1025" customHeight="1" ht="12.75">
      <c r="B200" s="14"/>
      <c r="C200" s="6" t="s">
        <v>297</v>
      </c>
      <c r="D200" s="6"/>
      <c r="E200" s="6"/>
      <c r="F200" s="6"/>
      <c r="G200" s="41" t="s">
        <v>3</v>
      </c>
      <c r="H200" s="7">
        <v>156</v>
      </c>
      <c r="I200" s="7">
        <v>162</v>
      </c>
      <c r="J200" s="7">
        <v>151</v>
      </c>
      <c r="K200" s="7">
        <v>164</v>
      </c>
      <c r="L200" s="13"/>
    </row>
    <row r="201" spans="1:1025" customHeight="1" ht="12.75">
      <c r="B201" s="14"/>
      <c r="C201" s="6" t="s">
        <v>298</v>
      </c>
      <c r="D201" s="6"/>
      <c r="E201" s="6"/>
      <c r="F201" s="6"/>
      <c r="G201" s="41" t="s">
        <v>3</v>
      </c>
      <c r="H201" s="7">
        <v>157</v>
      </c>
      <c r="I201" s="7">
        <v>163</v>
      </c>
      <c r="J201" s="7">
        <v>152</v>
      </c>
      <c r="K201" s="7">
        <v>165</v>
      </c>
      <c r="L201" s="13"/>
    </row>
    <row r="202" spans="1:1025" customHeight="1" ht="12.75">
      <c r="B202" s="14"/>
      <c r="C202" s="49" t="s">
        <v>299</v>
      </c>
      <c r="D202" s="49"/>
      <c r="E202" s="49"/>
      <c r="F202" s="49"/>
      <c r="G202" s="41" t="s">
        <v>3</v>
      </c>
      <c r="H202" s="7">
        <v>158</v>
      </c>
      <c r="I202" s="7">
        <v>164</v>
      </c>
      <c r="J202" s="7">
        <v>153</v>
      </c>
      <c r="K202" s="7">
        <v>166</v>
      </c>
      <c r="L202" s="13"/>
    </row>
    <row r="203" spans="1:1025" customHeight="1" ht="12.75">
      <c r="B203" s="14"/>
      <c r="C203" s="6" t="s">
        <v>280</v>
      </c>
      <c r="D203" s="6"/>
      <c r="E203" s="6"/>
      <c r="F203" s="6"/>
      <c r="G203" s="41" t="s">
        <v>3</v>
      </c>
      <c r="H203" s="7">
        <v>159</v>
      </c>
      <c r="I203" s="7">
        <v>165</v>
      </c>
      <c r="J203" s="7">
        <v>154</v>
      </c>
      <c r="K203" s="7">
        <v>167</v>
      </c>
      <c r="L203" s="13"/>
    </row>
    <row r="204" spans="1:1025" customHeight="1" ht="12.75">
      <c r="B204" s="14"/>
      <c r="C204" s="6" t="s">
        <v>300</v>
      </c>
      <c r="D204" s="6"/>
      <c r="E204" s="6"/>
      <c r="F204" s="6"/>
      <c r="G204" s="41" t="s">
        <v>3</v>
      </c>
      <c r="H204" s="7">
        <v>160</v>
      </c>
      <c r="I204" s="7">
        <v>166</v>
      </c>
      <c r="J204" s="7">
        <v>155</v>
      </c>
      <c r="K204" s="7">
        <v>168</v>
      </c>
      <c r="L204" s="13"/>
    </row>
    <row r="205" spans="1:1025" customHeight="1" ht="12.75">
      <c r="B205" s="14"/>
      <c r="C205" s="15" t="s">
        <v>301</v>
      </c>
      <c r="D205" s="15"/>
      <c r="E205" s="15"/>
      <c r="F205" s="15"/>
      <c r="G205" s="41" t="s">
        <v>3</v>
      </c>
      <c r="H205" s="7">
        <v>161</v>
      </c>
      <c r="I205" s="7">
        <v>167</v>
      </c>
      <c r="J205" s="7">
        <v>156</v>
      </c>
      <c r="K205" s="7">
        <v>169</v>
      </c>
      <c r="L205" s="13"/>
    </row>
    <row r="206" spans="1:1025" customHeight="1" ht="12.75">
      <c r="B206" s="14"/>
      <c r="C206" s="15" t="s">
        <v>282</v>
      </c>
      <c r="D206" s="15"/>
      <c r="E206" s="15"/>
      <c r="F206" s="15"/>
      <c r="G206" s="41" t="s">
        <v>3</v>
      </c>
      <c r="H206" s="7">
        <v>162</v>
      </c>
      <c r="I206" s="7">
        <v>168</v>
      </c>
      <c r="J206" s="7">
        <v>157</v>
      </c>
      <c r="K206" s="7">
        <v>170</v>
      </c>
      <c r="L206" s="13"/>
    </row>
    <row r="207" spans="1:1025" customHeight="1" ht="12.75">
      <c r="B207" s="14"/>
      <c r="C207" s="6" t="s">
        <v>283</v>
      </c>
      <c r="D207" s="6"/>
      <c r="E207" s="6"/>
      <c r="F207" s="6"/>
      <c r="G207" s="41" t="s">
        <v>3</v>
      </c>
      <c r="H207" s="7">
        <v>163</v>
      </c>
      <c r="I207" s="7">
        <v>169</v>
      </c>
      <c r="J207" s="7">
        <v>158</v>
      </c>
      <c r="K207" s="7">
        <v>171</v>
      </c>
      <c r="L207" s="13"/>
    </row>
    <row r="208" spans="1:1025" customHeight="1" ht="12.75">
      <c r="B208" s="14"/>
      <c r="C208" s="15" t="s">
        <v>284</v>
      </c>
      <c r="D208" s="15"/>
      <c r="E208" s="15"/>
      <c r="F208" s="15"/>
      <c r="G208" s="41" t="s">
        <v>3</v>
      </c>
      <c r="H208" s="7">
        <v>164</v>
      </c>
      <c r="I208" s="7">
        <v>170</v>
      </c>
      <c r="J208" s="7">
        <v>159</v>
      </c>
      <c r="K208" s="7">
        <v>172</v>
      </c>
      <c r="L208" s="13"/>
    </row>
    <row r="209" spans="1:1025" customHeight="1" ht="12.75">
      <c r="B209" s="14"/>
      <c r="C209" s="6" t="s">
        <v>285</v>
      </c>
      <c r="D209" s="6"/>
      <c r="E209" s="6"/>
      <c r="F209" s="6"/>
      <c r="G209" s="41" t="s">
        <v>3</v>
      </c>
      <c r="H209" s="7">
        <v>165</v>
      </c>
      <c r="I209" s="7">
        <v>171</v>
      </c>
      <c r="J209" s="7">
        <v>160</v>
      </c>
      <c r="K209" s="7">
        <v>173</v>
      </c>
      <c r="L209" s="13"/>
    </row>
    <row r="210" spans="1:1025" customHeight="1" ht="12.75">
      <c r="B210" s="14"/>
      <c r="C210" s="9" t="s">
        <v>286</v>
      </c>
      <c r="D210" s="14" t="s">
        <v>9</v>
      </c>
      <c r="E210" s="6" t="s">
        <v>238</v>
      </c>
      <c r="F210" s="6"/>
      <c r="G210" s="41" t="s">
        <v>3</v>
      </c>
      <c r="H210" s="7">
        <v>166</v>
      </c>
      <c r="I210" s="7">
        <v>172</v>
      </c>
      <c r="J210" s="7">
        <v>161</v>
      </c>
      <c r="K210" s="7">
        <v>174</v>
      </c>
      <c r="L210" s="13"/>
    </row>
    <row r="211" spans="1:1025" customHeight="1" ht="12.75">
      <c r="B211" s="14"/>
      <c r="C211" s="9"/>
      <c r="D211" s="14"/>
      <c r="E211" s="6" t="s">
        <v>6</v>
      </c>
      <c r="F211" s="6"/>
      <c r="G211" s="41" t="s">
        <v>3</v>
      </c>
      <c r="H211" s="7">
        <v>167</v>
      </c>
      <c r="I211" s="7">
        <v>173</v>
      </c>
      <c r="J211" s="7">
        <v>162</v>
      </c>
      <c r="K211" s="7">
        <v>175</v>
      </c>
      <c r="L211" s="13"/>
    </row>
    <row r="212" spans="1:1025" customHeight="1" ht="12.75">
      <c r="B212" s="14"/>
      <c r="C212" s="9"/>
      <c r="D212" s="14" t="s">
        <v>124</v>
      </c>
      <c r="E212" s="6" t="s">
        <v>238</v>
      </c>
      <c r="F212" s="6"/>
      <c r="G212" s="41" t="s">
        <v>3</v>
      </c>
      <c r="H212" s="7">
        <v>168</v>
      </c>
      <c r="I212" s="7">
        <v>174</v>
      </c>
      <c r="J212" s="7">
        <v>163</v>
      </c>
      <c r="K212" s="7">
        <v>176</v>
      </c>
      <c r="L212" s="13"/>
    </row>
    <row r="213" spans="1:1025" customHeight="1" ht="12.75">
      <c r="B213" s="14"/>
      <c r="C213" s="9"/>
      <c r="D213" s="14"/>
      <c r="E213" s="6" t="s">
        <v>6</v>
      </c>
      <c r="F213" s="6"/>
      <c r="G213" s="41" t="s">
        <v>3</v>
      </c>
      <c r="H213" s="7">
        <v>169</v>
      </c>
      <c r="I213" s="7">
        <v>175</v>
      </c>
      <c r="J213" s="7">
        <v>164</v>
      </c>
      <c r="K213" s="7">
        <v>177</v>
      </c>
      <c r="L213" s="13"/>
    </row>
    <row r="214" spans="1:1025" customHeight="1" ht="12.75">
      <c r="B214" s="14"/>
      <c r="C214" s="9" t="s">
        <v>287</v>
      </c>
      <c r="D214" s="14" t="s">
        <v>9</v>
      </c>
      <c r="E214" s="6" t="s">
        <v>238</v>
      </c>
      <c r="F214" s="6"/>
      <c r="G214" s="41" t="s">
        <v>3</v>
      </c>
      <c r="H214" s="7">
        <v>170</v>
      </c>
      <c r="I214" s="7">
        <v>176</v>
      </c>
      <c r="J214" s="7">
        <v>165</v>
      </c>
      <c r="K214" s="7">
        <v>178</v>
      </c>
      <c r="L214" s="13"/>
    </row>
    <row r="215" spans="1:1025" customHeight="1" ht="12.75">
      <c r="B215" s="14"/>
      <c r="C215" s="9"/>
      <c r="D215" s="14"/>
      <c r="E215" s="6" t="s">
        <v>6</v>
      </c>
      <c r="F215" s="6"/>
      <c r="G215" s="41" t="s">
        <v>3</v>
      </c>
      <c r="H215" s="7">
        <v>171</v>
      </c>
      <c r="I215" s="7">
        <v>177</v>
      </c>
      <c r="J215" s="7">
        <v>166</v>
      </c>
      <c r="K215" s="7">
        <v>179</v>
      </c>
      <c r="L215" s="13"/>
    </row>
    <row r="216" spans="1:1025" customHeight="1" ht="12.75">
      <c r="B216" s="14"/>
      <c r="C216" s="9"/>
      <c r="D216" s="14" t="s">
        <v>124</v>
      </c>
      <c r="E216" s="6" t="s">
        <v>238</v>
      </c>
      <c r="F216" s="6"/>
      <c r="G216" s="41" t="s">
        <v>3</v>
      </c>
      <c r="H216" s="7">
        <v>172</v>
      </c>
      <c r="I216" s="7">
        <v>178</v>
      </c>
      <c r="J216" s="7">
        <v>167</v>
      </c>
      <c r="K216" s="7">
        <v>180</v>
      </c>
      <c r="L216" s="13"/>
    </row>
    <row r="217" spans="1:1025" customHeight="1" ht="12.75">
      <c r="B217" s="14"/>
      <c r="C217" s="9"/>
      <c r="D217" s="14"/>
      <c r="E217" s="6" t="s">
        <v>6</v>
      </c>
      <c r="F217" s="6"/>
      <c r="G217" s="41" t="s">
        <v>3</v>
      </c>
      <c r="H217" s="7">
        <v>173</v>
      </c>
      <c r="I217" s="7">
        <v>179</v>
      </c>
      <c r="J217" s="7">
        <v>168</v>
      </c>
      <c r="K217" s="7">
        <v>181</v>
      </c>
      <c r="L217" s="13"/>
    </row>
    <row r="218" spans="1:1025" customHeight="1" ht="12.75">
      <c r="B218" s="14"/>
      <c r="C218" s="6" t="s">
        <v>288</v>
      </c>
      <c r="D218" s="6"/>
      <c r="E218" s="6"/>
      <c r="F218" s="6"/>
      <c r="G218" s="41" t="s">
        <v>3</v>
      </c>
      <c r="H218" s="7">
        <v>174</v>
      </c>
      <c r="I218" s="7">
        <v>180</v>
      </c>
      <c r="J218" s="7">
        <v>169</v>
      </c>
      <c r="K218" s="7">
        <v>182</v>
      </c>
      <c r="L218" s="13"/>
    </row>
    <row r="219" spans="1:1025" customHeight="1" ht="12.75">
      <c r="B219" s="14"/>
      <c r="C219" s="6" t="s">
        <v>289</v>
      </c>
      <c r="D219" s="6"/>
      <c r="E219" s="6"/>
      <c r="F219" s="6"/>
      <c r="G219" s="41" t="s">
        <v>3</v>
      </c>
      <c r="H219" s="7">
        <v>175</v>
      </c>
      <c r="I219" s="7">
        <v>181</v>
      </c>
      <c r="J219" s="7">
        <v>170</v>
      </c>
      <c r="K219" s="7">
        <v>183</v>
      </c>
      <c r="L219" s="13"/>
    </row>
    <row r="220" spans="1:1025" customHeight="1" ht="12.75">
      <c r="B220" s="14"/>
      <c r="C220" s="15" t="s">
        <v>290</v>
      </c>
      <c r="D220" s="15"/>
      <c r="E220" s="15"/>
      <c r="F220" s="15"/>
      <c r="G220" s="41" t="s">
        <v>3</v>
      </c>
      <c r="H220" s="7">
        <v>176</v>
      </c>
      <c r="I220" s="7">
        <v>182</v>
      </c>
      <c r="J220" s="7">
        <v>171</v>
      </c>
      <c r="K220" s="7">
        <v>184</v>
      </c>
      <c r="L220" s="13"/>
    </row>
    <row r="221" spans="1:1025" customHeight="1" ht="12.75">
      <c r="B221" s="14"/>
      <c r="C221" s="15" t="s">
        <v>302</v>
      </c>
      <c r="D221" s="15"/>
      <c r="E221" s="15"/>
      <c r="F221" s="15"/>
      <c r="G221" s="41" t="s">
        <v>3</v>
      </c>
      <c r="H221" s="7">
        <v>177</v>
      </c>
      <c r="I221" s="7">
        <v>183</v>
      </c>
      <c r="J221" s="7">
        <v>172</v>
      </c>
      <c r="K221" s="7">
        <v>185</v>
      </c>
      <c r="L221" s="13"/>
    </row>
    <row r="222" spans="1:1025" customHeight="1" ht="12.75">
      <c r="B222" s="14"/>
      <c r="C222" s="6" t="s">
        <v>31</v>
      </c>
      <c r="D222" s="6"/>
      <c r="E222" s="6"/>
      <c r="F222" s="6"/>
      <c r="G222" s="41" t="s">
        <v>3</v>
      </c>
      <c r="H222" s="7">
        <v>178</v>
      </c>
      <c r="I222" s="7">
        <v>184</v>
      </c>
      <c r="J222" s="7">
        <v>173</v>
      </c>
      <c r="K222" s="7">
        <v>186</v>
      </c>
      <c r="L222" s="13"/>
    </row>
    <row r="223" spans="1:1025" customHeight="1" ht="12.75">
      <c r="B223" s="9" t="s">
        <v>303</v>
      </c>
      <c r="C223" s="14" t="s">
        <v>304</v>
      </c>
      <c r="D223" s="9" t="s">
        <v>237</v>
      </c>
      <c r="E223" s="14" t="s">
        <v>9</v>
      </c>
      <c r="F223" s="22" t="s">
        <v>238</v>
      </c>
      <c r="G223" s="41" t="s">
        <v>3</v>
      </c>
      <c r="H223" s="7">
        <v>179</v>
      </c>
      <c r="I223" s="7">
        <v>185</v>
      </c>
      <c r="J223" s="7">
        <v>174</v>
      </c>
      <c r="K223" s="7">
        <v>187</v>
      </c>
      <c r="L223" s="13"/>
    </row>
    <row r="224" spans="1:1025" customHeight="1" ht="12.8">
      <c r="B224" s="9"/>
      <c r="C224" s="14"/>
      <c r="D224" s="9"/>
      <c r="E224" s="14"/>
      <c r="F224" s="22" t="s">
        <v>6</v>
      </c>
      <c r="G224" s="41" t="s">
        <v>3</v>
      </c>
      <c r="H224" s="7">
        <v>180</v>
      </c>
      <c r="I224" s="7">
        <v>186</v>
      </c>
      <c r="J224" s="7">
        <v>175</v>
      </c>
      <c r="K224" s="7">
        <v>188</v>
      </c>
      <c r="L224" s="13"/>
    </row>
    <row r="225" spans="1:1025" customHeight="1" ht="12.75">
      <c r="B225" s="9"/>
      <c r="C225" s="14"/>
      <c r="D225" s="9"/>
      <c r="E225" s="14" t="s">
        <v>124</v>
      </c>
      <c r="F225" s="22" t="s">
        <v>238</v>
      </c>
      <c r="G225" s="41" t="s">
        <v>3</v>
      </c>
      <c r="H225" s="7">
        <v>181</v>
      </c>
      <c r="I225" s="7">
        <v>187</v>
      </c>
      <c r="J225" s="7">
        <v>176</v>
      </c>
      <c r="K225" s="7">
        <v>189</v>
      </c>
      <c r="L225" s="13"/>
    </row>
    <row r="226" spans="1:1025" customHeight="1" ht="12.8">
      <c r="B226" s="9"/>
      <c r="C226" s="14"/>
      <c r="D226" s="9"/>
      <c r="E226" s="14"/>
      <c r="F226" s="22" t="s">
        <v>6</v>
      </c>
      <c r="G226" s="41" t="s">
        <v>3</v>
      </c>
      <c r="H226" s="7">
        <v>182</v>
      </c>
      <c r="I226" s="7">
        <v>188</v>
      </c>
      <c r="J226" s="7">
        <v>177</v>
      </c>
      <c r="K226" s="7">
        <v>190</v>
      </c>
      <c r="L226" s="13"/>
    </row>
    <row r="227" spans="1:1025" customHeight="1" ht="12.75">
      <c r="B227" s="9"/>
      <c r="C227" s="14"/>
      <c r="D227" s="9" t="s">
        <v>239</v>
      </c>
      <c r="E227" s="14" t="s">
        <v>9</v>
      </c>
      <c r="F227" s="22" t="s">
        <v>238</v>
      </c>
      <c r="G227" s="41" t="s">
        <v>3</v>
      </c>
      <c r="H227" s="7">
        <v>183</v>
      </c>
      <c r="I227" s="7">
        <v>189</v>
      </c>
      <c r="J227" s="7">
        <v>178</v>
      </c>
      <c r="K227" s="7">
        <v>191</v>
      </c>
      <c r="L227" s="13"/>
    </row>
    <row r="228" spans="1:1025" customHeight="1" ht="12.8">
      <c r="B228" s="9"/>
      <c r="C228" s="14"/>
      <c r="D228" s="9"/>
      <c r="E228" s="14"/>
      <c r="F228" s="22" t="s">
        <v>6</v>
      </c>
      <c r="G228" s="41" t="s">
        <v>3</v>
      </c>
      <c r="H228" s="7">
        <v>184</v>
      </c>
      <c r="I228" s="7">
        <v>190</v>
      </c>
      <c r="J228" s="7">
        <v>179</v>
      </c>
      <c r="K228" s="7">
        <v>192</v>
      </c>
      <c r="L228" s="13"/>
    </row>
    <row r="229" spans="1:1025" customHeight="1" ht="12.75">
      <c r="B229" s="9"/>
      <c r="C229" s="14"/>
      <c r="D229" s="9"/>
      <c r="E229" s="14" t="s">
        <v>124</v>
      </c>
      <c r="F229" s="22" t="s">
        <v>238</v>
      </c>
      <c r="G229" s="41" t="s">
        <v>3</v>
      </c>
      <c r="H229" s="7">
        <v>185</v>
      </c>
      <c r="I229" s="7">
        <v>191</v>
      </c>
      <c r="J229" s="7">
        <v>180</v>
      </c>
      <c r="K229" s="7">
        <v>193</v>
      </c>
      <c r="L229" s="13"/>
    </row>
    <row r="230" spans="1:1025" customHeight="1" ht="12.8">
      <c r="B230" s="9"/>
      <c r="C230" s="14"/>
      <c r="D230" s="9"/>
      <c r="E230" s="14"/>
      <c r="F230" s="22" t="s">
        <v>6</v>
      </c>
      <c r="G230" s="41" t="s">
        <v>3</v>
      </c>
      <c r="H230" s="7">
        <v>186</v>
      </c>
      <c r="I230" s="7">
        <v>192</v>
      </c>
      <c r="J230" s="7">
        <v>181</v>
      </c>
      <c r="K230" s="7">
        <v>194</v>
      </c>
      <c r="L230" s="13"/>
    </row>
    <row r="231" spans="1:1025" customHeight="1" ht="12.75">
      <c r="B231" s="9"/>
      <c r="C231" s="14"/>
      <c r="D231" s="9" t="s">
        <v>240</v>
      </c>
      <c r="E231" s="14" t="s">
        <v>9</v>
      </c>
      <c r="F231" s="22" t="s">
        <v>238</v>
      </c>
      <c r="G231" s="41" t="s">
        <v>3</v>
      </c>
      <c r="H231" s="7">
        <v>187</v>
      </c>
      <c r="I231" s="7">
        <v>193</v>
      </c>
      <c r="J231" s="7">
        <v>182</v>
      </c>
      <c r="K231" s="7">
        <v>195</v>
      </c>
      <c r="L231" s="13"/>
    </row>
    <row r="232" spans="1:1025" customHeight="1" ht="12.8">
      <c r="B232" s="9"/>
      <c r="C232" s="14"/>
      <c r="D232" s="9"/>
      <c r="E232" s="14"/>
      <c r="F232" s="22" t="s">
        <v>6</v>
      </c>
      <c r="G232" s="41" t="s">
        <v>3</v>
      </c>
      <c r="H232" s="7">
        <v>188</v>
      </c>
      <c r="I232" s="7">
        <v>194</v>
      </c>
      <c r="J232" s="7">
        <v>183</v>
      </c>
      <c r="K232" s="7">
        <v>196</v>
      </c>
      <c r="L232" s="13"/>
    </row>
    <row r="233" spans="1:1025" customHeight="1" ht="12.75">
      <c r="B233" s="9"/>
      <c r="C233" s="14"/>
      <c r="D233" s="9"/>
      <c r="E233" s="14" t="s">
        <v>124</v>
      </c>
      <c r="F233" s="22" t="s">
        <v>238</v>
      </c>
      <c r="G233" s="41" t="s">
        <v>3</v>
      </c>
      <c r="H233" s="7">
        <v>189</v>
      </c>
      <c r="I233" s="7">
        <v>195</v>
      </c>
      <c r="J233" s="7">
        <v>184</v>
      </c>
      <c r="K233" s="7">
        <v>197</v>
      </c>
      <c r="L233" s="13"/>
    </row>
    <row r="234" spans="1:1025" customHeight="1" ht="12.8">
      <c r="B234" s="9"/>
      <c r="C234" s="14"/>
      <c r="D234" s="9"/>
      <c r="E234" s="14"/>
      <c r="F234" s="22" t="s">
        <v>6</v>
      </c>
      <c r="G234" s="41" t="s">
        <v>3</v>
      </c>
      <c r="H234" s="7">
        <v>190</v>
      </c>
      <c r="I234" s="7">
        <v>196</v>
      </c>
      <c r="J234" s="7">
        <v>185</v>
      </c>
      <c r="K234" s="7">
        <v>198</v>
      </c>
      <c r="L234" s="13"/>
    </row>
    <row r="235" spans="1:1025" customHeight="1" ht="12.75">
      <c r="B235" s="9"/>
      <c r="C235" s="14"/>
      <c r="D235" s="9" t="s">
        <v>305</v>
      </c>
      <c r="E235" s="14" t="s">
        <v>9</v>
      </c>
      <c r="F235" s="22" t="s">
        <v>238</v>
      </c>
      <c r="G235" s="41" t="s">
        <v>3</v>
      </c>
      <c r="H235" s="7">
        <v>191</v>
      </c>
      <c r="I235" s="7">
        <v>197</v>
      </c>
      <c r="J235" s="7">
        <v>186</v>
      </c>
      <c r="K235" s="7">
        <v>199</v>
      </c>
      <c r="L235" s="13"/>
    </row>
    <row r="236" spans="1:1025" customHeight="1" ht="12.8">
      <c r="B236" s="9"/>
      <c r="C236" s="14"/>
      <c r="D236" s="9"/>
      <c r="E236" s="14"/>
      <c r="F236" s="22" t="s">
        <v>6</v>
      </c>
      <c r="G236" s="41" t="s">
        <v>3</v>
      </c>
      <c r="H236" s="7">
        <v>192</v>
      </c>
      <c r="I236" s="7">
        <v>198</v>
      </c>
      <c r="J236" s="7">
        <v>187</v>
      </c>
      <c r="K236" s="7">
        <v>200</v>
      </c>
      <c r="L236" s="13"/>
    </row>
    <row r="237" spans="1:1025" customHeight="1" ht="12.75">
      <c r="B237" s="9"/>
      <c r="C237" s="14"/>
      <c r="D237" s="9"/>
      <c r="E237" s="14" t="s">
        <v>124</v>
      </c>
      <c r="F237" s="22" t="s">
        <v>238</v>
      </c>
      <c r="G237" s="41" t="s">
        <v>3</v>
      </c>
      <c r="H237" s="7">
        <v>193</v>
      </c>
      <c r="I237" s="7">
        <v>199</v>
      </c>
      <c r="J237" s="7">
        <v>188</v>
      </c>
      <c r="K237" s="7">
        <v>201</v>
      </c>
      <c r="L237" s="13"/>
    </row>
    <row r="238" spans="1:1025" customHeight="1" ht="12.8">
      <c r="B238" s="9"/>
      <c r="C238" s="14"/>
      <c r="D238" s="9"/>
      <c r="E238" s="14"/>
      <c r="F238" s="22" t="s">
        <v>6</v>
      </c>
      <c r="G238" s="41" t="s">
        <v>3</v>
      </c>
      <c r="H238" s="7">
        <v>194</v>
      </c>
      <c r="I238" s="7">
        <v>200</v>
      </c>
      <c r="J238" s="7">
        <v>189</v>
      </c>
      <c r="K238" s="7">
        <v>202</v>
      </c>
      <c r="L238" s="13"/>
    </row>
    <row r="239" spans="1:1025" customHeight="1" ht="12.75">
      <c r="B239" s="9"/>
      <c r="C239" s="14"/>
      <c r="D239" s="6" t="s">
        <v>306</v>
      </c>
      <c r="E239" s="6"/>
      <c r="F239" s="6"/>
      <c r="G239" s="41" t="s">
        <v>3</v>
      </c>
      <c r="H239" s="7">
        <v>195</v>
      </c>
      <c r="I239" s="7">
        <v>201</v>
      </c>
      <c r="J239" s="7">
        <v>190</v>
      </c>
      <c r="K239" s="7">
        <v>203</v>
      </c>
      <c r="L239" s="13"/>
    </row>
    <row r="240" spans="1:1025" customHeight="1" ht="12.75">
      <c r="B240" s="9"/>
      <c r="C240" s="14"/>
      <c r="D240" s="6" t="s">
        <v>307</v>
      </c>
      <c r="E240" s="6"/>
      <c r="F240" s="6"/>
      <c r="G240" s="41" t="s">
        <v>3</v>
      </c>
      <c r="H240" s="7">
        <v>196</v>
      </c>
      <c r="I240" s="7">
        <v>202</v>
      </c>
      <c r="J240" s="7">
        <v>191</v>
      </c>
      <c r="K240" s="7">
        <v>204</v>
      </c>
      <c r="L240" s="13"/>
    </row>
    <row r="241" spans="1:1025" customHeight="1" ht="12.75">
      <c r="B241" s="9"/>
      <c r="C241" s="14"/>
      <c r="D241" s="6" t="s">
        <v>31</v>
      </c>
      <c r="E241" s="6"/>
      <c r="F241" s="6"/>
      <c r="G241" s="41" t="s">
        <v>3</v>
      </c>
      <c r="H241" s="7">
        <v>197</v>
      </c>
      <c r="I241" s="7">
        <v>203</v>
      </c>
      <c r="J241" s="7">
        <v>192</v>
      </c>
      <c r="K241" s="7">
        <v>205</v>
      </c>
      <c r="L241" s="13"/>
    </row>
    <row r="242" spans="1:1025" customHeight="1" ht="12.75">
      <c r="B242" s="9"/>
      <c r="C242" s="6" t="s">
        <v>308</v>
      </c>
      <c r="D242" s="6"/>
      <c r="E242" s="6"/>
      <c r="F242" s="6"/>
      <c r="G242" s="41" t="s">
        <v>3</v>
      </c>
      <c r="H242" s="7">
        <v>198</v>
      </c>
      <c r="I242" s="7">
        <v>204</v>
      </c>
      <c r="J242" s="7">
        <v>193</v>
      </c>
      <c r="K242" s="7">
        <v>206</v>
      </c>
      <c r="L242" s="13"/>
    </row>
    <row r="243" spans="1:1025" customHeight="1" ht="12.75">
      <c r="B243" s="9"/>
      <c r="C243" s="6" t="s">
        <v>31</v>
      </c>
      <c r="D243" s="6"/>
      <c r="E243" s="6"/>
      <c r="F243" s="6"/>
      <c r="G243" s="41" t="s">
        <v>3</v>
      </c>
      <c r="H243" s="7">
        <v>199</v>
      </c>
      <c r="I243" s="7">
        <v>205</v>
      </c>
      <c r="J243" s="7">
        <v>194</v>
      </c>
      <c r="K243" s="7">
        <v>207</v>
      </c>
      <c r="L243" s="13"/>
    </row>
    <row r="244" spans="1:1025" customHeight="1" ht="12.75">
      <c r="B244" s="6" t="s">
        <v>309</v>
      </c>
      <c r="C244" s="6"/>
      <c r="D244" s="6"/>
      <c r="E244" s="6"/>
      <c r="F244" s="6"/>
      <c r="G244" s="41" t="s">
        <v>3</v>
      </c>
      <c r="H244" s="7">
        <v>200</v>
      </c>
      <c r="I244" s="7">
        <v>206</v>
      </c>
      <c r="J244" s="7">
        <v>195</v>
      </c>
      <c r="K244" s="7">
        <v>208</v>
      </c>
      <c r="L244" s="13"/>
    </row>
    <row r="245" spans="1:1025" customHeight="1" ht="18">
      <c r="B245" s="3" t="s">
        <v>310</v>
      </c>
      <c r="C245" s="3"/>
      <c r="D245" s="3"/>
      <c r="E245" s="3"/>
      <c r="F245" s="3"/>
      <c r="G245" s="3"/>
      <c r="H245" s="18">
        <f>SUM(H153:H244)</f>
        <v>14214</v>
      </c>
      <c r="I245" s="18">
        <f>SUM(I153:I244)</f>
        <v>14766</v>
      </c>
      <c r="J245" s="18">
        <f>SUM(J153:J244)</f>
        <v>13754</v>
      </c>
      <c r="K245" s="18">
        <f>SUM(K153:K244)</f>
        <v>14950</v>
      </c>
      <c r="L245" s="18">
        <f>SUM(L153:L244)</f>
        <v>0</v>
      </c>
    </row>
    <row r="246" spans="1:1025" customHeight="1" ht="12.7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025" customHeight="1" ht="12.75">
      <c r="B247" s="1"/>
      <c r="C247" s="1"/>
      <c r="D247" s="1"/>
      <c r="E247" s="1"/>
      <c r="F247" s="1"/>
      <c r="G247" s="1"/>
      <c r="H247" s="38"/>
      <c r="I247" s="52"/>
      <c r="J247" s="52"/>
      <c r="K247" s="52"/>
      <c r="L247" s="52"/>
    </row>
    <row r="248" spans="1:1025" customHeight="1" ht="12.8">
      <c r="B248" s="53" t="s">
        <v>311</v>
      </c>
      <c r="C248" s="54"/>
      <c r="D248" s="54"/>
      <c r="E248" s="54"/>
      <c r="F248" s="54"/>
      <c r="G248" s="55"/>
      <c r="H248" s="7">
        <v>187</v>
      </c>
      <c r="I248" s="7">
        <v>193</v>
      </c>
      <c r="J248" s="7">
        <v>182</v>
      </c>
      <c r="K248" s="7">
        <v>195</v>
      </c>
      <c r="L248" s="56"/>
    </row>
    <row r="249" spans="1:1025" customHeight="1" ht="12.75">
      <c r="B249" s="1"/>
      <c r="C249" s="1"/>
      <c r="D249" s="1"/>
      <c r="E249" s="1"/>
      <c r="F249" s="1"/>
      <c r="G249" s="1"/>
      <c r="H249" s="52"/>
      <c r="I249" s="52"/>
      <c r="J249" s="52"/>
      <c r="K249" s="52"/>
      <c r="L249" s="52"/>
    </row>
    <row r="250" spans="1:1025" customHeight="1" ht="12.8">
      <c r="B250" s="53" t="s">
        <v>312</v>
      </c>
      <c r="C250" s="54"/>
      <c r="D250" s="54"/>
      <c r="E250" s="54"/>
      <c r="F250" s="54"/>
      <c r="G250" s="55"/>
      <c r="H250" s="7">
        <v>178</v>
      </c>
      <c r="I250" s="7">
        <v>184</v>
      </c>
      <c r="J250" s="7">
        <v>173</v>
      </c>
      <c r="K250" s="7">
        <v>186</v>
      </c>
      <c r="L250" s="56"/>
    </row>
    <row r="251" spans="1:1025" customHeight="1" ht="12.75">
      <c r="B251" s="1"/>
      <c r="C251" s="1"/>
      <c r="D251" s="1"/>
      <c r="E251" s="1"/>
      <c r="F251" s="1"/>
      <c r="G251" s="1"/>
      <c r="H251" s="1"/>
      <c r="I251" s="38"/>
      <c r="J251" s="52"/>
      <c r="K251" s="52"/>
      <c r="L251" s="52"/>
    </row>
    <row r="252" spans="1:1025" customHeight="1" ht="12.75">
      <c r="B252" s="53" t="s">
        <v>313</v>
      </c>
      <c r="C252" s="54"/>
      <c r="D252" s="54"/>
      <c r="E252" s="54"/>
      <c r="F252" s="54"/>
      <c r="G252" s="55"/>
      <c r="H252" s="7">
        <v>186</v>
      </c>
      <c r="I252" s="7">
        <v>192</v>
      </c>
      <c r="J252" s="7">
        <v>181</v>
      </c>
      <c r="K252" s="7">
        <v>194</v>
      </c>
      <c r="L252" s="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B14"/>
    <mergeCell ref="C4:C7"/>
    <mergeCell ref="D4:D5"/>
    <mergeCell ref="D6:D7"/>
    <mergeCell ref="C8:C11"/>
    <mergeCell ref="D8:D9"/>
    <mergeCell ref="D10:D11"/>
    <mergeCell ref="C12:F12"/>
    <mergeCell ref="C13:F13"/>
    <mergeCell ref="C14:F14"/>
    <mergeCell ref="B15:B52"/>
    <mergeCell ref="C15:C16"/>
    <mergeCell ref="D15:F15"/>
    <mergeCell ref="D16:F16"/>
    <mergeCell ref="C17:C18"/>
    <mergeCell ref="D17:F17"/>
    <mergeCell ref="D18:F18"/>
    <mergeCell ref="C19:F19"/>
    <mergeCell ref="C20:F20"/>
    <mergeCell ref="C21:F21"/>
    <mergeCell ref="C22:F22"/>
    <mergeCell ref="C23:F23"/>
    <mergeCell ref="C24:F24"/>
    <mergeCell ref="C25:F25"/>
    <mergeCell ref="C26:C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C36:C43"/>
    <mergeCell ref="D36:F36"/>
    <mergeCell ref="D37:F37"/>
    <mergeCell ref="D38:F38"/>
    <mergeCell ref="D39:F39"/>
    <mergeCell ref="D40:F40"/>
    <mergeCell ref="D41:F41"/>
    <mergeCell ref="D42:F42"/>
    <mergeCell ref="D43:F43"/>
    <mergeCell ref="C44:C45"/>
    <mergeCell ref="D44:F44"/>
    <mergeCell ref="D45:F45"/>
    <mergeCell ref="C46:C48"/>
    <mergeCell ref="D46:F46"/>
    <mergeCell ref="D47:F47"/>
    <mergeCell ref="D48:F48"/>
    <mergeCell ref="C49:C50"/>
    <mergeCell ref="D49:F49"/>
    <mergeCell ref="D50:F50"/>
    <mergeCell ref="C51:F51"/>
    <mergeCell ref="C52:F52"/>
    <mergeCell ref="B53:B72"/>
    <mergeCell ref="C53:C70"/>
    <mergeCell ref="D53:D56"/>
    <mergeCell ref="E53:E54"/>
    <mergeCell ref="E55:E56"/>
    <mergeCell ref="D57:D60"/>
    <mergeCell ref="E57:E58"/>
    <mergeCell ref="E59:E60"/>
    <mergeCell ref="D61:D64"/>
    <mergeCell ref="E61:E62"/>
    <mergeCell ref="E63:E64"/>
    <mergeCell ref="D65:D68"/>
    <mergeCell ref="E65:E66"/>
    <mergeCell ref="E67:E68"/>
    <mergeCell ref="D69:F69"/>
    <mergeCell ref="D70:F70"/>
    <mergeCell ref="C71:F71"/>
    <mergeCell ref="C72:F72"/>
    <mergeCell ref="B73:F73"/>
    <mergeCell ref="B74:F74"/>
    <mergeCell ref="B78:G78"/>
    <mergeCell ref="B79:B95"/>
    <mergeCell ref="C79:F79"/>
    <mergeCell ref="C80:C83"/>
    <mergeCell ref="D80:D81"/>
    <mergeCell ref="D82:D83"/>
    <mergeCell ref="C84:F84"/>
    <mergeCell ref="C85:F85"/>
    <mergeCell ref="C86:C89"/>
    <mergeCell ref="D86:D87"/>
    <mergeCell ref="D88:D89"/>
    <mergeCell ref="C90:F90"/>
    <mergeCell ref="C91:F91"/>
    <mergeCell ref="C92:F92"/>
    <mergeCell ref="C93:F93"/>
    <mergeCell ref="C94:F94"/>
    <mergeCell ref="C95:F95"/>
    <mergeCell ref="B96:B103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B104:B113"/>
    <mergeCell ref="C104:C105"/>
    <mergeCell ref="D104:F104"/>
    <mergeCell ref="D105:F105"/>
    <mergeCell ref="C106:F106"/>
    <mergeCell ref="C107:F107"/>
    <mergeCell ref="C108:C111"/>
    <mergeCell ref="D108:F108"/>
    <mergeCell ref="D109:F109"/>
    <mergeCell ref="D110:F110"/>
    <mergeCell ref="D111:F111"/>
    <mergeCell ref="C112:F112"/>
    <mergeCell ref="C113:F113"/>
    <mergeCell ref="B114:B119"/>
    <mergeCell ref="C114:F114"/>
    <mergeCell ref="C115:F115"/>
    <mergeCell ref="C116:C118"/>
    <mergeCell ref="D116:F116"/>
    <mergeCell ref="D117:F117"/>
    <mergeCell ref="D118:F118"/>
    <mergeCell ref="C119:F119"/>
    <mergeCell ref="B120:B123"/>
    <mergeCell ref="C120:F120"/>
    <mergeCell ref="C121:F121"/>
    <mergeCell ref="C122:F122"/>
    <mergeCell ref="C123:F123"/>
    <mergeCell ref="B124:B127"/>
    <mergeCell ref="C124:F124"/>
    <mergeCell ref="C125:F125"/>
    <mergeCell ref="C126:F126"/>
    <mergeCell ref="C127:F127"/>
    <mergeCell ref="B128:B129"/>
    <mergeCell ref="C128:F128"/>
    <mergeCell ref="C129:F129"/>
    <mergeCell ref="B130:B147"/>
    <mergeCell ref="C130:F130"/>
    <mergeCell ref="C131:F131"/>
    <mergeCell ref="C132:F132"/>
    <mergeCell ref="C133:F133"/>
    <mergeCell ref="C134:F134"/>
    <mergeCell ref="C135:F135"/>
    <mergeCell ref="C136:C139"/>
    <mergeCell ref="D136:D137"/>
    <mergeCell ref="E136:F136"/>
    <mergeCell ref="E137:F137"/>
    <mergeCell ref="D138:D139"/>
    <mergeCell ref="E138:F138"/>
    <mergeCell ref="E139:F139"/>
    <mergeCell ref="C140:C143"/>
    <mergeCell ref="D140:D141"/>
    <mergeCell ref="E140:F140"/>
    <mergeCell ref="E141:F141"/>
    <mergeCell ref="D142:D143"/>
    <mergeCell ref="E142:F142"/>
    <mergeCell ref="E143:F143"/>
    <mergeCell ref="C144:F144"/>
    <mergeCell ref="C145:F145"/>
    <mergeCell ref="C146:F146"/>
    <mergeCell ref="C147:F147"/>
    <mergeCell ref="B148:G148"/>
    <mergeCell ref="B152:G152"/>
    <mergeCell ref="B153:B160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B161:B170"/>
    <mergeCell ref="C161:C162"/>
    <mergeCell ref="D161:F161"/>
    <mergeCell ref="D162:F162"/>
    <mergeCell ref="C163:F163"/>
    <mergeCell ref="C164:F164"/>
    <mergeCell ref="C165:C168"/>
    <mergeCell ref="D165:F165"/>
    <mergeCell ref="D166:F166"/>
    <mergeCell ref="D167:F167"/>
    <mergeCell ref="D168:F168"/>
    <mergeCell ref="C169:F169"/>
    <mergeCell ref="C170:F170"/>
    <mergeCell ref="B171:B176"/>
    <mergeCell ref="C171:F171"/>
    <mergeCell ref="C172:F172"/>
    <mergeCell ref="C173:C175"/>
    <mergeCell ref="D173:F173"/>
    <mergeCell ref="D174:F174"/>
    <mergeCell ref="D175:F175"/>
    <mergeCell ref="C176:F176"/>
    <mergeCell ref="B177:B18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B187:B194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B195:B196"/>
    <mergeCell ref="C195:F195"/>
    <mergeCell ref="C196:F196"/>
    <mergeCell ref="B197:B222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C213"/>
    <mergeCell ref="D210:D211"/>
    <mergeCell ref="E210:F210"/>
    <mergeCell ref="E211:F211"/>
    <mergeCell ref="D212:D213"/>
    <mergeCell ref="E212:F212"/>
    <mergeCell ref="E213:F213"/>
    <mergeCell ref="C214:C217"/>
    <mergeCell ref="D214:D215"/>
    <mergeCell ref="E214:F214"/>
    <mergeCell ref="E215:F215"/>
    <mergeCell ref="D216:D217"/>
    <mergeCell ref="E216:F216"/>
    <mergeCell ref="E217:F217"/>
    <mergeCell ref="C218:F218"/>
    <mergeCell ref="C219:F219"/>
    <mergeCell ref="C220:F220"/>
    <mergeCell ref="C221:F221"/>
    <mergeCell ref="C222:F222"/>
    <mergeCell ref="B223:B243"/>
    <mergeCell ref="C223:C241"/>
    <mergeCell ref="D223:D226"/>
    <mergeCell ref="E223:E224"/>
    <mergeCell ref="E225:E226"/>
    <mergeCell ref="D227:D230"/>
    <mergeCell ref="E227:E228"/>
    <mergeCell ref="E229:E230"/>
    <mergeCell ref="D231:D234"/>
    <mergeCell ref="E231:E232"/>
    <mergeCell ref="E233:E234"/>
    <mergeCell ref="D235:D238"/>
    <mergeCell ref="E235:E236"/>
    <mergeCell ref="E237:E238"/>
    <mergeCell ref="D239:F239"/>
    <mergeCell ref="D240:F240"/>
    <mergeCell ref="D241:F241"/>
    <mergeCell ref="C242:F242"/>
    <mergeCell ref="C243:F243"/>
    <mergeCell ref="B244:F244"/>
    <mergeCell ref="B245:G245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70"/>
  <sheetViews>
    <sheetView tabSelected="0" workbookViewId="0" zoomScale="75" zoomScaleNormal="75" showGridLines="true" showRowColHeaders="1">
      <selection activeCell="I39" sqref="I39"/>
    </sheetView>
  </sheetViews>
  <sheetFormatPr defaultRowHeight="14.4" outlineLevelRow="0" outlineLevelCol="0"/>
  <cols>
    <col min="1" max="1" width="4.7244897959184" customWidth="true" style="0"/>
    <col min="2" max="2" width="118.79081632653" customWidth="true" style="0"/>
    <col min="3" max="3" width="14.173469387755" customWidth="true" style="0"/>
    <col min="4" max="4" width="14.173469387755" customWidth="true" style="0"/>
    <col min="5" max="5" width="14.173469387755" customWidth="true" style="0"/>
    <col min="6" max="6" width="14.173469387755" customWidth="true" style="0"/>
    <col min="7" max="7" width="14.173469387755" customWidth="true" style="0"/>
    <col min="8" max="8" width="10.933673469388" customWidth="true" style="0"/>
    <col min="9" max="9" width="10.933673469388" customWidth="true" style="0"/>
    <col min="10" max="10" width="0" hidden="true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3" spans="1:1025" customHeight="1" ht="18">
      <c r="B3" s="3" t="s">
        <v>314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</row>
    <row r="4" spans="1:1025" customHeight="1" ht="12.8">
      <c r="B4" s="57" t="s">
        <v>315</v>
      </c>
      <c r="C4" s="7">
        <v>186</v>
      </c>
      <c r="D4" s="7">
        <v>192</v>
      </c>
      <c r="E4" s="7">
        <v>181</v>
      </c>
      <c r="F4" s="7">
        <v>194</v>
      </c>
      <c r="G4" s="57"/>
    </row>
    <row r="5" spans="1:1025" customHeight="1" ht="12.8">
      <c r="B5" s="57" t="s">
        <v>316</v>
      </c>
      <c r="C5" s="7">
        <v>187</v>
      </c>
      <c r="D5" s="7">
        <v>193</v>
      </c>
      <c r="E5" s="7">
        <v>182</v>
      </c>
      <c r="F5" s="7">
        <v>195</v>
      </c>
      <c r="G5" s="57"/>
    </row>
    <row r="6" spans="1:1025" customHeight="1" ht="12.75">
      <c r="B6" s="58" t="s">
        <v>317</v>
      </c>
      <c r="C6" s="59"/>
      <c r="D6" s="59"/>
      <c r="E6" s="59"/>
      <c r="F6" s="59"/>
      <c r="G6" s="59"/>
    </row>
    <row r="7" spans="1:1025" customHeight="1" ht="12.8">
      <c r="B7" s="57" t="s">
        <v>318</v>
      </c>
      <c r="C7" s="7">
        <v>186</v>
      </c>
      <c r="D7" s="7">
        <v>192</v>
      </c>
      <c r="E7" s="7">
        <v>181</v>
      </c>
      <c r="F7" s="7">
        <v>194</v>
      </c>
      <c r="G7" s="57"/>
    </row>
    <row r="8" spans="1:1025" customHeight="1" ht="12.8">
      <c r="B8" s="57" t="s">
        <v>319</v>
      </c>
      <c r="C8" s="7">
        <v>187</v>
      </c>
      <c r="D8" s="7">
        <v>193</v>
      </c>
      <c r="E8" s="7">
        <v>182</v>
      </c>
      <c r="F8" s="7">
        <v>195</v>
      </c>
      <c r="G8" s="57"/>
    </row>
    <row r="9" spans="1:1025" customHeight="1" ht="12.8">
      <c r="B9" s="57" t="s">
        <v>320</v>
      </c>
      <c r="C9" s="7">
        <v>188</v>
      </c>
      <c r="D9" s="7">
        <v>194</v>
      </c>
      <c r="E9" s="7">
        <v>183</v>
      </c>
      <c r="F9" s="7">
        <v>196</v>
      </c>
      <c r="G9" s="57"/>
    </row>
    <row r="10" spans="1:1025" customHeight="1" ht="12.8">
      <c r="B10" s="57" t="s">
        <v>321</v>
      </c>
      <c r="C10" s="7">
        <v>189</v>
      </c>
      <c r="D10" s="7">
        <v>195</v>
      </c>
      <c r="E10" s="7">
        <v>184</v>
      </c>
      <c r="F10" s="7">
        <v>197</v>
      </c>
      <c r="G10" s="57"/>
    </row>
    <row r="11" spans="1:1025" customHeight="1" ht="12.8">
      <c r="B11" s="57" t="s">
        <v>322</v>
      </c>
      <c r="C11" s="7">
        <v>190</v>
      </c>
      <c r="D11" s="7">
        <v>196</v>
      </c>
      <c r="E11" s="7">
        <v>185</v>
      </c>
      <c r="F11" s="7">
        <v>198</v>
      </c>
      <c r="G11" s="57"/>
    </row>
    <row r="12" spans="1:1025" customHeight="1" ht="12.75">
      <c r="B12" s="58" t="s">
        <v>323</v>
      </c>
      <c r="C12" s="60"/>
      <c r="D12" s="60"/>
      <c r="E12" s="60"/>
      <c r="F12" s="60"/>
      <c r="G12" s="60"/>
    </row>
    <row r="13" spans="1:1025" customHeight="1" ht="12.8">
      <c r="B13" s="57" t="s">
        <v>324</v>
      </c>
      <c r="C13" s="7">
        <v>190</v>
      </c>
      <c r="D13" s="7">
        <v>196</v>
      </c>
      <c r="E13" s="7">
        <v>185</v>
      </c>
      <c r="F13" s="7">
        <v>198</v>
      </c>
      <c r="G13" s="57"/>
    </row>
    <row r="14" spans="1:1025" customHeight="1" ht="12.8">
      <c r="B14" s="57" t="s">
        <v>325</v>
      </c>
      <c r="C14" s="7">
        <v>191</v>
      </c>
      <c r="D14" s="7">
        <v>197</v>
      </c>
      <c r="E14" s="7">
        <v>186</v>
      </c>
      <c r="F14" s="7">
        <v>199</v>
      </c>
      <c r="G14" s="57"/>
    </row>
    <row r="15" spans="1:1025" customHeight="1" ht="12.8">
      <c r="B15" s="57" t="s">
        <v>326</v>
      </c>
      <c r="C15" s="7">
        <v>192</v>
      </c>
      <c r="D15" s="7">
        <v>198</v>
      </c>
      <c r="E15" s="7">
        <v>187</v>
      </c>
      <c r="F15" s="7">
        <v>200</v>
      </c>
      <c r="G15" s="57"/>
    </row>
    <row r="16" spans="1:1025" customHeight="1" ht="12.8">
      <c r="B16" s="57" t="s">
        <v>327</v>
      </c>
      <c r="C16" s="7">
        <v>193</v>
      </c>
      <c r="D16" s="7">
        <v>199</v>
      </c>
      <c r="E16" s="7">
        <v>188</v>
      </c>
      <c r="F16" s="7">
        <v>201</v>
      </c>
      <c r="G16" s="57"/>
    </row>
    <row r="17" spans="1:1025" customHeight="1" ht="12.8">
      <c r="B17" s="57" t="s">
        <v>328</v>
      </c>
      <c r="C17" s="7">
        <v>194</v>
      </c>
      <c r="D17" s="7">
        <v>200</v>
      </c>
      <c r="E17" s="7">
        <v>189</v>
      </c>
      <c r="F17" s="7">
        <v>202</v>
      </c>
      <c r="G17" s="57"/>
    </row>
    <row r="18" spans="1:1025" customHeight="1" ht="12.8">
      <c r="B18" s="57" t="s">
        <v>329</v>
      </c>
      <c r="C18" s="7">
        <v>195</v>
      </c>
      <c r="D18" s="7">
        <v>201</v>
      </c>
      <c r="E18" s="7">
        <v>190</v>
      </c>
      <c r="F18" s="7">
        <v>203</v>
      </c>
      <c r="G18" s="57"/>
    </row>
    <row r="19" spans="1:1025" customHeight="1" ht="12.8">
      <c r="B19" s="57" t="s">
        <v>330</v>
      </c>
      <c r="C19" s="7">
        <v>196</v>
      </c>
      <c r="D19" s="7">
        <v>202</v>
      </c>
      <c r="E19" s="7">
        <v>191</v>
      </c>
      <c r="F19" s="7">
        <v>204</v>
      </c>
      <c r="G19" s="57"/>
    </row>
    <row r="20" spans="1:1025" customHeight="1" ht="12.8">
      <c r="B20" s="57" t="s">
        <v>331</v>
      </c>
      <c r="C20" s="7">
        <v>197</v>
      </c>
      <c r="D20" s="7">
        <v>203</v>
      </c>
      <c r="E20" s="7">
        <v>192</v>
      </c>
      <c r="F20" s="7">
        <v>205</v>
      </c>
      <c r="G20" s="57"/>
    </row>
    <row r="21" spans="1:1025" customHeight="1" ht="12.8">
      <c r="B21" s="57" t="s">
        <v>332</v>
      </c>
      <c r="C21" s="7">
        <v>198</v>
      </c>
      <c r="D21" s="7">
        <v>204</v>
      </c>
      <c r="E21" s="7">
        <v>193</v>
      </c>
      <c r="F21" s="7">
        <v>206</v>
      </c>
      <c r="G21" s="57"/>
    </row>
    <row r="22" spans="1:1025" customHeight="1" ht="12.8">
      <c r="B22" s="57" t="s">
        <v>333</v>
      </c>
      <c r="C22" s="7">
        <v>199</v>
      </c>
      <c r="D22" s="7">
        <v>205</v>
      </c>
      <c r="E22" s="7">
        <v>194</v>
      </c>
      <c r="F22" s="7">
        <v>207</v>
      </c>
      <c r="G22" s="57"/>
    </row>
    <row r="23" spans="1:1025" customHeight="1" ht="12.8">
      <c r="B23" s="57" t="s">
        <v>334</v>
      </c>
      <c r="C23" s="7">
        <v>200</v>
      </c>
      <c r="D23" s="7">
        <v>206</v>
      </c>
      <c r="E23" s="7">
        <v>195</v>
      </c>
      <c r="F23" s="7">
        <v>208</v>
      </c>
      <c r="G23" s="57"/>
    </row>
    <row r="26" spans="1:1025" customHeight="1" ht="12.75">
      <c r="B26" s="58" t="s">
        <v>335</v>
      </c>
      <c r="C26" s="60"/>
      <c r="D26" s="60"/>
      <c r="E26" s="60"/>
      <c r="F26" s="60"/>
      <c r="G26" s="60"/>
    </row>
    <row r="27" spans="1:1025" customHeight="1" ht="12.8">
      <c r="B27" s="57" t="s">
        <v>336</v>
      </c>
      <c r="C27" s="7">
        <v>190</v>
      </c>
      <c r="D27" s="7">
        <v>196</v>
      </c>
      <c r="E27" s="7">
        <v>185</v>
      </c>
      <c r="F27" s="7">
        <v>198</v>
      </c>
      <c r="G27" s="57"/>
    </row>
    <row r="28" spans="1:1025" customHeight="1" ht="12.8">
      <c r="B28" s="57" t="s">
        <v>337</v>
      </c>
      <c r="C28" s="7">
        <v>191</v>
      </c>
      <c r="D28" s="7">
        <v>197</v>
      </c>
      <c r="E28" s="7">
        <v>186</v>
      </c>
      <c r="F28" s="7">
        <v>199</v>
      </c>
      <c r="G28" s="57"/>
    </row>
    <row r="29" spans="1:1025" customHeight="1" ht="12.8">
      <c r="B29" s="57" t="s">
        <v>338</v>
      </c>
      <c r="C29" s="7">
        <v>192</v>
      </c>
      <c r="D29" s="7">
        <v>198</v>
      </c>
      <c r="E29" s="7">
        <v>187</v>
      </c>
      <c r="F29" s="7">
        <v>200</v>
      </c>
      <c r="G29" s="57"/>
    </row>
    <row r="30" spans="1:1025" customHeight="1" ht="12.8">
      <c r="B30" s="57" t="s">
        <v>339</v>
      </c>
      <c r="C30" s="7">
        <v>193</v>
      </c>
      <c r="D30" s="7">
        <v>199</v>
      </c>
      <c r="E30" s="7">
        <v>188</v>
      </c>
      <c r="F30" s="7">
        <v>201</v>
      </c>
      <c r="G30" s="57"/>
    </row>
    <row r="31" spans="1:1025" customHeight="1" ht="12.8">
      <c r="B31" s="57" t="s">
        <v>340</v>
      </c>
      <c r="C31" s="7">
        <v>194</v>
      </c>
      <c r="D31" s="7">
        <v>200</v>
      </c>
      <c r="E31" s="7">
        <v>189</v>
      </c>
      <c r="F31" s="7">
        <v>202</v>
      </c>
      <c r="G31" s="57"/>
    </row>
    <row r="32" spans="1:1025" customHeight="1" ht="12.8">
      <c r="B32" s="57" t="s">
        <v>341</v>
      </c>
      <c r="C32" s="7">
        <v>195</v>
      </c>
      <c r="D32" s="7">
        <v>201</v>
      </c>
      <c r="E32" s="7">
        <v>190</v>
      </c>
      <c r="F32" s="7">
        <v>203</v>
      </c>
      <c r="G32" s="57"/>
    </row>
    <row r="33" spans="1:1025" customHeight="1" ht="12.8">
      <c r="B33" s="57" t="s">
        <v>342</v>
      </c>
      <c r="C33" s="7">
        <v>196</v>
      </c>
      <c r="D33" s="7">
        <v>202</v>
      </c>
      <c r="E33" s="7">
        <v>191</v>
      </c>
      <c r="F33" s="7">
        <v>204</v>
      </c>
      <c r="G33" s="57"/>
    </row>
    <row r="34" spans="1:1025" customHeight="1" ht="12.8">
      <c r="B34" s="57" t="s">
        <v>343</v>
      </c>
      <c r="C34" s="7">
        <v>197</v>
      </c>
      <c r="D34" s="7">
        <v>203</v>
      </c>
      <c r="E34" s="7">
        <v>192</v>
      </c>
      <c r="F34" s="7">
        <v>205</v>
      </c>
      <c r="G34" s="57"/>
    </row>
    <row r="35" spans="1:1025" customHeight="1" ht="12.8">
      <c r="B35" s="57" t="s">
        <v>344</v>
      </c>
      <c r="C35" s="7">
        <v>198</v>
      </c>
      <c r="D35" s="7">
        <v>204</v>
      </c>
      <c r="E35" s="7">
        <v>193</v>
      </c>
      <c r="F35" s="7">
        <v>206</v>
      </c>
      <c r="G35" s="57"/>
    </row>
    <row r="36" spans="1:1025" customHeight="1" ht="12.8">
      <c r="B36" s="57" t="s">
        <v>345</v>
      </c>
      <c r="C36" s="7">
        <v>199</v>
      </c>
      <c r="D36" s="7">
        <v>205</v>
      </c>
      <c r="E36" s="7">
        <v>194</v>
      </c>
      <c r="F36" s="7">
        <v>207</v>
      </c>
      <c r="G36" s="57"/>
    </row>
    <row r="37" spans="1:1025" customHeight="1" ht="12.8">
      <c r="B37" s="57" t="s">
        <v>346</v>
      </c>
      <c r="C37" s="7">
        <v>200</v>
      </c>
      <c r="D37" s="7">
        <v>206</v>
      </c>
      <c r="E37" s="7">
        <v>195</v>
      </c>
      <c r="F37" s="7">
        <v>208</v>
      </c>
      <c r="G37" s="57"/>
    </row>
    <row r="38" spans="1:1025" customHeight="1" ht="12.8">
      <c r="B38" s="57" t="s">
        <v>347</v>
      </c>
      <c r="C38" s="7">
        <v>201</v>
      </c>
      <c r="D38" s="7">
        <v>207</v>
      </c>
      <c r="E38" s="7">
        <v>196</v>
      </c>
      <c r="F38" s="7">
        <v>209</v>
      </c>
      <c r="G38" s="57"/>
    </row>
    <row r="39" spans="1:1025" customHeight="1" ht="12.8">
      <c r="B39" s="57" t="s">
        <v>348</v>
      </c>
      <c r="C39" s="7">
        <v>202</v>
      </c>
      <c r="D39" s="7">
        <v>208</v>
      </c>
      <c r="E39" s="7">
        <v>197</v>
      </c>
      <c r="F39" s="7">
        <v>210</v>
      </c>
      <c r="G39" s="57"/>
    </row>
    <row r="40" spans="1:1025" customHeight="1" ht="12.8">
      <c r="B40" s="57" t="s">
        <v>349</v>
      </c>
      <c r="C40" s="7">
        <v>203</v>
      </c>
      <c r="D40" s="7">
        <v>209</v>
      </c>
      <c r="E40" s="7">
        <v>198</v>
      </c>
      <c r="F40" s="7">
        <v>211</v>
      </c>
      <c r="G40" s="57"/>
    </row>
    <row r="41" spans="1:1025" customHeight="1" ht="12.8">
      <c r="B41" s="57" t="s">
        <v>350</v>
      </c>
      <c r="C41" s="7">
        <v>204</v>
      </c>
      <c r="D41" s="7">
        <v>210</v>
      </c>
      <c r="E41" s="7">
        <v>199</v>
      </c>
      <c r="F41" s="7">
        <v>212</v>
      </c>
      <c r="G41" s="57"/>
    </row>
    <row r="42" spans="1:1025" customHeight="1" ht="12.8">
      <c r="B42" s="57" t="s">
        <v>351</v>
      </c>
      <c r="C42" s="7">
        <v>205</v>
      </c>
      <c r="D42" s="7">
        <v>211</v>
      </c>
      <c r="E42" s="7">
        <v>200</v>
      </c>
      <c r="F42" s="7">
        <v>213</v>
      </c>
      <c r="G42" s="57"/>
    </row>
    <row r="43" spans="1:1025" customHeight="1" ht="12.8">
      <c r="B43" s="57" t="s">
        <v>352</v>
      </c>
      <c r="C43" s="7">
        <v>206</v>
      </c>
      <c r="D43" s="7">
        <v>212</v>
      </c>
      <c r="E43" s="7">
        <v>201</v>
      </c>
      <c r="F43" s="7">
        <v>214</v>
      </c>
      <c r="G43" s="57"/>
    </row>
    <row r="44" spans="1:1025" customHeight="1" ht="12.8">
      <c r="B44" s="57" t="s">
        <v>353</v>
      </c>
      <c r="C44" s="7">
        <v>207</v>
      </c>
      <c r="D44" s="7">
        <v>213</v>
      </c>
      <c r="E44" s="7">
        <v>202</v>
      </c>
      <c r="F44" s="7">
        <v>215</v>
      </c>
      <c r="G44" s="57"/>
    </row>
    <row r="45" spans="1:1025" customHeight="1" ht="12.8">
      <c r="B45" s="57" t="s">
        <v>330</v>
      </c>
      <c r="C45" s="7">
        <v>208</v>
      </c>
      <c r="D45" s="7">
        <v>214</v>
      </c>
      <c r="E45" s="7">
        <v>203</v>
      </c>
      <c r="F45" s="7">
        <v>216</v>
      </c>
      <c r="G45" s="57"/>
    </row>
    <row r="46" spans="1:1025" customHeight="1" ht="12.8">
      <c r="B46" s="57" t="s">
        <v>354</v>
      </c>
      <c r="C46" s="7">
        <v>209</v>
      </c>
      <c r="D46" s="7">
        <v>215</v>
      </c>
      <c r="E46" s="7">
        <v>204</v>
      </c>
      <c r="F46" s="7">
        <v>217</v>
      </c>
      <c r="G46" s="57"/>
    </row>
    <row r="47" spans="1:1025" customHeight="1" ht="12.8">
      <c r="B47" s="57" t="s">
        <v>355</v>
      </c>
      <c r="C47" s="7">
        <v>210</v>
      </c>
      <c r="D47" s="7">
        <v>216</v>
      </c>
      <c r="E47" s="7">
        <v>205</v>
      </c>
      <c r="F47" s="7">
        <v>218</v>
      </c>
      <c r="G47" s="57"/>
    </row>
    <row r="50" spans="1:1025" customHeight="1" ht="12.75">
      <c r="B50" s="58" t="s">
        <v>356</v>
      </c>
      <c r="C50" s="60"/>
      <c r="D50" s="60"/>
      <c r="E50" s="60"/>
      <c r="F50" s="60"/>
      <c r="G50" s="60"/>
    </row>
    <row r="51" spans="1:1025" customHeight="1" ht="12.8">
      <c r="B51" s="57" t="s">
        <v>357</v>
      </c>
      <c r="C51" s="7">
        <v>190</v>
      </c>
      <c r="D51" s="7">
        <v>196</v>
      </c>
      <c r="E51" s="7">
        <v>185</v>
      </c>
      <c r="F51" s="7">
        <v>198</v>
      </c>
      <c r="G51" s="57"/>
    </row>
    <row r="52" spans="1:1025" customHeight="1" ht="12.8">
      <c r="B52" s="57" t="s">
        <v>358</v>
      </c>
      <c r="C52" s="7">
        <v>191</v>
      </c>
      <c r="D52" s="7">
        <v>197</v>
      </c>
      <c r="E52" s="7">
        <v>186</v>
      </c>
      <c r="F52" s="7">
        <v>199</v>
      </c>
      <c r="G52" s="57"/>
    </row>
    <row r="53" spans="1:1025" customHeight="1" ht="12.8">
      <c r="B53" s="57" t="s">
        <v>359</v>
      </c>
      <c r="C53" s="7">
        <v>192</v>
      </c>
      <c r="D53" s="7">
        <v>198</v>
      </c>
      <c r="E53" s="7">
        <v>187</v>
      </c>
      <c r="F53" s="7">
        <v>200</v>
      </c>
      <c r="G53" s="57"/>
    </row>
    <row r="54" spans="1:1025" customHeight="1" ht="12.8">
      <c r="B54" s="57" t="s">
        <v>360</v>
      </c>
      <c r="C54" s="7">
        <v>193</v>
      </c>
      <c r="D54" s="7">
        <v>199</v>
      </c>
      <c r="E54" s="7">
        <v>188</v>
      </c>
      <c r="F54" s="7">
        <v>201</v>
      </c>
      <c r="G54" s="57"/>
    </row>
    <row r="55" spans="1:1025" customHeight="1" ht="12.8">
      <c r="B55" s="57" t="s">
        <v>361</v>
      </c>
      <c r="C55" s="7">
        <v>194</v>
      </c>
      <c r="D55" s="7">
        <v>200</v>
      </c>
      <c r="E55" s="7">
        <v>189</v>
      </c>
      <c r="F55" s="7">
        <v>202</v>
      </c>
      <c r="G55" s="57"/>
    </row>
    <row r="56" spans="1:1025" customHeight="1" ht="12.8">
      <c r="B56" s="57" t="s">
        <v>362</v>
      </c>
      <c r="C56" s="7">
        <v>195</v>
      </c>
      <c r="D56" s="7">
        <v>201</v>
      </c>
      <c r="E56" s="7">
        <v>190</v>
      </c>
      <c r="F56" s="7">
        <v>203</v>
      </c>
      <c r="G56" s="57"/>
    </row>
    <row r="57" spans="1:1025" customHeight="1" ht="12.8">
      <c r="B57" s="57" t="s">
        <v>363</v>
      </c>
      <c r="C57" s="7">
        <v>196</v>
      </c>
      <c r="D57" s="7">
        <v>202</v>
      </c>
      <c r="E57" s="7">
        <v>191</v>
      </c>
      <c r="F57" s="7">
        <v>204</v>
      </c>
      <c r="G57" s="57"/>
    </row>
    <row r="58" spans="1:1025" customHeight="1" ht="12.8">
      <c r="B58" s="57" t="s">
        <v>329</v>
      </c>
      <c r="C58" s="7">
        <v>197</v>
      </c>
      <c r="D58" s="7">
        <v>203</v>
      </c>
      <c r="E58" s="7">
        <v>192</v>
      </c>
      <c r="F58" s="7">
        <v>205</v>
      </c>
      <c r="G58" s="57"/>
    </row>
    <row r="59" spans="1:1025" customHeight="1" ht="12.8">
      <c r="B59" s="57" t="s">
        <v>332</v>
      </c>
      <c r="C59" s="7">
        <v>198</v>
      </c>
      <c r="D59" s="7">
        <v>204</v>
      </c>
      <c r="E59" s="7">
        <v>193</v>
      </c>
      <c r="F59" s="7">
        <v>206</v>
      </c>
      <c r="G59" s="57"/>
    </row>
    <row r="60" spans="1:1025" customHeight="1" ht="12.8">
      <c r="B60" s="57" t="s">
        <v>355</v>
      </c>
      <c r="C60" s="7">
        <v>199</v>
      </c>
      <c r="D60" s="7">
        <v>205</v>
      </c>
      <c r="E60" s="7">
        <v>194</v>
      </c>
      <c r="F60" s="7">
        <v>207</v>
      </c>
      <c r="G60" s="57"/>
    </row>
    <row r="61" spans="1:1025" customHeight="1" ht="12.8">
      <c r="B61" s="57" t="s">
        <v>364</v>
      </c>
      <c r="C61" s="7">
        <v>200</v>
      </c>
      <c r="D61" s="7">
        <v>206</v>
      </c>
      <c r="E61" s="7">
        <v>195</v>
      </c>
      <c r="F61" s="7">
        <v>208</v>
      </c>
      <c r="G61" s="57"/>
    </row>
    <row r="62" spans="1:1025" customHeight="1" ht="12.8">
      <c r="B62" s="57" t="s">
        <v>365</v>
      </c>
      <c r="C62" s="7">
        <v>201</v>
      </c>
      <c r="D62" s="7">
        <v>207</v>
      </c>
      <c r="E62" s="7">
        <v>196</v>
      </c>
      <c r="F62" s="7">
        <v>209</v>
      </c>
      <c r="G62" s="57"/>
    </row>
    <row r="65" spans="1:1025" customHeight="1" ht="12.8">
      <c r="B65" s="57" t="s">
        <v>366</v>
      </c>
      <c r="C65" s="7">
        <v>190</v>
      </c>
      <c r="D65" s="7">
        <v>196</v>
      </c>
      <c r="E65" s="7">
        <v>185</v>
      </c>
      <c r="F65" s="7">
        <v>198</v>
      </c>
      <c r="G65" s="57"/>
    </row>
    <row r="66" spans="1:1025" customHeight="1" ht="12.8">
      <c r="B66" s="57" t="s">
        <v>367</v>
      </c>
      <c r="C66" s="7">
        <v>190</v>
      </c>
      <c r="D66" s="7">
        <v>196</v>
      </c>
      <c r="E66" s="7">
        <v>185</v>
      </c>
      <c r="F66" s="7">
        <v>198</v>
      </c>
      <c r="G66" s="57"/>
    </row>
    <row r="67" spans="1:1025" customHeight="1" ht="12.8">
      <c r="B67" s="57" t="s">
        <v>368</v>
      </c>
      <c r="C67" s="7">
        <v>190</v>
      </c>
      <c r="D67" s="7">
        <v>196</v>
      </c>
      <c r="E67" s="7">
        <v>185</v>
      </c>
      <c r="F67" s="7">
        <v>198</v>
      </c>
      <c r="G67" s="57"/>
    </row>
    <row r="70" spans="1:1025" customHeight="1" ht="11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048576"/>
  <sheetViews>
    <sheetView tabSelected="0" workbookViewId="0" zoomScale="75" zoomScaleNormal="75" showGridLines="true" showRowColHeaders="1">
      <selection activeCell="A1" sqref="A1"/>
    </sheetView>
  </sheetViews>
  <sheetFormatPr defaultRowHeight="14.4" outlineLevelRow="0" outlineLevelCol="0"/>
  <cols>
    <col min="1" max="1" width="1.484693877551" customWidth="true" style="0"/>
    <col min="2" max="2" width="4.0510204081633" customWidth="true" style="0"/>
    <col min="3" max="3" width="10.933673469388" customWidth="true" style="0"/>
    <col min="4" max="4" width="10.933673469388" customWidth="true" style="0"/>
    <col min="5" max="5" width="10.933673469388" customWidth="true" style="0"/>
    <col min="6" max="6" width="10.933673469388" customWidth="true" style="0"/>
    <col min="7" max="7" width="10.933673469388" customWidth="true" style="0"/>
    <col min="8" max="8" width="10.933673469388" customWidth="true" style="0"/>
    <col min="9" max="9" width="10.933673469388" customWidth="true" style="0"/>
    <col min="10" max="10" width="10.933673469388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2" spans="1:1025" customHeight="1" ht="15.75">
      <c r="C2" s="61" t="s">
        <v>369</v>
      </c>
    </row>
    <row r="4" spans="1:1025" customHeight="1" ht="12.75">
      <c r="D4" s="62">
        <v>2012</v>
      </c>
      <c r="E4" s="62">
        <v>2013</v>
      </c>
      <c r="F4" s="62">
        <v>2014</v>
      </c>
      <c r="G4" s="62">
        <v>2015</v>
      </c>
      <c r="H4" s="62">
        <v>2016</v>
      </c>
      <c r="I4" s="62">
        <v>2017</v>
      </c>
    </row>
    <row r="5" spans="1:1025" customHeight="1" ht="7.5">
      <c r="D5" s="63"/>
      <c r="E5" s="63"/>
      <c r="F5" s="63"/>
      <c r="G5" s="63"/>
      <c r="H5" s="63"/>
      <c r="I5" s="63"/>
    </row>
    <row r="6" spans="1:1025" customHeight="1" ht="14.25">
      <c r="C6" t="s">
        <v>370</v>
      </c>
      <c r="D6" s="64"/>
      <c r="E6" s="64"/>
      <c r="F6" s="64"/>
      <c r="G6" s="64"/>
      <c r="H6" s="64"/>
      <c r="I6" s="64"/>
    </row>
    <row r="7" spans="1:1025" customHeight="1" ht="14.25">
      <c r="C7" t="s">
        <v>371</v>
      </c>
      <c r="D7" s="64"/>
      <c r="E7" s="64"/>
      <c r="F7" s="64"/>
      <c r="G7" s="64"/>
      <c r="H7" s="64"/>
      <c r="I7" s="64"/>
    </row>
    <row r="8" spans="1:1025" customHeight="1" ht="14.25">
      <c r="C8" t="s">
        <v>372</v>
      </c>
      <c r="D8" s="64"/>
      <c r="E8" s="64"/>
      <c r="F8" s="64"/>
      <c r="G8" s="64"/>
      <c r="H8" s="64"/>
      <c r="I8" s="64"/>
    </row>
    <row r="9" spans="1:1025" customHeight="1" ht="14.25">
      <c r="C9" t="s">
        <v>373</v>
      </c>
      <c r="D9" s="64"/>
      <c r="E9" s="64"/>
      <c r="F9" s="64"/>
      <c r="G9" s="64"/>
      <c r="H9" s="64"/>
      <c r="I9" s="64"/>
    </row>
    <row r="10" spans="1:1025" customHeight="1" ht="14.25">
      <c r="C10" t="s">
        <v>374</v>
      </c>
      <c r="D10" s="64"/>
      <c r="E10" s="64"/>
      <c r="F10" s="64"/>
      <c r="G10" s="64"/>
      <c r="H10" s="64"/>
      <c r="I10" s="64"/>
    </row>
    <row r="11" spans="1:1025" customHeight="1" ht="14.25">
      <c r="C11" t="s">
        <v>375</v>
      </c>
      <c r="D11" s="64"/>
      <c r="E11" s="64"/>
      <c r="F11" s="64"/>
      <c r="G11" s="64"/>
      <c r="H11" s="64"/>
      <c r="I11" s="64"/>
    </row>
    <row r="12" spans="1:1025" customHeight="1" ht="14.25">
      <c r="C12" t="s">
        <v>376</v>
      </c>
      <c r="D12" s="64"/>
      <c r="E12" s="64"/>
      <c r="F12" s="64"/>
      <c r="G12" s="64"/>
      <c r="H12" s="64"/>
      <c r="I12" s="64"/>
    </row>
    <row r="13" spans="1:1025" customHeight="1" ht="14.25">
      <c r="C13" t="s">
        <v>377</v>
      </c>
      <c r="D13" s="64"/>
      <c r="E13" s="64"/>
      <c r="F13" s="64"/>
      <c r="G13" s="64"/>
      <c r="H13" s="64"/>
      <c r="I13" s="64"/>
    </row>
    <row r="14" spans="1:1025" customHeight="1" ht="14.25">
      <c r="C14" t="s">
        <v>378</v>
      </c>
      <c r="D14" s="64"/>
      <c r="E14" s="64"/>
      <c r="F14" s="64"/>
      <c r="G14" s="64"/>
      <c r="H14" s="64"/>
      <c r="I14" s="64"/>
    </row>
    <row r="15" spans="1:1025" customHeight="1" ht="14.25">
      <c r="C15" t="s">
        <v>379</v>
      </c>
      <c r="D15" s="64"/>
      <c r="E15" s="64"/>
      <c r="F15" s="64"/>
      <c r="G15" s="64"/>
      <c r="H15" s="64"/>
      <c r="I15" s="64"/>
    </row>
    <row r="16" spans="1:1025" customHeight="1" ht="14.25">
      <c r="C16" t="s">
        <v>380</v>
      </c>
      <c r="D16" s="64"/>
      <c r="E16" s="64"/>
      <c r="F16" s="64"/>
      <c r="G16" s="64"/>
      <c r="H16" s="64"/>
      <c r="I16" s="64"/>
    </row>
    <row r="17" spans="1:1025" customHeight="1" ht="14.25">
      <c r="C17" t="s">
        <v>381</v>
      </c>
      <c r="D17" s="64"/>
      <c r="E17" s="64"/>
      <c r="F17" s="64"/>
      <c r="G17" s="64"/>
      <c r="H17" s="64"/>
      <c r="I17" s="64"/>
    </row>
    <row r="20" spans="1:1025" customHeight="1" ht="15.75">
      <c r="C20" s="61" t="s">
        <v>382</v>
      </c>
    </row>
    <row r="22" spans="1:1025" customHeight="1" ht="12.75">
      <c r="D22" s="62">
        <v>2012</v>
      </c>
      <c r="E22" s="62">
        <v>2013</v>
      </c>
      <c r="F22" s="62">
        <v>2014</v>
      </c>
      <c r="G22" s="62">
        <v>2015</v>
      </c>
      <c r="H22" s="62">
        <v>2016</v>
      </c>
      <c r="I22" s="62">
        <v>2017</v>
      </c>
    </row>
    <row r="23" spans="1:1025" customHeight="1" ht="12.75">
      <c r="D23" s="63"/>
      <c r="E23" s="63"/>
      <c r="F23" s="63"/>
      <c r="G23" s="63"/>
      <c r="H23" s="63"/>
      <c r="I23" s="63"/>
    </row>
    <row r="24" spans="1:1025" customHeight="1" ht="12.75">
      <c r="C24" t="s">
        <v>370</v>
      </c>
      <c r="D24" s="64"/>
      <c r="E24" s="64"/>
      <c r="F24" s="64"/>
      <c r="G24" s="64"/>
      <c r="H24" s="64"/>
      <c r="I24" s="64"/>
    </row>
    <row r="25" spans="1:1025" customHeight="1" ht="12.75">
      <c r="C25" t="s">
        <v>371</v>
      </c>
      <c r="D25" s="64"/>
      <c r="E25" s="64"/>
      <c r="F25" s="64"/>
      <c r="G25" s="64"/>
      <c r="H25" s="64"/>
      <c r="I25" s="64"/>
    </row>
    <row r="26" spans="1:1025" customHeight="1" ht="12.75">
      <c r="C26" t="s">
        <v>372</v>
      </c>
      <c r="D26" s="64"/>
      <c r="E26" s="64"/>
      <c r="F26" s="64"/>
      <c r="G26" s="64"/>
      <c r="H26" s="64"/>
      <c r="I26" s="64"/>
    </row>
    <row r="27" spans="1:1025" customHeight="1" ht="12.75">
      <c r="C27" t="s">
        <v>373</v>
      </c>
      <c r="D27" s="64"/>
      <c r="E27" s="64"/>
      <c r="F27" s="64"/>
      <c r="G27" s="64"/>
      <c r="H27" s="64"/>
      <c r="I27" s="64"/>
    </row>
    <row r="28" spans="1:1025" customHeight="1" ht="12.75">
      <c r="C28" t="s">
        <v>374</v>
      </c>
      <c r="D28" s="64"/>
      <c r="E28" s="64"/>
      <c r="F28" s="64"/>
      <c r="G28" s="64"/>
      <c r="H28" s="64"/>
      <c r="I28" s="64"/>
    </row>
    <row r="29" spans="1:1025" customHeight="1" ht="12.75">
      <c r="C29" t="s">
        <v>375</v>
      </c>
      <c r="D29" s="64"/>
      <c r="E29" s="64"/>
      <c r="F29" s="64"/>
      <c r="G29" s="64"/>
      <c r="H29" s="64"/>
      <c r="I29" s="64"/>
    </row>
    <row r="30" spans="1:1025" customHeight="1" ht="12.75">
      <c r="C30" t="s">
        <v>376</v>
      </c>
      <c r="D30" s="64"/>
      <c r="E30" s="64"/>
      <c r="F30" s="64"/>
      <c r="G30" s="64"/>
      <c r="H30" s="64"/>
      <c r="I30" s="64"/>
    </row>
    <row r="31" spans="1:1025" customHeight="1" ht="12.75">
      <c r="C31" t="s">
        <v>377</v>
      </c>
      <c r="D31" s="64"/>
      <c r="E31" s="64"/>
      <c r="F31" s="64"/>
      <c r="G31" s="64"/>
      <c r="H31" s="64"/>
      <c r="I31" s="64"/>
    </row>
    <row r="32" spans="1:1025" customHeight="1" ht="12.75">
      <c r="C32" t="s">
        <v>378</v>
      </c>
      <c r="D32" s="64"/>
      <c r="E32" s="64"/>
      <c r="F32" s="64"/>
      <c r="G32" s="64"/>
      <c r="H32" s="64"/>
      <c r="I32" s="64"/>
    </row>
    <row r="33" spans="1:1025" customHeight="1" ht="12.75">
      <c r="C33" t="s">
        <v>379</v>
      </c>
      <c r="D33" s="64"/>
      <c r="E33" s="64"/>
      <c r="F33" s="64"/>
      <c r="G33" s="64"/>
      <c r="H33" s="64"/>
      <c r="I33" s="64"/>
    </row>
    <row r="34" spans="1:1025" customHeight="1" ht="12.75">
      <c r="C34" t="s">
        <v>380</v>
      </c>
      <c r="D34" s="64"/>
      <c r="E34" s="64"/>
      <c r="F34" s="64"/>
      <c r="G34" s="64"/>
      <c r="H34" s="64"/>
      <c r="I34" s="64"/>
    </row>
    <row r="35" spans="1:1025" customHeight="1" ht="12.75">
      <c r="C35" t="s">
        <v>381</v>
      </c>
      <c r="D35" s="64"/>
      <c r="E35" s="64"/>
      <c r="F35" s="64"/>
      <c r="G35" s="64"/>
      <c r="H35" s="64"/>
      <c r="I35" s="64"/>
    </row>
    <row r="1048576" spans="1:1025" customHeight="1" ht="12.7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2"/>
  <sheetViews>
    <sheetView tabSelected="0" workbookViewId="0" showGridLines="true" showRowColHeaders="1">
      <selection activeCell="B332" sqref="B332"/>
    </sheetView>
  </sheetViews>
  <sheetFormatPr defaultRowHeight="14.4" outlineLevelRow="0" outlineLevelCol="0"/>
  <cols>
    <col min="1" max="1" width="1" customWidth="true" style="0"/>
    <col min="2" max="2" width="1" customWidth="true" style="0"/>
    <col min="3" max="3" width="55" customWidth="true" style="0"/>
  </cols>
  <sheetData>
    <row r="4" spans="1:11">
      <c r="A4" s="65" t="s">
        <v>383</v>
      </c>
    </row>
    <row r="5" spans="1:11">
      <c r="A5" s="65" t="s">
        <v>384</v>
      </c>
      <c r="E5" s="66">
        <v>2016</v>
      </c>
      <c r="F5" s="66">
        <v>2017</v>
      </c>
      <c r="G5" s="66">
        <v>2018</v>
      </c>
      <c r="H5" s="66">
        <v>2019</v>
      </c>
    </row>
    <row r="7" spans="1:11">
      <c r="B7" s="67" t="s">
        <v>385</v>
      </c>
      <c r="E7"/>
      <c r="F7"/>
      <c r="G7"/>
      <c r="H7"/>
    </row>
    <row r="8" spans="1:11">
      <c r="C8" t="s">
        <v>386</v>
      </c>
      <c r="E8">
        <f>'RESULTADOS'!H6+'RESULTADOS'!H10</f>
        <v>226</v>
      </c>
      <c r="F8">
        <f>'RESULTADOS'!I6+'RESULTADOS'!I10</f>
        <v>238</v>
      </c>
      <c r="G8">
        <f>'RESULTADOS'!J6+'RESULTADOS'!J10</f>
        <v>216</v>
      </c>
      <c r="H8">
        <f>'RESULTADOS'!K6+'RESULTADOS'!K10</f>
        <v>242</v>
      </c>
    </row>
    <row r="9" spans="1:11">
      <c r="C9" t="s">
        <v>387</v>
      </c>
      <c r="E9">
        <f>'RESULTADOS'!H7+'RESULTADOS'!H11</f>
        <v>228</v>
      </c>
      <c r="F9">
        <f>'RESULTADOS'!I7+'RESULTADOS'!I11</f>
        <v>240</v>
      </c>
      <c r="G9">
        <f>'RESULTADOS'!J7+'RESULTADOS'!J11</f>
        <v>218</v>
      </c>
      <c r="H9">
        <f>'RESULTADOS'!K7+'RESULTADOS'!K11</f>
        <v>244</v>
      </c>
    </row>
    <row r="10" spans="1:11">
      <c r="C10" t="s">
        <v>388</v>
      </c>
      <c r="E10">
        <f>'RESULTADOS'!H4+'RESULTADOS'!H5+'RESULTADOS'!H8+'RESULTADOS'!H9</f>
        <v>446</v>
      </c>
      <c r="F10">
        <f>'RESULTADOS'!I4+'RESULTADOS'!I5+'RESULTADOS'!I8+'RESULTADOS'!I9</f>
        <v>470</v>
      </c>
      <c r="G10">
        <f>'RESULTADOS'!J4+'RESULTADOS'!J5+'RESULTADOS'!J8+'RESULTADOS'!J9</f>
        <v>426</v>
      </c>
      <c r="H10">
        <f>'RESULTADOS'!K4+'RESULTADOS'!K5+'RESULTADOS'!K8+'RESULTADOS'!K9</f>
        <v>478</v>
      </c>
    </row>
    <row r="11" spans="1:11">
      <c r="C11" t="s">
        <v>389</v>
      </c>
      <c r="E11">
        <f>SUM('RESULTADOS'!H12:H60)+SUM('RESULTADOS'!H69:H73)</f>
        <v>7789</v>
      </c>
      <c r="F11">
        <f>SUM('RESULTADOS'!I12:I60)+SUM('RESULTADOS'!I69:I73)</f>
        <v>8113</v>
      </c>
      <c r="G11">
        <f>SUM('RESULTADOS'!J12:J60)+SUM('RESULTADOS'!J69:J73)</f>
        <v>7519</v>
      </c>
      <c r="H11">
        <f>SUM('RESULTADOS'!K12:K60)+SUM('RESULTADOS'!K69:K73)</f>
        <v>8221</v>
      </c>
    </row>
    <row r="12" spans="1:11">
      <c r="C12" t="s">
        <v>390</v>
      </c>
      <c r="E12">
        <f>SUM('RESULTADOS'!H61:H68)</f>
        <v>1356</v>
      </c>
      <c r="F12">
        <f>SUM('RESULTADOS'!I61:I68)</f>
        <v>1404</v>
      </c>
      <c r="G12">
        <f>SUM('RESULTADOS'!J61:J68)</f>
        <v>1316</v>
      </c>
      <c r="H12">
        <f>SUM('RESULTADOS'!K61:K68)</f>
        <v>1420</v>
      </c>
    </row>
    <row r="13" spans="1:11">
      <c r="B13" s="67" t="s">
        <v>391</v>
      </c>
      <c r="E13">
        <f>SUM(E8:E12)</f>
        <v>10045</v>
      </c>
      <c r="F13">
        <f>SUM(F8:F12)</f>
        <v>10465</v>
      </c>
      <c r="G13">
        <f>SUM(G8:G12)</f>
        <v>9695</v>
      </c>
      <c r="H13">
        <f>SUM(H8:H12)</f>
        <v>10605</v>
      </c>
    </row>
    <row r="15" spans="1:11">
      <c r="B15" s="67" t="s">
        <v>392</v>
      </c>
      <c r="E15"/>
      <c r="F15"/>
      <c r="G15"/>
      <c r="H15"/>
    </row>
    <row r="16" spans="1:11">
      <c r="C16" t="s">
        <v>393</v>
      </c>
      <c r="E16">
        <f>'RESULTADOS'!H79</f>
        <v>109</v>
      </c>
      <c r="F16">
        <f>'RESULTADOS'!I79</f>
        <v>115</v>
      </c>
      <c r="G16">
        <f>'RESULTADOS'!J79</f>
        <v>104</v>
      </c>
      <c r="H16">
        <f>'RESULTADOS'!K79</f>
        <v>117</v>
      </c>
    </row>
    <row r="17" spans="1:11">
      <c r="C17" t="s">
        <v>394</v>
      </c>
      <c r="E17">
        <f>'RESULTADOS'!H82</f>
        <v>112</v>
      </c>
      <c r="F17">
        <f>'RESULTADOS'!I82</f>
        <v>118</v>
      </c>
      <c r="G17">
        <f>'RESULTADOS'!J82</f>
        <v>107</v>
      </c>
      <c r="H17">
        <f>'RESULTADOS'!K82</f>
        <v>120</v>
      </c>
    </row>
    <row r="18" spans="1:11">
      <c r="C18" t="s">
        <v>395</v>
      </c>
      <c r="E18">
        <f>'RESULTADOS'!H83</f>
        <v>113</v>
      </c>
      <c r="F18">
        <f>'RESULTADOS'!I83</f>
        <v>119</v>
      </c>
      <c r="G18">
        <f>'RESULTADOS'!J83</f>
        <v>108</v>
      </c>
      <c r="H18">
        <f>'RESULTADOS'!K83</f>
        <v>121</v>
      </c>
    </row>
    <row r="19" spans="1:11">
      <c r="C19" t="s">
        <v>396</v>
      </c>
      <c r="E19">
        <f>'RESULTADOS'!H80+'RESULTADOS'!H81</f>
        <v>221</v>
      </c>
      <c r="F19">
        <f>'RESULTADOS'!I80+'RESULTADOS'!I81</f>
        <v>233</v>
      </c>
      <c r="G19">
        <f>'RESULTADOS'!J80+'RESULTADOS'!J81</f>
        <v>211</v>
      </c>
      <c r="H19">
        <f>'RESULTADOS'!K80+'RESULTADOS'!K81</f>
        <v>237</v>
      </c>
    </row>
    <row r="20" spans="1:11">
      <c r="C20" t="s">
        <v>397</v>
      </c>
      <c r="E20">
        <f>'RESULTADOS'!H84</f>
        <v>114</v>
      </c>
      <c r="F20">
        <f>'RESULTADOS'!I84</f>
        <v>120</v>
      </c>
      <c r="G20">
        <f>'RESULTADOS'!J84</f>
        <v>109</v>
      </c>
      <c r="H20">
        <f>'RESULTADOS'!K84</f>
        <v>122</v>
      </c>
    </row>
    <row r="21" spans="1:11">
      <c r="C21" t="s">
        <v>398</v>
      </c>
      <c r="E21">
        <f>SUM(E16:E20)</f>
        <v>669</v>
      </c>
      <c r="F21">
        <f>SUM(F16:F20)</f>
        <v>705</v>
      </c>
      <c r="G21">
        <f>SUM(G16:G20)</f>
        <v>639</v>
      </c>
      <c r="H21">
        <f>SUM(H16:H20)</f>
        <v>717</v>
      </c>
    </row>
    <row r="22" spans="1:11">
      <c r="C22" t="s">
        <v>399</v>
      </c>
      <c r="E22">
        <f>E122</f>
        <v>9198</v>
      </c>
      <c r="F22">
        <f>F122</f>
        <v>9576</v>
      </c>
      <c r="G22">
        <f>G122</f>
        <v>8883</v>
      </c>
      <c r="H22">
        <f>H122</f>
        <v>9702</v>
      </c>
    </row>
    <row r="23" spans="1:11">
      <c r="B23" s="67" t="s">
        <v>400</v>
      </c>
      <c r="E23">
        <f>E21+E22</f>
        <v>9867</v>
      </c>
      <c r="F23">
        <f>F21+F22</f>
        <v>10281</v>
      </c>
      <c r="G23">
        <f>G21+G22</f>
        <v>9522</v>
      </c>
      <c r="H23">
        <f>H21+H22</f>
        <v>10419</v>
      </c>
    </row>
    <row r="25" spans="1:11">
      <c r="B25" s="67" t="s">
        <v>401</v>
      </c>
      <c r="E25">
        <f>E13+E23</f>
        <v>19912</v>
      </c>
      <c r="F25">
        <f>F13+F23</f>
        <v>20746</v>
      </c>
      <c r="G25">
        <f>G13+G23</f>
        <v>19217</v>
      </c>
      <c r="H25">
        <f>H13+H23</f>
        <v>21024</v>
      </c>
    </row>
    <row r="27" spans="1:11">
      <c r="B27" s="67" t="s">
        <v>402</v>
      </c>
      <c r="E27"/>
      <c r="F27"/>
      <c r="G27"/>
      <c r="H27"/>
    </row>
    <row r="28" spans="1:11">
      <c r="C28" t="s">
        <v>403</v>
      </c>
      <c r="E28">
        <f>'RESULTADOS'!H153+'RESULTADOS'!H154+'RESULTADOS'!H155+'RESULTADOS'!H158+'RESULTADOS'!H159</f>
        <v>559</v>
      </c>
      <c r="F28">
        <f>'RESULTADOS'!I153+'RESULTADOS'!I154+'RESULTADOS'!I155+'RESULTADOS'!I158+'RESULTADOS'!I159</f>
        <v>589</v>
      </c>
      <c r="G28">
        <f>'RESULTADOS'!J153+'RESULTADOS'!J154+'RESULTADOS'!J155+'RESULTADOS'!J158+'RESULTADOS'!J159</f>
        <v>534</v>
      </c>
      <c r="H28">
        <f>'RESULTADOS'!K153+'RESULTADOS'!K154+'RESULTADOS'!K155+'RESULTADOS'!K158+'RESULTADOS'!K159</f>
        <v>599</v>
      </c>
    </row>
    <row r="29" spans="1:11">
      <c r="C29" t="s">
        <v>404</v>
      </c>
      <c r="E29">
        <f>'RESULTADOS'!H156+'RESULTADOS'!H157+'RESULTADOS'!H160</f>
        <v>341</v>
      </c>
      <c r="F29">
        <f>'RESULTADOS'!I156+'RESULTADOS'!I157+'RESULTADOS'!I160</f>
        <v>359</v>
      </c>
      <c r="G29">
        <f>'RESULTADOS'!J156+'RESULTADOS'!J157+'RESULTADOS'!J160</f>
        <v>326</v>
      </c>
      <c r="H29">
        <f>'RESULTADOS'!K156+'RESULTADOS'!K157+'RESULTADOS'!K160</f>
        <v>365</v>
      </c>
    </row>
    <row r="30" spans="1:11">
      <c r="C30" t="s">
        <v>405</v>
      </c>
      <c r="E30">
        <f>'RESULTADOS'!H197</f>
        <v>153</v>
      </c>
      <c r="F30">
        <f>'RESULTADOS'!I197</f>
        <v>159</v>
      </c>
      <c r="G30">
        <f>'RESULTADOS'!J197</f>
        <v>148</v>
      </c>
      <c r="H30">
        <f>'RESULTADOS'!K197</f>
        <v>161</v>
      </c>
    </row>
    <row r="31" spans="1:11">
      <c r="C31" t="s">
        <v>406</v>
      </c>
      <c r="E31">
        <f>'RESULTADOS'!H198</f>
        <v>154</v>
      </c>
      <c r="F31">
        <f>'RESULTADOS'!I198</f>
        <v>160</v>
      </c>
      <c r="G31">
        <f>'RESULTADOS'!J198</f>
        <v>149</v>
      </c>
      <c r="H31">
        <f>'RESULTADOS'!K198</f>
        <v>162</v>
      </c>
    </row>
    <row r="32" spans="1:11">
      <c r="C32" t="s">
        <v>407</v>
      </c>
      <c r="E32">
        <f>'RESULTADOS'!H199</f>
        <v>155</v>
      </c>
      <c r="F32">
        <f>'RESULTADOS'!I199</f>
        <v>161</v>
      </c>
      <c r="G32">
        <f>'RESULTADOS'!J199</f>
        <v>150</v>
      </c>
      <c r="H32">
        <f>'RESULTADOS'!K199</f>
        <v>163</v>
      </c>
    </row>
    <row r="33" spans="1:11">
      <c r="C33" t="s">
        <v>408</v>
      </c>
      <c r="E33">
        <f>'RESULTADOS'!H200</f>
        <v>156</v>
      </c>
      <c r="F33">
        <f>'RESULTADOS'!I200</f>
        <v>162</v>
      </c>
      <c r="G33">
        <f>'RESULTADOS'!J200</f>
        <v>151</v>
      </c>
      <c r="H33">
        <f>'RESULTADOS'!K200</f>
        <v>164</v>
      </c>
    </row>
    <row r="34" spans="1:11">
      <c r="C34" t="s">
        <v>409</v>
      </c>
      <c r="E34">
        <f>'RESULTADOS'!H201</f>
        <v>157</v>
      </c>
      <c r="F34">
        <f>'RESULTADOS'!I201</f>
        <v>163</v>
      </c>
      <c r="G34">
        <f>'RESULTADOS'!J201</f>
        <v>152</v>
      </c>
      <c r="H34">
        <f>'RESULTADOS'!K201</f>
        <v>165</v>
      </c>
    </row>
    <row r="35" spans="1:11">
      <c r="C35" t="s">
        <v>410</v>
      </c>
      <c r="E35">
        <f>'RESULTADOS'!H202</f>
        <v>158</v>
      </c>
      <c r="F35">
        <f>'RESULTADOS'!I202</f>
        <v>164</v>
      </c>
      <c r="G35">
        <f>'RESULTADOS'!J202</f>
        <v>153</v>
      </c>
      <c r="H35">
        <f>'RESULTADOS'!K202</f>
        <v>166</v>
      </c>
    </row>
    <row r="36" spans="1:11">
      <c r="C36" t="s">
        <v>411</v>
      </c>
      <c r="E36">
        <f>'RESULTADOS'!H203</f>
        <v>159</v>
      </c>
      <c r="F36">
        <f>'RESULTADOS'!I203</f>
        <v>165</v>
      </c>
      <c r="G36">
        <f>'RESULTADOS'!J203</f>
        <v>154</v>
      </c>
      <c r="H36">
        <f>'RESULTADOS'!K203</f>
        <v>167</v>
      </c>
    </row>
    <row r="37" spans="1:11">
      <c r="C37" t="s">
        <v>412</v>
      </c>
      <c r="E37">
        <f>'RESULTADOS'!H205</f>
        <v>161</v>
      </c>
      <c r="F37">
        <f>'RESULTADOS'!I205</f>
        <v>167</v>
      </c>
      <c r="G37">
        <f>'RESULTADOS'!J205</f>
        <v>156</v>
      </c>
      <c r="H37">
        <f>'RESULTADOS'!K205</f>
        <v>169</v>
      </c>
    </row>
    <row r="38" spans="1:11">
      <c r="C38" t="s">
        <v>413</v>
      </c>
      <c r="E38">
        <f>'RESULTADOS'!H206</f>
        <v>162</v>
      </c>
      <c r="F38">
        <f>'RESULTADOS'!I206</f>
        <v>168</v>
      </c>
      <c r="G38">
        <f>'RESULTADOS'!J206</f>
        <v>157</v>
      </c>
      <c r="H38">
        <f>'RESULTADOS'!K206</f>
        <v>170</v>
      </c>
    </row>
    <row r="39" spans="1:11">
      <c r="C39" t="s">
        <v>414</v>
      </c>
      <c r="E39">
        <f>'RESULTADOS'!H207</f>
        <v>163</v>
      </c>
      <c r="F39">
        <f>'RESULTADOS'!I207</f>
        <v>169</v>
      </c>
      <c r="G39">
        <f>'RESULTADOS'!J207</f>
        <v>158</v>
      </c>
      <c r="H39">
        <f>'RESULTADOS'!K207</f>
        <v>171</v>
      </c>
    </row>
    <row r="40" spans="1:11">
      <c r="C40" t="s">
        <v>415</v>
      </c>
      <c r="E40">
        <f>'RESULTADOS'!H208</f>
        <v>164</v>
      </c>
      <c r="F40">
        <f>'RESULTADOS'!I208</f>
        <v>170</v>
      </c>
      <c r="G40">
        <f>'RESULTADOS'!J208</f>
        <v>159</v>
      </c>
      <c r="H40">
        <f>'RESULTADOS'!K208</f>
        <v>172</v>
      </c>
    </row>
    <row r="41" spans="1:11">
      <c r="C41" t="s">
        <v>416</v>
      </c>
      <c r="E41">
        <f>'RESULTADOS'!H209</f>
        <v>165</v>
      </c>
      <c r="F41">
        <f>'RESULTADOS'!I209</f>
        <v>171</v>
      </c>
      <c r="G41">
        <f>'RESULTADOS'!J209</f>
        <v>160</v>
      </c>
      <c r="H41">
        <f>'RESULTADOS'!K209</f>
        <v>173</v>
      </c>
    </row>
    <row r="42" spans="1:11">
      <c r="C42" t="s">
        <v>417</v>
      </c>
      <c r="E42">
        <f>SUM('RESULTADOS'!H210:H213)</f>
        <v>670</v>
      </c>
      <c r="F42">
        <f>SUM('RESULTADOS'!I210:I213)</f>
        <v>694</v>
      </c>
      <c r="G42">
        <f>SUM('RESULTADOS'!J210:J213)</f>
        <v>650</v>
      </c>
      <c r="H42">
        <f>SUM('RESULTADOS'!K210:K213)</f>
        <v>702</v>
      </c>
    </row>
    <row r="43" spans="1:11">
      <c r="C43" t="s">
        <v>418</v>
      </c>
      <c r="E43">
        <f>SUM('RESULTADOS'!H214:H217)</f>
        <v>686</v>
      </c>
      <c r="F43">
        <f>SUM('RESULTADOS'!I214:I217)</f>
        <v>710</v>
      </c>
      <c r="G43">
        <f>SUM('RESULTADOS'!J214:J217)</f>
        <v>666</v>
      </c>
      <c r="H43">
        <f>SUM('RESULTADOS'!K214:K217)</f>
        <v>718</v>
      </c>
    </row>
    <row r="44" spans="1:11">
      <c r="C44" t="s">
        <v>419</v>
      </c>
      <c r="E44">
        <f>'RESULTADOS'!H218</f>
        <v>174</v>
      </c>
      <c r="F44">
        <f>'RESULTADOS'!I218</f>
        <v>180</v>
      </c>
      <c r="G44">
        <f>'RESULTADOS'!J218</f>
        <v>169</v>
      </c>
      <c r="H44">
        <f>'RESULTADOS'!K218</f>
        <v>182</v>
      </c>
    </row>
    <row r="45" spans="1:11">
      <c r="C45" t="s">
        <v>420</v>
      </c>
      <c r="E45">
        <f>'RESULTADOS'!H219</f>
        <v>175</v>
      </c>
      <c r="F45">
        <f>'RESULTADOS'!I219</f>
        <v>181</v>
      </c>
      <c r="G45">
        <f>'RESULTADOS'!J219</f>
        <v>170</v>
      </c>
      <c r="H45">
        <f>'RESULTADOS'!K219</f>
        <v>183</v>
      </c>
    </row>
    <row r="46" spans="1:11">
      <c r="C46" t="s">
        <v>421</v>
      </c>
      <c r="E46">
        <f>'RESULTADOS'!H220</f>
        <v>176</v>
      </c>
      <c r="F46">
        <f>'RESULTADOS'!I220</f>
        <v>182</v>
      </c>
      <c r="G46">
        <f>'RESULTADOS'!J220</f>
        <v>171</v>
      </c>
      <c r="H46">
        <f>'RESULTADOS'!K220</f>
        <v>184</v>
      </c>
    </row>
    <row r="47" spans="1:11">
      <c r="C47" t="s">
        <v>422</v>
      </c>
      <c r="E47">
        <f>'RESULTADOS'!H221</f>
        <v>177</v>
      </c>
      <c r="F47">
        <f>'RESULTADOS'!I221</f>
        <v>183</v>
      </c>
      <c r="G47">
        <f>'RESULTADOS'!J221</f>
        <v>172</v>
      </c>
      <c r="H47">
        <f>'RESULTADOS'!K221</f>
        <v>185</v>
      </c>
    </row>
    <row r="48" spans="1:11">
      <c r="C48" t="s">
        <v>423</v>
      </c>
      <c r="E48">
        <f>'RESULTADOS'!H222</f>
        <v>178</v>
      </c>
      <c r="F48">
        <f>'RESULTADOS'!I222</f>
        <v>184</v>
      </c>
      <c r="G48">
        <f>'RESULTADOS'!J222</f>
        <v>173</v>
      </c>
      <c r="H48">
        <f>'RESULTADOS'!K222</f>
        <v>186</v>
      </c>
    </row>
    <row r="49" spans="1:11">
      <c r="B49" s="67" t="s">
        <v>424</v>
      </c>
      <c r="E49">
        <f>SUM(E8:E48)</f>
        <v>65448</v>
      </c>
      <c r="F49">
        <f>SUM(F8:F48)</f>
        <v>68184</v>
      </c>
      <c r="G49">
        <f>SUM(G8:G48)</f>
        <v>63168</v>
      </c>
      <c r="H49">
        <f>SUM(H8:H48)</f>
        <v>69096</v>
      </c>
    </row>
    <row r="51" spans="1:11">
      <c r="C51" s="67" t="s">
        <v>425</v>
      </c>
      <c r="E51">
        <f>E25-E49</f>
        <v>-45536</v>
      </c>
      <c r="F51">
        <f>F25-F49</f>
        <v>-47438</v>
      </c>
      <c r="G51">
        <f>G25-G49</f>
        <v>-43951</v>
      </c>
      <c r="H51">
        <f>H25-H49</f>
        <v>-48072</v>
      </c>
    </row>
    <row r="53" spans="1:11">
      <c r="B53" s="67" t="s">
        <v>426</v>
      </c>
      <c r="E53"/>
      <c r="F53"/>
      <c r="G53"/>
      <c r="H53"/>
    </row>
    <row r="54" spans="1:11">
      <c r="C54" t="s">
        <v>427</v>
      </c>
      <c r="E54">
        <f>'RESULTADOS'!H177</f>
        <v>133</v>
      </c>
      <c r="F54">
        <f>'RESULTADOS'!I177</f>
        <v>139</v>
      </c>
      <c r="G54">
        <f>'RESULTADOS'!J177</f>
        <v>128</v>
      </c>
      <c r="H54">
        <f>'RESULTADOS'!K177</f>
        <v>141</v>
      </c>
    </row>
    <row r="55" spans="1:11">
      <c r="C55" t="s">
        <v>428</v>
      </c>
      <c r="E55">
        <f>SUM('RESULTADOS'!H161:H170)</f>
        <v>1215</v>
      </c>
      <c r="F55">
        <f>SUM('RESULTADOS'!I161:I170)</f>
        <v>1275</v>
      </c>
      <c r="G55">
        <f>SUM('RESULTADOS'!J161:J170)</f>
        <v>1165</v>
      </c>
      <c r="H55">
        <f>SUM('RESULTADOS'!K161:K170)</f>
        <v>1295</v>
      </c>
    </row>
    <row r="56" spans="1:11">
      <c r="C56" t="s">
        <v>429</v>
      </c>
      <c r="E56">
        <f>SUM('RESULTADOS'!H171:H176)</f>
        <v>777</v>
      </c>
      <c r="F56">
        <f>SUM('RESULTADOS'!I171:I176)</f>
        <v>813</v>
      </c>
      <c r="G56">
        <f>SUM('RESULTADOS'!J171:J176)</f>
        <v>747</v>
      </c>
      <c r="H56">
        <f>SUM('RESULTADOS'!K171:K176)</f>
        <v>825</v>
      </c>
    </row>
    <row r="57" spans="1:11">
      <c r="C57" t="s">
        <v>430</v>
      </c>
      <c r="E57">
        <f>SUM('RESULTADOS'!H178:H186)</f>
        <v>1242</v>
      </c>
      <c r="F57">
        <f>SUM('RESULTADOS'!I178:I186)</f>
        <v>1296</v>
      </c>
      <c r="G57">
        <f>SUM('RESULTADOS'!J178:J186)</f>
        <v>1197</v>
      </c>
      <c r="H57">
        <f>SUM('RESULTADOS'!K178:K186)</f>
        <v>1314</v>
      </c>
    </row>
    <row r="58" spans="1:11">
      <c r="C58" t="s">
        <v>431</v>
      </c>
      <c r="E58">
        <f>SUM('RESULTADOS'!H187:H196)</f>
        <v>1475</v>
      </c>
      <c r="F58">
        <f>SUM('RESULTADOS'!I187:I196)</f>
        <v>1535</v>
      </c>
      <c r="G58">
        <f>SUM('RESULTADOS'!J187:J196)</f>
        <v>1425</v>
      </c>
      <c r="H58">
        <f>SUM('RESULTADOS'!K187:K196)</f>
        <v>1555</v>
      </c>
    </row>
    <row r="59" spans="1:11">
      <c r="C59" t="s">
        <v>432</v>
      </c>
      <c r="E59">
        <f>'RESULTADOS'!H204</f>
        <v>160</v>
      </c>
      <c r="F59">
        <f>'RESULTADOS'!I204</f>
        <v>166</v>
      </c>
      <c r="G59">
        <f>'RESULTADOS'!J204</f>
        <v>155</v>
      </c>
      <c r="H59">
        <f>'RESULTADOS'!K204</f>
        <v>168</v>
      </c>
    </row>
    <row r="60" spans="1:11">
      <c r="C60" t="s">
        <v>433</v>
      </c>
      <c r="E60">
        <f>'RESULTADOS'!H239+'RESULTADOS'!H240+'RESULTADOS'!H241+'RESULTADOS'!H242+'RESULTADOS'!H243+'RESULTADOS'!H244</f>
        <v>1185</v>
      </c>
      <c r="F60">
        <f>'RESULTADOS'!I239+'RESULTADOS'!I240+'RESULTADOS'!I241+'RESULTADOS'!I242+'RESULTADOS'!I243+'RESULTADOS'!I244</f>
        <v>1221</v>
      </c>
      <c r="G60">
        <f>'RESULTADOS'!J239+'RESULTADOS'!J240+'RESULTADOS'!J241+'RESULTADOS'!J242+'RESULTADOS'!J243+'RESULTADOS'!J244</f>
        <v>1155</v>
      </c>
      <c r="H60">
        <f>'RESULTADOS'!K239+'RESULTADOS'!K240+'RESULTADOS'!K241+'RESULTADOS'!K242+'RESULTADOS'!K243+'RESULTADOS'!K244</f>
        <v>1233</v>
      </c>
    </row>
    <row r="61" spans="1:11">
      <c r="B61" s="67" t="s">
        <v>434</v>
      </c>
      <c r="E61">
        <f>SUM(E54:E59)</f>
        <v>5002</v>
      </c>
      <c r="F61">
        <f>SUM(F54:F59)</f>
        <v>5224</v>
      </c>
      <c r="G61">
        <f>SUM(G54:G59)</f>
        <v>4817</v>
      </c>
      <c r="H61">
        <f>SUM(H54:H59)</f>
        <v>5298</v>
      </c>
    </row>
    <row r="63" spans="1:11">
      <c r="B63" s="67" t="s">
        <v>435</v>
      </c>
    </row>
    <row r="65" spans="1:11">
      <c r="C65" s="67" t="s">
        <v>436</v>
      </c>
      <c r="E65">
        <f>SUM('RESULTADOS'!H223:H238)</f>
        <v>2984</v>
      </c>
      <c r="F65">
        <f>SUM('RESULTADOS'!I223:I238)</f>
        <v>3080</v>
      </c>
      <c r="G65">
        <f>SUM('RESULTADOS'!J223:J238)</f>
        <v>2904</v>
      </c>
      <c r="H65">
        <f>SUM('RESULTADOS'!K223:K238)</f>
        <v>3112</v>
      </c>
    </row>
    <row r="66" spans="1:11">
      <c r="B66" s="67" t="s">
        <v>437</v>
      </c>
      <c r="E66">
        <f>E63-E65</f>
        <v>-2984</v>
      </c>
      <c r="F66">
        <f>F63-F65</f>
        <v>-3080</v>
      </c>
      <c r="G66">
        <f>G63-G65</f>
        <v>-2904</v>
      </c>
      <c r="H66">
        <f>H63-H65</f>
        <v>-3112</v>
      </c>
    </row>
    <row r="68" spans="1:11">
      <c r="C68" s="67" t="s">
        <v>438</v>
      </c>
      <c r="E68">
        <f>'RESULTADOS'!H250+'RESULTADOS'!H252</f>
        <v>364</v>
      </c>
      <c r="F68">
        <f>'RESULTADOS'!I250+'RESULTADOS'!I252</f>
        <v>376</v>
      </c>
      <c r="G68">
        <f>'RESULTADOS'!J250+'RESULTADOS'!J252</f>
        <v>354</v>
      </c>
      <c r="H68">
        <f>'RESULTADOS'!K250+'RESULTADOS'!K252</f>
        <v>380</v>
      </c>
    </row>
    <row r="69" spans="1:11">
      <c r="B69" s="67" t="s">
        <v>439</v>
      </c>
      <c r="E69">
        <f>E66-E68</f>
        <v>-3348</v>
      </c>
      <c r="F69">
        <f>F66-F68</f>
        <v>-3456</v>
      </c>
      <c r="G69">
        <f>G66-G68</f>
        <v>-3258</v>
      </c>
      <c r="H69">
        <f>H66-H68</f>
        <v>-3492</v>
      </c>
    </row>
    <row r="71" spans="1:11">
      <c r="C71" s="67" t="s">
        <v>440</v>
      </c>
      <c r="E71"/>
      <c r="F71"/>
      <c r="G71"/>
      <c r="H71"/>
    </row>
    <row r="72" spans="1:11">
      <c r="B72" s="67" t="s">
        <v>441</v>
      </c>
      <c r="E72">
        <f>E69-E71</f>
        <v>-3348</v>
      </c>
      <c r="F72">
        <f>F69-F71</f>
        <v>-3456</v>
      </c>
      <c r="G72">
        <f>G69-G71</f>
        <v>-3258</v>
      </c>
      <c r="H72">
        <f>H69-H71</f>
        <v>-3492</v>
      </c>
    </row>
    <row r="75" spans="1:11">
      <c r="B75" s="67" t="s">
        <v>442</v>
      </c>
      <c r="E75"/>
      <c r="F75"/>
      <c r="G75"/>
      <c r="H75"/>
    </row>
    <row r="77" spans="1:11">
      <c r="C77" t="s">
        <v>443</v>
      </c>
      <c r="E77"/>
      <c r="F77"/>
      <c r="G77"/>
      <c r="H77"/>
    </row>
    <row r="78" spans="1:11">
      <c r="C78" t="s">
        <v>444</v>
      </c>
      <c r="E78">
        <f>E25/E13</f>
        <v>1.9822797411648</v>
      </c>
      <c r="F78">
        <f>F25/F13</f>
        <v>1.9824175824176</v>
      </c>
      <c r="G78">
        <f>G25/G13</f>
        <v>1.9821557503868</v>
      </c>
      <c r="H78">
        <f>H25/H13</f>
        <v>1.9824611032532</v>
      </c>
    </row>
    <row r="79" spans="1:11">
      <c r="C79" t="s">
        <v>445</v>
      </c>
      <c r="E79">
        <f>E51/E13</f>
        <v>-4.5332005973121</v>
      </c>
      <c r="F79">
        <f>F51/F13</f>
        <v>-4.5330148112757</v>
      </c>
      <c r="G79">
        <f>G51/G13</f>
        <v>-4.5333677153172</v>
      </c>
      <c r="H79">
        <f>H51/H13</f>
        <v>-4.5329561527581</v>
      </c>
    </row>
    <row r="80" spans="1:11">
      <c r="C80" t="s">
        <v>446</v>
      </c>
      <c r="E80">
        <f>E54/(E151+E152+E153)</f>
        <v>1.3571428571429</v>
      </c>
      <c r="F80">
        <f>F54/(F151+F152+F153)</f>
        <v>1.1393442622951</v>
      </c>
      <c r="G80">
        <f>G54/(G151+G152+G153)</f>
        <v>1.6410256410256</v>
      </c>
      <c r="H80">
        <f>H54/(H151+H152+H153)</f>
        <v>1.0846153846154</v>
      </c>
    </row>
    <row r="81" spans="1:11">
      <c r="C81" t="s">
        <v>447</v>
      </c>
      <c r="E81">
        <f>E55/E180</f>
        <v>1.2994652406417</v>
      </c>
      <c r="F81">
        <f>F55/F180</f>
        <v>1.2439024390244</v>
      </c>
      <c r="G81">
        <f>G55/G180</f>
        <v>1.3546511627907</v>
      </c>
      <c r="H81">
        <f>H55/H180</f>
        <v>1.2274881516588</v>
      </c>
    </row>
    <row r="82" spans="1:11">
      <c r="C82" t="s">
        <v>448</v>
      </c>
      <c r="E82"/>
      <c r="F82"/>
      <c r="G82"/>
      <c r="H82"/>
    </row>
    <row r="83" spans="1:11">
      <c r="C83" t="s">
        <v>449</v>
      </c>
      <c r="E83">
        <f>E68/E66</f>
        <v>-0.12198391420912</v>
      </c>
      <c r="F83">
        <f>F68/F66</f>
        <v>-0.12207792207792</v>
      </c>
      <c r="G83">
        <f>G68/G66</f>
        <v>-0.12190082644628</v>
      </c>
      <c r="H83">
        <f>H68/H66</f>
        <v>-0.12210796915167</v>
      </c>
    </row>
    <row r="84" spans="1:11">
      <c r="C84" t="s">
        <v>450</v>
      </c>
      <c r="E84">
        <f>E71/E69</f>
        <v>-0</v>
      </c>
      <c r="F84">
        <f>F71/F69</f>
        <v>-0</v>
      </c>
      <c r="G84">
        <f>G71/G69</f>
        <v>-0</v>
      </c>
      <c r="H84">
        <f>H71/H69</f>
        <v>-0</v>
      </c>
    </row>
    <row r="92" spans="1:11">
      <c r="A92" s="65" t="s">
        <v>383</v>
      </c>
    </row>
    <row r="93" spans="1:11">
      <c r="A93" s="65" t="s">
        <v>451</v>
      </c>
      <c r="E93" s="66">
        <v>2016</v>
      </c>
      <c r="F93" s="66">
        <v>2017</v>
      </c>
      <c r="G93" s="66">
        <v>2018</v>
      </c>
      <c r="H93" s="66">
        <v>2019</v>
      </c>
    </row>
    <row r="95" spans="1:11">
      <c r="C95" s="67" t="s">
        <v>452</v>
      </c>
      <c r="E95"/>
      <c r="F95"/>
      <c r="G95"/>
      <c r="H95"/>
    </row>
    <row r="96" spans="1:11">
      <c r="C96" t="s">
        <v>453</v>
      </c>
      <c r="E96">
        <f>'RESULTADOS'!H85</f>
        <v>115</v>
      </c>
      <c r="F96">
        <f>'RESULTADOS'!I85</f>
        <v>121</v>
      </c>
      <c r="G96">
        <f>'RESULTADOS'!J85</f>
        <v>110</v>
      </c>
      <c r="H96">
        <f>'RESULTADOS'!K85</f>
        <v>123</v>
      </c>
    </row>
    <row r="97" spans="1:11">
      <c r="C97" t="s">
        <v>454</v>
      </c>
      <c r="E97">
        <f>'RESULTADOS'!H88</f>
        <v>118</v>
      </c>
      <c r="F97">
        <f>'RESULTADOS'!I88</f>
        <v>124</v>
      </c>
      <c r="G97">
        <f>'RESULTADOS'!J88</f>
        <v>113</v>
      </c>
      <c r="H97">
        <f>'RESULTADOS'!K88</f>
        <v>126</v>
      </c>
    </row>
    <row r="98" spans="1:11">
      <c r="C98" t="s">
        <v>455</v>
      </c>
      <c r="E98">
        <f>'RESULTADOS'!H89</f>
        <v>119</v>
      </c>
      <c r="F98">
        <f>'RESULTADOS'!I89</f>
        <v>125</v>
      </c>
      <c r="G98">
        <f>'RESULTADOS'!J89</f>
        <v>114</v>
      </c>
      <c r="H98">
        <f>'RESULTADOS'!K89</f>
        <v>127</v>
      </c>
    </row>
    <row r="99" spans="1:11">
      <c r="C99" t="s">
        <v>396</v>
      </c>
      <c r="E99">
        <f>'RESULTADOS'!H86+'RESULTADOS'!H87</f>
        <v>233</v>
      </c>
      <c r="F99">
        <f>'RESULTADOS'!I86+'RESULTADOS'!I87</f>
        <v>245</v>
      </c>
      <c r="G99">
        <f>'RESULTADOS'!J86+'RESULTADOS'!J87</f>
        <v>223</v>
      </c>
      <c r="H99">
        <f>'RESULTADOS'!K86+'RESULTADOS'!K87</f>
        <v>249</v>
      </c>
    </row>
    <row r="100" spans="1:11">
      <c r="C100" t="s">
        <v>456</v>
      </c>
      <c r="E100">
        <f>'RESULTADOS'!H90</f>
        <v>120</v>
      </c>
      <c r="F100">
        <f>'RESULTADOS'!I90</f>
        <v>126</v>
      </c>
      <c r="G100">
        <f>'RESULTADOS'!J90</f>
        <v>115</v>
      </c>
      <c r="H100">
        <f>'RESULTADOS'!K90</f>
        <v>128</v>
      </c>
    </row>
    <row r="101" spans="1:11">
      <c r="C101" s="67" t="s">
        <v>457</v>
      </c>
      <c r="E101">
        <f>SUM(E96:E100)</f>
        <v>705</v>
      </c>
      <c r="F101">
        <f>SUM(F96:F100)</f>
        <v>741</v>
      </c>
      <c r="G101">
        <f>SUM(G96:G100)</f>
        <v>675</v>
      </c>
      <c r="H101">
        <f>SUM(H96:H100)</f>
        <v>753</v>
      </c>
    </row>
    <row r="104" spans="1:11">
      <c r="C104" s="67" t="s">
        <v>458</v>
      </c>
      <c r="E104">
        <f>'RESULTADOS'!H96</f>
        <v>126</v>
      </c>
      <c r="F104">
        <f>'RESULTADOS'!I96</f>
        <v>132</v>
      </c>
      <c r="G104">
        <f>'RESULTADOS'!J96</f>
        <v>121</v>
      </c>
      <c r="H104">
        <f>'RESULTADOS'!K96</f>
        <v>134</v>
      </c>
    </row>
    <row r="105" spans="1:11">
      <c r="C105" t="s">
        <v>459</v>
      </c>
      <c r="E105">
        <f>'RESULTADOS'!H97+'RESULTADOS'!H101+'RESULTADOS'!H102</f>
        <v>390</v>
      </c>
      <c r="F105">
        <f>'RESULTADOS'!I97+'RESULTADOS'!I101+'RESULTADOS'!I102</f>
        <v>408</v>
      </c>
      <c r="G105">
        <f>'RESULTADOS'!J97+'RESULTADOS'!J101+'RESULTADOS'!J102</f>
        <v>375</v>
      </c>
      <c r="H105">
        <f>'RESULTADOS'!K97+'RESULTADOS'!K101+'RESULTADOS'!K102</f>
        <v>414</v>
      </c>
    </row>
    <row r="106" spans="1:11">
      <c r="C106" t="s">
        <v>460</v>
      </c>
      <c r="E106">
        <f>'RESULTADOS'!H98</f>
        <v>128</v>
      </c>
      <c r="F106">
        <f>'RESULTADOS'!I98</f>
        <v>134</v>
      </c>
      <c r="G106">
        <f>'RESULTADOS'!J98</f>
        <v>123</v>
      </c>
      <c r="H106">
        <f>'RESULTADOS'!K98</f>
        <v>136</v>
      </c>
    </row>
    <row r="107" spans="1:11">
      <c r="C107" s="67" t="s">
        <v>461</v>
      </c>
      <c r="E107">
        <f>SUM(E104:E106)</f>
        <v>644</v>
      </c>
      <c r="F107">
        <f>SUM(F104:F106)</f>
        <v>674</v>
      </c>
      <c r="G107">
        <f>SUM(G104:G106)</f>
        <v>619</v>
      </c>
      <c r="H107">
        <f>SUM(H104:H106)</f>
        <v>684</v>
      </c>
    </row>
    <row r="110" spans="1:11">
      <c r="C110" s="67" t="s">
        <v>462</v>
      </c>
      <c r="E110">
        <f>SUM('RESULTADOS'!H130:H147)+'RESULTADOS'!H99+'RESULTADOS'!H100+'RESULTADOS'!H103</f>
        <v>3425</v>
      </c>
      <c r="F110">
        <f>SUM('RESULTADOS'!I130:I147)+'RESULTADOS'!I99+'RESULTADOS'!I100+'RESULTADOS'!I103</f>
        <v>3551</v>
      </c>
      <c r="G110">
        <f>SUM('RESULTADOS'!J130:J147)+'RESULTADOS'!J99+'RESULTADOS'!J100+'RESULTADOS'!J103</f>
        <v>3320</v>
      </c>
      <c r="H110">
        <f>SUM('RESULTADOS'!K130:K147)+'RESULTADOS'!K99+'RESULTADOS'!K100+'RESULTADOS'!K103</f>
        <v>3593</v>
      </c>
    </row>
    <row r="111" spans="1:11">
      <c r="C111" t="s">
        <v>463</v>
      </c>
      <c r="E111">
        <f>SUM('RESULTADOS'!H104:H129)</f>
        <v>3809</v>
      </c>
      <c r="F111">
        <f>SUM('RESULTADOS'!I104:I129)</f>
        <v>3965</v>
      </c>
      <c r="G111">
        <f>SUM('RESULTADOS'!J104:J129)</f>
        <v>3679</v>
      </c>
      <c r="H111">
        <f>SUM('RESULTADOS'!K104:K129)</f>
        <v>4017</v>
      </c>
    </row>
    <row r="112" spans="1:11">
      <c r="C112" s="67" t="s">
        <v>464</v>
      </c>
      <c r="E112">
        <f>SUM(E110:E111)</f>
        <v>7234</v>
      </c>
      <c r="F112">
        <f>SUM(F110:F111)</f>
        <v>7516</v>
      </c>
      <c r="G112">
        <f>SUM(G110:G111)</f>
        <v>6999</v>
      </c>
      <c r="H112">
        <f>SUM(H110:H111)</f>
        <v>7610</v>
      </c>
    </row>
    <row r="114" spans="1:11">
      <c r="C114" s="67" t="s">
        <v>465</v>
      </c>
      <c r="E114">
        <f>E101+E107+E112</f>
        <v>8583</v>
      </c>
      <c r="F114">
        <f>F101+F107+F112</f>
        <v>8931</v>
      </c>
      <c r="G114">
        <f>G101+G107+G112</f>
        <v>8293</v>
      </c>
      <c r="H114">
        <f>H101+H107+H112</f>
        <v>9047</v>
      </c>
    </row>
    <row r="116" spans="1:11">
      <c r="C116" s="67" t="s">
        <v>466</v>
      </c>
      <c r="E116">
        <f>'RESULTADOS'!H91</f>
        <v>121</v>
      </c>
      <c r="F116">
        <f>'RESULTADOS'!I91</f>
        <v>127</v>
      </c>
      <c r="G116">
        <f>'RESULTADOS'!J91</f>
        <v>116</v>
      </c>
      <c r="H116">
        <f>'RESULTADOS'!K91</f>
        <v>129</v>
      </c>
    </row>
    <row r="117" spans="1:11">
      <c r="C117" s="67" t="s">
        <v>467</v>
      </c>
      <c r="E117">
        <f>'RESULTADOS'!H92</f>
        <v>122</v>
      </c>
      <c r="F117">
        <f>'RESULTADOS'!I92</f>
        <v>128</v>
      </c>
      <c r="G117">
        <f>'RESULTADOS'!J92</f>
        <v>117</v>
      </c>
      <c r="H117">
        <f>'RESULTADOS'!K92</f>
        <v>130</v>
      </c>
    </row>
    <row r="118" spans="1:11">
      <c r="C118" s="67" t="s">
        <v>468</v>
      </c>
      <c r="E118">
        <f>E114+E116+E117</f>
        <v>8826</v>
      </c>
      <c r="F118">
        <f>F114+F116+F117</f>
        <v>9186</v>
      </c>
      <c r="G118">
        <f>G114+G116+G117</f>
        <v>8526</v>
      </c>
      <c r="H118">
        <f>H114+H116+H117</f>
        <v>9306</v>
      </c>
    </row>
    <row r="120" spans="1:11">
      <c r="C120" s="67" t="s">
        <v>469</v>
      </c>
      <c r="E120">
        <f>'RESULTADOS'!H93</f>
        <v>123</v>
      </c>
      <c r="F120">
        <f>'RESULTADOS'!I93</f>
        <v>129</v>
      </c>
      <c r="G120">
        <f>'RESULTADOS'!J93</f>
        <v>118</v>
      </c>
      <c r="H120">
        <f>'RESULTADOS'!K93</f>
        <v>131</v>
      </c>
    </row>
    <row r="121" spans="1:11">
      <c r="C121" s="67" t="s">
        <v>470</v>
      </c>
      <c r="E121">
        <f>'RESULTADOS'!H94+'RESULTADOS'!H95</f>
        <v>249</v>
      </c>
      <c r="F121">
        <f>'RESULTADOS'!I94+'RESULTADOS'!I95</f>
        <v>261</v>
      </c>
      <c r="G121">
        <f>'RESULTADOS'!J94+'RESULTADOS'!J95</f>
        <v>239</v>
      </c>
      <c r="H121">
        <f>'RESULTADOS'!K94+'RESULTADOS'!K95</f>
        <v>265</v>
      </c>
    </row>
    <row r="122" spans="1:11">
      <c r="C122" s="67" t="s">
        <v>471</v>
      </c>
      <c r="E122">
        <f>E118+E120+E121</f>
        <v>9198</v>
      </c>
      <c r="F122">
        <f>F118+F120+F121</f>
        <v>9576</v>
      </c>
      <c r="G122">
        <f>G118+G120+G121</f>
        <v>8883</v>
      </c>
      <c r="H122">
        <f>H118+H120+H121</f>
        <v>9702</v>
      </c>
    </row>
    <row r="127" spans="1:11">
      <c r="C127" t="s">
        <v>472</v>
      </c>
      <c r="E127">
        <f>(E101/E114)</f>
        <v>0.082139112198532</v>
      </c>
      <c r="F127">
        <f>(F101/F114)</f>
        <v>0.08296943231441</v>
      </c>
      <c r="G127">
        <f>(G101/G114)</f>
        <v>0.081393946702038</v>
      </c>
      <c r="H127">
        <f>(H101/H114)</f>
        <v>0.083232010611252</v>
      </c>
    </row>
    <row r="128" spans="1:11">
      <c r="C128" t="s">
        <v>473</v>
      </c>
      <c r="E128">
        <f>E107/E114</f>
        <v>0.075032040079226</v>
      </c>
      <c r="F128">
        <f>F107/F114</f>
        <v>0.075467472847386</v>
      </c>
      <c r="G128">
        <f>G107/G114</f>
        <v>0.074641263716387</v>
      </c>
      <c r="H128">
        <f>H107/H114</f>
        <v>0.07560517298552</v>
      </c>
    </row>
    <row r="129" spans="1:11">
      <c r="C129" t="s">
        <v>474</v>
      </c>
      <c r="E129">
        <f>E112/E114</f>
        <v>0.84282884772224</v>
      </c>
      <c r="F129">
        <f>F112/F114</f>
        <v>0.8415630948382</v>
      </c>
      <c r="G129">
        <f>G112/G114</f>
        <v>0.84396478958157</v>
      </c>
      <c r="H129">
        <f>H112/H114</f>
        <v>0.84116281640323</v>
      </c>
    </row>
    <row r="130" spans="1:11">
      <c r="C130" s="67" t="s">
        <v>475</v>
      </c>
      <c r="E130">
        <f>E104/E$107</f>
        <v>0.19565217391304</v>
      </c>
      <c r="F130">
        <f>F104/F$107</f>
        <v>0.19584569732938</v>
      </c>
      <c r="G130">
        <f>G104/G$107</f>
        <v>0.19547657512116</v>
      </c>
      <c r="H130">
        <f>H104/H$107</f>
        <v>0.19590643274854</v>
      </c>
    </row>
    <row r="131" spans="1:11">
      <c r="C131" s="67" t="s">
        <v>476</v>
      </c>
      <c r="E131">
        <f>E105/E$107</f>
        <v>0.6055900621118</v>
      </c>
      <c r="F131">
        <f>F105/F$107</f>
        <v>0.6053412462908</v>
      </c>
      <c r="G131">
        <f>G105/G$107</f>
        <v>0.60581583198708</v>
      </c>
      <c r="H131">
        <f>H105/H$107</f>
        <v>0.60526315789474</v>
      </c>
    </row>
    <row r="132" spans="1:11">
      <c r="C132" s="67" t="s">
        <v>477</v>
      </c>
      <c r="E132">
        <f>E106/E$107</f>
        <v>0.19875776397516</v>
      </c>
      <c r="F132">
        <f>F106/F$107</f>
        <v>0.19881305637982</v>
      </c>
      <c r="G132">
        <f>G106/G$107</f>
        <v>0.19870759289176</v>
      </c>
      <c r="H132">
        <f>H106/H$107</f>
        <v>0.19883040935673</v>
      </c>
    </row>
    <row r="133" spans="1:11">
      <c r="C133" t="s">
        <v>478</v>
      </c>
      <c r="E133">
        <f>-E100*360/E101</f>
        <v>-61.276595744681</v>
      </c>
      <c r="F133">
        <f>-F100*360/F101</f>
        <v>-61.214574898785</v>
      </c>
      <c r="G133">
        <f>-G100*360/G101</f>
        <v>-61.333333333333</v>
      </c>
      <c r="H133">
        <f>-H100*360/H101</f>
        <v>-61.195219123506</v>
      </c>
    </row>
    <row r="134" spans="1:11">
      <c r="C134" t="s">
        <v>479</v>
      </c>
      <c r="E134">
        <f>-E117*360/E118</f>
        <v>-4.9762066621346</v>
      </c>
      <c r="F134">
        <f>-F117*360/F118</f>
        <v>-5.0163291966035</v>
      </c>
      <c r="G134">
        <f>-G117*360/G118</f>
        <v>-4.9401829697396</v>
      </c>
      <c r="H134">
        <f>-H117*360/H118</f>
        <v>-5.0290135396518</v>
      </c>
    </row>
    <row r="135" spans="1:11">
      <c r="C135" t="s">
        <v>480</v>
      </c>
      <c r="E135">
        <f>-E121*360/E122</f>
        <v>-9.7455968688845</v>
      </c>
      <c r="F135">
        <f>-F121*360/F122</f>
        <v>-9.812030075188</v>
      </c>
      <c r="G135">
        <f>-G121*360/G122</f>
        <v>-9.6859169199595</v>
      </c>
      <c r="H135">
        <f>-H121*360/H122</f>
        <v>-9.8330241187384</v>
      </c>
    </row>
    <row r="143" spans="1:11">
      <c r="A143" s="65" t="s">
        <v>383</v>
      </c>
    </row>
    <row r="144" spans="1:11">
      <c r="A144" s="65" t="s">
        <v>481</v>
      </c>
      <c r="E144" s="66">
        <v>2016</v>
      </c>
      <c r="F144" s="66">
        <v>2017</v>
      </c>
      <c r="G144" s="66">
        <v>2018</v>
      </c>
      <c r="H144" s="66">
        <v>2019</v>
      </c>
      <c r="I144" s="68">
        <v>2020</v>
      </c>
      <c r="J144" s="68">
        <v>2021</v>
      </c>
      <c r="K144" s="68">
        <v>2022</v>
      </c>
    </row>
    <row r="146" spans="1:11">
      <c r="B146" s="67" t="s">
        <v>482</v>
      </c>
      <c r="E146"/>
      <c r="F146"/>
      <c r="G146"/>
      <c r="H146"/>
      <c r="I146"/>
      <c r="J146"/>
      <c r="K146"/>
    </row>
    <row r="147" spans="1:11">
      <c r="B147" t="s">
        <v>483</v>
      </c>
      <c r="E147">
        <f>'BALANCES'!G5</f>
        <v>20</v>
      </c>
      <c r="F147">
        <f>'BALANCES'!H5</f>
        <v>26</v>
      </c>
      <c r="G147">
        <f>'BALANCES'!I5</f>
        <v>15</v>
      </c>
      <c r="H147">
        <f>'BALANCES'!J5</f>
        <v>28</v>
      </c>
    </row>
    <row r="148" spans="1:11">
      <c r="B148" t="s">
        <v>484</v>
      </c>
      <c r="E148">
        <f>'BALANCES'!G6+'BALANCES'!G7</f>
        <v>43</v>
      </c>
      <c r="F148">
        <f>'BALANCES'!H6+'BALANCES'!H7</f>
        <v>55</v>
      </c>
      <c r="G148">
        <f>'BALANCES'!I6+'BALANCES'!I7</f>
        <v>33</v>
      </c>
      <c r="H148">
        <f>'BALANCES'!J6+'BALANCES'!J7</f>
        <v>59</v>
      </c>
    </row>
    <row r="149" spans="1:11">
      <c r="B149" t="s">
        <v>485</v>
      </c>
      <c r="E149">
        <f>'BALANCES'!G22+'BALANCES'!G23+'BALANCES'!G24</f>
        <v>114</v>
      </c>
      <c r="F149">
        <f>'BALANCES'!H22+'BALANCES'!H23+'BALANCES'!H24</f>
        <v>132</v>
      </c>
      <c r="G149">
        <f>'BALANCES'!I22+'BALANCES'!I23+'BALANCES'!I24</f>
        <v>99</v>
      </c>
      <c r="H149">
        <f>'BALANCES'!J22+'BALANCES'!J23+'BALANCES'!J24</f>
        <v>138</v>
      </c>
    </row>
    <row r="150" spans="1:11">
      <c r="B150" t="s">
        <v>486</v>
      </c>
      <c r="E150"/>
      <c r="F150"/>
      <c r="G150"/>
      <c r="H150"/>
    </row>
    <row r="151" spans="1:11">
      <c r="C151" t="s">
        <v>386</v>
      </c>
      <c r="E151">
        <f>'BALANCES'!G10</f>
        <v>25</v>
      </c>
      <c r="F151">
        <f>'BALANCES'!H10</f>
        <v>31</v>
      </c>
      <c r="G151">
        <f>'BALANCES'!I10</f>
        <v>20</v>
      </c>
      <c r="H151">
        <f>'BALANCES'!J10</f>
        <v>33</v>
      </c>
    </row>
    <row r="152" spans="1:11">
      <c r="C152" t="s">
        <v>487</v>
      </c>
      <c r="E152">
        <f>'BALANCES'!G11</f>
        <v>26</v>
      </c>
      <c r="F152">
        <f>'BALANCES'!H11</f>
        <v>32</v>
      </c>
      <c r="G152">
        <f>'BALANCES'!I11</f>
        <v>21</v>
      </c>
      <c r="H152">
        <f>'BALANCES'!J11</f>
        <v>34</v>
      </c>
    </row>
    <row r="153" spans="1:11">
      <c r="C153" t="s">
        <v>488</v>
      </c>
      <c r="E153">
        <f>'BALANCES'!G8+'BALANCES'!G9</f>
        <v>47</v>
      </c>
      <c r="F153">
        <f>'BALANCES'!H8+'BALANCES'!H9</f>
        <v>59</v>
      </c>
      <c r="G153">
        <f>'BALANCES'!I8+'BALANCES'!I9</f>
        <v>37</v>
      </c>
      <c r="H153">
        <f>'BALANCES'!J8+'BALANCES'!J9</f>
        <v>63</v>
      </c>
    </row>
    <row r="154" spans="1:11">
      <c r="B154" t="s">
        <v>489</v>
      </c>
      <c r="E154"/>
      <c r="F154"/>
      <c r="G154"/>
      <c r="H154"/>
    </row>
    <row r="155" spans="1:11">
      <c r="C155" t="s">
        <v>490</v>
      </c>
      <c r="E155">
        <f>'BALANCES'!G19+'BALANCES'!G20</f>
        <v>69</v>
      </c>
      <c r="F155">
        <f>'BALANCES'!H19+'BALANCES'!H20</f>
        <v>81</v>
      </c>
      <c r="G155">
        <f>'BALANCES'!I19+'BALANCES'!I20</f>
        <v>59</v>
      </c>
      <c r="H155">
        <f>'BALANCES'!J19+'BALANCES'!J20</f>
        <v>85</v>
      </c>
    </row>
    <row r="156" spans="1:11">
      <c r="C156" t="s">
        <v>488</v>
      </c>
      <c r="E156">
        <f>SUM('BALANCES'!G13:G18)</f>
        <v>183</v>
      </c>
      <c r="F156">
        <f>SUM('BALANCES'!H13:H18)</f>
        <v>219</v>
      </c>
      <c r="G156">
        <f>SUM('BALANCES'!I13:I18)</f>
        <v>153</v>
      </c>
      <c r="H156">
        <f>SUM('BALANCES'!J13:J18)</f>
        <v>231</v>
      </c>
    </row>
    <row r="157" spans="1:11">
      <c r="C157" t="s">
        <v>433</v>
      </c>
      <c r="E157">
        <f>'BALANCES'!G25+'BALANCES'!G26</f>
        <v>81</v>
      </c>
      <c r="F157">
        <f>'BALANCES'!H25+'BALANCES'!H26</f>
        <v>93</v>
      </c>
      <c r="G157">
        <f>'BALANCES'!I25+'BALANCES'!I26</f>
        <v>71</v>
      </c>
      <c r="H157">
        <f>'BALANCES'!J25+'BALANCES'!J26</f>
        <v>97</v>
      </c>
    </row>
    <row r="158" spans="1:11">
      <c r="B158" t="s">
        <v>491</v>
      </c>
      <c r="E158">
        <f>'BALANCES'!G21+'BALANCES'!G12</f>
        <v>63</v>
      </c>
      <c r="F158">
        <f>'BALANCES'!H21+'BALANCES'!H12</f>
        <v>75</v>
      </c>
      <c r="G158">
        <f>'BALANCES'!I21+'BALANCES'!I12</f>
        <v>53</v>
      </c>
      <c r="H158">
        <f>'BALANCES'!J21+'BALANCES'!J12</f>
        <v>79</v>
      </c>
    </row>
    <row r="159" spans="1:11">
      <c r="B159" t="s">
        <v>492</v>
      </c>
      <c r="E159"/>
      <c r="F159"/>
      <c r="G159"/>
      <c r="H159"/>
    </row>
    <row r="160" spans="1:11">
      <c r="C160" t="s">
        <v>452</v>
      </c>
      <c r="E160">
        <f>'BALANCES'!G32+'BALANCES'!G36</f>
        <v>98</v>
      </c>
      <c r="F160">
        <f>'BALANCES'!H32+'BALANCES'!H36</f>
        <v>110</v>
      </c>
      <c r="G160">
        <f>'BALANCES'!I32+'BALANCES'!I36</f>
        <v>88</v>
      </c>
      <c r="H160">
        <f>'BALANCES'!J32+'BALANCES'!J36</f>
        <v>114</v>
      </c>
    </row>
    <row r="161" spans="1:11">
      <c r="C161" t="s">
        <v>493</v>
      </c>
      <c r="E161">
        <f>'BALANCES'!G33+'BALANCES'!G37</f>
        <v>100</v>
      </c>
      <c r="F161">
        <f>'BALANCES'!H33+'BALANCES'!H37</f>
        <v>112</v>
      </c>
      <c r="G161">
        <f>'BALANCES'!I33+'BALANCES'!I37</f>
        <v>90</v>
      </c>
      <c r="H161">
        <f>'BALANCES'!J33+'BALANCES'!J37</f>
        <v>116</v>
      </c>
    </row>
    <row r="162" spans="1:11">
      <c r="C162" t="s">
        <v>494</v>
      </c>
      <c r="E162">
        <f>'BALANCES'!G34+'BALANCES'!G38</f>
        <v>102</v>
      </c>
      <c r="F162">
        <f>'BALANCES'!H34+'BALANCES'!H38</f>
        <v>114</v>
      </c>
      <c r="G162">
        <f>'BALANCES'!I34+'BALANCES'!I38</f>
        <v>92</v>
      </c>
      <c r="H162">
        <f>'BALANCES'!J34+'BALANCES'!J38</f>
        <v>118</v>
      </c>
    </row>
    <row r="163" spans="1:11">
      <c r="C163" t="s">
        <v>495</v>
      </c>
      <c r="E163">
        <f>'BALANCES'!G31</f>
        <v>46</v>
      </c>
      <c r="F163">
        <f>'BALANCES'!H31</f>
        <v>52</v>
      </c>
      <c r="G163">
        <f>'BALANCES'!I31</f>
        <v>41</v>
      </c>
      <c r="H163">
        <f>'BALANCES'!J31</f>
        <v>54</v>
      </c>
    </row>
    <row r="164" spans="1:11">
      <c r="C164" t="s">
        <v>496</v>
      </c>
      <c r="E164">
        <f>'BALANCES'!G35</f>
        <v>50</v>
      </c>
      <c r="F164">
        <f>'BALANCES'!H35</f>
        <v>56</v>
      </c>
      <c r="G164">
        <f>'BALANCES'!I35</f>
        <v>45</v>
      </c>
      <c r="H164">
        <f>'BALANCES'!J35</f>
        <v>58</v>
      </c>
    </row>
    <row r="165" spans="1:11">
      <c r="B165" t="s">
        <v>497</v>
      </c>
      <c r="E165">
        <f>'BALANCES'!G39</f>
        <v>54</v>
      </c>
      <c r="F165">
        <f>'BALANCES'!H39</f>
        <v>60</v>
      </c>
      <c r="G165">
        <f>'BALANCES'!I39</f>
        <v>49</v>
      </c>
      <c r="H165">
        <f>'BALANCES'!J39</f>
        <v>62</v>
      </c>
    </row>
    <row r="166" spans="1:11">
      <c r="B166" t="s">
        <v>498</v>
      </c>
      <c r="E166">
        <f>SUM('BALANCES'!G27:G30)</f>
        <v>174</v>
      </c>
      <c r="F166">
        <f>SUM('BALANCES'!H27:H30)</f>
        <v>198</v>
      </c>
      <c r="G166">
        <f>SUM('BALANCES'!I27:I30)</f>
        <v>154</v>
      </c>
      <c r="H166">
        <f>SUM('BALANCES'!J27:J30)</f>
        <v>206</v>
      </c>
    </row>
    <row r="167" spans="1:11">
      <c r="B167" t="s">
        <v>499</v>
      </c>
      <c r="E167">
        <f>SUM('BALANCES'!G42:G47)</f>
        <v>357</v>
      </c>
      <c r="F167">
        <f>SUM('BALANCES'!H42:H47)</f>
        <v>393</v>
      </c>
      <c r="G167">
        <f>SUM('BALANCES'!I42:I47)</f>
        <v>327</v>
      </c>
      <c r="H167">
        <f>SUM('BALANCES'!J42:J47)</f>
        <v>405</v>
      </c>
    </row>
    <row r="168" spans="1:11">
      <c r="B168" t="s">
        <v>500</v>
      </c>
      <c r="E168">
        <f>'BALANCES'!G40+'BALANCES'!G41</f>
        <v>111</v>
      </c>
      <c r="F168">
        <f>'BALANCES'!H40+'BALANCES'!H41</f>
        <v>123</v>
      </c>
      <c r="G168">
        <f>'BALANCES'!I40+'BALANCES'!I41</f>
        <v>101</v>
      </c>
      <c r="H168">
        <f>'BALANCES'!J40+'BALANCES'!J41</f>
        <v>127</v>
      </c>
    </row>
    <row r="169" spans="1:11">
      <c r="B169" t="s">
        <v>501</v>
      </c>
      <c r="E169">
        <f>SUM('BALANCES'!G48:G52)</f>
        <v>325</v>
      </c>
      <c r="F169">
        <f>SUM('BALANCES'!H48:H52)</f>
        <v>355</v>
      </c>
      <c r="G169">
        <f>SUM('BALANCES'!I48:I52)</f>
        <v>300</v>
      </c>
      <c r="H169">
        <f>SUM('BALANCES'!J48:J52)</f>
        <v>365</v>
      </c>
    </row>
    <row r="170" spans="1:11">
      <c r="B170" s="67" t="s">
        <v>502</v>
      </c>
      <c r="E170">
        <f>SUM(E148:E169)</f>
        <v>2068</v>
      </c>
      <c r="F170">
        <f>SUM(F148:F169)</f>
        <v>2350</v>
      </c>
      <c r="G170">
        <f>SUM(G148:G169)</f>
        <v>1833</v>
      </c>
      <c r="H170">
        <f>SUM(H148:H169)</f>
        <v>2444</v>
      </c>
      <c r="I170">
        <f>SUM(I148:I169)</f>
        <v>0</v>
      </c>
      <c r="J170">
        <f>SUM(J148:J169)</f>
        <v>0</v>
      </c>
      <c r="K170">
        <f>SUM(K148:K169)</f>
        <v>0</v>
      </c>
    </row>
    <row r="172" spans="1:11">
      <c r="B172" s="67" t="s">
        <v>503</v>
      </c>
      <c r="E172"/>
      <c r="F172"/>
      <c r="G172"/>
      <c r="H172"/>
      <c r="I172"/>
      <c r="J172"/>
      <c r="K172"/>
    </row>
    <row r="173" spans="1:11">
      <c r="B173" t="s">
        <v>504</v>
      </c>
      <c r="E173">
        <f>SUM('BALANCES'!G127:G129)</f>
        <v>366</v>
      </c>
      <c r="F173">
        <f>SUM('BALANCES'!H127:H129)</f>
        <v>384</v>
      </c>
      <c r="G173">
        <f>SUM('BALANCES'!I127:I129)</f>
        <v>351</v>
      </c>
      <c r="H173">
        <f>SUM('BALANCES'!J127:J129)</f>
        <v>390</v>
      </c>
    </row>
    <row r="174" spans="1:11">
      <c r="B174" t="s">
        <v>505</v>
      </c>
      <c r="E174">
        <f>SUM('BALANCES'!G107:G114)</f>
        <v>836</v>
      </c>
      <c r="F174">
        <f>SUM('BALANCES'!H107:H114)</f>
        <v>884</v>
      </c>
      <c r="G174">
        <f>SUM('BALANCES'!I107:I114)</f>
        <v>796</v>
      </c>
      <c r="H174">
        <f>SUM('BALANCES'!J107:J114)</f>
        <v>900</v>
      </c>
    </row>
    <row r="175" spans="1:11">
      <c r="B175" t="s">
        <v>506</v>
      </c>
      <c r="E175">
        <f>'BALANCES'!G57+'BALANCES'!G58</f>
        <v>103</v>
      </c>
      <c r="F175">
        <f>'BALANCES'!H57+'BALANCES'!H58</f>
        <v>115</v>
      </c>
      <c r="G175">
        <f>'BALANCES'!I57+'BALANCES'!I58</f>
        <v>93</v>
      </c>
      <c r="H175">
        <f>'BALANCES'!J57+'BALANCES'!J58</f>
        <v>119</v>
      </c>
    </row>
    <row r="176" spans="1:11">
      <c r="B176" t="s">
        <v>507</v>
      </c>
      <c r="E176">
        <f>'BALANCES'!G67</f>
        <v>61</v>
      </c>
      <c r="F176">
        <f>'BALANCES'!H67</f>
        <v>67</v>
      </c>
      <c r="G176">
        <f>'BALANCES'!I67</f>
        <v>56</v>
      </c>
      <c r="H176">
        <f>'BALANCES'!J67</f>
        <v>69</v>
      </c>
    </row>
    <row r="177" spans="1:11">
      <c r="B177" t="s">
        <v>508</v>
      </c>
      <c r="E177">
        <f>SUM('BALANCES'!G59:G66)+'BALANCES'!G68+'BALANCES'!G69+'BALANCES'!G70+'BALANCES'!G78</f>
        <v>713</v>
      </c>
      <c r="F177">
        <f>SUM('BALANCES'!H59:H66)+'BALANCES'!H68+'BALANCES'!H69+'BALANCES'!H70+'BALANCES'!H78</f>
        <v>785</v>
      </c>
      <c r="G177">
        <f>SUM('BALANCES'!I59:I66)+'BALANCES'!I68+'BALANCES'!I69+'BALANCES'!I70+'BALANCES'!I78</f>
        <v>653</v>
      </c>
      <c r="H177">
        <f>SUM('BALANCES'!J59:J66)+'BALANCES'!J68+'BALANCES'!J69+'BALANCES'!J70+'BALANCES'!J78</f>
        <v>809</v>
      </c>
    </row>
    <row r="178" spans="1:11">
      <c r="B178" t="s">
        <v>509</v>
      </c>
      <c r="E178">
        <f>'BALANCES'!G79+'BALANCES'!G80</f>
        <v>147</v>
      </c>
      <c r="F178">
        <f>'BALANCES'!H79+'BALANCES'!H80</f>
        <v>159</v>
      </c>
      <c r="G178">
        <f>'BALANCES'!I79+'BALANCES'!I80</f>
        <v>137</v>
      </c>
      <c r="H178">
        <f>'BALANCES'!J79+'BALANCES'!J80</f>
        <v>163</v>
      </c>
    </row>
    <row r="179" spans="1:11">
      <c r="B179" t="s">
        <v>510</v>
      </c>
      <c r="E179">
        <f>'BALANCES'!G81</f>
        <v>75</v>
      </c>
      <c r="F179">
        <f>'BALANCES'!H81</f>
        <v>81</v>
      </c>
      <c r="G179">
        <f>'BALANCES'!I81</f>
        <v>70</v>
      </c>
      <c r="H179">
        <f>'BALANCES'!J81</f>
        <v>83</v>
      </c>
    </row>
    <row r="180" spans="1:11">
      <c r="B180" t="s">
        <v>511</v>
      </c>
      <c r="E180">
        <f>E177+E178+E179</f>
        <v>935</v>
      </c>
      <c r="F180">
        <f>F177+F178+F179</f>
        <v>1025</v>
      </c>
      <c r="G180">
        <f>G177+G178+G179</f>
        <v>860</v>
      </c>
      <c r="H180">
        <f>H177+H178+H179</f>
        <v>1055</v>
      </c>
    </row>
    <row r="181" spans="1:11">
      <c r="B181" t="s">
        <v>512</v>
      </c>
      <c r="E181">
        <f>SUM('BALANCES'!G82:G88)</f>
        <v>553</v>
      </c>
      <c r="F181">
        <f>SUM('BALANCES'!H82:H88)</f>
        <v>595</v>
      </c>
      <c r="G181">
        <f>SUM('BALANCES'!I82:I88)</f>
        <v>518</v>
      </c>
      <c r="H181">
        <f>SUM('BALANCES'!J82:J88)</f>
        <v>609</v>
      </c>
    </row>
    <row r="182" spans="1:11">
      <c r="B182" t="s">
        <v>513</v>
      </c>
      <c r="E182">
        <f>SUM('BALANCES'!G89:G94)</f>
        <v>513</v>
      </c>
      <c r="F182">
        <f>SUM('BALANCES'!H89:H94)</f>
        <v>549</v>
      </c>
      <c r="G182">
        <f>SUM('BALANCES'!I89:I94)</f>
        <v>483</v>
      </c>
      <c r="H182">
        <f>SUM('BALANCES'!J89:J94)</f>
        <v>561</v>
      </c>
    </row>
    <row r="183" spans="1:11">
      <c r="B183" t="s">
        <v>499</v>
      </c>
      <c r="E183">
        <f>SUM('BALANCES'!G95:G102)</f>
        <v>740</v>
      </c>
      <c r="F183">
        <f>SUM('BALANCES'!H95:H102)</f>
        <v>788</v>
      </c>
      <c r="G183">
        <f>SUM('BALANCES'!I95:I102)</f>
        <v>700</v>
      </c>
      <c r="H183">
        <f>SUM('BALANCES'!J95:J102)</f>
        <v>804</v>
      </c>
    </row>
    <row r="184" spans="1:11">
      <c r="B184" t="s">
        <v>514</v>
      </c>
      <c r="E184">
        <f>SUM('BALANCES'!G115:G126)</f>
        <v>1374</v>
      </c>
      <c r="F184">
        <f>SUM('BALANCES'!H115:H126)</f>
        <v>1446</v>
      </c>
      <c r="G184">
        <f>SUM('BALANCES'!I115:I126)</f>
        <v>1314</v>
      </c>
      <c r="H184">
        <f>SUM('BALANCES'!J115:J126)</f>
        <v>1470</v>
      </c>
    </row>
    <row r="185" spans="1:11">
      <c r="B185" t="s">
        <v>515</v>
      </c>
      <c r="E185">
        <f>SUM('BALANCES'!G71:G77)</f>
        <v>476</v>
      </c>
      <c r="F185">
        <f>SUM('BALANCES'!H71:H77)</f>
        <v>518</v>
      </c>
      <c r="G185">
        <f>SUM('BALANCES'!I71:I77)</f>
        <v>441</v>
      </c>
      <c r="H185">
        <f>SUM('BALANCES'!J71:J77)</f>
        <v>532</v>
      </c>
    </row>
    <row r="186" spans="1:11">
      <c r="B186" t="s">
        <v>516</v>
      </c>
      <c r="E186">
        <f>SUM('BALANCES'!G103:G106)+SUM('BALANCES'!G130:G136)</f>
        <v>1283</v>
      </c>
      <c r="F186">
        <f>SUM('BALANCES'!H103:H106)+SUM('BALANCES'!H130:H136)</f>
        <v>1349</v>
      </c>
      <c r="G186">
        <f>SUM('BALANCES'!I103:I106)+SUM('BALANCES'!I130:I136)</f>
        <v>1228</v>
      </c>
      <c r="H186">
        <f>SUM('BALANCES'!J103:J106)+SUM('BALANCES'!J130:J136)</f>
        <v>1371</v>
      </c>
    </row>
    <row r="187" spans="1:11">
      <c r="B187" s="67" t="s">
        <v>517</v>
      </c>
      <c r="E187">
        <f>SUM(E173:E186)-E180</f>
        <v>7240</v>
      </c>
      <c r="F187">
        <f>SUM(F173:F186)-F180</f>
        <v>7720</v>
      </c>
      <c r="G187">
        <f>SUM(G173:G186)-G180</f>
        <v>6840</v>
      </c>
      <c r="H187">
        <f>SUM(H173:H186)-H180</f>
        <v>7880</v>
      </c>
      <c r="I187">
        <f>SUM(I173:I186)-I180</f>
        <v>0</v>
      </c>
      <c r="J187">
        <f>SUM(J173:J186)-J180</f>
        <v>0</v>
      </c>
      <c r="K187">
        <f>SUM(K173:K186)-K180</f>
        <v>0</v>
      </c>
    </row>
    <row r="189" spans="1:11">
      <c r="B189" s="67" t="s">
        <v>518</v>
      </c>
      <c r="E189">
        <f>E170+E187</f>
        <v>9308</v>
      </c>
      <c r="F189">
        <f>F170+F187</f>
        <v>10070</v>
      </c>
      <c r="G189">
        <f>G170+G187</f>
        <v>8673</v>
      </c>
      <c r="H189">
        <f>H170+H187</f>
        <v>10324</v>
      </c>
      <c r="I189">
        <f>I170+I187</f>
        <v>0</v>
      </c>
      <c r="J189">
        <f>J170+J187</f>
        <v>0</v>
      </c>
      <c r="K189">
        <f>K170+K187</f>
        <v>0</v>
      </c>
    </row>
    <row r="192" spans="1:11">
      <c r="B192" s="67" t="s">
        <v>519</v>
      </c>
      <c r="E192"/>
      <c r="F192"/>
      <c r="G192"/>
      <c r="H192"/>
      <c r="I192"/>
      <c r="J192"/>
      <c r="K192"/>
    </row>
    <row r="193" spans="1:11">
      <c r="B193" t="s">
        <v>520</v>
      </c>
      <c r="E193"/>
      <c r="F193"/>
      <c r="G193"/>
      <c r="H193"/>
    </row>
    <row r="194" spans="1:11">
      <c r="C194" t="s">
        <v>454</v>
      </c>
      <c r="E194">
        <f>'BALANCES'!G148</f>
        <v>99</v>
      </c>
      <c r="F194">
        <f>'BALANCES'!H148</f>
        <v>105</v>
      </c>
      <c r="G194">
        <f>'BALANCES'!I148</f>
        <v>94</v>
      </c>
      <c r="H194">
        <f>'BALANCES'!J148</f>
        <v>107</v>
      </c>
    </row>
    <row r="195" spans="1:11">
      <c r="C195" t="s">
        <v>455</v>
      </c>
      <c r="E195">
        <f>'BALANCES'!G149</f>
        <v>100</v>
      </c>
      <c r="F195">
        <f>'BALANCES'!H149</f>
        <v>106</v>
      </c>
      <c r="G195">
        <f>'BALANCES'!I149</f>
        <v>95</v>
      </c>
      <c r="H195">
        <f>'BALANCES'!J149</f>
        <v>108</v>
      </c>
    </row>
    <row r="196" spans="1:11">
      <c r="C196" t="s">
        <v>488</v>
      </c>
      <c r="E196">
        <f>'BALANCES'!G146+'BALANCES'!G147</f>
        <v>195</v>
      </c>
      <c r="F196">
        <f>'BALANCES'!H146+'BALANCES'!H147</f>
        <v>207</v>
      </c>
      <c r="G196">
        <f>'BALANCES'!I146+'BALANCES'!I147</f>
        <v>185</v>
      </c>
      <c r="H196">
        <f>'BALANCES'!J146+'BALANCES'!J147</f>
        <v>211</v>
      </c>
    </row>
    <row r="197" spans="1:11">
      <c r="B197" t="s">
        <v>521</v>
      </c>
      <c r="E197"/>
      <c r="F197"/>
      <c r="G197"/>
      <c r="H197"/>
    </row>
    <row r="198" spans="1:11">
      <c r="C198" t="s">
        <v>522</v>
      </c>
      <c r="E198">
        <f>'BALANCES'!G181</f>
        <v>132</v>
      </c>
      <c r="F198">
        <f>'BALANCES'!H181</f>
        <v>138</v>
      </c>
      <c r="G198">
        <f>'BALANCES'!I181</f>
        <v>127</v>
      </c>
      <c r="H198">
        <f>'BALANCES'!J181</f>
        <v>140</v>
      </c>
    </row>
    <row r="199" spans="1:11">
      <c r="C199" t="s">
        <v>490</v>
      </c>
      <c r="E199">
        <f>'BALANCES'!G156+'BALANCES'!G157</f>
        <v>215</v>
      </c>
      <c r="F199">
        <f>'BALANCES'!H156+'BALANCES'!H157</f>
        <v>227</v>
      </c>
      <c r="G199">
        <f>'BALANCES'!I156+'BALANCES'!I157</f>
        <v>205</v>
      </c>
      <c r="H199">
        <f>'BALANCES'!J156+'BALANCES'!J157</f>
        <v>231</v>
      </c>
    </row>
    <row r="200" spans="1:11">
      <c r="C200" t="s">
        <v>488</v>
      </c>
      <c r="E200">
        <f>SUM('BALANCES'!G150:G155)</f>
        <v>621</v>
      </c>
      <c r="F200">
        <f>SUM('BALANCES'!H150:H155)</f>
        <v>657</v>
      </c>
      <c r="G200">
        <f>SUM('BALANCES'!I150:I155)</f>
        <v>591</v>
      </c>
      <c r="H200">
        <f>SUM('BALANCES'!J150:J155)</f>
        <v>669</v>
      </c>
    </row>
    <row r="201" spans="1:11">
      <c r="B201" t="s">
        <v>523</v>
      </c>
      <c r="E201">
        <f>'BALANCES'!G170+'BALANCES'!G171+'BALANCES'!G172</f>
        <v>366</v>
      </c>
      <c r="F201">
        <f>'BALANCES'!H170+'BALANCES'!H171+'BALANCES'!H172</f>
        <v>384</v>
      </c>
      <c r="G201">
        <f>'BALANCES'!I170+'BALANCES'!I171+'BALANCES'!I172</f>
        <v>351</v>
      </c>
      <c r="H201">
        <f>'BALANCES'!J170+'BALANCES'!J171+'BALANCES'!J172</f>
        <v>390</v>
      </c>
    </row>
    <row r="202" spans="1:11">
      <c r="B202" t="s">
        <v>524</v>
      </c>
      <c r="E202">
        <f>'BALANCES'!G168+'BALANCES'!G169</f>
        <v>239</v>
      </c>
      <c r="F202">
        <f>'BALANCES'!H168+'BALANCES'!H169</f>
        <v>251</v>
      </c>
      <c r="G202">
        <f>'BALANCES'!I168+'BALANCES'!I169</f>
        <v>229</v>
      </c>
      <c r="H202">
        <f>'BALANCES'!J168+'BALANCES'!J169</f>
        <v>255</v>
      </c>
    </row>
    <row r="203" spans="1:11">
      <c r="B203" t="s">
        <v>525</v>
      </c>
      <c r="E203">
        <f>SUM('BALANCES'!G173:G180)</f>
        <v>1020</v>
      </c>
      <c r="F203">
        <f>SUM('BALANCES'!H173:H180)</f>
        <v>1068</v>
      </c>
      <c r="G203">
        <f>SUM('BALANCES'!I173:I180)</f>
        <v>980</v>
      </c>
      <c r="H203">
        <f>SUM('BALANCES'!J173:J180)</f>
        <v>1084</v>
      </c>
    </row>
    <row r="204" spans="1:11">
      <c r="B204" t="s">
        <v>526</v>
      </c>
      <c r="E204">
        <f>'BALANCES'!G166+'BALANCES'!G167+'BALANCES'!G182+'BALANCES'!G183+'BALANCES'!G184+'BALANCES'!G185</f>
        <v>773</v>
      </c>
      <c r="F204">
        <f>'BALANCES'!H166+'BALANCES'!H167+'BALANCES'!H182+'BALANCES'!H183+'BALANCES'!H184+'BALANCES'!H185</f>
        <v>809</v>
      </c>
      <c r="G204">
        <f>'BALANCES'!I166+'BALANCES'!I167+'BALANCES'!I182+'BALANCES'!I183+'BALANCES'!I184+'BALANCES'!I185</f>
        <v>743</v>
      </c>
      <c r="H204">
        <f>'BALANCES'!J166+'BALANCES'!J167+'BALANCES'!J182+'BALANCES'!J183+'BALANCES'!J184+'BALANCES'!J185</f>
        <v>821</v>
      </c>
    </row>
    <row r="205" spans="1:11">
      <c r="B205" t="s">
        <v>527</v>
      </c>
      <c r="E205">
        <f>SUM('BALANCES'!G158:G162)+'BALANCES'!G164+'BALANCES'!G165</f>
        <v>786</v>
      </c>
      <c r="F205">
        <f>SUM('BALANCES'!H158:H162)+'BALANCES'!H164+'BALANCES'!H165</f>
        <v>828</v>
      </c>
      <c r="G205">
        <f>SUM('BALANCES'!I158:I162)+'BALANCES'!I164+'BALANCES'!I165</f>
        <v>751</v>
      </c>
      <c r="H205">
        <f>SUM('BALANCES'!J158:J162)+'BALANCES'!J164+'BALANCES'!J165</f>
        <v>842</v>
      </c>
    </row>
    <row r="206" spans="1:11">
      <c r="B206" s="67" t="s">
        <v>528</v>
      </c>
      <c r="E206">
        <f>SUM(E194:E205)</f>
        <v>4546</v>
      </c>
      <c r="F206">
        <f>SUM(F194:F205)</f>
        <v>4780</v>
      </c>
      <c r="G206">
        <f>SUM(G194:G205)</f>
        <v>4351</v>
      </c>
      <c r="H206">
        <f>SUM(H194:H205)</f>
        <v>4858</v>
      </c>
      <c r="I206">
        <f>SUM(I194:I205)</f>
        <v>0</v>
      </c>
      <c r="J206">
        <f>SUM(J194:J205)</f>
        <v>0</v>
      </c>
      <c r="K206">
        <f>SUM(K194:K205)</f>
        <v>0</v>
      </c>
    </row>
    <row r="208" spans="1:11">
      <c r="B208" s="67" t="s">
        <v>529</v>
      </c>
      <c r="E208"/>
      <c r="F208"/>
      <c r="G208"/>
      <c r="H208"/>
      <c r="I208"/>
      <c r="J208"/>
      <c r="K208"/>
    </row>
    <row r="209" spans="1:11">
      <c r="B209" t="s">
        <v>530</v>
      </c>
      <c r="E209">
        <f>SUM('BALANCES'!G200:G204)</f>
        <v>545</v>
      </c>
      <c r="F209">
        <f>SUM('BALANCES'!H200:H204)</f>
        <v>575</v>
      </c>
      <c r="G209">
        <f>SUM('BALANCES'!I200:I204)</f>
        <v>520</v>
      </c>
      <c r="H209">
        <f>SUM('BALANCES'!J200:J204)</f>
        <v>585</v>
      </c>
    </row>
    <row r="210" spans="1:11">
      <c r="B210" t="s">
        <v>531</v>
      </c>
      <c r="E210">
        <f>'BALANCES'!G163+'BALANCES'!G205</f>
        <v>226</v>
      </c>
      <c r="F210">
        <f>'BALANCES'!H163+'BALANCES'!H205</f>
        <v>238</v>
      </c>
      <c r="G210">
        <f>'BALANCES'!I163+'BALANCES'!I205</f>
        <v>216</v>
      </c>
      <c r="H210">
        <f>'BALANCES'!J163+'BALANCES'!J205</f>
        <v>242</v>
      </c>
    </row>
    <row r="211" spans="1:11">
      <c r="B211" t="s">
        <v>532</v>
      </c>
      <c r="E211">
        <f>'BALANCES'!G206+'BALANCES'!G207</f>
        <v>227</v>
      </c>
      <c r="F211">
        <f>'BALANCES'!H206+'BALANCES'!H207</f>
        <v>239</v>
      </c>
      <c r="G211">
        <f>'BALANCES'!I206+'BALANCES'!I207</f>
        <v>217</v>
      </c>
      <c r="H211">
        <f>'BALANCES'!J206+'BALANCES'!J207</f>
        <v>243</v>
      </c>
    </row>
    <row r="212" spans="1:11">
      <c r="B212" t="s">
        <v>533</v>
      </c>
      <c r="E212">
        <f>'BALANCES'!G194+'BALANCES'!G195</f>
        <v>203</v>
      </c>
      <c r="F212">
        <f>'BALANCES'!H194+'BALANCES'!H195</f>
        <v>215</v>
      </c>
      <c r="G212">
        <f>'BALANCES'!I194+'BALANCES'!I195</f>
        <v>193</v>
      </c>
      <c r="H212">
        <f>'BALANCES'!J194+'BALANCES'!J195</f>
        <v>219</v>
      </c>
    </row>
    <row r="213" spans="1:11">
      <c r="B213" t="s">
        <v>534</v>
      </c>
      <c r="E213">
        <f>SUM('BALANCES'!G210:G212)</f>
        <v>354</v>
      </c>
      <c r="F213">
        <f>SUM('BALANCES'!H210:H212)</f>
        <v>372</v>
      </c>
      <c r="G213">
        <f>SUM('BALANCES'!I210:I212)</f>
        <v>339</v>
      </c>
      <c r="H213">
        <f>SUM('BALANCES'!J210:J212)</f>
        <v>378</v>
      </c>
    </row>
    <row r="214" spans="1:11">
      <c r="B214" t="s">
        <v>535</v>
      </c>
      <c r="E214">
        <f>SUM('BALANCES'!G190:G193)+SUM('BALANCES'!G196:G199)+'BALANCES'!G208+'BALANCES'!G209+SUM('BALANCES'!G213:G225)</f>
        <v>2681</v>
      </c>
      <c r="F214">
        <f>SUM('BALANCES'!H190:H193)+SUM('BALANCES'!H196:H199)+'BALANCES'!H208+'BALANCES'!H209+SUM('BALANCES'!H213:H225)</f>
        <v>2819</v>
      </c>
      <c r="G214">
        <f>SUM('BALANCES'!I190:I193)+SUM('BALANCES'!I196:I199)+'BALANCES'!I208+'BALANCES'!I209+SUM('BALANCES'!I213:I225)</f>
        <v>2566</v>
      </c>
      <c r="H214">
        <f>SUM('BALANCES'!J190:J193)+SUM('BALANCES'!J196:J199)+'BALANCES'!J208+'BALANCES'!J209+SUM('BALANCES'!J213:J225)</f>
        <v>2865</v>
      </c>
    </row>
    <row r="215" spans="1:11">
      <c r="B215" s="67" t="s">
        <v>536</v>
      </c>
      <c r="E215">
        <f>SUM(E209:E214)</f>
        <v>4236</v>
      </c>
      <c r="F215">
        <f>SUM(F209:F214)</f>
        <v>4458</v>
      </c>
      <c r="G215">
        <f>SUM(G209:G214)</f>
        <v>4051</v>
      </c>
      <c r="H215">
        <f>SUM(H209:H214)</f>
        <v>4532</v>
      </c>
      <c r="I215">
        <f>SUM(I209:I214)</f>
        <v>0</v>
      </c>
      <c r="J215">
        <f>SUM(J209:J214)</f>
        <v>0</v>
      </c>
      <c r="K215">
        <f>SUM(K209:K214)</f>
        <v>0</v>
      </c>
    </row>
    <row r="217" spans="1:11">
      <c r="B217" s="67" t="s">
        <v>537</v>
      </c>
      <c r="E217">
        <f>E206+E215</f>
        <v>8782</v>
      </c>
      <c r="F217">
        <f>F206+F215</f>
        <v>9238</v>
      </c>
      <c r="G217">
        <f>G206+G215</f>
        <v>8402</v>
      </c>
      <c r="H217">
        <f>H206+H215</f>
        <v>9390</v>
      </c>
      <c r="I217">
        <f>I206+I215</f>
        <v>0</v>
      </c>
      <c r="J217">
        <f>J206+J215</f>
        <v>0</v>
      </c>
      <c r="K217">
        <f>K206+K215</f>
        <v>0</v>
      </c>
    </row>
    <row r="220" spans="1:11">
      <c r="B220" s="67" t="s">
        <v>538</v>
      </c>
      <c r="E220"/>
      <c r="F220"/>
      <c r="G220"/>
      <c r="H220"/>
      <c r="I220"/>
      <c r="J220"/>
      <c r="K220"/>
    </row>
    <row r="221" spans="1:11">
      <c r="B221" t="s">
        <v>539</v>
      </c>
      <c r="E221">
        <f>SUM('BALANCES'!G235+'BALANCES'!G236)</f>
        <v>195</v>
      </c>
      <c r="F221">
        <f>SUM('BALANCES'!H235+'BALANCES'!H236)</f>
        <v>207</v>
      </c>
      <c r="G221">
        <f>SUM('BALANCES'!I235+'BALANCES'!I236)</f>
        <v>185</v>
      </c>
      <c r="H221">
        <f>SUM('BALANCES'!J235+'BALANCES'!J236)</f>
        <v>211</v>
      </c>
    </row>
    <row r="222" spans="1:11">
      <c r="B222" t="s">
        <v>540</v>
      </c>
      <c r="E222">
        <f>'BALANCES'!G237</f>
        <v>99</v>
      </c>
      <c r="F222">
        <f>'BALANCES'!H237</f>
        <v>105</v>
      </c>
      <c r="G222">
        <f>'BALANCES'!I237</f>
        <v>94</v>
      </c>
      <c r="H222">
        <f>'BALANCES'!J237</f>
        <v>107</v>
      </c>
    </row>
    <row r="223" spans="1:11">
      <c r="B223" t="s">
        <v>541</v>
      </c>
      <c r="E223">
        <f>SUM('BALANCES'!G238:G244)</f>
        <v>721</v>
      </c>
      <c r="F223">
        <f>SUM('BALANCES'!H238:H244)</f>
        <v>763</v>
      </c>
      <c r="G223">
        <f>SUM('BALANCES'!I238:I244)</f>
        <v>686</v>
      </c>
      <c r="H223">
        <f>SUM('BALANCES'!J238:J244)</f>
        <v>777</v>
      </c>
    </row>
    <row r="224" spans="1:11">
      <c r="B224" t="s">
        <v>542</v>
      </c>
      <c r="E224">
        <f>'BALANCES'!G247</f>
        <v>109</v>
      </c>
      <c r="F224">
        <f>'BALANCES'!H247</f>
        <v>115</v>
      </c>
      <c r="G224">
        <f>'BALANCES'!I247</f>
        <v>104</v>
      </c>
      <c r="H224">
        <f>'BALANCES'!J247</f>
        <v>117</v>
      </c>
    </row>
    <row r="225" spans="1:11">
      <c r="B225" t="s">
        <v>543</v>
      </c>
      <c r="E225">
        <f>SUM('BALANCES'!G250:G257)</f>
        <v>836</v>
      </c>
      <c r="F225">
        <f>SUM('BALANCES'!H250:H257)</f>
        <v>884</v>
      </c>
      <c r="G225">
        <f>SUM('BALANCES'!I250:I257)</f>
        <v>796</v>
      </c>
      <c r="H225">
        <f>SUM('BALANCES'!J250:J257)</f>
        <v>900</v>
      </c>
    </row>
    <row r="226" spans="1:11">
      <c r="B226" t="s">
        <v>544</v>
      </c>
      <c r="E226">
        <f>'BALANCES'!G248+'BALANCES'!G249</f>
        <v>221</v>
      </c>
      <c r="F226">
        <f>'BALANCES'!H248+'BALANCES'!H249</f>
        <v>233</v>
      </c>
      <c r="G226">
        <f>'BALANCES'!I248+'BALANCES'!I249</f>
        <v>211</v>
      </c>
      <c r="H226">
        <f>'BALANCES'!J248+'BALANCES'!J249</f>
        <v>237</v>
      </c>
    </row>
    <row r="227" spans="1:11">
      <c r="B227" t="s">
        <v>545</v>
      </c>
      <c r="E227">
        <f>'BALANCES'!G245+'BALANCES'!G246</f>
        <v>215</v>
      </c>
      <c r="F227">
        <f>'BALANCES'!H245+'BALANCES'!H246</f>
        <v>227</v>
      </c>
      <c r="G227">
        <f>'BALANCES'!I245+'BALANCES'!I246</f>
        <v>205</v>
      </c>
      <c r="H227">
        <f>'BALANCES'!J245+'BALANCES'!J246</f>
        <v>231</v>
      </c>
    </row>
    <row r="228" spans="1:11">
      <c r="B228" s="67" t="s">
        <v>546</v>
      </c>
      <c r="E228">
        <f>SUM(E221:E227)</f>
        <v>2396</v>
      </c>
      <c r="F228">
        <f>SUM(F221:F227)</f>
        <v>2534</v>
      </c>
      <c r="G228">
        <f>SUM(G221:G227)</f>
        <v>2281</v>
      </c>
      <c r="H228">
        <f>SUM(H221:H227)</f>
        <v>2580</v>
      </c>
      <c r="I228">
        <f>SUM(I221:I227)</f>
        <v>0</v>
      </c>
      <c r="J228">
        <f>SUM(J221:J227)</f>
        <v>0</v>
      </c>
      <c r="K228">
        <f>SUM(K221:K227)</f>
        <v>0</v>
      </c>
    </row>
    <row r="230" spans="1:11">
      <c r="B230" s="67" t="s">
        <v>547</v>
      </c>
      <c r="E230">
        <f>E217+E228</f>
        <v>11178</v>
      </c>
      <c r="F230">
        <f>F217+F228</f>
        <v>11772</v>
      </c>
      <c r="G230">
        <f>G217+G228</f>
        <v>10683</v>
      </c>
      <c r="H230">
        <f>H217+H228</f>
        <v>11970</v>
      </c>
      <c r="I230">
        <f>I217+I228</f>
        <v>0</v>
      </c>
      <c r="J230">
        <f>J217+J228</f>
        <v>0</v>
      </c>
      <c r="K230">
        <f>K217+K228</f>
        <v>0</v>
      </c>
    </row>
    <row r="233" spans="1:11">
      <c r="B233" s="67" t="s">
        <v>442</v>
      </c>
      <c r="E233"/>
      <c r="F233"/>
      <c r="G233"/>
      <c r="H233"/>
      <c r="I233"/>
      <c r="J233"/>
      <c r="K233"/>
    </row>
    <row r="235" spans="1:11">
      <c r="C235" t="s">
        <v>548</v>
      </c>
      <c r="E235">
        <f>E147/(E8+E9)</f>
        <v>0.044052863436123</v>
      </c>
      <c r="F235">
        <f>F147/(F8+F9)</f>
        <v>0.054393305439331</v>
      </c>
      <c r="G235">
        <f>G147/(G8+G9)</f>
        <v>0.034562211981567</v>
      </c>
      <c r="H235">
        <f>H147/(H8+H9)</f>
        <v>0.05761316872428</v>
      </c>
    </row>
    <row r="236" spans="1:11">
      <c r="C236" t="s">
        <v>549</v>
      </c>
      <c r="E236">
        <f>E148/E$259</f>
        <v>0.27388535031847</v>
      </c>
      <c r="F236">
        <f>F148/F$259</f>
        <v>0.29411764705882</v>
      </c>
      <c r="G236">
        <f>G148/G$259</f>
        <v>0.25</v>
      </c>
      <c r="H236">
        <f>H148/H$259</f>
        <v>0.2994923857868</v>
      </c>
    </row>
    <row r="237" spans="1:11">
      <c r="C237" t="s">
        <v>550</v>
      </c>
      <c r="E237">
        <f>E149/E$259</f>
        <v>0.72611464968153</v>
      </c>
      <c r="F237">
        <f>F149/F$259</f>
        <v>0.70588235294118</v>
      </c>
      <c r="G237">
        <f>G149/G$259</f>
        <v>0.75</v>
      </c>
      <c r="H237">
        <f>H149/H$259</f>
        <v>0.7005076142132</v>
      </c>
    </row>
    <row r="238" spans="1:11">
      <c r="C238" t="s">
        <v>551</v>
      </c>
      <c r="E238">
        <f>E151*360/E8</f>
        <v>39.823008849558</v>
      </c>
      <c r="F238">
        <f>F151*360/F8</f>
        <v>46.890756302521</v>
      </c>
      <c r="G238">
        <f>G151*360/G8</f>
        <v>33.333333333333</v>
      </c>
      <c r="H238">
        <f>H151*360/H8</f>
        <v>49.090909090909</v>
      </c>
    </row>
    <row r="239" spans="1:11">
      <c r="C239" t="s">
        <v>552</v>
      </c>
      <c r="E239">
        <f>E152*360/E9</f>
        <v>41.052631578947</v>
      </c>
      <c r="F239">
        <f>F152*360/F9</f>
        <v>48</v>
      </c>
      <c r="G239">
        <f>G152*360/G9</f>
        <v>34.678899082569</v>
      </c>
      <c r="H239">
        <f>H152*360/H9</f>
        <v>50.16393442623</v>
      </c>
    </row>
    <row r="240" spans="1:11">
      <c r="C240" t="s">
        <v>553</v>
      </c>
      <c r="E240">
        <f>E153*360/E10</f>
        <v>37.937219730942</v>
      </c>
      <c r="F240">
        <f>F153*360/F10</f>
        <v>45.191489361702</v>
      </c>
      <c r="G240">
        <f>G153*360/G10</f>
        <v>31.267605633803</v>
      </c>
      <c r="H240">
        <f>H153*360/H10</f>
        <v>47.44769874477</v>
      </c>
    </row>
    <row r="241" spans="1:11">
      <c r="C241" t="s">
        <v>554</v>
      </c>
      <c r="E241">
        <f>-E20*360/E21</f>
        <v>-61.345291479821</v>
      </c>
      <c r="F241">
        <f>-E20*360/E21</f>
        <v>-61.345291479821</v>
      </c>
      <c r="G241">
        <f>-E20*360/E21</f>
        <v>-61.345291479821</v>
      </c>
      <c r="H241">
        <f>-E20*360/E21</f>
        <v>-61.345291479821</v>
      </c>
    </row>
    <row r="242" spans="1:11">
      <c r="C242" t="s">
        <v>555</v>
      </c>
      <c r="E242">
        <f>E166/(E17+E18+E97+E98)</f>
        <v>0.37662337662338</v>
      </c>
      <c r="F242">
        <f>F166/(F17+F18+F97+F98)</f>
        <v>0.40740740740741</v>
      </c>
      <c r="G242">
        <f>G166/(G17+G18+G97+G98)</f>
        <v>0.34841628959276</v>
      </c>
      <c r="H242">
        <f>H166/(H17+H18+H97+H98)</f>
        <v>0.417004048583</v>
      </c>
    </row>
    <row r="243" spans="1:11">
      <c r="C243" t="s">
        <v>556</v>
      </c>
      <c r="E243">
        <f>E194*360/(E17+E97)</f>
        <v>154.95652173913</v>
      </c>
      <c r="F243">
        <f>F194*360/(F17+F97)</f>
        <v>156.19834710744</v>
      </c>
      <c r="G243">
        <f>G194*360/(G17+G97)</f>
        <v>153.81818181818</v>
      </c>
      <c r="H243">
        <f>H194*360/(H17+H97)</f>
        <v>156.58536585366</v>
      </c>
    </row>
    <row r="244" spans="1:11">
      <c r="C244" t="s">
        <v>557</v>
      </c>
      <c r="E244">
        <f>E195*360/(E18+E98)</f>
        <v>155.1724137931</v>
      </c>
      <c r="F244">
        <f>F195*360/(F18+F98)</f>
        <v>156.39344262295</v>
      </c>
      <c r="G244">
        <f>G195*360/(G18+G98)</f>
        <v>154.05405405405</v>
      </c>
      <c r="H244">
        <f>H195*360/(H18+H98)</f>
        <v>156.77419354839</v>
      </c>
    </row>
    <row r="245" spans="1:11">
      <c r="C245" t="s">
        <v>558</v>
      </c>
      <c r="E245">
        <f>E196*360/(E19+E99)</f>
        <v>154.62555066079</v>
      </c>
      <c r="F245">
        <f>F196*360/(F19+F99)</f>
        <v>155.89958158996</v>
      </c>
      <c r="G245">
        <f>G196*360/(G19+G99)</f>
        <v>153.45622119816</v>
      </c>
      <c r="H245">
        <f>H196*360/(H19+H99)</f>
        <v>156.2962962963</v>
      </c>
    </row>
    <row r="246" spans="1:11">
      <c r="C246" t="s">
        <v>559</v>
      </c>
      <c r="E246">
        <f>E201/(E28+E107)</f>
        <v>0.30423940149626</v>
      </c>
      <c r="F246">
        <f>F201/(F28+F107)</f>
        <v>0.30403800475059</v>
      </c>
      <c r="G246">
        <f>G201/(G28+G107)</f>
        <v>0.30442324371206</v>
      </c>
      <c r="H246">
        <f>H201/(H28+H107)</f>
        <v>0.30397505845674</v>
      </c>
    </row>
    <row r="247" spans="1:11">
      <c r="C247" t="s">
        <v>560</v>
      </c>
      <c r="E247">
        <f>E213/(E28+E107)</f>
        <v>0.29426433915212</v>
      </c>
      <c r="F247">
        <f>F213/(F28+F107)</f>
        <v>0.29453681710214</v>
      </c>
      <c r="G247">
        <f>G213/(G28+G107)</f>
        <v>0.2940156114484</v>
      </c>
      <c r="H247">
        <f>H213/(H28+H107)</f>
        <v>0.294621979735</v>
      </c>
    </row>
    <row r="248" spans="1:11">
      <c r="C248" t="s">
        <v>561</v>
      </c>
      <c r="E248">
        <f>(E238+E241)-E243</f>
        <v>-176.47880436939</v>
      </c>
      <c r="F248">
        <f>(E238+E241)-E243</f>
        <v>-176.47880436939</v>
      </c>
      <c r="G248">
        <f>(E238+E241)-E243</f>
        <v>-176.47880436939</v>
      </c>
      <c r="H248">
        <f>(E238+E241)-E243</f>
        <v>-176.47880436939</v>
      </c>
    </row>
    <row r="255" spans="1:11">
      <c r="A255" s="65" t="s">
        <v>383</v>
      </c>
    </row>
    <row r="256" spans="1:11">
      <c r="A256" s="65" t="s">
        <v>562</v>
      </c>
      <c r="E256" s="66">
        <v>2016</v>
      </c>
      <c r="F256" s="66">
        <v>2017</v>
      </c>
      <c r="G256" s="66">
        <v>2018</v>
      </c>
      <c r="H256" s="66">
        <v>2019</v>
      </c>
      <c r="I256" s="68">
        <v>2020</v>
      </c>
      <c r="J256" s="68">
        <v>2021</v>
      </c>
      <c r="K256" s="68">
        <v>2022</v>
      </c>
    </row>
    <row r="258" spans="1:11">
      <c r="B258" s="67" t="s">
        <v>563</v>
      </c>
      <c r="E258"/>
      <c r="F258"/>
      <c r="G258"/>
      <c r="H258"/>
      <c r="I258"/>
      <c r="J258"/>
      <c r="K258"/>
    </row>
    <row r="259" spans="1:11">
      <c r="B259" t="s">
        <v>564</v>
      </c>
      <c r="E259">
        <f>E148+E149</f>
        <v>157</v>
      </c>
      <c r="F259">
        <f>F148+F149</f>
        <v>187</v>
      </c>
      <c r="G259">
        <f>G148+G149</f>
        <v>132</v>
      </c>
      <c r="H259">
        <f>H148+H149</f>
        <v>197</v>
      </c>
    </row>
    <row r="260" spans="1:11">
      <c r="C260" t="s">
        <v>565</v>
      </c>
      <c r="E260">
        <f>(E170-E259)-(E206+E213+E214-E265)</f>
        <v>-4884</v>
      </c>
      <c r="F260">
        <f>(E170-E259)-(E206+E213+E214-E265)</f>
        <v>-4884</v>
      </c>
      <c r="G260">
        <f>(E170-E259)-(E206+E213+E214-E265)</f>
        <v>-4884</v>
      </c>
      <c r="H260">
        <f>(E170-E259)-(E206+E213+E214-E265)</f>
        <v>-4884</v>
      </c>
    </row>
    <row r="261" spans="1:11">
      <c r="B261" t="s">
        <v>566</v>
      </c>
      <c r="E261">
        <f>E187</f>
        <v>7240</v>
      </c>
      <c r="F261">
        <f>F187</f>
        <v>7720</v>
      </c>
      <c r="G261">
        <f>G187</f>
        <v>6840</v>
      </c>
      <c r="H261">
        <f>H187</f>
        <v>7880</v>
      </c>
    </row>
    <row r="262" spans="1:11">
      <c r="B262" s="67" t="s">
        <v>518</v>
      </c>
      <c r="E262">
        <f>SUM(E259:E261)</f>
        <v>2513</v>
      </c>
      <c r="F262">
        <f>SUM(F259:F261)</f>
        <v>3023</v>
      </c>
      <c r="G262">
        <f>SUM(G259:G261)</f>
        <v>2088</v>
      </c>
      <c r="H262">
        <f>SUM(H259:H261)</f>
        <v>3193</v>
      </c>
      <c r="I262">
        <f>SUM(I259:I261)</f>
        <v>0</v>
      </c>
      <c r="J262">
        <f>SUM(J259:J261)</f>
        <v>0</v>
      </c>
      <c r="K262">
        <f>SUM(K259:K261)</f>
        <v>0</v>
      </c>
    </row>
    <row r="264" spans="1:11">
      <c r="B264" s="67" t="s">
        <v>567</v>
      </c>
      <c r="E264"/>
      <c r="F264"/>
      <c r="G264"/>
      <c r="H264"/>
      <c r="I264"/>
      <c r="J264"/>
      <c r="K264"/>
    </row>
    <row r="265" spans="1:11">
      <c r="B265" t="s">
        <v>568</v>
      </c>
      <c r="E265">
        <f>E205</f>
        <v>786</v>
      </c>
      <c r="F265">
        <f>F205</f>
        <v>828</v>
      </c>
      <c r="G265">
        <f>G205</f>
        <v>751</v>
      </c>
      <c r="H265">
        <f>H205</f>
        <v>842</v>
      </c>
    </row>
    <row r="266" spans="1:11">
      <c r="B266" t="s">
        <v>569</v>
      </c>
      <c r="E266">
        <f>SUM(E209:E212)</f>
        <v>1201</v>
      </c>
      <c r="F266">
        <f>SUM(F209:F212)</f>
        <v>1267</v>
      </c>
      <c r="G266">
        <f>SUM(G209:G212)</f>
        <v>1146</v>
      </c>
      <c r="H266">
        <f>SUM(H209:H212)</f>
        <v>1289</v>
      </c>
    </row>
    <row r="267" spans="1:11">
      <c r="B267" t="s">
        <v>538</v>
      </c>
      <c r="E267">
        <f>E228</f>
        <v>2396</v>
      </c>
      <c r="F267">
        <f>F228</f>
        <v>2534</v>
      </c>
      <c r="G267">
        <f>G228</f>
        <v>2281</v>
      </c>
      <c r="H267">
        <f>H228</f>
        <v>2580</v>
      </c>
    </row>
    <row r="268" spans="1:11">
      <c r="B268" s="67" t="s">
        <v>570</v>
      </c>
      <c r="E268">
        <f>SUM(E265:E267)</f>
        <v>4383</v>
      </c>
      <c r="F268">
        <f>SUM(F265:F267)</f>
        <v>4629</v>
      </c>
      <c r="G268">
        <f>SUM(G265:G267)</f>
        <v>4178</v>
      </c>
      <c r="H268">
        <f>SUM(H265:H267)</f>
        <v>4711</v>
      </c>
      <c r="I268">
        <f>SUM(I265:I267)</f>
        <v>0</v>
      </c>
      <c r="J268">
        <f>SUM(J265:J267)</f>
        <v>0</v>
      </c>
      <c r="K268">
        <f>SUM(K265:K267)</f>
        <v>0</v>
      </c>
    </row>
    <row r="270" spans="1:11">
      <c r="C270" t="s">
        <v>571</v>
      </c>
      <c r="E270">
        <f>E266+E267-E261</f>
        <v>-3643</v>
      </c>
      <c r="F270">
        <f>F266+F267-F261</f>
        <v>-3919</v>
      </c>
      <c r="G270">
        <f>G266+G267-G261</f>
        <v>-3413</v>
      </c>
      <c r="H270">
        <f>H266+H267-H261</f>
        <v>-4011</v>
      </c>
    </row>
    <row r="273" spans="1:11">
      <c r="B273" s="67" t="s">
        <v>442</v>
      </c>
      <c r="E273"/>
      <c r="F273"/>
      <c r="G273"/>
      <c r="H273"/>
      <c r="I273"/>
      <c r="J273"/>
      <c r="K273"/>
    </row>
    <row r="275" spans="1:11">
      <c r="C275" t="s">
        <v>572</v>
      </c>
      <c r="E275">
        <f>E260/(E8+E9)</f>
        <v>-10.757709251101</v>
      </c>
      <c r="F275">
        <f>F260/(F8+F9)</f>
        <v>-10.217573221757</v>
      </c>
      <c r="G275">
        <f>G260/(G8+G9)</f>
        <v>-11.253456221198</v>
      </c>
      <c r="H275">
        <f>H260/(H8+H9)</f>
        <v>-10.049382716049</v>
      </c>
    </row>
    <row r="276" spans="1:11">
      <c r="B276" t="s">
        <v>573</v>
      </c>
      <c r="E276">
        <f>E133+E134+E135+E238+E239+E241-E243-E244</f>
        <v>-366.59698585925</v>
      </c>
      <c r="F276">
        <f>F133+F134+F135+F238+F239+F241-F243-F244</f>
        <v>-355.08925907827</v>
      </c>
      <c r="G276">
        <f>G133+G134+G135+G238+G239+G241-G243-G244</f>
        <v>-377.16472815919</v>
      </c>
      <c r="H276">
        <f>H133+H134+H135+H238+H239+H241-H243-H244</f>
        <v>-351.50726414662</v>
      </c>
    </row>
    <row r="277" spans="1:11">
      <c r="C277" t="s">
        <v>574</v>
      </c>
      <c r="E277">
        <f>E69/E13</f>
        <v>-0.33330014932802</v>
      </c>
      <c r="F277">
        <f>F69/F13</f>
        <v>-0.3302436693741</v>
      </c>
      <c r="G277">
        <f>G69/G13</f>
        <v>-0.33604951005673</v>
      </c>
      <c r="H277">
        <f>H69/H13</f>
        <v>-0.32927864214993</v>
      </c>
    </row>
    <row r="278" spans="1:11">
      <c r="C278" t="s">
        <v>575</v>
      </c>
      <c r="E278">
        <f>F69/E262</f>
        <v>-1.375248706725</v>
      </c>
      <c r="F278">
        <f>G69/E262</f>
        <v>-1.2964584162356</v>
      </c>
      <c r="G278">
        <f>H69/E262</f>
        <v>-1.3895742140867</v>
      </c>
      <c r="H278">
        <f>I69/E262</f>
        <v>0</v>
      </c>
    </row>
    <row r="279" spans="1:11">
      <c r="C279" t="s">
        <v>576</v>
      </c>
      <c r="E279">
        <f>F69/E267</f>
        <v>-1.4424040066778</v>
      </c>
      <c r="F279">
        <f>G69/E267</f>
        <v>-1.3597662771285</v>
      </c>
      <c r="G279">
        <f>H69/E267</f>
        <v>-1.457429048414</v>
      </c>
      <c r="H279">
        <f>I69/E267</f>
        <v>0</v>
      </c>
    </row>
    <row r="280" spans="1:11">
      <c r="C280" t="s">
        <v>577</v>
      </c>
      <c r="E280">
        <f>(E265+E266)/E262</f>
        <v>0.79068842021488</v>
      </c>
      <c r="F280">
        <f>(E265+E266)/E262</f>
        <v>0.79068842021488</v>
      </c>
      <c r="G280">
        <f>(E265+E266)/E262</f>
        <v>0.79068842021488</v>
      </c>
      <c r="H280">
        <f>(E265+E266)/E262</f>
        <v>0.79068842021488</v>
      </c>
    </row>
    <row r="281" spans="1:11">
      <c r="C281" t="s">
        <v>578</v>
      </c>
      <c r="E281">
        <f>E262/E267</f>
        <v>1.0488313856427</v>
      </c>
      <c r="F281">
        <f>F262/F267</f>
        <v>1.1929755327545</v>
      </c>
      <c r="G281">
        <f>G262/G267</f>
        <v>0.91538798772468</v>
      </c>
      <c r="H281">
        <f>H262/H267</f>
        <v>1.2375968992248</v>
      </c>
    </row>
    <row r="282" spans="1:11">
      <c r="C282" t="s">
        <v>579</v>
      </c>
      <c r="E282">
        <f>E63/E66</f>
        <v>-0</v>
      </c>
      <c r="F282">
        <f>F63/F66</f>
        <v>-0</v>
      </c>
      <c r="G282">
        <f>G63/G66</f>
        <v>-0</v>
      </c>
      <c r="H282">
        <f>H63/H66</f>
        <v>-0</v>
      </c>
    </row>
    <row r="289" spans="1:11">
      <c r="A289" s="65" t="s">
        <v>383</v>
      </c>
    </row>
    <row r="290" spans="1:11">
      <c r="A290" s="65" t="s">
        <v>580</v>
      </c>
      <c r="E290" s="66">
        <v>2016</v>
      </c>
      <c r="F290" s="66">
        <v>2017</v>
      </c>
      <c r="G290" s="66">
        <v>2018</v>
      </c>
      <c r="H290" s="66">
        <v>2019</v>
      </c>
      <c r="I290" s="68">
        <v>2020</v>
      </c>
      <c r="J290" s="68">
        <v>2021</v>
      </c>
      <c r="K290" s="68">
        <v>2022</v>
      </c>
    </row>
    <row r="292" spans="1:11">
      <c r="B292" s="67" t="s">
        <v>581</v>
      </c>
      <c r="E292"/>
      <c r="F292"/>
      <c r="G292"/>
      <c r="H292"/>
      <c r="I292"/>
      <c r="J292"/>
      <c r="K292"/>
    </row>
    <row r="293" spans="1:11">
      <c r="C293" t="s">
        <v>582</v>
      </c>
      <c r="E293"/>
      <c r="F293"/>
      <c r="G293"/>
      <c r="H293"/>
    </row>
    <row r="294" spans="1:11">
      <c r="C294" t="s">
        <v>583</v>
      </c>
      <c r="E294">
        <f>'FLUJO EFECTIVO'!C7</f>
        <v>186</v>
      </c>
      <c r="F294">
        <f>'FLUJO EFECTIVO'!D7</f>
        <v>192</v>
      </c>
      <c r="G294">
        <f>'FLUJO EFECTIVO'!E7</f>
        <v>181</v>
      </c>
      <c r="H294">
        <f>'FLUJO EFECTIVO'!F7</f>
        <v>194</v>
      </c>
    </row>
    <row r="295" spans="1:11">
      <c r="C295" t="s">
        <v>584</v>
      </c>
      <c r="E295">
        <f>'FLUJO EFECTIVO'!C8+'FLUJO EFECTIVO'!C9+'FLUJO EFECTIVO'!C11</f>
        <v>565</v>
      </c>
      <c r="F295">
        <f>'FLUJO EFECTIVO'!D8+'FLUJO EFECTIVO'!D9+'FLUJO EFECTIVO'!D11</f>
        <v>583</v>
      </c>
      <c r="G295">
        <f>'FLUJO EFECTIVO'!E8+'FLUJO EFECTIVO'!E9+'FLUJO EFECTIVO'!E11</f>
        <v>550</v>
      </c>
      <c r="H295">
        <f>'FLUJO EFECTIVO'!F8+'FLUJO EFECTIVO'!F9+'FLUJO EFECTIVO'!F11</f>
        <v>589</v>
      </c>
    </row>
    <row r="296" spans="1:11">
      <c r="C296" t="s">
        <v>585</v>
      </c>
      <c r="E296">
        <f>'FLUJO EFECTIVO'!C10+'FLUJO EFECTIVO'!C19+'FLUJO EFECTIVO'!C21+'FLUJO EFECTIVO'!C45+'FLUJO EFECTIVO'!C46+'FLUJO EFECTIVO'!C59</f>
        <v>1198</v>
      </c>
      <c r="F296">
        <f>'FLUJO EFECTIVO'!D10+'FLUJO EFECTIVO'!D19+'FLUJO EFECTIVO'!D21+'FLUJO EFECTIVO'!D45+'FLUJO EFECTIVO'!D46+'FLUJO EFECTIVO'!D59</f>
        <v>1234</v>
      </c>
      <c r="G296">
        <f>'FLUJO EFECTIVO'!E10+'FLUJO EFECTIVO'!E19+'FLUJO EFECTIVO'!E21+'FLUJO EFECTIVO'!E45+'FLUJO EFECTIVO'!E46+'FLUJO EFECTIVO'!E59</f>
        <v>1168</v>
      </c>
      <c r="H296">
        <f>'FLUJO EFECTIVO'!F10+'FLUJO EFECTIVO'!F19+'FLUJO EFECTIVO'!F21+'FLUJO EFECTIVO'!F45+'FLUJO EFECTIVO'!F46+'FLUJO EFECTIVO'!F59</f>
        <v>1246</v>
      </c>
    </row>
    <row r="297" spans="1:11">
      <c r="C297" t="s">
        <v>586</v>
      </c>
      <c r="E297">
        <f>SUM(E294:E296)</f>
        <v>1949</v>
      </c>
      <c r="F297">
        <f>SUM(F294:F296)</f>
        <v>2009</v>
      </c>
      <c r="G297">
        <f>SUM(G294:G296)</f>
        <v>1899</v>
      </c>
      <c r="H297">
        <f>SUM(H294:H296)</f>
        <v>2029</v>
      </c>
    </row>
    <row r="299" spans="1:11">
      <c r="C299" t="s">
        <v>587</v>
      </c>
      <c r="E299"/>
      <c r="F299"/>
      <c r="G299"/>
      <c r="H299"/>
    </row>
    <row r="300" spans="1:11">
      <c r="C300" t="s">
        <v>588</v>
      </c>
      <c r="E300">
        <f>'FLUJO EFECTIVO'!C13</f>
        <v>190</v>
      </c>
      <c r="F300">
        <f>'FLUJO EFECTIVO'!D13</f>
        <v>196</v>
      </c>
      <c r="G300">
        <f>'FLUJO EFECTIVO'!E13</f>
        <v>185</v>
      </c>
      <c r="H300">
        <f>'FLUJO EFECTIVO'!F13</f>
        <v>198</v>
      </c>
    </row>
    <row r="301" spans="1:11">
      <c r="C301" t="s">
        <v>589</v>
      </c>
      <c r="E301">
        <f>'FLUJO EFECTIVO'!C15</f>
        <v>192</v>
      </c>
      <c r="F301">
        <f>'FLUJO EFECTIVO'!D15</f>
        <v>198</v>
      </c>
      <c r="G301">
        <f>'FLUJO EFECTIVO'!E15</f>
        <v>187</v>
      </c>
      <c r="H301">
        <f>'FLUJO EFECTIVO'!F15</f>
        <v>200</v>
      </c>
    </row>
    <row r="302" spans="1:11">
      <c r="C302" t="s">
        <v>590</v>
      </c>
      <c r="E302">
        <f>'FLUJO EFECTIVO'!C15</f>
        <v>192</v>
      </c>
      <c r="F302">
        <f>'FLUJO EFECTIVO'!D15</f>
        <v>198</v>
      </c>
      <c r="G302">
        <f>'FLUJO EFECTIVO'!E15</f>
        <v>187</v>
      </c>
      <c r="H302">
        <f>'FLUJO EFECTIVO'!F15</f>
        <v>200</v>
      </c>
    </row>
    <row r="303" spans="1:11">
      <c r="C303" t="s">
        <v>591</v>
      </c>
      <c r="E303">
        <f>'FLUJO EFECTIVO'!C14+'FLUJO EFECTIVO'!C16+'FLUJO EFECTIVO'!C17</f>
        <v>578</v>
      </c>
      <c r="F303">
        <f>'FLUJO EFECTIVO'!D14+'FLUJO EFECTIVO'!D16+'FLUJO EFECTIVO'!D17</f>
        <v>596</v>
      </c>
      <c r="G303">
        <f>'FLUJO EFECTIVO'!E14+'FLUJO EFECTIVO'!E16+'FLUJO EFECTIVO'!E17</f>
        <v>563</v>
      </c>
      <c r="H303">
        <f>'FLUJO EFECTIVO'!F14+'FLUJO EFECTIVO'!F16+'FLUJO EFECTIVO'!F17</f>
        <v>602</v>
      </c>
    </row>
    <row r="304" spans="1:11">
      <c r="C304" t="s">
        <v>592</v>
      </c>
      <c r="E304">
        <f>'FLUJO EFECTIVO'!C22</f>
        <v>199</v>
      </c>
      <c r="F304">
        <f>'FLUJO EFECTIVO'!D22</f>
        <v>205</v>
      </c>
      <c r="G304">
        <f>'FLUJO EFECTIVO'!E22</f>
        <v>194</v>
      </c>
      <c r="H304">
        <f>'FLUJO EFECTIVO'!F22</f>
        <v>207</v>
      </c>
    </row>
    <row r="305" spans="1:11">
      <c r="C305" t="s">
        <v>593</v>
      </c>
      <c r="E305">
        <f>'FLUJO EFECTIVO'!C23</f>
        <v>200</v>
      </c>
      <c r="F305">
        <f>'FLUJO EFECTIVO'!D23</f>
        <v>206</v>
      </c>
      <c r="G305">
        <f>'FLUJO EFECTIVO'!E23</f>
        <v>195</v>
      </c>
      <c r="H305">
        <f>'FLUJO EFECTIVO'!F23</f>
        <v>208</v>
      </c>
    </row>
    <row r="306" spans="1:11">
      <c r="C306" t="s">
        <v>594</v>
      </c>
      <c r="E306">
        <f>SUM(E300:E304)</f>
        <v>1351</v>
      </c>
      <c r="F306">
        <f>SUM(F300:F304)</f>
        <v>1393</v>
      </c>
      <c r="G306">
        <f>SUM(G300:G304)</f>
        <v>1316</v>
      </c>
      <c r="H306">
        <f>SUM(H300:H304)</f>
        <v>1407</v>
      </c>
    </row>
    <row r="307" spans="1:11">
      <c r="B307" s="67" t="s">
        <v>595</v>
      </c>
      <c r="E307">
        <f>E297-E306</f>
        <v>598</v>
      </c>
      <c r="F307">
        <f>F297-F306</f>
        <v>616</v>
      </c>
      <c r="G307">
        <f>G297-G306</f>
        <v>583</v>
      </c>
      <c r="H307">
        <f>H297-H306</f>
        <v>622</v>
      </c>
      <c r="I307">
        <f>I297-I306</f>
        <v>0</v>
      </c>
      <c r="J307">
        <f>J297-J306</f>
        <v>0</v>
      </c>
      <c r="K307">
        <f>K297-K306</f>
        <v>0</v>
      </c>
    </row>
    <row r="309" spans="1:11">
      <c r="B309" s="67" t="s">
        <v>596</v>
      </c>
      <c r="E309"/>
      <c r="F309"/>
      <c r="G309"/>
      <c r="H309"/>
      <c r="I309"/>
      <c r="J309"/>
      <c r="K309"/>
    </row>
    <row r="310" spans="1:11">
      <c r="C310" t="s">
        <v>597</v>
      </c>
      <c r="E310">
        <f>'FLUJO EFECTIVO'!C27+'FLUJO EFECTIVO'!C30+'FLUJO EFECTIVO'!C32+'FLUJO EFECTIVO'!C34+'FLUJO EFECTIVO'!C36+'FLUJO EFECTIVO'!C38+'FLUJO EFECTIVO'!C40+'FLUJO EFECTIVO'!C42+'FLUJO EFECTIVO'!C44</f>
        <v>1790</v>
      </c>
      <c r="F310">
        <f>'FLUJO EFECTIVO'!D27+'FLUJO EFECTIVO'!D30+'FLUJO EFECTIVO'!D32+'FLUJO EFECTIVO'!D34+'FLUJO EFECTIVO'!D36+'FLUJO EFECTIVO'!D38+'FLUJO EFECTIVO'!D40+'FLUJO EFECTIVO'!D42+'FLUJO EFECTIVO'!D44</f>
        <v>1844</v>
      </c>
      <c r="G310">
        <f>'FLUJO EFECTIVO'!E27+'FLUJO EFECTIVO'!E30+'FLUJO EFECTIVO'!E32+'FLUJO EFECTIVO'!E34+'FLUJO EFECTIVO'!E36+'FLUJO EFECTIVO'!E38+'FLUJO EFECTIVO'!E40+'FLUJO EFECTIVO'!E42+'FLUJO EFECTIVO'!E44</f>
        <v>1745</v>
      </c>
      <c r="H310">
        <f>'FLUJO EFECTIVO'!F27+'FLUJO EFECTIVO'!F30+'FLUJO EFECTIVO'!F32+'FLUJO EFECTIVO'!F34+'FLUJO EFECTIVO'!F36+'FLUJO EFECTIVO'!F38+'FLUJO EFECTIVO'!F40+'FLUJO EFECTIVO'!F42+'FLUJO EFECTIVO'!F44</f>
        <v>1862</v>
      </c>
    </row>
    <row r="311" spans="1:11">
      <c r="C311" t="s">
        <v>598</v>
      </c>
      <c r="E311">
        <f>'FLUJO EFECTIVO'!C28+'FLUJO EFECTIVO'!C29+'FLUJO EFECTIVO'!C31+'FLUJO EFECTIVO'!C33+'FLUJO EFECTIVO'!C35+'FLUJO EFECTIVO'!C37+'FLUJO EFECTIVO'!C39+'FLUJO EFECTIVO'!C41+'FLUJO EFECTIVO'!C43+'FLUJO EFECTIVO'!C47</f>
        <v>1993</v>
      </c>
      <c r="F311">
        <f>'FLUJO EFECTIVO'!D28+'FLUJO EFECTIVO'!D29+'FLUJO EFECTIVO'!D31+'FLUJO EFECTIVO'!D33+'FLUJO EFECTIVO'!D35+'FLUJO EFECTIVO'!D37+'FLUJO EFECTIVO'!D39+'FLUJO EFECTIVO'!D41+'FLUJO EFECTIVO'!D43+'FLUJO EFECTIVO'!D47</f>
        <v>2053</v>
      </c>
      <c r="G311">
        <f>'FLUJO EFECTIVO'!E28+'FLUJO EFECTIVO'!E29+'FLUJO EFECTIVO'!E31+'FLUJO EFECTIVO'!E33+'FLUJO EFECTIVO'!E35+'FLUJO EFECTIVO'!E37+'FLUJO EFECTIVO'!E39+'FLUJO EFECTIVO'!E41+'FLUJO EFECTIVO'!E43+'FLUJO EFECTIVO'!E47</f>
        <v>1943</v>
      </c>
      <c r="H311">
        <f>'FLUJO EFECTIVO'!F28+'FLUJO EFECTIVO'!F29+'FLUJO EFECTIVO'!F31+'FLUJO EFECTIVO'!F33+'FLUJO EFECTIVO'!F35+'FLUJO EFECTIVO'!F37+'FLUJO EFECTIVO'!F39+'FLUJO EFECTIVO'!F41+'FLUJO EFECTIVO'!F43+'FLUJO EFECTIVO'!F47</f>
        <v>2073</v>
      </c>
    </row>
    <row r="312" spans="1:11">
      <c r="B312" s="67" t="s">
        <v>599</v>
      </c>
      <c r="E312">
        <f>E310-E311</f>
        <v>-203</v>
      </c>
      <c r="F312">
        <f>F310-F311</f>
        <v>-209</v>
      </c>
      <c r="G312">
        <f>G310-G311</f>
        <v>-198</v>
      </c>
      <c r="H312">
        <f>H310-H311</f>
        <v>-211</v>
      </c>
      <c r="I312">
        <f>I310-I311</f>
        <v>0</v>
      </c>
      <c r="J312">
        <f>J310-J311</f>
        <v>0</v>
      </c>
      <c r="K312">
        <f>K310-K311</f>
        <v>0</v>
      </c>
    </row>
    <row r="314" spans="1:11">
      <c r="B314" s="67" t="s">
        <v>600</v>
      </c>
      <c r="E314">
        <f>E307+E312</f>
        <v>395</v>
      </c>
      <c r="F314">
        <f>F307+F312</f>
        <v>407</v>
      </c>
      <c r="G314">
        <f>G307+G312</f>
        <v>385</v>
      </c>
      <c r="H314">
        <f>H307+H312</f>
        <v>411</v>
      </c>
      <c r="I314">
        <f>I307+I312</f>
        <v>0</v>
      </c>
      <c r="J314">
        <f>J307+J312</f>
        <v>0</v>
      </c>
      <c r="K314">
        <f>K307+K312</f>
        <v>0</v>
      </c>
    </row>
    <row r="316" spans="1:11">
      <c r="B316" s="67" t="s">
        <v>601</v>
      </c>
      <c r="E316"/>
      <c r="F316"/>
      <c r="G316"/>
      <c r="H316"/>
      <c r="I316"/>
      <c r="J316"/>
      <c r="K316"/>
    </row>
    <row r="317" spans="1:11">
      <c r="C317" t="s">
        <v>602</v>
      </c>
      <c r="E317"/>
      <c r="F317"/>
      <c r="G317"/>
      <c r="H317"/>
    </row>
    <row r="318" spans="1:11">
      <c r="C318" t="s">
        <v>603</v>
      </c>
      <c r="E318">
        <f>'FLUJO EFECTIVO'!C52+'FLUJO EFECTIVO'!C54+'FLUJO EFECTIVO'!C57</f>
        <v>580</v>
      </c>
      <c r="F318">
        <f>'FLUJO EFECTIVO'!D52+'FLUJO EFECTIVO'!D54+'FLUJO EFECTIVO'!D57</f>
        <v>598</v>
      </c>
      <c r="G318">
        <f>'FLUJO EFECTIVO'!E52+'FLUJO EFECTIVO'!E54+'FLUJO EFECTIVO'!E57</f>
        <v>565</v>
      </c>
      <c r="H318">
        <f>'FLUJO EFECTIVO'!F52+'FLUJO EFECTIVO'!F54+'FLUJO EFECTIVO'!F57</f>
        <v>604</v>
      </c>
    </row>
    <row r="319" spans="1:11">
      <c r="C319" t="s">
        <v>604</v>
      </c>
      <c r="E319">
        <f>'FLUJO EFECTIVO'!C55+'FLUJO EFECTIVO'!C56</f>
        <v>389</v>
      </c>
      <c r="F319">
        <f>'FLUJO EFECTIVO'!D55+'FLUJO EFECTIVO'!D56</f>
        <v>401</v>
      </c>
      <c r="G319">
        <f>'FLUJO EFECTIVO'!E55+'FLUJO EFECTIVO'!E56</f>
        <v>379</v>
      </c>
      <c r="H319">
        <f>'FLUJO EFECTIVO'!F55+'FLUJO EFECTIVO'!F56</f>
        <v>405</v>
      </c>
    </row>
    <row r="320" spans="1:11">
      <c r="C320" t="s">
        <v>605</v>
      </c>
      <c r="E320">
        <f>'FLUJO EFECTIVO'!C20</f>
        <v>197</v>
      </c>
      <c r="F320">
        <f>'FLUJO EFECTIVO'!D20</f>
        <v>203</v>
      </c>
      <c r="G320">
        <f>'FLUJO EFECTIVO'!E20</f>
        <v>192</v>
      </c>
      <c r="H320">
        <f>'FLUJO EFECTIVO'!F20</f>
        <v>205</v>
      </c>
    </row>
    <row r="321" spans="1:11">
      <c r="C321" t="s">
        <v>606</v>
      </c>
      <c r="E321">
        <f>E320+E319-E318</f>
        <v>6</v>
      </c>
      <c r="F321">
        <f>F320+F319-F318</f>
        <v>6</v>
      </c>
      <c r="G321">
        <f>G320+G319-G318</f>
        <v>6</v>
      </c>
      <c r="H321">
        <f>H320+H319-H318</f>
        <v>6</v>
      </c>
    </row>
    <row r="323" spans="1:11">
      <c r="C323" t="s">
        <v>538</v>
      </c>
      <c r="E323"/>
      <c r="F323"/>
      <c r="G323"/>
      <c r="H323"/>
    </row>
    <row r="324" spans="1:11">
      <c r="C324" t="s">
        <v>607</v>
      </c>
      <c r="E324">
        <f>'FLUJO EFECTIVO'!C51</f>
        <v>190</v>
      </c>
      <c r="F324">
        <f>'FLUJO EFECTIVO'!D51</f>
        <v>196</v>
      </c>
      <c r="G324">
        <f>'FLUJO EFECTIVO'!E51</f>
        <v>185</v>
      </c>
      <c r="H324">
        <f>'FLUJO EFECTIVO'!F51</f>
        <v>198</v>
      </c>
    </row>
    <row r="325" spans="1:11">
      <c r="C325" t="s">
        <v>608</v>
      </c>
      <c r="E325">
        <f>'FLUJO EFECTIVO'!C53</f>
        <v>192</v>
      </c>
      <c r="F325">
        <f>'FLUJO EFECTIVO'!D53</f>
        <v>198</v>
      </c>
      <c r="G325">
        <f>'FLUJO EFECTIVO'!E53</f>
        <v>187</v>
      </c>
      <c r="H325">
        <f>'FLUJO EFECTIVO'!F53</f>
        <v>200</v>
      </c>
    </row>
    <row r="326" spans="1:11">
      <c r="C326" t="s">
        <v>609</v>
      </c>
      <c r="E326">
        <f>'FLUJO EFECTIVO'!C58+'FLUJO EFECTIVO'!C18</f>
        <v>392</v>
      </c>
      <c r="F326">
        <f>'FLUJO EFECTIVO'!D58+'FLUJO EFECTIVO'!D18</f>
        <v>404</v>
      </c>
      <c r="G326">
        <f>'FLUJO EFECTIVO'!E58+'FLUJO EFECTIVO'!E18</f>
        <v>382</v>
      </c>
      <c r="H326">
        <f>'FLUJO EFECTIVO'!F58+'FLUJO EFECTIVO'!F18</f>
        <v>408</v>
      </c>
    </row>
    <row r="327" spans="1:11">
      <c r="C327" t="s">
        <v>610</v>
      </c>
      <c r="E327">
        <f>E326+E325-E324</f>
        <v>394</v>
      </c>
      <c r="F327">
        <f>F326+F325-F324</f>
        <v>406</v>
      </c>
      <c r="G327">
        <f>G326+G325-G324</f>
        <v>384</v>
      </c>
      <c r="H327">
        <f>H326+H325-H324</f>
        <v>410</v>
      </c>
    </row>
    <row r="329" spans="1:11">
      <c r="B329" s="67" t="s">
        <v>611</v>
      </c>
      <c r="E329">
        <f>E321+E327</f>
        <v>400</v>
      </c>
      <c r="F329">
        <f>F321+F327</f>
        <v>412</v>
      </c>
      <c r="G329">
        <f>G321+G327</f>
        <v>390</v>
      </c>
      <c r="H329">
        <f>H321+H327</f>
        <v>416</v>
      </c>
      <c r="I329">
        <f>I321+I327</f>
        <v>0</v>
      </c>
      <c r="J329">
        <f>J321+J327</f>
        <v>0</v>
      </c>
      <c r="K329">
        <f>K321+K327</f>
        <v>0</v>
      </c>
    </row>
    <row r="331" spans="1:11">
      <c r="B331" s="67" t="s">
        <v>612</v>
      </c>
      <c r="E331">
        <f>E314-E329</f>
        <v>-5</v>
      </c>
      <c r="F331">
        <f>F314-F329</f>
        <v>-5</v>
      </c>
      <c r="G331">
        <f>G314-G329</f>
        <v>-5</v>
      </c>
      <c r="H331">
        <f>H314-H329</f>
        <v>-5</v>
      </c>
      <c r="I331">
        <f>I314-I329</f>
        <v>0</v>
      </c>
      <c r="J331">
        <f>J314-J329</f>
        <v>0</v>
      </c>
      <c r="K331">
        <f>K314-K329</f>
        <v>0</v>
      </c>
    </row>
    <row r="332" spans="1:11">
      <c r="B332" s="67" t="s">
        <v>613</v>
      </c>
      <c r="E332"/>
      <c r="F332"/>
      <c r="G332"/>
      <c r="H332"/>
      <c r="I332"/>
      <c r="J332"/>
      <c r="K3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RESULTADOS</vt:lpstr>
      <vt:lpstr>FLUJO EFECTIVO</vt:lpstr>
      <vt:lpstr>IVA</vt:lpstr>
      <vt:lpstr>Proyecciones</vt:lpstr>
    </vt:vector>
  </TitlesOfParts>
  <Company>Romero Capital Partners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Romero</dc:creator>
  <cp:lastModifiedBy/>
  <dcterms:created xsi:type="dcterms:W3CDTF">2017-06-15T21:02:07-05:00</dcterms:created>
  <dcterms:modified xsi:type="dcterms:W3CDTF">2019-07-22T06:08:48-05:00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Romero Capital Partners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