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996E4D7F-8B24-234A-A402-DBE4A23DB256}" xr6:coauthVersionLast="47" xr6:coauthVersionMax="47" xr10:uidLastSave="{00000000-0000-0000-0000-000000000000}"/>
  <bookViews>
    <workbookView xWindow="0" yWindow="740" windowWidth="29400" windowHeight="18380" activeTab="2" xr2:uid="{406D6790-6DA7-2D49-A8A7-6AA6B02AC57D}"/>
  </bookViews>
  <sheets>
    <sheet name="Teoría" sheetId="1" r:id="rId1"/>
    <sheet name="Ejercicio 1" sheetId="2" r:id="rId2"/>
    <sheet name="Ejercicio 2" sheetId="3" r:id="rId3"/>
    <sheet name="Ejercicio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3" l="1"/>
  <c r="J26" i="2"/>
  <c r="J24" i="2"/>
  <c r="G27" i="2"/>
  <c r="J23" i="2"/>
  <c r="F30" i="2"/>
  <c r="F20" i="2"/>
  <c r="G33" i="4"/>
  <c r="G32" i="4"/>
  <c r="F33" i="4"/>
  <c r="F32" i="4"/>
  <c r="F34" i="4" s="1"/>
  <c r="F26" i="4"/>
  <c r="F25" i="4"/>
  <c r="F27" i="4" s="1"/>
  <c r="J31" i="4" s="1"/>
  <c r="J23" i="3"/>
  <c r="J19" i="3"/>
  <c r="J20" i="3"/>
  <c r="J21" i="3"/>
  <c r="J16" i="3"/>
  <c r="G27" i="3"/>
  <c r="G25" i="3"/>
  <c r="G26" i="3"/>
  <c r="F26" i="3"/>
  <c r="F25" i="3"/>
  <c r="F24" i="3"/>
  <c r="F27" i="3" s="1"/>
  <c r="F19" i="3"/>
  <c r="F18" i="3"/>
  <c r="F17" i="3"/>
  <c r="G28" i="2"/>
  <c r="G29" i="2"/>
  <c r="G30" i="2"/>
  <c r="F27" i="2"/>
  <c r="F29" i="2"/>
  <c r="F28" i="2"/>
  <c r="F21" i="2"/>
  <c r="F22" i="2"/>
  <c r="F23" i="2"/>
  <c r="G34" i="4" l="1"/>
  <c r="J28" i="4" s="1"/>
  <c r="J27" i="4"/>
  <c r="J29" i="4"/>
  <c r="J17" i="3"/>
  <c r="F20" i="3"/>
  <c r="J22" i="2"/>
  <c r="J19" i="2" l="1"/>
  <c r="J20" i="2"/>
  <c r="J25" i="4"/>
  <c r="J24" i="4"/>
</calcChain>
</file>

<file path=xl/sharedStrings.xml><?xml version="1.0" encoding="utf-8"?>
<sst xmlns="http://schemas.openxmlformats.org/spreadsheetml/2006/main" count="96" uniqueCount="39">
  <si>
    <t>TRS: Total Return Swap</t>
  </si>
  <si>
    <r>
      <rPr>
        <b/>
        <sz val="12"/>
        <color theme="1"/>
        <rFont val="Calibri"/>
        <family val="2"/>
        <scheme val="minor"/>
      </rPr>
      <t xml:space="preserve">Definición: </t>
    </r>
    <r>
      <rPr>
        <sz val="12"/>
        <color theme="1"/>
        <rFont val="Calibri"/>
        <family val="2"/>
        <scheme val="minor"/>
      </rPr>
      <t>Derivado financiero en el cual se intercambia el rendimiento TOTAL de un portafolio de bonos por una tasa fija o variable.</t>
    </r>
  </si>
  <si>
    <r>
      <rPr>
        <b/>
        <sz val="12"/>
        <color theme="1"/>
        <rFont val="Calibri"/>
        <family val="2"/>
        <scheme val="minor"/>
      </rPr>
      <t>Finalidad:</t>
    </r>
    <r>
      <rPr>
        <sz val="12"/>
        <color theme="1"/>
        <rFont val="Calibri"/>
        <family val="2"/>
        <scheme val="minor"/>
      </rPr>
      <t xml:space="preserve"> Transferir el riesgo de impago de un bono o portafolio de bonos.</t>
    </r>
  </si>
  <si>
    <r>
      <rPr>
        <b/>
        <sz val="12"/>
        <color theme="1"/>
        <rFont val="Calibri"/>
        <family val="2"/>
        <scheme val="minor"/>
      </rPr>
      <t>Rendimiento TOTAL:</t>
    </r>
    <r>
      <rPr>
        <sz val="12"/>
        <color theme="1"/>
        <rFont val="Calibri"/>
        <family val="2"/>
        <scheme val="minor"/>
      </rPr>
      <t xml:space="preserve"> Cambio en precio de los bonos (positivo o negativo) más los intereses que devengaron dichos bonos en ese período</t>
    </r>
  </si>
  <si>
    <t>Entonces, en caso de que durante el plazo del TRS hubiera una baja en el precio de los bonos debido a cualquier factor, incluso una</t>
  </si>
  <si>
    <t>bancarrota o suspensión, tu no asumas la pérdida.</t>
  </si>
  <si>
    <t>Si tu eres el que recibe el rendimiento total de una cartera es porque quieres crear el resultado de haber invertido en un instrumento</t>
  </si>
  <si>
    <t>SIN comprarlos, sin tener que desembolsar efectivo para tenerlos, si el rendimiento es POSITIVO, habrás ganado, pero si es negativo</t>
  </si>
  <si>
    <t>le tendrás que pagar la minusvalia a tu contraparte</t>
  </si>
  <si>
    <t>Protection Seller</t>
  </si>
  <si>
    <t>Protection  Buyer</t>
  </si>
  <si>
    <t>bajen de precio y/o que alguno no pague (default) en ese caso entras como PB.</t>
  </si>
  <si>
    <t>Si el rend. Total es negativo tu recibes dinero, pero si es positivo tu pagas (pérdida)</t>
  </si>
  <si>
    <t>Si ya tienes el instrumento, realmente no te importa nada porque te "deshaces" del riesgo del mismo.</t>
  </si>
  <si>
    <t>Si no los tienes, es como estar CORTO, porque en minusvalias ganas y en plusvalias pierdes.</t>
  </si>
  <si>
    <t>Si tu eres el que paga el Rendimiento Total, es porque ya tienes los bonos pero quieres reducir el riesgo de que</t>
  </si>
  <si>
    <t>T=0</t>
  </si>
  <si>
    <t>Bonos</t>
  </si>
  <si>
    <t>A</t>
  </si>
  <si>
    <t>C</t>
  </si>
  <si>
    <t>B</t>
  </si>
  <si>
    <t>Cantidad</t>
  </si>
  <si>
    <t>Precio</t>
  </si>
  <si>
    <t>Cupón</t>
  </si>
  <si>
    <t>Valor portafolio</t>
  </si>
  <si>
    <t>T=6M</t>
  </si>
  <si>
    <t>P&amp;L Protection Buyer</t>
  </si>
  <si>
    <t>Cambio en el precio</t>
  </si>
  <si>
    <t>Retorno Total</t>
  </si>
  <si>
    <t>Pago Cupones</t>
  </si>
  <si>
    <t>Cupones</t>
  </si>
  <si>
    <t>Tasa Fija</t>
  </si>
  <si>
    <t>Valor Inicial</t>
  </si>
  <si>
    <t>Buyer</t>
  </si>
  <si>
    <t>f(x) = Fija - Variable</t>
  </si>
  <si>
    <t>Seller</t>
  </si>
  <si>
    <t>f(x) = Variable - Fija</t>
  </si>
  <si>
    <t>P&amp;L Protection Seller</t>
  </si>
  <si>
    <t>T=3M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</si>
</sst>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43" fontId="0" fillId="0" borderId="0" xfId="0" applyNumberFormat="1"/>
    <xf numFmtId="0" fontId="0" fillId="0" borderId="1" xfId="0" applyBorder="1"/>
    <xf numFmtId="43" fontId="0" fillId="0" borderId="1" xfId="1" applyFont="1" applyBorder="1"/>
    <xf numFmtId="9" fontId="0" fillId="0" borderId="1" xfId="0" applyNumberFormat="1" applyBorder="1"/>
    <xf numFmtId="43" fontId="0" fillId="0" borderId="1" xfId="0" applyNumberFormat="1" applyBorder="1"/>
    <xf numFmtId="43" fontId="1" fillId="0" borderId="0" xfId="0" applyNumberFormat="1" applyFont="1"/>
    <xf numFmtId="10" fontId="0" fillId="0" borderId="1" xfId="0" applyNumberFormat="1" applyBorder="1"/>
    <xf numFmtId="43" fontId="1" fillId="0" borderId="1" xfId="0" applyNumberFormat="1" applyFont="1" applyBorder="1"/>
    <xf numFmtId="0" fontId="0" fillId="0" borderId="1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9</xdr:row>
      <xdr:rowOff>25400</xdr:rowOff>
    </xdr:from>
    <xdr:to>
      <xdr:col>8</xdr:col>
      <xdr:colOff>685800</xdr:colOff>
      <xdr:row>18</xdr:row>
      <xdr:rowOff>114300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32E06F9F-C191-76BD-3BEE-1402ADAA6448}"/>
            </a:ext>
          </a:extLst>
        </xdr:cNvPr>
        <xdr:cNvSpPr/>
      </xdr:nvSpPr>
      <xdr:spPr>
        <a:xfrm>
          <a:off x="495300" y="1955302"/>
          <a:ext cx="5942853" cy="188184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38100</xdr:colOff>
      <xdr:row>10</xdr:row>
      <xdr:rowOff>88900</xdr:rowOff>
    </xdr:from>
    <xdr:to>
      <xdr:col>6</xdr:col>
      <xdr:colOff>800100</xdr:colOff>
      <xdr:row>13</xdr:row>
      <xdr:rowOff>177800</xdr:rowOff>
    </xdr:to>
    <xdr:sp macro="" textlink="">
      <xdr:nvSpPr>
        <xdr:cNvPr id="3" name="Cara sonriente 2">
          <a:extLst>
            <a:ext uri="{FF2B5EF4-FFF2-40B4-BE49-F238E27FC236}">
              <a16:creationId xmlns:a16="http://schemas.microsoft.com/office/drawing/2014/main" id="{979D6D6F-212C-A842-94AC-49133C62776D}"/>
            </a:ext>
          </a:extLst>
        </xdr:cNvPr>
        <xdr:cNvSpPr/>
      </xdr:nvSpPr>
      <xdr:spPr>
        <a:xfrm>
          <a:off x="4165600" y="2120900"/>
          <a:ext cx="762000" cy="698500"/>
        </a:xfrm>
        <a:prstGeom prst="smileyFace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165100</xdr:colOff>
      <xdr:row>11</xdr:row>
      <xdr:rowOff>12700</xdr:rowOff>
    </xdr:from>
    <xdr:to>
      <xdr:col>5</xdr:col>
      <xdr:colOff>685800</xdr:colOff>
      <xdr:row>11</xdr:row>
      <xdr:rowOff>12700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40B3616-0E7A-3D24-6470-EF834F608DF0}"/>
            </a:ext>
          </a:extLst>
        </xdr:cNvPr>
        <xdr:cNvCxnSpPr/>
      </xdr:nvCxnSpPr>
      <xdr:spPr>
        <a:xfrm>
          <a:off x="2641600" y="2247900"/>
          <a:ext cx="13462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177800</xdr:colOff>
      <xdr:row>13</xdr:row>
      <xdr:rowOff>76200</xdr:rowOff>
    </xdr:from>
    <xdr:to>
      <xdr:col>5</xdr:col>
      <xdr:colOff>698500</xdr:colOff>
      <xdr:row>13</xdr:row>
      <xdr:rowOff>76200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DD9EDB8-B058-1049-B610-E27D728AAFDF}"/>
            </a:ext>
          </a:extLst>
        </xdr:cNvPr>
        <xdr:cNvCxnSpPr/>
      </xdr:nvCxnSpPr>
      <xdr:spPr>
        <a:xfrm rot="10800000">
          <a:off x="2654300" y="2717800"/>
          <a:ext cx="13462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419100</xdr:colOff>
      <xdr:row>13</xdr:row>
      <xdr:rowOff>139700</xdr:rowOff>
    </xdr:from>
    <xdr:to>
      <xdr:col>6</xdr:col>
      <xdr:colOff>76200</xdr:colOff>
      <xdr:row>15</xdr:row>
      <xdr:rowOff>127000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35B1EB2D-E85B-4FF3-918E-C4382E83B3E2}"/>
            </a:ext>
          </a:extLst>
        </xdr:cNvPr>
        <xdr:cNvSpPr txBox="1"/>
      </xdr:nvSpPr>
      <xdr:spPr>
        <a:xfrm>
          <a:off x="2895600" y="2781300"/>
          <a:ext cx="1308100" cy="3937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tx2"/>
              </a:solidFill>
            </a:rPr>
            <a:t>Paga tasa </a:t>
          </a:r>
        </a:p>
      </xdr:txBody>
    </xdr:sp>
    <xdr:clientData/>
  </xdr:twoCellAnchor>
  <xdr:oneCellAnchor>
    <xdr:from>
      <xdr:col>5</xdr:col>
      <xdr:colOff>0</xdr:colOff>
      <xdr:row>23</xdr:row>
      <xdr:rowOff>76200</xdr:rowOff>
    </xdr:from>
    <xdr:ext cx="184731" cy="26456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AE0AC31-14F4-9750-2FE1-36EF44C39A45}"/>
            </a:ext>
          </a:extLst>
        </xdr:cNvPr>
        <xdr:cNvSpPr txBox="1"/>
      </xdr:nvSpPr>
      <xdr:spPr>
        <a:xfrm>
          <a:off x="4127500" y="6375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>
    <xdr:from>
      <xdr:col>4</xdr:col>
      <xdr:colOff>165100</xdr:colOff>
      <xdr:row>9</xdr:row>
      <xdr:rowOff>139700</xdr:rowOff>
    </xdr:from>
    <xdr:to>
      <xdr:col>5</xdr:col>
      <xdr:colOff>685800</xdr:colOff>
      <xdr:row>10</xdr:row>
      <xdr:rowOff>152400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90D0D56A-F67C-C54C-B3D9-771FDBECA2FE}"/>
            </a:ext>
          </a:extLst>
        </xdr:cNvPr>
        <xdr:cNvSpPr txBox="1"/>
      </xdr:nvSpPr>
      <xdr:spPr>
        <a:xfrm>
          <a:off x="2641600" y="1968500"/>
          <a:ext cx="1346200" cy="2159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tx2"/>
              </a:solidFill>
            </a:rPr>
            <a:t>Rendimiento</a:t>
          </a:r>
          <a:r>
            <a:rPr lang="es-MX" sz="1100" b="1" baseline="0">
              <a:solidFill>
                <a:schemeClr val="tx2"/>
              </a:solidFill>
            </a:rPr>
            <a:t> total</a:t>
          </a:r>
          <a:endParaRPr lang="es-MX" sz="1100" b="1">
            <a:solidFill>
              <a:schemeClr val="tx2"/>
            </a:solidFill>
          </a:endParaRPr>
        </a:p>
      </xdr:txBody>
    </xdr:sp>
    <xdr:clientData/>
  </xdr:twoCellAnchor>
  <xdr:twoCellAnchor>
    <xdr:from>
      <xdr:col>2</xdr:col>
      <xdr:colOff>165100</xdr:colOff>
      <xdr:row>14</xdr:row>
      <xdr:rowOff>101600</xdr:rowOff>
    </xdr:from>
    <xdr:to>
      <xdr:col>3</xdr:col>
      <xdr:colOff>685800</xdr:colOff>
      <xdr:row>18</xdr:row>
      <xdr:rowOff>12700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BF10176-E465-4D49-9EB5-06EAA74A3717}"/>
            </a:ext>
          </a:extLst>
        </xdr:cNvPr>
        <xdr:cNvSpPr txBox="1"/>
      </xdr:nvSpPr>
      <xdr:spPr>
        <a:xfrm>
          <a:off x="990600" y="2946400"/>
          <a:ext cx="1346200" cy="7239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tx2"/>
              </a:solidFill>
            </a:rPr>
            <a:t>Paga rendimiento total de los bonos y recibe tasa fija</a:t>
          </a:r>
        </a:p>
      </xdr:txBody>
    </xdr:sp>
    <xdr:clientData/>
  </xdr:twoCellAnchor>
  <xdr:twoCellAnchor>
    <xdr:from>
      <xdr:col>5</xdr:col>
      <xdr:colOff>774700</xdr:colOff>
      <xdr:row>14</xdr:row>
      <xdr:rowOff>101600</xdr:rowOff>
    </xdr:from>
    <xdr:to>
      <xdr:col>7</xdr:col>
      <xdr:colOff>482600</xdr:colOff>
      <xdr:row>18</xdr:row>
      <xdr:rowOff>63500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B8167A0-61B8-DD44-A2EB-C1DC54E38451}"/>
            </a:ext>
          </a:extLst>
        </xdr:cNvPr>
        <xdr:cNvSpPr txBox="1"/>
      </xdr:nvSpPr>
      <xdr:spPr>
        <a:xfrm>
          <a:off x="4076700" y="2946400"/>
          <a:ext cx="1358900" cy="7747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tx2"/>
              </a:solidFill>
            </a:rPr>
            <a:t>Recibe rendimiento total de los bonos y paga tasa fija</a:t>
          </a:r>
        </a:p>
      </xdr:txBody>
    </xdr:sp>
    <xdr:clientData/>
  </xdr:twoCellAnchor>
  <xdr:twoCellAnchor>
    <xdr:from>
      <xdr:col>6</xdr:col>
      <xdr:colOff>812800</xdr:colOff>
      <xdr:row>10</xdr:row>
      <xdr:rowOff>177800</xdr:rowOff>
    </xdr:from>
    <xdr:to>
      <xdr:col>8</xdr:col>
      <xdr:colOff>508000</xdr:colOff>
      <xdr:row>13</xdr:row>
      <xdr:rowOff>139700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349BD206-1832-B74D-87F9-E8A791276B39}"/>
            </a:ext>
          </a:extLst>
        </xdr:cNvPr>
        <xdr:cNvSpPr txBox="1"/>
      </xdr:nvSpPr>
      <xdr:spPr>
        <a:xfrm>
          <a:off x="4940300" y="2209800"/>
          <a:ext cx="1346200" cy="5715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tx2"/>
              </a:solidFill>
            </a:rPr>
            <a:t>Protection Seller</a:t>
          </a:r>
        </a:p>
      </xdr:txBody>
    </xdr:sp>
    <xdr:clientData/>
  </xdr:twoCellAnchor>
  <xdr:twoCellAnchor>
    <xdr:from>
      <xdr:col>1</xdr:col>
      <xdr:colOff>571500</xdr:colOff>
      <xdr:row>10</xdr:row>
      <xdr:rowOff>152400</xdr:rowOff>
    </xdr:from>
    <xdr:to>
      <xdr:col>3</xdr:col>
      <xdr:colOff>190500</xdr:colOff>
      <xdr:row>13</xdr:row>
      <xdr:rowOff>114300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6637DC5F-1544-C74D-BD86-0BD234E0FF49}"/>
            </a:ext>
          </a:extLst>
        </xdr:cNvPr>
        <xdr:cNvSpPr txBox="1"/>
      </xdr:nvSpPr>
      <xdr:spPr>
        <a:xfrm>
          <a:off x="571500" y="2184400"/>
          <a:ext cx="1270000" cy="5715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tx2"/>
              </a:solidFill>
            </a:rPr>
            <a:t>Protection Buyer</a:t>
          </a:r>
        </a:p>
      </xdr:txBody>
    </xdr:sp>
    <xdr:clientData/>
  </xdr:twoCellAnchor>
  <xdr:twoCellAnchor>
    <xdr:from>
      <xdr:col>3</xdr:col>
      <xdr:colOff>76200</xdr:colOff>
      <xdr:row>10</xdr:row>
      <xdr:rowOff>114300</xdr:rowOff>
    </xdr:from>
    <xdr:to>
      <xdr:col>4</xdr:col>
      <xdr:colOff>12700</xdr:colOff>
      <xdr:row>14</xdr:row>
      <xdr:rowOff>0</xdr:rowOff>
    </xdr:to>
    <xdr:sp macro="" textlink="">
      <xdr:nvSpPr>
        <xdr:cNvPr id="2" name="Cara sonriente 1">
          <a:extLst>
            <a:ext uri="{FF2B5EF4-FFF2-40B4-BE49-F238E27FC236}">
              <a16:creationId xmlns:a16="http://schemas.microsoft.com/office/drawing/2014/main" id="{CF9856EB-1EC5-C9D9-0045-F69EF929F523}"/>
            </a:ext>
          </a:extLst>
        </xdr:cNvPr>
        <xdr:cNvSpPr/>
      </xdr:nvSpPr>
      <xdr:spPr>
        <a:xfrm>
          <a:off x="1727200" y="2146300"/>
          <a:ext cx="762000" cy="698500"/>
        </a:xfrm>
        <a:prstGeom prst="smileyFace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422013</xdr:colOff>
      <xdr:row>16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6864DFE-9E65-0F15-6BE6-73BBAEF6AD35}"/>
            </a:ext>
          </a:extLst>
        </xdr:cNvPr>
        <xdr:cNvSpPr txBox="1"/>
      </xdr:nvSpPr>
      <xdr:spPr>
        <a:xfrm>
          <a:off x="0" y="0"/>
          <a:ext cx="6001685" cy="3261749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u="sng">
              <a:solidFill>
                <a:schemeClr val="tx2"/>
              </a:solidFill>
            </a:rPr>
            <a:t>Ejercicio 1. </a:t>
          </a:r>
        </a:p>
        <a:p>
          <a:r>
            <a:rPr lang="es-MX" sz="1100" b="1">
              <a:solidFill>
                <a:schemeClr val="tx2"/>
              </a:solidFill>
            </a:rPr>
            <a:t>Tienes un portafolio compuesto por tres bonos:</a:t>
          </a:r>
        </a:p>
        <a:p>
          <a:endParaRPr lang="es-MX" sz="1100" b="1">
            <a:solidFill>
              <a:schemeClr val="tx2"/>
            </a:solidFill>
          </a:endParaRPr>
        </a:p>
        <a:p>
          <a:r>
            <a:rPr lang="es-MX" sz="1100" b="1">
              <a:solidFill>
                <a:schemeClr val="tx2"/>
              </a:solidFill>
            </a:rPr>
            <a:t>Bono A: 35,000 títulos, con un precio actual de $98.75 y un cupón del 6%.</a:t>
          </a:r>
        </a:p>
        <a:p>
          <a:r>
            <a:rPr lang="es-MX" sz="1100" b="1">
              <a:solidFill>
                <a:schemeClr val="tx2"/>
              </a:solidFill>
            </a:rPr>
            <a:t>Bono B: 45,000 títulos, con un precio actual de $101.50 y un cupón del 7%.</a:t>
          </a:r>
        </a:p>
        <a:p>
          <a:r>
            <a:rPr lang="es-MX" sz="1100" b="1">
              <a:solidFill>
                <a:schemeClr val="tx2"/>
              </a:solidFill>
            </a:rPr>
            <a:t>Bono C: 50,000 títulos, con un precio actual de $97.60 y un cupón del 8%.</a:t>
          </a:r>
        </a:p>
        <a:p>
          <a:endParaRPr lang="es-MX" sz="1100" b="1">
            <a:solidFill>
              <a:schemeClr val="tx2"/>
            </a:solidFill>
          </a:endParaRPr>
        </a:p>
        <a:p>
          <a:r>
            <a:rPr lang="es-MX" sz="1100" b="1">
              <a:solidFill>
                <a:schemeClr val="tx2"/>
              </a:solidFill>
            </a:rPr>
            <a:t>Decides intercambiar el rendimiento total de este portafolio de bonos (considerando la variación en precios y los intereses generados) por una tasa fija del 4%, mediante un Total Return Swap (TRS) con pagos semestrales.</a:t>
          </a:r>
        </a:p>
        <a:p>
          <a:endParaRPr lang="es-MX" sz="1100" b="1">
            <a:solidFill>
              <a:schemeClr val="tx2"/>
            </a:solidFill>
          </a:endParaRPr>
        </a:p>
        <a:p>
          <a:r>
            <a:rPr lang="es-MX" sz="1100" b="1">
              <a:solidFill>
                <a:schemeClr val="tx2"/>
              </a:solidFill>
            </a:rPr>
            <a:t>A los 6 meses de haber pactado este TRS, los precios de los bonos son los siguientes:</a:t>
          </a:r>
        </a:p>
        <a:p>
          <a:r>
            <a:rPr lang="es-MX" sz="1100" b="1">
              <a:solidFill>
                <a:schemeClr val="tx2"/>
              </a:solidFill>
            </a:rPr>
            <a:t>Bono A: $96.40</a:t>
          </a:r>
        </a:p>
        <a:p>
          <a:r>
            <a:rPr lang="es-MX" sz="1100" b="1">
              <a:solidFill>
                <a:schemeClr val="tx2"/>
              </a:solidFill>
            </a:rPr>
            <a:t>Bono B: $97.30</a:t>
          </a:r>
        </a:p>
        <a:p>
          <a:r>
            <a:rPr lang="es-MX" sz="1100" b="1">
              <a:solidFill>
                <a:schemeClr val="tx2"/>
              </a:solidFill>
            </a:rPr>
            <a:t>Bono C: $92.80</a:t>
          </a:r>
        </a:p>
        <a:p>
          <a:endParaRPr lang="es-MX" sz="1100" b="1">
            <a:solidFill>
              <a:schemeClr val="tx2"/>
            </a:solidFill>
          </a:endParaRPr>
        </a:p>
        <a:p>
          <a:r>
            <a:rPr lang="es-MX" sz="1100" b="1">
              <a:solidFill>
                <a:schemeClr val="tx2"/>
              </a:solidFill>
            </a:rPr>
            <a:t>Se solicita calcular la cantidad neta a pagar o recibir, considerando el rendimiento del portafolio de bonos frente al costo asociado a la tasa fija del 4%. 306,825 porque soy Protection Buyer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277091</xdr:colOff>
      <xdr:row>12</xdr:row>
      <xdr:rowOff>109682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B0B7445-A0EA-AD48-BC5E-150202DE9ECC}"/>
            </a:ext>
          </a:extLst>
        </xdr:cNvPr>
        <xdr:cNvSpPr txBox="1"/>
      </xdr:nvSpPr>
      <xdr:spPr>
        <a:xfrm>
          <a:off x="0" y="0"/>
          <a:ext cx="4681682" cy="2534227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u="sng">
              <a:solidFill>
                <a:schemeClr val="tx2"/>
              </a:solidFill>
            </a:rPr>
            <a:t>Ejercicio 2.</a:t>
          </a:r>
        </a:p>
        <a:p>
          <a:r>
            <a:rPr lang="es-MX" sz="1100" b="1">
              <a:solidFill>
                <a:schemeClr val="tx2"/>
              </a:solidFill>
            </a:rPr>
            <a:t>Asume</a:t>
          </a:r>
          <a:r>
            <a:rPr lang="es-MX" sz="1100" b="1" baseline="0">
              <a:solidFill>
                <a:schemeClr val="tx2"/>
              </a:solidFill>
            </a:rPr>
            <a:t> que vendiste en corto </a:t>
          </a:r>
          <a:r>
            <a:rPr lang="es-MX" sz="1100" b="1">
              <a:solidFill>
                <a:schemeClr val="tx2"/>
              </a:solidFill>
            </a:rPr>
            <a:t>un portafolio integrado por 3 bonos, 40</a:t>
          </a:r>
          <a:r>
            <a:rPr lang="es-MX" sz="1100" b="1" baseline="0">
              <a:solidFill>
                <a:schemeClr val="tx2"/>
              </a:solidFill>
            </a:rPr>
            <a:t> </a:t>
          </a:r>
          <a:r>
            <a:rPr lang="es-MX" sz="1100" b="1">
              <a:solidFill>
                <a:schemeClr val="tx2"/>
              </a:solidFill>
            </a:rPr>
            <a:t>mil títulos del bono A con un precio actual de 106.83 y cupón del 6.5%, 50 mil títulos del bono B con un precio actual de 101.45 y cupón del 5.75%, por ultimo 30 mil títulos del bono C con un precio de 98.36 y un cupón del 4.25%. </a:t>
          </a:r>
        </a:p>
        <a:p>
          <a:endParaRPr lang="es-MX" sz="1100" b="1">
            <a:solidFill>
              <a:schemeClr val="tx2"/>
            </a:solidFill>
          </a:endParaRPr>
        </a:p>
        <a:p>
          <a:r>
            <a:rPr lang="es-MX" sz="1100" b="1">
              <a:solidFill>
                <a:schemeClr val="tx2"/>
              </a:solidFill>
            </a:rPr>
            <a:t>Dado que no te conviene</a:t>
          </a:r>
          <a:r>
            <a:rPr lang="es-MX" sz="1100" b="1" baseline="0">
              <a:solidFill>
                <a:schemeClr val="tx2"/>
              </a:solidFill>
            </a:rPr>
            <a:t> cerrar la posición en los bonos en este momento </a:t>
          </a:r>
          <a:r>
            <a:rPr lang="es-MX" sz="1100" b="1">
              <a:solidFill>
                <a:schemeClr val="tx2"/>
              </a:solidFill>
            </a:rPr>
            <a:t>decides intercambiar los flujos,</a:t>
          </a:r>
          <a:r>
            <a:rPr lang="es-MX" sz="1100" b="1" baseline="0">
              <a:solidFill>
                <a:schemeClr val="tx2"/>
              </a:solidFill>
            </a:rPr>
            <a:t> recibiendo el</a:t>
          </a:r>
          <a:r>
            <a:rPr lang="es-MX" sz="1100" b="1">
              <a:solidFill>
                <a:schemeClr val="tx2"/>
              </a:solidFill>
            </a:rPr>
            <a:t> rendimiento TOTAL (variación en precio e intereses) de este portafolio de bonos a cambio de dar una tasa fija del 6.45%, intercambio (frecuencia) trimestral. </a:t>
          </a:r>
        </a:p>
        <a:p>
          <a:endParaRPr lang="es-MX" sz="1100" b="1">
            <a:solidFill>
              <a:schemeClr val="tx2"/>
            </a:solidFill>
          </a:endParaRPr>
        </a:p>
        <a:p>
          <a:r>
            <a:rPr lang="es-MX" sz="1100" b="1">
              <a:solidFill>
                <a:schemeClr val="tx2"/>
              </a:solidFill>
            </a:rPr>
            <a:t>A los 3 meses de haber pactado este TRS los bonos tienen los siguiente precios el A $104.27, el B $100.67, y el C $97.24 </a:t>
          </a:r>
        </a:p>
        <a:p>
          <a:r>
            <a:rPr lang="es-MX" sz="1100" b="1">
              <a:solidFill>
                <a:schemeClr val="tx2"/>
              </a:solidFill>
            </a:rPr>
            <a:t>Calcula la cantidad a pagar o recibir.c-204,531.06npor ser protection seller</a:t>
          </a:r>
        </a:p>
        <a:p>
          <a:endParaRPr lang="es-MX" sz="1100" b="1">
            <a:solidFill>
              <a:schemeClr val="tx2"/>
            </a:solidFill>
          </a:endParaRPr>
        </a:p>
        <a:p>
          <a:endParaRPr lang="es-MX" sz="1100" b="1">
            <a:solidFill>
              <a:schemeClr val="tx2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6</xdr:col>
      <xdr:colOff>355600</xdr:colOff>
      <xdr:row>21</xdr:row>
      <xdr:rowOff>142240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06D774F-76CD-8A47-8CD8-7039A95103A3}"/>
            </a:ext>
          </a:extLst>
        </xdr:cNvPr>
        <xdr:cNvSpPr txBox="1"/>
      </xdr:nvSpPr>
      <xdr:spPr>
        <a:xfrm>
          <a:off x="1" y="0"/>
          <a:ext cx="5659119" cy="440944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i="0" u="sng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Ejercicio 3</a:t>
          </a: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Como administrador de portafolios de inversión de una empresa, a principios del primer trimestre de 2023 tenías una posición en Treasuries a dos años y a cinco años</a:t>
          </a:r>
          <a:r>
            <a:rPr lang="es-MX" b="1">
              <a:solidFill>
                <a:schemeClr val="tx2"/>
              </a:solidFill>
            </a:rPr>
            <a:t> </a:t>
          </a:r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de 300,000 y 272,000 bonos respectivamente. </a:t>
          </a:r>
          <a:r>
            <a:rPr lang="es-MX" b="1">
              <a:solidFill>
                <a:schemeClr val="tx2"/>
              </a:solidFill>
            </a:rPr>
            <a:t> </a:t>
          </a:r>
        </a:p>
        <a:p>
          <a:endParaRPr lang="es-MX" sz="1100" b="1" i="0" u="none" strike="noStrike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Debido a las expectativas crecientes de un downgrade crediticio de USA, debes de encontrar una manera de proteger la posición de tus clientes ante este hecho, debido a que la parte de renta fija de sus portafolios se utiliza como liquidez, dado que tu broker te permite realizar cruces entre cuentas a precio de mercado. </a:t>
          </a:r>
          <a:r>
            <a:rPr lang="es-MX" b="1">
              <a:solidFill>
                <a:schemeClr val="tx2"/>
              </a:solidFill>
            </a:rPr>
            <a:t> </a:t>
          </a:r>
        </a:p>
        <a:p>
          <a:endParaRPr lang="es-MX" sz="1100" b="1" i="0" u="none" strike="noStrike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Si la calificación crediticia de USA disminuye, el valor de mercado de tus notas también, por lo cual, al realizar cruce estarías afectando al cliente.</a:t>
          </a:r>
        </a:p>
        <a:p>
          <a:endParaRPr lang="es-MX" sz="1100" b="1" i="0" u="none" strike="noStrike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Para solventar y cubrir esta pérdida, decides firmar un Total Return Swap, a tasa fija 4.5%.</a:t>
          </a:r>
          <a:r>
            <a:rPr lang="es-MX" b="1">
              <a:solidFill>
                <a:schemeClr val="tx2"/>
              </a:solidFill>
            </a:rPr>
            <a:t> </a:t>
          </a:r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Actualmente, los precios a 2 y 5 años  de estos activos cuentan con un valor de mercado de 109.88 y 115.33.</a:t>
          </a:r>
          <a:r>
            <a:rPr lang="es-MX" b="1">
              <a:solidFill>
                <a:schemeClr val="tx2"/>
              </a:solidFill>
            </a:rPr>
            <a:t> </a:t>
          </a:r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Además, pagan un interés semestral de 2.33% y 3.5% respectivamente. </a:t>
          </a:r>
          <a:r>
            <a:rPr lang="es-MX" b="1">
              <a:solidFill>
                <a:schemeClr val="tx2"/>
              </a:solidFill>
            </a:rPr>
            <a:t> </a:t>
          </a:r>
        </a:p>
        <a:p>
          <a:endParaRPr lang="es-MX" sz="1100" b="1" i="0" u="none" strike="noStrike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Responde:</a:t>
          </a: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a) ¿Qué posición te conviene tomar en el swap? ¿Por qué?</a:t>
          </a:r>
          <a:r>
            <a:rPr lang="es-MX">
              <a:solidFill>
                <a:schemeClr val="tx2"/>
              </a:solidFill>
            </a:rPr>
            <a:t> Protection buyer, ya que el precio de los bonos bajará debido a baja de su calificación crediticia.</a:t>
          </a: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b) ¿Cuál es el valor actual (inicial en el TRS) del portafolio?</a:t>
          </a:r>
          <a:r>
            <a:rPr lang="es-MX">
              <a:solidFill>
                <a:schemeClr val="tx2"/>
              </a:solidFill>
            </a:rPr>
            <a:t> </a:t>
          </a:r>
          <a:r>
            <a:rPr lang="es-MX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64,333,760.00 </a:t>
          </a:r>
          <a:endParaRPr lang="es-MX" b="0">
            <a:solidFill>
              <a:schemeClr val="tx2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c) Después de 6 meses, el precio de ambas notas se encuentra en 105.33 y 106.87 respectivamente</a:t>
          </a:r>
          <a:r>
            <a:rPr lang="es-MX">
              <a:solidFill>
                <a:schemeClr val="tx2"/>
              </a:solidFill>
            </a:rPr>
            <a:t> </a:t>
          </a:r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¿Cuánto pagas (-) o recibes (+) a los 6 meses? ¿Te convino celebrar el TRS?</a:t>
          </a:r>
          <a:r>
            <a:rPr lang="es-MX">
              <a:solidFill>
                <a:schemeClr val="tx2"/>
              </a:solidFill>
            </a:rPr>
            <a:t> Recibes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3,462,629.60 y si te convino ya que el precio de los bonos</a:t>
          </a:r>
          <a:r>
            <a:rPr lang="es-MX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bajo y pudiste cubrir tu pérdida e incluso ganar.</a:t>
          </a:r>
          <a:endParaRPr lang="es-MX" sz="1100">
            <a:solidFill>
              <a:schemeClr val="tx2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BE07-E359-5B46-88AD-ED86893AEC3D}">
  <dimension ref="B1:C31"/>
  <sheetViews>
    <sheetView zoomScale="130" zoomScaleNormal="130" workbookViewId="0">
      <selection activeCell="M12" sqref="M12"/>
    </sheetView>
  </sheetViews>
  <sheetFormatPr baseColWidth="10" defaultRowHeight="16" x14ac:dyDescent="0.2"/>
  <cols>
    <col min="1" max="1" width="3.83203125" customWidth="1"/>
  </cols>
  <sheetData>
    <row r="1" spans="2:2" ht="9" customHeight="1" x14ac:dyDescent="0.2"/>
    <row r="2" spans="2:2" ht="26" x14ac:dyDescent="0.3">
      <c r="B2" s="2" t="s">
        <v>0</v>
      </c>
    </row>
    <row r="3" spans="2:2" x14ac:dyDescent="0.2">
      <c r="B3" t="s">
        <v>2</v>
      </c>
    </row>
    <row r="4" spans="2:2" x14ac:dyDescent="0.2">
      <c r="B4" t="s">
        <v>1</v>
      </c>
    </row>
    <row r="5" spans="2:2" x14ac:dyDescent="0.2">
      <c r="B5" t="s">
        <v>3</v>
      </c>
    </row>
    <row r="7" spans="2:2" x14ac:dyDescent="0.2">
      <c r="B7" t="s">
        <v>4</v>
      </c>
    </row>
    <row r="8" spans="2:2" x14ac:dyDescent="0.2">
      <c r="B8" t="s">
        <v>5</v>
      </c>
    </row>
    <row r="21" spans="2:3" x14ac:dyDescent="0.2">
      <c r="B21" s="1" t="s">
        <v>10</v>
      </c>
    </row>
    <row r="22" spans="2:3" x14ac:dyDescent="0.2">
      <c r="C22" t="s">
        <v>15</v>
      </c>
    </row>
    <row r="23" spans="2:3" x14ac:dyDescent="0.2">
      <c r="C23" t="s">
        <v>11</v>
      </c>
    </row>
    <row r="24" spans="2:3" x14ac:dyDescent="0.2">
      <c r="C24" t="s">
        <v>12</v>
      </c>
    </row>
    <row r="25" spans="2:3" x14ac:dyDescent="0.2">
      <c r="C25" t="s">
        <v>13</v>
      </c>
    </row>
    <row r="26" spans="2:3" x14ac:dyDescent="0.2">
      <c r="C26" t="s">
        <v>14</v>
      </c>
    </row>
    <row r="28" spans="2:3" x14ac:dyDescent="0.2">
      <c r="B28" s="1" t="s">
        <v>9</v>
      </c>
    </row>
    <row r="29" spans="2:3" x14ac:dyDescent="0.2">
      <c r="C29" t="s">
        <v>6</v>
      </c>
    </row>
    <row r="30" spans="2:3" x14ac:dyDescent="0.2">
      <c r="C30" t="s">
        <v>7</v>
      </c>
    </row>
    <row r="31" spans="2:3" x14ac:dyDescent="0.2">
      <c r="C31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364E-BD99-F245-B75A-DF95DE21BC8C}">
  <dimension ref="B6:J30"/>
  <sheetViews>
    <sheetView zoomScale="130" zoomScaleNormal="130" workbookViewId="0">
      <selection activeCell="J27" sqref="J27"/>
    </sheetView>
  </sheetViews>
  <sheetFormatPr baseColWidth="10" defaultRowHeight="16" x14ac:dyDescent="0.2"/>
  <cols>
    <col min="4" max="4" width="11.6640625" bestFit="1" customWidth="1"/>
    <col min="5" max="5" width="14" bestFit="1" customWidth="1"/>
    <col min="6" max="6" width="15" bestFit="1" customWidth="1"/>
    <col min="7" max="7" width="12.5" customWidth="1"/>
    <col min="8" max="8" width="13.1640625" customWidth="1"/>
    <col min="9" max="9" width="18.83203125" bestFit="1" customWidth="1"/>
    <col min="10" max="10" width="15" bestFit="1" customWidth="1"/>
  </cols>
  <sheetData>
    <row r="6" spans="9:10" x14ac:dyDescent="0.2">
      <c r="I6" t="s">
        <v>33</v>
      </c>
      <c r="J6" t="s">
        <v>34</v>
      </c>
    </row>
    <row r="7" spans="9:10" x14ac:dyDescent="0.2">
      <c r="I7" t="s">
        <v>35</v>
      </c>
      <c r="J7" t="s">
        <v>36</v>
      </c>
    </row>
    <row r="18" spans="2:10" x14ac:dyDescent="0.2">
      <c r="B18" s="11" t="s">
        <v>16</v>
      </c>
      <c r="C18" s="11"/>
      <c r="D18" s="11"/>
      <c r="E18" s="11"/>
      <c r="F18" s="11"/>
    </row>
    <row r="19" spans="2:10" x14ac:dyDescent="0.2">
      <c r="B19" s="4" t="s">
        <v>17</v>
      </c>
      <c r="C19" s="4" t="s">
        <v>21</v>
      </c>
      <c r="D19" s="4" t="s">
        <v>22</v>
      </c>
      <c r="E19" s="4" t="s">
        <v>23</v>
      </c>
      <c r="F19" s="4" t="s">
        <v>24</v>
      </c>
      <c r="I19" t="s">
        <v>26</v>
      </c>
      <c r="J19" s="3">
        <f>J26-J24</f>
        <v>306825</v>
      </c>
    </row>
    <row r="20" spans="2:10" x14ac:dyDescent="0.2">
      <c r="B20" s="4" t="s">
        <v>18</v>
      </c>
      <c r="C20" s="5">
        <v>35000</v>
      </c>
      <c r="D20" s="4">
        <v>98.75</v>
      </c>
      <c r="E20" s="6">
        <v>0.06</v>
      </c>
      <c r="F20" s="7">
        <f>C20*D20</f>
        <v>3456250</v>
      </c>
      <c r="I20" t="s">
        <v>37</v>
      </c>
      <c r="J20" s="3">
        <f>J24-J26</f>
        <v>-306825</v>
      </c>
    </row>
    <row r="21" spans="2:10" x14ac:dyDescent="0.2">
      <c r="B21" s="4" t="s">
        <v>20</v>
      </c>
      <c r="C21" s="5">
        <v>45000</v>
      </c>
      <c r="D21" s="4">
        <v>101.5</v>
      </c>
      <c r="E21" s="6">
        <v>7.0000000000000007E-2</v>
      </c>
      <c r="F21" s="7">
        <f t="shared" ref="F21:F22" si="0">C21*D21</f>
        <v>4567500</v>
      </c>
    </row>
    <row r="22" spans="2:10" x14ac:dyDescent="0.2">
      <c r="B22" s="4" t="s">
        <v>19</v>
      </c>
      <c r="C22" s="5">
        <v>50000</v>
      </c>
      <c r="D22" s="4">
        <v>97.6</v>
      </c>
      <c r="E22" s="6">
        <v>0.08</v>
      </c>
      <c r="F22" s="7">
        <f t="shared" si="0"/>
        <v>4880000</v>
      </c>
      <c r="I22" t="s">
        <v>27</v>
      </c>
      <c r="J22" s="3">
        <f>F30-F23</f>
        <v>-511250</v>
      </c>
    </row>
    <row r="23" spans="2:10" x14ac:dyDescent="0.2">
      <c r="B23" s="4"/>
      <c r="C23" s="4"/>
      <c r="D23" s="4"/>
      <c r="E23" s="4"/>
      <c r="F23" s="7">
        <f>SUM(F20:F22)</f>
        <v>12903750</v>
      </c>
      <c r="G23" t="s">
        <v>32</v>
      </c>
      <c r="I23" t="s">
        <v>30</v>
      </c>
      <c r="J23" s="3">
        <f>G30</f>
        <v>462500</v>
      </c>
    </row>
    <row r="24" spans="2:10" x14ac:dyDescent="0.2">
      <c r="I24" s="1" t="s">
        <v>28</v>
      </c>
      <c r="J24" s="8">
        <f>J22+J23</f>
        <v>-48750</v>
      </c>
    </row>
    <row r="25" spans="2:10" x14ac:dyDescent="0.2">
      <c r="B25" s="11" t="s">
        <v>25</v>
      </c>
      <c r="C25" s="11"/>
      <c r="D25" s="11"/>
      <c r="E25" s="11"/>
      <c r="F25" s="11"/>
      <c r="G25" s="4"/>
    </row>
    <row r="26" spans="2:10" x14ac:dyDescent="0.2">
      <c r="B26" s="4" t="s">
        <v>17</v>
      </c>
      <c r="C26" s="4" t="s">
        <v>21</v>
      </c>
      <c r="D26" s="4" t="s">
        <v>22</v>
      </c>
      <c r="E26" s="4" t="s">
        <v>23</v>
      </c>
      <c r="F26" s="4" t="s">
        <v>24</v>
      </c>
      <c r="G26" s="4" t="s">
        <v>29</v>
      </c>
      <c r="I26" s="1" t="s">
        <v>31</v>
      </c>
      <c r="J26" s="8">
        <f>F23*0.04/2</f>
        <v>258075</v>
      </c>
    </row>
    <row r="27" spans="2:10" x14ac:dyDescent="0.2">
      <c r="B27" s="4" t="s">
        <v>18</v>
      </c>
      <c r="C27" s="5">
        <v>35000</v>
      </c>
      <c r="D27" s="4">
        <v>96.4</v>
      </c>
      <c r="E27" s="6">
        <v>0.06</v>
      </c>
      <c r="F27" s="7">
        <f>C27*D27</f>
        <v>3374000</v>
      </c>
      <c r="G27" s="7">
        <f>100*E27/2*C27</f>
        <v>105000</v>
      </c>
    </row>
    <row r="28" spans="2:10" x14ac:dyDescent="0.2">
      <c r="B28" s="4" t="s">
        <v>20</v>
      </c>
      <c r="C28" s="5">
        <v>45000</v>
      </c>
      <c r="D28" s="4">
        <v>97.3</v>
      </c>
      <c r="E28" s="6">
        <v>7.0000000000000007E-2</v>
      </c>
      <c r="F28" s="7">
        <f t="shared" ref="F28:F29" si="1">C28*D28</f>
        <v>4378500</v>
      </c>
      <c r="G28" s="7">
        <f t="shared" ref="G28:G29" si="2">100*E28/2*C28</f>
        <v>157500.00000000003</v>
      </c>
    </row>
    <row r="29" spans="2:10" x14ac:dyDescent="0.2">
      <c r="B29" s="4" t="s">
        <v>19</v>
      </c>
      <c r="C29" s="5">
        <v>50000</v>
      </c>
      <c r="D29" s="4">
        <v>92.8</v>
      </c>
      <c r="E29" s="6">
        <v>0.08</v>
      </c>
      <c r="F29" s="7">
        <f t="shared" si="1"/>
        <v>4640000</v>
      </c>
      <c r="G29" s="7">
        <f t="shared" si="2"/>
        <v>200000</v>
      </c>
    </row>
    <row r="30" spans="2:10" x14ac:dyDescent="0.2">
      <c r="B30" s="4"/>
      <c r="C30" s="4"/>
      <c r="D30" s="4"/>
      <c r="E30" s="4"/>
      <c r="F30" s="7">
        <f>SUM(F27:F29)</f>
        <v>12392500</v>
      </c>
      <c r="G30" s="7">
        <f>SUM(G27:G29)</f>
        <v>462500</v>
      </c>
    </row>
  </sheetData>
  <mergeCells count="2">
    <mergeCell ref="B18:F18"/>
    <mergeCell ref="B25:F25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FC25-0E37-3C41-813D-FC536B9C64EE}">
  <dimension ref="B15:J27"/>
  <sheetViews>
    <sheetView tabSelected="1" zoomScale="130" zoomScaleNormal="130" workbookViewId="0">
      <selection activeCell="G24" sqref="G24"/>
    </sheetView>
  </sheetViews>
  <sheetFormatPr baseColWidth="10" defaultRowHeight="16" x14ac:dyDescent="0.2"/>
  <cols>
    <col min="5" max="5" width="14.5" bestFit="1" customWidth="1"/>
    <col min="6" max="6" width="15" bestFit="1" customWidth="1"/>
    <col min="7" max="7" width="12.6640625" bestFit="1" customWidth="1"/>
    <col min="9" max="9" width="18.83203125" bestFit="1" customWidth="1"/>
    <col min="10" max="10" width="12" bestFit="1" customWidth="1"/>
  </cols>
  <sheetData>
    <row r="15" spans="2:10" x14ac:dyDescent="0.2">
      <c r="B15" s="11" t="s">
        <v>16</v>
      </c>
      <c r="C15" s="11"/>
      <c r="D15" s="11"/>
      <c r="E15" s="11"/>
      <c r="F15" s="11"/>
    </row>
    <row r="16" spans="2:10" x14ac:dyDescent="0.2">
      <c r="B16" s="4" t="s">
        <v>17</v>
      </c>
      <c r="C16" s="4" t="s">
        <v>21</v>
      </c>
      <c r="D16" s="4" t="s">
        <v>22</v>
      </c>
      <c r="E16" s="4" t="s">
        <v>23</v>
      </c>
      <c r="F16" s="4" t="s">
        <v>24</v>
      </c>
      <c r="I16" t="s">
        <v>26</v>
      </c>
      <c r="J16" s="3">
        <f>J23-J21</f>
        <v>204531.0625</v>
      </c>
    </row>
    <row r="17" spans="2:10" x14ac:dyDescent="0.2">
      <c r="B17" s="4" t="s">
        <v>18</v>
      </c>
      <c r="C17" s="5">
        <v>40000</v>
      </c>
      <c r="D17" s="4">
        <v>106.83</v>
      </c>
      <c r="E17" s="9">
        <v>6.5000000000000002E-2</v>
      </c>
      <c r="F17" s="7">
        <f>C17*D17</f>
        <v>4273200</v>
      </c>
      <c r="I17" t="s">
        <v>37</v>
      </c>
      <c r="J17" s="3">
        <f>J21-J23</f>
        <v>-204531.0625</v>
      </c>
    </row>
    <row r="18" spans="2:10" x14ac:dyDescent="0.2">
      <c r="B18" s="4" t="s">
        <v>20</v>
      </c>
      <c r="C18" s="5">
        <v>50000</v>
      </c>
      <c r="D18" s="4">
        <v>101.45</v>
      </c>
      <c r="E18" s="9">
        <v>5.7500000000000002E-2</v>
      </c>
      <c r="F18" s="7">
        <f t="shared" ref="F18:F19" si="0">C18*D18</f>
        <v>5072500</v>
      </c>
    </row>
    <row r="19" spans="2:10" x14ac:dyDescent="0.2">
      <c r="B19" s="4" t="s">
        <v>19</v>
      </c>
      <c r="C19" s="5">
        <v>30000</v>
      </c>
      <c r="D19" s="4">
        <v>98.36</v>
      </c>
      <c r="E19" s="9">
        <v>4.2500000000000003E-2</v>
      </c>
      <c r="F19" s="7">
        <f t="shared" si="0"/>
        <v>2950800</v>
      </c>
      <c r="I19" t="s">
        <v>27</v>
      </c>
      <c r="J19" s="3">
        <f>F27-F20</f>
        <v>-175000</v>
      </c>
    </row>
    <row r="20" spans="2:10" x14ac:dyDescent="0.2">
      <c r="B20" s="4"/>
      <c r="C20" s="4"/>
      <c r="D20" s="4"/>
      <c r="E20" s="4"/>
      <c r="F20" s="7">
        <f>SUM(F17:F19)</f>
        <v>12296500</v>
      </c>
      <c r="G20" t="s">
        <v>32</v>
      </c>
      <c r="I20" t="s">
        <v>30</v>
      </c>
      <c r="J20" s="3">
        <f>G27</f>
        <v>168750</v>
      </c>
    </row>
    <row r="21" spans="2:10" x14ac:dyDescent="0.2">
      <c r="I21" s="1" t="s">
        <v>28</v>
      </c>
      <c r="J21" s="8">
        <f>J19+J20</f>
        <v>-6250</v>
      </c>
    </row>
    <row r="22" spans="2:10" x14ac:dyDescent="0.2">
      <c r="B22" s="11" t="s">
        <v>38</v>
      </c>
      <c r="C22" s="11"/>
      <c r="D22" s="11"/>
      <c r="E22" s="11"/>
      <c r="F22" s="11"/>
      <c r="G22" s="4"/>
    </row>
    <row r="23" spans="2:10" x14ac:dyDescent="0.2">
      <c r="B23" s="4" t="s">
        <v>17</v>
      </c>
      <c r="C23" s="4" t="s">
        <v>21</v>
      </c>
      <c r="D23" s="4" t="s">
        <v>22</v>
      </c>
      <c r="E23" s="4" t="s">
        <v>23</v>
      </c>
      <c r="F23" s="4" t="s">
        <v>24</v>
      </c>
      <c r="G23" s="4" t="s">
        <v>29</v>
      </c>
      <c r="I23" s="1" t="s">
        <v>31</v>
      </c>
      <c r="J23" s="8">
        <f>F20*0.0645/4</f>
        <v>198281.0625</v>
      </c>
    </row>
    <row r="24" spans="2:10" x14ac:dyDescent="0.2">
      <c r="B24" s="4" t="s">
        <v>18</v>
      </c>
      <c r="C24" s="5">
        <v>40000</v>
      </c>
      <c r="D24" s="4">
        <v>104.27</v>
      </c>
      <c r="E24" s="9">
        <v>6.5000000000000002E-2</v>
      </c>
      <c r="F24" s="7">
        <f>C24*D24</f>
        <v>4170800</v>
      </c>
      <c r="G24" s="7">
        <f>100*E24/4*C24</f>
        <v>65000</v>
      </c>
    </row>
    <row r="25" spans="2:10" x14ac:dyDescent="0.2">
      <c r="B25" s="4" t="s">
        <v>20</v>
      </c>
      <c r="C25" s="5">
        <v>50000</v>
      </c>
      <c r="D25" s="4">
        <v>100.67</v>
      </c>
      <c r="E25" s="9">
        <v>5.7500000000000002E-2</v>
      </c>
      <c r="F25" s="7">
        <f t="shared" ref="F25:F26" si="1">C25*D25</f>
        <v>5033500</v>
      </c>
      <c r="G25" s="7">
        <f t="shared" ref="G25:G26" si="2">100*E25/4*C25</f>
        <v>71875</v>
      </c>
    </row>
    <row r="26" spans="2:10" x14ac:dyDescent="0.2">
      <c r="B26" s="4" t="s">
        <v>19</v>
      </c>
      <c r="C26" s="5">
        <v>30000</v>
      </c>
      <c r="D26" s="4">
        <v>97.24</v>
      </c>
      <c r="E26" s="9">
        <v>4.2500000000000003E-2</v>
      </c>
      <c r="F26" s="7">
        <f t="shared" si="1"/>
        <v>2917200</v>
      </c>
      <c r="G26" s="7">
        <f t="shared" si="2"/>
        <v>31875</v>
      </c>
    </row>
    <row r="27" spans="2:10" x14ac:dyDescent="0.2">
      <c r="B27" s="4"/>
      <c r="C27" s="4"/>
      <c r="D27" s="4"/>
      <c r="E27" s="4"/>
      <c r="F27" s="7">
        <f>SUM(F24:F26)</f>
        <v>12121500</v>
      </c>
      <c r="G27" s="7">
        <f>SUM(G24:G26)</f>
        <v>168750</v>
      </c>
    </row>
  </sheetData>
  <mergeCells count="2">
    <mergeCell ref="B15:F15"/>
    <mergeCell ref="B22:F22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2B61-D402-3E43-9310-24BA2F087960}">
  <dimension ref="B23:J35"/>
  <sheetViews>
    <sheetView zoomScale="125" workbookViewId="0">
      <selection activeCell="H18" sqref="H18"/>
    </sheetView>
  </sheetViews>
  <sheetFormatPr baseColWidth="10" defaultRowHeight="16" x14ac:dyDescent="0.2"/>
  <cols>
    <col min="3" max="3" width="11.83203125" bestFit="1" customWidth="1"/>
    <col min="6" max="6" width="14.5" bestFit="1" customWidth="1"/>
    <col min="7" max="7" width="13.5" bestFit="1" customWidth="1"/>
    <col min="9" max="9" width="18.5" bestFit="1" customWidth="1"/>
    <col min="10" max="10" width="14.5" bestFit="1" customWidth="1"/>
  </cols>
  <sheetData>
    <row r="23" spans="2:10" x14ac:dyDescent="0.2">
      <c r="B23" s="11" t="s">
        <v>16</v>
      </c>
      <c r="C23" s="11"/>
      <c r="D23" s="11"/>
      <c r="E23" s="11"/>
      <c r="F23" s="11"/>
    </row>
    <row r="24" spans="2:10" x14ac:dyDescent="0.2">
      <c r="B24" s="4" t="s">
        <v>17</v>
      </c>
      <c r="C24" s="4" t="s">
        <v>21</v>
      </c>
      <c r="D24" s="4" t="s">
        <v>22</v>
      </c>
      <c r="E24" s="4" t="s">
        <v>23</v>
      </c>
      <c r="F24" s="4" t="s">
        <v>24</v>
      </c>
      <c r="I24" t="s">
        <v>26</v>
      </c>
      <c r="J24" s="3">
        <f>J31-J29</f>
        <v>4288129.5999999996</v>
      </c>
    </row>
    <row r="25" spans="2:10" x14ac:dyDescent="0.2">
      <c r="B25" s="4" t="s">
        <v>18</v>
      </c>
      <c r="C25" s="5">
        <v>300000</v>
      </c>
      <c r="D25" s="4">
        <v>109.88</v>
      </c>
      <c r="E25" s="9">
        <v>2.3300000000000001E-2</v>
      </c>
      <c r="F25" s="7">
        <f>C25*D25</f>
        <v>32964000</v>
      </c>
      <c r="I25" t="s">
        <v>37</v>
      </c>
      <c r="J25" s="3">
        <f>J29-J31</f>
        <v>-4288129.5999999996</v>
      </c>
    </row>
    <row r="26" spans="2:10" x14ac:dyDescent="0.2">
      <c r="B26" s="4" t="s">
        <v>20</v>
      </c>
      <c r="C26" s="5">
        <v>272000</v>
      </c>
      <c r="D26" s="4">
        <v>115.33</v>
      </c>
      <c r="E26" s="9">
        <v>3.5000000000000003E-2</v>
      </c>
      <c r="F26" s="7">
        <f t="shared" ref="F26" si="0">C26*D26</f>
        <v>31369760</v>
      </c>
    </row>
    <row r="27" spans="2:10" x14ac:dyDescent="0.2">
      <c r="B27" s="4"/>
      <c r="C27" s="5"/>
      <c r="D27" s="4"/>
      <c r="E27" s="6"/>
      <c r="F27" s="10">
        <f>SUM(F25:F26)</f>
        <v>64333760</v>
      </c>
      <c r="I27" t="s">
        <v>27</v>
      </c>
      <c r="J27" s="3">
        <f>F34-F27</f>
        <v>-3666120</v>
      </c>
    </row>
    <row r="28" spans="2:10" x14ac:dyDescent="0.2">
      <c r="B28" s="4"/>
      <c r="C28" s="4"/>
      <c r="D28" s="4"/>
      <c r="E28" s="4"/>
      <c r="F28" s="7"/>
      <c r="G28" t="s">
        <v>32</v>
      </c>
      <c r="I28" t="s">
        <v>30</v>
      </c>
      <c r="J28" s="3">
        <f>G34</f>
        <v>825500</v>
      </c>
    </row>
    <row r="29" spans="2:10" x14ac:dyDescent="0.2">
      <c r="I29" s="1" t="s">
        <v>28</v>
      </c>
      <c r="J29" s="8">
        <f>J27+J28</f>
        <v>-2840620</v>
      </c>
    </row>
    <row r="30" spans="2:10" x14ac:dyDescent="0.2">
      <c r="B30" s="11" t="s">
        <v>25</v>
      </c>
      <c r="C30" s="11"/>
      <c r="D30" s="11"/>
      <c r="E30" s="11"/>
      <c r="F30" s="11"/>
      <c r="G30" s="4"/>
    </row>
    <row r="31" spans="2:10" x14ac:dyDescent="0.2">
      <c r="B31" s="4" t="s">
        <v>17</v>
      </c>
      <c r="C31" s="4" t="s">
        <v>21</v>
      </c>
      <c r="D31" s="4" t="s">
        <v>22</v>
      </c>
      <c r="E31" s="4" t="s">
        <v>23</v>
      </c>
      <c r="F31" s="4" t="s">
        <v>24</v>
      </c>
      <c r="G31" s="4" t="s">
        <v>29</v>
      </c>
      <c r="I31" s="1" t="s">
        <v>31</v>
      </c>
      <c r="J31" s="8">
        <f>F27*0.045/2</f>
        <v>1447509.5999999999</v>
      </c>
    </row>
    <row r="32" spans="2:10" x14ac:dyDescent="0.2">
      <c r="B32" s="4" t="s">
        <v>18</v>
      </c>
      <c r="C32" s="5">
        <v>300000</v>
      </c>
      <c r="D32" s="4">
        <v>105.33</v>
      </c>
      <c r="E32" s="9">
        <v>2.3300000000000001E-2</v>
      </c>
      <c r="F32" s="7">
        <f>C32*D32</f>
        <v>31599000</v>
      </c>
      <c r="G32" s="7">
        <f>100*E32/2*C32</f>
        <v>349500</v>
      </c>
    </row>
    <row r="33" spans="2:7" x14ac:dyDescent="0.2">
      <c r="B33" s="4" t="s">
        <v>20</v>
      </c>
      <c r="C33" s="5">
        <v>272000</v>
      </c>
      <c r="D33" s="4">
        <v>106.87</v>
      </c>
      <c r="E33" s="9">
        <v>3.5000000000000003E-2</v>
      </c>
      <c r="F33" s="7">
        <f t="shared" ref="F33" si="1">C33*D33</f>
        <v>29068640</v>
      </c>
      <c r="G33" s="7">
        <f>100*E33/2*C33</f>
        <v>476000.00000000006</v>
      </c>
    </row>
    <row r="34" spans="2:7" x14ac:dyDescent="0.2">
      <c r="B34" s="4"/>
      <c r="C34" s="5"/>
      <c r="D34" s="4"/>
      <c r="E34" s="6"/>
      <c r="F34" s="10">
        <f>SUM(F32:F33)</f>
        <v>60667640</v>
      </c>
      <c r="G34" s="10">
        <f>SUM(G32:G33)</f>
        <v>825500</v>
      </c>
    </row>
    <row r="35" spans="2:7" x14ac:dyDescent="0.2">
      <c r="B35" s="4"/>
      <c r="C35" s="4"/>
      <c r="D35" s="4"/>
      <c r="E35" s="4"/>
      <c r="F35" s="7"/>
      <c r="G35" s="7"/>
    </row>
  </sheetData>
  <mergeCells count="2">
    <mergeCell ref="B23:F23"/>
    <mergeCell ref="B30:F30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Teoría</vt:lpstr>
      <vt:lpstr>Ejercicio 1</vt:lpstr>
      <vt:lpstr>Ejercicio 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2022-12-20T18:16:12Z</dcterms:created>
  <dcterms:modified xsi:type="dcterms:W3CDTF">2025-05-08T03:17:06Z</dcterms:modified>
</cp:coreProperties>
</file>