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5CB9DB92-D70C-7543-96C5-F782C4513B56}" xr6:coauthVersionLast="47" xr6:coauthVersionMax="47" xr10:uidLastSave="{00000000-0000-0000-0000-000000000000}"/>
  <bookViews>
    <workbookView xWindow="0" yWindow="740" windowWidth="29400" windowHeight="18380" activeTab="2" xr2:uid="{00000000-000D-0000-FFFF-FFFF00000000}"/>
  </bookViews>
  <sheets>
    <sheet name="No.1" sheetId="7" r:id="rId1"/>
    <sheet name="No. 2" sheetId="4" r:id="rId2"/>
    <sheet name="No.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5" l="1"/>
  <c r="H26" i="5"/>
  <c r="K23" i="5"/>
  <c r="K14" i="5"/>
  <c r="H16" i="5" s="1"/>
  <c r="H14" i="5"/>
  <c r="H32" i="4"/>
  <c r="K29" i="4"/>
  <c r="H29" i="4"/>
  <c r="H18" i="4"/>
  <c r="H22" i="4" s="1"/>
  <c r="K18" i="4"/>
  <c r="C20" i="7"/>
  <c r="C16" i="7"/>
  <c r="E11" i="7"/>
  <c r="E10" i="7"/>
</calcChain>
</file>

<file path=xl/sharedStrings.xml><?xml version="1.0" encoding="utf-8"?>
<sst xmlns="http://schemas.openxmlformats.org/spreadsheetml/2006/main" count="76" uniqueCount="60">
  <si>
    <t xml:space="preserve">Tenemos un swap cuyo DV01 es de 7,372 pesos </t>
  </si>
  <si>
    <t>Y solo existe un bono para cubrirlo, cuyo DV01 es de 0.038</t>
  </si>
  <si>
    <t>Ejercicio 1.</t>
  </si>
  <si>
    <t>Interpreta el DV01 para cada instrumento</t>
  </si>
  <si>
    <t>¿Cuántos bonos necesito utilizar para estar neutral? ¿Qué posición tomo en la compra/venta de bonos si estoy payer/receiver?</t>
  </si>
  <si>
    <t>El valor de mi bono fluctuará en 0.038 pesos mexicanos.</t>
  </si>
  <si>
    <t>Si Banxico sube o baja las tasas en 1 basis.</t>
  </si>
  <si>
    <t>Si Banxico sube o baja las tasas en 20 basis.</t>
  </si>
  <si>
    <t>El valor de mi swap fluctuará en aprox</t>
  </si>
  <si>
    <t>El valor de mi swap fluctuará en $7,372 mexicanos.</t>
  </si>
  <si>
    <t>El valor de mi bono fluctuará en aprox</t>
  </si>
  <si>
    <t>pesos mexicanos</t>
  </si>
  <si>
    <t>Payer</t>
  </si>
  <si>
    <t>Mi riesgo es que bajen las tasas</t>
  </si>
  <si>
    <t>Entonces, para cubrirme compro bonos</t>
  </si>
  <si>
    <t>Comprar</t>
  </si>
  <si>
    <t>bonos</t>
  </si>
  <si>
    <t>Receiver</t>
  </si>
  <si>
    <t>Mi riesgo es que suban las tasas</t>
  </si>
  <si>
    <t>Entonces, para cubrirme vendo en corto bonos</t>
  </si>
  <si>
    <t>Vendo en corto</t>
  </si>
  <si>
    <t>Banco --&gt; Market Maker</t>
  </si>
  <si>
    <t>Cobertura: Neutralizar riesgos</t>
  </si>
  <si>
    <t>1.- Nuestro riesgo es que las tasas suban.</t>
  </si>
  <si>
    <t>2.- Vender en corto los bonos</t>
  </si>
  <si>
    <t xml:space="preserve">3.- </t>
  </si>
  <si>
    <t>Maturity</t>
  </si>
  <si>
    <t>Settle</t>
  </si>
  <si>
    <t>Tasa Swap</t>
  </si>
  <si>
    <t>Nocional</t>
  </si>
  <si>
    <t>105M</t>
  </si>
  <si>
    <t>Valor del Swap + 1 basis</t>
  </si>
  <si>
    <t>Valor del Swap</t>
  </si>
  <si>
    <t>DV01 Swap</t>
  </si>
  <si>
    <t>Valor del Bono</t>
  </si>
  <si>
    <t>Valor del Bono + 1 basis</t>
  </si>
  <si>
    <t xml:space="preserve">Cuanto cambia el valor del swap en pesos </t>
  </si>
  <si>
    <t>mexicanos por un cambio de 1 basis en la tasa</t>
  </si>
  <si>
    <t>Cuanto cambia el valor del bono en pesos</t>
  </si>
  <si>
    <t>Vender en corto</t>
  </si>
  <si>
    <t>DV01 Bono</t>
  </si>
  <si>
    <t>de la serie MX0MGO0001D6</t>
  </si>
  <si>
    <t>4.- Escenario hipotético: Banxico sube las tasas 10 basis ese mismo día</t>
  </si>
  <si>
    <t>Valor del Swap + 10 basis</t>
  </si>
  <si>
    <t>Valor del Bono + 10 basis</t>
  </si>
  <si>
    <t>PNL</t>
  </si>
  <si>
    <t>PNL (loss)</t>
  </si>
  <si>
    <t>PNL (profit)</t>
  </si>
  <si>
    <t>No es cero ya que la cobertura se hace para 1 basis</t>
  </si>
  <si>
    <t>1.- Que baje la tasa</t>
  </si>
  <si>
    <t>2.- Compramos bonos</t>
  </si>
  <si>
    <t>3.-</t>
  </si>
  <si>
    <t>210M</t>
  </si>
  <si>
    <t>Compramos</t>
  </si>
  <si>
    <t>de la serie MX0MGO000193</t>
  </si>
  <si>
    <t>4.- Escenario Hipotético: Banxico baja las tasas 15 basis</t>
  </si>
  <si>
    <t>Valor del Swap - 15 basis</t>
  </si>
  <si>
    <t>Valor del Bono - 15 basis</t>
  </si>
  <si>
    <t xml:space="preserve">PNL </t>
  </si>
  <si>
    <t>PNL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</si>
</sst>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4" fontId="0" fillId="0" borderId="0" xfId="2" applyFont="1"/>
    <xf numFmtId="43" fontId="0" fillId="0" borderId="0" xfId="1" applyFont="1"/>
    <xf numFmtId="0" fontId="1" fillId="2" borderId="0" xfId="0" applyFont="1" applyFill="1"/>
    <xf numFmtId="15" fontId="0" fillId="0" borderId="0" xfId="0" applyNumberFormat="1"/>
    <xf numFmtId="10" fontId="0" fillId="0" borderId="0" xfId="0" applyNumberFormat="1"/>
    <xf numFmtId="44" fontId="3" fillId="0" borderId="0" xfId="2" applyFont="1"/>
    <xf numFmtId="0" fontId="3" fillId="0" borderId="0" xfId="0" applyFont="1"/>
    <xf numFmtId="44" fontId="1" fillId="0" borderId="0" xfId="0" applyNumberFormat="1" applyFont="1"/>
    <xf numFmtId="44" fontId="1" fillId="0" borderId="0" xfId="2" applyFont="1"/>
    <xf numFmtId="43" fontId="1" fillId="0" borderId="0" xfId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53233</xdr:colOff>
      <xdr:row>0</xdr:row>
      <xdr:rowOff>0</xdr:rowOff>
    </xdr:from>
    <xdr:to>
      <xdr:col>5</xdr:col>
      <xdr:colOff>24658</xdr:colOff>
      <xdr:row>16</xdr:row>
      <xdr:rowOff>25400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233" y="0"/>
          <a:ext cx="4098925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Es decir estamos Receivers en el swap.</a:t>
          </a:r>
        </a:p>
        <a:p>
          <a:endParaRPr lang="en-US" sz="1100" baseline="0"/>
        </a:p>
        <a:p>
          <a:r>
            <a:rPr lang="en-US" sz="1100" baseline="0"/>
            <a:t>Suponer que el swap tiene vencimiento el 1 de Junio del 2033, lo celebramos hoy, la tasa swap es de 10.54% y lo cerramos por un monto de 105 millones. </a:t>
          </a:r>
        </a:p>
        <a:p>
          <a:endParaRPr lang="en-US" sz="1100" baseline="0"/>
        </a:p>
        <a:p>
          <a:r>
            <a:rPr lang="en-US" sz="1100" i="1" baseline="0"/>
            <a:t>1.- ¿Hacia donde esta nuestro riesgo? </a:t>
          </a:r>
        </a:p>
        <a:p>
          <a:r>
            <a:rPr lang="en-US" sz="1100" i="1" baseline="0"/>
            <a:t>2.- ¿Que posición nos conviene tomar en la compra/venta de bonos?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/>
            <a:t>3.- ¿Cuántos títulos necesitas comprar/vender para estar cubierto?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 i="1" baseline="0"/>
            <a:t>Extra: </a:t>
          </a:r>
          <a:r>
            <a:rPr lang="en-US" sz="1100" baseline="0"/>
            <a:t>Calcular P&amp;L en caso de que la tasa suba 10 p.b., considerando la posición en swap y en bonos.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9</xdr:col>
      <xdr:colOff>19539</xdr:colOff>
      <xdr:row>9</xdr:row>
      <xdr:rowOff>97692</xdr:rowOff>
    </xdr:from>
    <xdr:to>
      <xdr:col>17</xdr:col>
      <xdr:colOff>445477</xdr:colOff>
      <xdr:row>10</xdr:row>
      <xdr:rowOff>157699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BA8E3B-C878-007C-9D88-AD586AF5D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7616" y="1856154"/>
          <a:ext cx="7772400" cy="255391"/>
        </a:xfrm>
        <a:prstGeom prst="rect">
          <a:avLst/>
        </a:prstGeom>
      </xdr:spPr>
    </xdr:pic>
    <xdr:clientData/>
  </xdr:twoCellAnchor>
  <xdr:twoCellAnchor editAs="oneCell">
    <xdr:from>
      <xdr:col>9</xdr:col>
      <xdr:colOff>29307</xdr:colOff>
      <xdr:row>11</xdr:row>
      <xdr:rowOff>19538</xdr:rowOff>
    </xdr:from>
    <xdr:to>
      <xdr:col>13</xdr:col>
      <xdr:colOff>169984</xdr:colOff>
      <xdr:row>13</xdr:row>
      <xdr:rowOff>35169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AC3F14-CEB0-682A-840F-695551C60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7384" y="2168769"/>
          <a:ext cx="4165600" cy="406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39077</xdr:rowOff>
    </xdr:from>
    <xdr:to>
      <xdr:col>5</xdr:col>
      <xdr:colOff>820615</xdr:colOff>
      <xdr:row>20</xdr:row>
      <xdr:rowOff>146505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F4BF5D-7966-7C89-9619-BE120FE6F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60615"/>
          <a:ext cx="4972538" cy="6935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191034</xdr:rowOff>
    </xdr:from>
    <xdr:to>
      <xdr:col>5</xdr:col>
      <xdr:colOff>742462</xdr:colOff>
      <xdr:row>31</xdr:row>
      <xdr:rowOff>161875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C0E259A-2924-BF82-189E-8D7A076BC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98726"/>
          <a:ext cx="4894385" cy="2120072"/>
        </a:xfrm>
        <a:prstGeom prst="rect">
          <a:avLst/>
        </a:prstGeom>
      </xdr:spPr>
    </xdr:pic>
    <xdr:clientData/>
  </xdr:twoCellAnchor>
  <xdr:twoCellAnchor editAs="oneCell">
    <xdr:from>
      <xdr:col>8</xdr:col>
      <xdr:colOff>616975</xdr:colOff>
      <xdr:row>29</xdr:row>
      <xdr:rowOff>125626</xdr:rowOff>
    </xdr:from>
    <xdr:to>
      <xdr:col>11</xdr:col>
      <xdr:colOff>830383</xdr:colOff>
      <xdr:row>37</xdr:row>
      <xdr:rowOff>109583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BD3C935-E270-617C-E2CE-BDAF6A232B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5950"/>
        <a:stretch/>
      </xdr:blipFill>
      <xdr:spPr bwMode="auto">
        <a:xfrm rot="5400000">
          <a:off x="9313970" y="4861323"/>
          <a:ext cx="1547034" cy="340794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79239</xdr:colOff>
      <xdr:row>0</xdr:row>
      <xdr:rowOff>37484</xdr:rowOff>
    </xdr:from>
    <xdr:to>
      <xdr:col>5</xdr:col>
      <xdr:colOff>698235</xdr:colOff>
      <xdr:row>10</xdr:row>
      <xdr:rowOff>75951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9239" y="37484"/>
          <a:ext cx="4729979" cy="1947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Celebramos un swap de tasas con un cliente,  estamos payers, es decir......</a:t>
          </a:r>
        </a:p>
        <a:p>
          <a:endParaRPr lang="en-US" sz="1100" baseline="0"/>
        </a:p>
        <a:p>
          <a:r>
            <a:rPr lang="en-US" sz="1100" baseline="0"/>
            <a:t>Pagamos fija y recibimos variable. </a:t>
          </a:r>
        </a:p>
        <a:p>
          <a:endParaRPr lang="en-US" sz="1100" baseline="0"/>
        </a:p>
        <a:p>
          <a:r>
            <a:rPr lang="en-US" sz="1100" baseline="0"/>
            <a:t>Suponer que el swap tiene vencimiento el 20 de Agosto del 2026, lo celebramos hoy, la tasa swap es de 9.5% y lo cerramos por un monto de 210 millones. </a:t>
          </a:r>
        </a:p>
        <a:p>
          <a:endParaRPr lang="en-US" sz="1100" i="1" baseline="0"/>
        </a:p>
        <a:p>
          <a:r>
            <a:rPr lang="en-US" sz="1100" i="1" baseline="0"/>
            <a:t>1.- ¿Hacia donde esta nuestro riesgo?</a:t>
          </a:r>
        </a:p>
        <a:p>
          <a:r>
            <a:rPr lang="en-US" sz="1100" i="1" baseline="0"/>
            <a:t>2.- ¿Que posición tomamos en bonos para cubrirnos?</a:t>
          </a:r>
        </a:p>
        <a:p>
          <a:r>
            <a:rPr lang="en-US" sz="1100" i="1" baseline="0"/>
            <a:t>3.- ¿Cuantos títulos compramos/vendemos para estar cubiertos?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1C4C-048B-B84F-A7DC-1166A1B6FAE8}">
  <dimension ref="A1:F20"/>
  <sheetViews>
    <sheetView zoomScale="130" zoomScaleNormal="130" workbookViewId="0">
      <selection activeCell="G22" sqref="G22"/>
    </sheetView>
  </sheetViews>
  <sheetFormatPr baseColWidth="10" defaultRowHeight="15" x14ac:dyDescent="0.2"/>
  <cols>
    <col min="1" max="1" width="11.1640625" bestFit="1" customWidth="1"/>
    <col min="2" max="2" width="11.6640625" customWidth="1"/>
    <col min="3" max="3" width="11.1640625" bestFit="1" customWidth="1"/>
    <col min="5" max="5" width="12.1640625" bestFit="1" customWidth="1"/>
  </cols>
  <sheetData>
    <row r="1" spans="1:6" x14ac:dyDescent="0.2">
      <c r="A1" s="1" t="s">
        <v>2</v>
      </c>
    </row>
    <row r="2" spans="1:6" x14ac:dyDescent="0.2">
      <c r="A2" t="s">
        <v>0</v>
      </c>
    </row>
    <row r="3" spans="1:6" x14ac:dyDescent="0.2">
      <c r="A3" t="s">
        <v>1</v>
      </c>
    </row>
    <row r="5" spans="1:6" x14ac:dyDescent="0.2">
      <c r="A5" s="1" t="s">
        <v>3</v>
      </c>
    </row>
    <row r="6" spans="1:6" x14ac:dyDescent="0.2">
      <c r="A6" t="s">
        <v>6</v>
      </c>
    </row>
    <row r="7" spans="1:6" x14ac:dyDescent="0.2">
      <c r="B7" t="s">
        <v>9</v>
      </c>
    </row>
    <row r="8" spans="1:6" x14ac:dyDescent="0.2">
      <c r="B8" t="s">
        <v>5</v>
      </c>
    </row>
    <row r="9" spans="1:6" x14ac:dyDescent="0.2">
      <c r="A9" t="s">
        <v>7</v>
      </c>
    </row>
    <row r="10" spans="1:6" x14ac:dyDescent="0.2">
      <c r="B10" t="s">
        <v>8</v>
      </c>
      <c r="E10" s="2">
        <f>7372*20</f>
        <v>147440</v>
      </c>
      <c r="F10" t="s">
        <v>11</v>
      </c>
    </row>
    <row r="11" spans="1:6" x14ac:dyDescent="0.2">
      <c r="B11" t="s">
        <v>10</v>
      </c>
      <c r="E11" s="2">
        <f>0.038*20</f>
        <v>0.76</v>
      </c>
      <c r="F11" t="s">
        <v>11</v>
      </c>
    </row>
    <row r="12" spans="1:6" x14ac:dyDescent="0.2">
      <c r="A12" s="1" t="s">
        <v>4</v>
      </c>
    </row>
    <row r="14" spans="1:6" x14ac:dyDescent="0.2">
      <c r="A14" s="4" t="s">
        <v>12</v>
      </c>
      <c r="B14" t="s">
        <v>13</v>
      </c>
    </row>
    <row r="15" spans="1:6" x14ac:dyDescent="0.2">
      <c r="B15" t="s">
        <v>14</v>
      </c>
    </row>
    <row r="16" spans="1:6" x14ac:dyDescent="0.2">
      <c r="B16" t="s">
        <v>15</v>
      </c>
      <c r="C16" s="3">
        <f>7372/0.038</f>
        <v>194000</v>
      </c>
      <c r="D16" t="s">
        <v>16</v>
      </c>
    </row>
    <row r="18" spans="1:4" x14ac:dyDescent="0.2">
      <c r="A18" s="4" t="s">
        <v>17</v>
      </c>
      <c r="B18" t="s">
        <v>18</v>
      </c>
    </row>
    <row r="19" spans="1:4" x14ac:dyDescent="0.2">
      <c r="B19" t="s">
        <v>19</v>
      </c>
    </row>
    <row r="20" spans="1:4" x14ac:dyDescent="0.2">
      <c r="B20" t="s">
        <v>20</v>
      </c>
      <c r="C20" s="3">
        <f>7372/0.038</f>
        <v>194000</v>
      </c>
      <c r="D20" t="s">
        <v>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2:K34"/>
  <sheetViews>
    <sheetView zoomScale="130" zoomScaleNormal="130" workbookViewId="0">
      <selection activeCell="G29" sqref="G29:K32"/>
    </sheetView>
  </sheetViews>
  <sheetFormatPr baseColWidth="10" defaultRowHeight="15" x14ac:dyDescent="0.2"/>
  <cols>
    <col min="7" max="7" width="19" customWidth="1"/>
    <col min="8" max="8" width="17.5" bestFit="1" customWidth="1"/>
    <col min="10" max="10" width="18.83203125" bestFit="1" customWidth="1"/>
    <col min="11" max="11" width="12.1640625" bestFit="1" customWidth="1"/>
  </cols>
  <sheetData>
    <row r="2" spans="7:11" x14ac:dyDescent="0.2">
      <c r="G2" t="s">
        <v>21</v>
      </c>
    </row>
    <row r="3" spans="7:11" x14ac:dyDescent="0.2">
      <c r="G3" t="s">
        <v>22</v>
      </c>
    </row>
    <row r="5" spans="7:11" x14ac:dyDescent="0.2">
      <c r="G5" t="s">
        <v>23</v>
      </c>
    </row>
    <row r="6" spans="7:11" x14ac:dyDescent="0.2">
      <c r="G6" t="s">
        <v>24</v>
      </c>
    </row>
    <row r="7" spans="7:11" x14ac:dyDescent="0.2">
      <c r="G7" t="s">
        <v>25</v>
      </c>
    </row>
    <row r="9" spans="7:11" x14ac:dyDescent="0.2">
      <c r="G9" t="s">
        <v>26</v>
      </c>
      <c r="H9" s="5">
        <v>48731</v>
      </c>
    </row>
    <row r="10" spans="7:11" x14ac:dyDescent="0.2">
      <c r="G10" t="s">
        <v>27</v>
      </c>
      <c r="H10" s="5">
        <v>45700</v>
      </c>
    </row>
    <row r="11" spans="7:11" x14ac:dyDescent="0.2">
      <c r="G11" t="s">
        <v>28</v>
      </c>
      <c r="H11" s="6">
        <v>0.10539999999999999</v>
      </c>
    </row>
    <row r="12" spans="7:11" x14ac:dyDescent="0.2">
      <c r="G12" t="s">
        <v>29</v>
      </c>
      <c r="H12" t="s">
        <v>30</v>
      </c>
    </row>
    <row r="15" spans="7:11" x14ac:dyDescent="0.2">
      <c r="G15" t="s">
        <v>32</v>
      </c>
      <c r="H15" s="7">
        <v>11065000</v>
      </c>
      <c r="J15" t="s">
        <v>34</v>
      </c>
      <c r="K15" s="8">
        <v>87.542699999999996</v>
      </c>
    </row>
    <row r="16" spans="7:11" x14ac:dyDescent="0.2">
      <c r="G16" t="s">
        <v>31</v>
      </c>
      <c r="H16" s="7">
        <v>11130000</v>
      </c>
      <c r="J16" t="s">
        <v>35</v>
      </c>
      <c r="K16" s="8">
        <v>87.491299999999995</v>
      </c>
    </row>
    <row r="18" spans="7:11" x14ac:dyDescent="0.2">
      <c r="G18" s="1" t="s">
        <v>33</v>
      </c>
      <c r="H18" s="9">
        <f>ABS(H16-H15)</f>
        <v>65000</v>
      </c>
      <c r="J18" s="1" t="s">
        <v>40</v>
      </c>
      <c r="K18" s="10">
        <f>ABS(K16-K15)</f>
        <v>5.1400000000001E-2</v>
      </c>
    </row>
    <row r="19" spans="7:11" x14ac:dyDescent="0.2">
      <c r="G19" t="s">
        <v>36</v>
      </c>
      <c r="J19" t="s">
        <v>38</v>
      </c>
    </row>
    <row r="20" spans="7:11" x14ac:dyDescent="0.2">
      <c r="G20" t="s">
        <v>37</v>
      </c>
      <c r="J20" t="s">
        <v>37</v>
      </c>
    </row>
    <row r="22" spans="7:11" x14ac:dyDescent="0.2">
      <c r="G22" s="1" t="s">
        <v>39</v>
      </c>
      <c r="H22" s="11">
        <f>H18/K18</f>
        <v>1264591.4396886914</v>
      </c>
      <c r="I22" s="1" t="s">
        <v>16</v>
      </c>
    </row>
    <row r="23" spans="7:11" x14ac:dyDescent="0.2">
      <c r="I23" s="1" t="s">
        <v>41</v>
      </c>
    </row>
    <row r="25" spans="7:11" x14ac:dyDescent="0.2">
      <c r="G25" t="s">
        <v>42</v>
      </c>
    </row>
    <row r="27" spans="7:11" x14ac:dyDescent="0.2">
      <c r="G27" t="s">
        <v>43</v>
      </c>
      <c r="H27" s="7">
        <v>11716000</v>
      </c>
      <c r="J27" t="s">
        <v>44</v>
      </c>
      <c r="K27" s="8">
        <v>87.03</v>
      </c>
    </row>
    <row r="29" spans="7:11" x14ac:dyDescent="0.2">
      <c r="G29" s="1" t="s">
        <v>46</v>
      </c>
      <c r="H29" s="9">
        <f>H15-H27</f>
        <v>-651000</v>
      </c>
      <c r="J29" s="1" t="s">
        <v>47</v>
      </c>
      <c r="K29" s="10">
        <f>(K15-K27)*H22</f>
        <v>648356.03112838615</v>
      </c>
    </row>
    <row r="32" spans="7:11" x14ac:dyDescent="0.2">
      <c r="G32" s="1" t="s">
        <v>45</v>
      </c>
      <c r="H32" s="9">
        <f>H29+K29</f>
        <v>-2643.968871613848</v>
      </c>
    </row>
    <row r="34" spans="7:7" x14ac:dyDescent="0.2">
      <c r="G34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2:K26"/>
  <sheetViews>
    <sheetView tabSelected="1" zoomScale="130" zoomScaleNormal="130" workbookViewId="0">
      <selection activeCell="G27" sqref="G27"/>
    </sheetView>
  </sheetViews>
  <sheetFormatPr baseColWidth="10" defaultRowHeight="15" x14ac:dyDescent="0.2"/>
  <cols>
    <col min="7" max="7" width="18.83203125" bestFit="1" customWidth="1"/>
    <col min="8" max="8" width="17.5" bestFit="1" customWidth="1"/>
    <col min="10" max="10" width="18.83203125" bestFit="1" customWidth="1"/>
    <col min="11" max="11" width="12.1640625" bestFit="1" customWidth="1"/>
  </cols>
  <sheetData>
    <row r="2" spans="7:11" x14ac:dyDescent="0.2">
      <c r="G2" t="s">
        <v>49</v>
      </c>
    </row>
    <row r="3" spans="7:11" x14ac:dyDescent="0.2">
      <c r="G3" t="s">
        <v>50</v>
      </c>
    </row>
    <row r="4" spans="7:11" x14ac:dyDescent="0.2">
      <c r="G4" t="s">
        <v>51</v>
      </c>
    </row>
    <row r="6" spans="7:11" x14ac:dyDescent="0.2">
      <c r="G6" t="s">
        <v>26</v>
      </c>
      <c r="H6" s="5">
        <v>46254</v>
      </c>
    </row>
    <row r="7" spans="7:11" x14ac:dyDescent="0.2">
      <c r="G7" t="s">
        <v>27</v>
      </c>
      <c r="H7" s="5">
        <v>45700</v>
      </c>
    </row>
    <row r="8" spans="7:11" x14ac:dyDescent="0.2">
      <c r="G8" t="s">
        <v>28</v>
      </c>
      <c r="H8" s="6">
        <v>9.5000000000000001E-2</v>
      </c>
    </row>
    <row r="9" spans="7:11" x14ac:dyDescent="0.2">
      <c r="G9" t="s">
        <v>29</v>
      </c>
      <c r="H9" t="s">
        <v>52</v>
      </c>
    </row>
    <row r="11" spans="7:11" x14ac:dyDescent="0.2">
      <c r="G11" t="s">
        <v>32</v>
      </c>
      <c r="H11" s="7">
        <v>8430800</v>
      </c>
      <c r="J11" t="s">
        <v>34</v>
      </c>
      <c r="K11" s="7">
        <v>97.034300000000002</v>
      </c>
    </row>
    <row r="12" spans="7:11" x14ac:dyDescent="0.2">
      <c r="G12" t="s">
        <v>31</v>
      </c>
      <c r="H12" s="7">
        <v>8469100</v>
      </c>
      <c r="J12" t="s">
        <v>35</v>
      </c>
      <c r="K12" s="7">
        <v>97.020399999999995</v>
      </c>
    </row>
    <row r="14" spans="7:11" x14ac:dyDescent="0.2">
      <c r="G14" s="1" t="s">
        <v>33</v>
      </c>
      <c r="H14" s="9">
        <f>ABS(H12-H11)</f>
        <v>38300</v>
      </c>
      <c r="J14" s="1" t="s">
        <v>40</v>
      </c>
      <c r="K14" s="10">
        <f>ABS(K12-K11)</f>
        <v>1.3900000000006685E-2</v>
      </c>
    </row>
    <row r="16" spans="7:11" x14ac:dyDescent="0.2">
      <c r="G16" s="1" t="s">
        <v>53</v>
      </c>
      <c r="H16" s="11">
        <f>H14/K14</f>
        <v>2755395.6834519124</v>
      </c>
      <c r="I16" s="1" t="s">
        <v>16</v>
      </c>
    </row>
    <row r="17" spans="7:11" x14ac:dyDescent="0.2">
      <c r="I17" s="1" t="s">
        <v>54</v>
      </c>
    </row>
    <row r="19" spans="7:11" x14ac:dyDescent="0.2">
      <c r="G19" t="s">
        <v>55</v>
      </c>
    </row>
    <row r="21" spans="7:11" x14ac:dyDescent="0.2">
      <c r="G21" t="s">
        <v>56</v>
      </c>
      <c r="H21" s="7">
        <v>7855600</v>
      </c>
      <c r="J21" t="s">
        <v>57</v>
      </c>
      <c r="K21" s="7">
        <v>97.243200000000002</v>
      </c>
    </row>
    <row r="23" spans="7:11" x14ac:dyDescent="0.2">
      <c r="G23" s="1" t="s">
        <v>58</v>
      </c>
      <c r="H23" s="9">
        <f>H21-H11</f>
        <v>-575200</v>
      </c>
      <c r="J23" s="1" t="s">
        <v>58</v>
      </c>
      <c r="K23" s="10">
        <f>(K21-K11)*H16</f>
        <v>575602.15827310411</v>
      </c>
    </row>
    <row r="26" spans="7:11" x14ac:dyDescent="0.2">
      <c r="G26" s="1" t="s">
        <v>59</v>
      </c>
      <c r="H26" s="9">
        <f>H23+K23</f>
        <v>402.1582731041126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No.1</vt:lpstr>
      <vt:lpstr>No. 2</vt:lpstr>
      <vt:lpstr>No. 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vazquez</dc:creator>
  <cp:lastModifiedBy>MARQUEZ BAÑUELOS, LUIS FERNANDO</cp:lastModifiedBy>
  <dcterms:created xsi:type="dcterms:W3CDTF">2022-11-25T19:42:25Z</dcterms:created>
  <dcterms:modified xsi:type="dcterms:W3CDTF">2025-02-13T03:39:44Z</dcterms:modified>
</cp:coreProperties>
</file>