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m/Desktop/5-ITESO/Métodos de Optimización de Ingeniería Financiera/"/>
    </mc:Choice>
  </mc:AlternateContent>
  <xr:revisionPtr revIDLastSave="0" documentId="13_ncr:1_{701FDC9A-6BD1-AA4F-9A51-002A6A24DBC0}" xr6:coauthVersionLast="47" xr6:coauthVersionMax="47" xr10:uidLastSave="{00000000-0000-0000-0000-000000000000}"/>
  <bookViews>
    <workbookView xWindow="0" yWindow="740" windowWidth="29400" windowHeight="17240" activeTab="4" xr2:uid="{1E599186-06B4-4342-847C-8A1613D1AF91}"/>
  </bookViews>
  <sheets>
    <sheet name="solo z6" sheetId="1" r:id="rId1"/>
    <sheet name="z6-x6" sheetId="2" r:id="rId2"/>
    <sheet name="Informe de sensibilidad 1" sheetId="3" r:id="rId3"/>
    <sheet name="Versión 2" sheetId="4" r:id="rId4"/>
    <sheet name="Informe de sensibilidad 2" sheetId="7" r:id="rId5"/>
  </sheets>
  <definedNames>
    <definedName name="solver_adj" localSheetId="0" hidden="1">'solo z6'!$B$16:$P$16</definedName>
    <definedName name="solver_adj" localSheetId="3" hidden="1">'Versión 2'!$B$22:$P$22</definedName>
    <definedName name="solver_adj" localSheetId="1" hidden="1">'z6-x6'!$B$16:$P$16</definedName>
    <definedName name="solver_cvg" localSheetId="0" hidden="1">0.0001</definedName>
    <definedName name="solver_cvg" localSheetId="3" hidden="1">0.0001</definedName>
    <definedName name="solver_cvg" localSheetId="1" hidden="1">0.0001</definedName>
    <definedName name="solver_drv" localSheetId="0" hidden="1">1</definedName>
    <definedName name="solver_drv" localSheetId="3" hidden="1">2</definedName>
    <definedName name="solver_drv" localSheetId="1" hidden="1">1</definedName>
    <definedName name="solver_eng" localSheetId="0" hidden="1">2</definedName>
    <definedName name="solver_eng" localSheetId="3" hidden="1">2</definedName>
    <definedName name="solver_eng" localSheetId="1" hidden="1">2</definedName>
    <definedName name="solver_est" localSheetId="0" hidden="1">1</definedName>
    <definedName name="solver_est" localSheetId="3" hidden="1">1</definedName>
    <definedName name="solver_est" localSheetId="1" hidden="1">1</definedName>
    <definedName name="solver_itr" localSheetId="0" hidden="1">2147483647</definedName>
    <definedName name="solver_itr" localSheetId="3" hidden="1">2147483647</definedName>
    <definedName name="solver_itr" localSheetId="1" hidden="1">2147483647</definedName>
    <definedName name="solver_lhs1" localSheetId="0" hidden="1">'solo z6'!$B$16:$G$16</definedName>
    <definedName name="solver_lhs1" localSheetId="3" hidden="1">'Versión 2'!$B$22:$P$22</definedName>
    <definedName name="solver_lhs1" localSheetId="1" hidden="1">'z6-x6'!$B$16:$G$16</definedName>
    <definedName name="solver_lhs10" localSheetId="3" hidden="1">'Versión 2'!$Q$6</definedName>
    <definedName name="solver_lhs11" localSheetId="3" hidden="1">'Versión 2'!$Q$7</definedName>
    <definedName name="solver_lhs12" localSheetId="3" hidden="1">'Versión 2'!$Q$8</definedName>
    <definedName name="solver_lhs13" localSheetId="3" hidden="1">'Versión 2'!$Q$9</definedName>
    <definedName name="solver_lhs2" localSheetId="0" hidden="1">'solo z6'!$B$16:$P$16</definedName>
    <definedName name="solver_lhs2" localSheetId="3" hidden="1">'Versión 2'!$Q$10</definedName>
    <definedName name="solver_lhs2" localSheetId="1" hidden="1">'z6-x6'!$B$16:$P$16</definedName>
    <definedName name="solver_lhs3" localSheetId="0" hidden="1">'solo z6'!$Q$10</definedName>
    <definedName name="solver_lhs3" localSheetId="3" hidden="1">'Versión 2'!$Q$11</definedName>
    <definedName name="solver_lhs3" localSheetId="1" hidden="1">'z6-x6'!$Q$10</definedName>
    <definedName name="solver_lhs4" localSheetId="0" hidden="1">'solo z6'!$Q$11</definedName>
    <definedName name="solver_lhs4" localSheetId="3" hidden="1">'Versión 2'!$Q$12</definedName>
    <definedName name="solver_lhs4" localSheetId="1" hidden="1">'z6-x6'!$Q$11</definedName>
    <definedName name="solver_lhs5" localSheetId="0" hidden="1">'solo z6'!$Q$6</definedName>
    <definedName name="solver_lhs5" localSheetId="3" hidden="1">'Versión 2'!$Q$13</definedName>
    <definedName name="solver_lhs5" localSheetId="1" hidden="1">'z6-x6'!$Q$6</definedName>
    <definedName name="solver_lhs6" localSheetId="0" hidden="1">'solo z6'!$Q$7</definedName>
    <definedName name="solver_lhs6" localSheetId="3" hidden="1">'Versión 2'!$Q$14</definedName>
    <definedName name="solver_lhs6" localSheetId="1" hidden="1">'z6-x6'!$Q$7</definedName>
    <definedName name="solver_lhs7" localSheetId="0" hidden="1">'solo z6'!$Q$8</definedName>
    <definedName name="solver_lhs7" localSheetId="3" hidden="1">'Versión 2'!$Q$15</definedName>
    <definedName name="solver_lhs7" localSheetId="1" hidden="1">'z6-x6'!$Q$8</definedName>
    <definedName name="solver_lhs8" localSheetId="0" hidden="1">'solo z6'!$Q$9</definedName>
    <definedName name="solver_lhs8" localSheetId="3" hidden="1">'Versión 2'!$Q$16</definedName>
    <definedName name="solver_lhs8" localSheetId="1" hidden="1">'z6-x6'!$Q$9</definedName>
    <definedName name="solver_lhs9" localSheetId="3" hidden="1">'Versión 2'!$Q$17</definedName>
    <definedName name="solver_mip" localSheetId="0" hidden="1">2147483647</definedName>
    <definedName name="solver_mip" localSheetId="3" hidden="1">2147483647</definedName>
    <definedName name="solver_mip" localSheetId="1" hidden="1">2147483647</definedName>
    <definedName name="solver_mni" localSheetId="0" hidden="1">30</definedName>
    <definedName name="solver_mni" localSheetId="3" hidden="1">30</definedName>
    <definedName name="solver_mni" localSheetId="1" hidden="1">30</definedName>
    <definedName name="solver_mrt" localSheetId="0" hidden="1">0.075</definedName>
    <definedName name="solver_mrt" localSheetId="3" hidden="1">0.075</definedName>
    <definedName name="solver_mrt" localSheetId="1" hidden="1">0.075</definedName>
    <definedName name="solver_msl" localSheetId="0" hidden="1">2</definedName>
    <definedName name="solver_msl" localSheetId="3" hidden="1">2</definedName>
    <definedName name="solver_msl" localSheetId="1" hidden="1">2</definedName>
    <definedName name="solver_neg" localSheetId="0" hidden="1">1</definedName>
    <definedName name="solver_neg" localSheetId="3" hidden="1">1</definedName>
    <definedName name="solver_neg" localSheetId="1" hidden="1">1</definedName>
    <definedName name="solver_nod" localSheetId="0" hidden="1">2147483647</definedName>
    <definedName name="solver_nod" localSheetId="3" hidden="1">2147483647</definedName>
    <definedName name="solver_nod" localSheetId="1" hidden="1">2147483647</definedName>
    <definedName name="solver_num" localSheetId="0" hidden="1">8</definedName>
    <definedName name="solver_num" localSheetId="3" hidden="1">13</definedName>
    <definedName name="solver_num" localSheetId="1" hidden="1">8</definedName>
    <definedName name="solver_nwt" localSheetId="0" hidden="1">1</definedName>
    <definedName name="solver_nwt" localSheetId="3" hidden="1">1</definedName>
    <definedName name="solver_nwt" localSheetId="1" hidden="1">1</definedName>
    <definedName name="solver_opt" localSheetId="0" hidden="1">'solo z6'!$C$19</definedName>
    <definedName name="solver_opt" localSheetId="3" hidden="1">'Versión 2'!$D$25</definedName>
    <definedName name="solver_opt" localSheetId="1" hidden="1">'z6-x6'!$D$19</definedName>
    <definedName name="solver_pre" localSheetId="0" hidden="1">0.000001</definedName>
    <definedName name="solver_pre" localSheetId="3" hidden="1">0.000001</definedName>
    <definedName name="solver_pre" localSheetId="1" hidden="1">0.000001</definedName>
    <definedName name="solver_rbv" localSheetId="0" hidden="1">1</definedName>
    <definedName name="solver_rbv" localSheetId="3" hidden="1">2</definedName>
    <definedName name="solver_rbv" localSheetId="1" hidden="1">1</definedName>
    <definedName name="solver_rel1" localSheetId="0" hidden="1">1</definedName>
    <definedName name="solver_rel1" localSheetId="3" hidden="1">3</definedName>
    <definedName name="solver_rel1" localSheetId="1" hidden="1">1</definedName>
    <definedName name="solver_rel10" localSheetId="3" hidden="1">2</definedName>
    <definedName name="solver_rel11" localSheetId="3" hidden="1">2</definedName>
    <definedName name="solver_rel12" localSheetId="3" hidden="1">2</definedName>
    <definedName name="solver_rel13" localSheetId="3" hidden="1">2</definedName>
    <definedName name="solver_rel2" localSheetId="0" hidden="1">3</definedName>
    <definedName name="solver_rel2" localSheetId="3" hidden="1">2</definedName>
    <definedName name="solver_rel2" localSheetId="1" hidden="1">3</definedName>
    <definedName name="solver_rel3" localSheetId="0" hidden="1">2</definedName>
    <definedName name="solver_rel3" localSheetId="3" hidden="1">2</definedName>
    <definedName name="solver_rel3" localSheetId="1" hidden="1">2</definedName>
    <definedName name="solver_rel4" localSheetId="0" hidden="1">2</definedName>
    <definedName name="solver_rel4" localSheetId="3" hidden="1">1</definedName>
    <definedName name="solver_rel4" localSheetId="1" hidden="1">2</definedName>
    <definedName name="solver_rel5" localSheetId="0" hidden="1">2</definedName>
    <definedName name="solver_rel5" localSheetId="3" hidden="1">1</definedName>
    <definedName name="solver_rel5" localSheetId="1" hidden="1">2</definedName>
    <definedName name="solver_rel6" localSheetId="0" hidden="1">2</definedName>
    <definedName name="solver_rel6" localSheetId="3" hidden="1">1</definedName>
    <definedName name="solver_rel6" localSheetId="1" hidden="1">2</definedName>
    <definedName name="solver_rel7" localSheetId="0" hidden="1">2</definedName>
    <definedName name="solver_rel7" localSheetId="3" hidden="1">1</definedName>
    <definedName name="solver_rel7" localSheetId="1" hidden="1">2</definedName>
    <definedName name="solver_rel8" localSheetId="0" hidden="1">2</definedName>
    <definedName name="solver_rel8" localSheetId="3" hidden="1">1</definedName>
    <definedName name="solver_rel8" localSheetId="1" hidden="1">2</definedName>
    <definedName name="solver_rel9" localSheetId="3" hidden="1">1</definedName>
    <definedName name="solver_rhs1" localSheetId="0" hidden="1">100</definedName>
    <definedName name="solver_rhs1" localSheetId="3" hidden="1">0</definedName>
    <definedName name="solver_rhs1" localSheetId="1" hidden="1">100</definedName>
    <definedName name="solver_rhs10" localSheetId="3" hidden="1">'Versión 2'!$R$6</definedName>
    <definedName name="solver_rhs11" localSheetId="3" hidden="1">'Versión 2'!$R$7</definedName>
    <definedName name="solver_rhs12" localSheetId="3" hidden="1">'Versión 2'!$R$8</definedName>
    <definedName name="solver_rhs13" localSheetId="3" hidden="1">'Versión 2'!$R$9</definedName>
    <definedName name="solver_rhs2" localSheetId="0" hidden="1">0</definedName>
    <definedName name="solver_rhs2" localSheetId="3" hidden="1">'Versión 2'!$R$10</definedName>
    <definedName name="solver_rhs2" localSheetId="1" hidden="1">0</definedName>
    <definedName name="solver_rhs3" localSheetId="0" hidden="1">'solo z6'!$R$10</definedName>
    <definedName name="solver_rhs3" localSheetId="3" hidden="1">'Versión 2'!$R$11</definedName>
    <definedName name="solver_rhs3" localSheetId="1" hidden="1">'z6-x6'!$R$10</definedName>
    <definedName name="solver_rhs4" localSheetId="0" hidden="1">'solo z6'!$R$11</definedName>
    <definedName name="solver_rhs4" localSheetId="3" hidden="1">'Versión 2'!$R$12</definedName>
    <definedName name="solver_rhs4" localSheetId="1" hidden="1">'z6-x6'!$R$11</definedName>
    <definedName name="solver_rhs5" localSheetId="0" hidden="1">'solo z6'!$R$6</definedName>
    <definedName name="solver_rhs5" localSheetId="3" hidden="1">'Versión 2'!$R$13</definedName>
    <definedName name="solver_rhs5" localSheetId="1" hidden="1">'z6-x6'!$R$6</definedName>
    <definedName name="solver_rhs6" localSheetId="0" hidden="1">'solo z6'!$R$7</definedName>
    <definedName name="solver_rhs6" localSheetId="3" hidden="1">'Versión 2'!$R$14</definedName>
    <definedName name="solver_rhs6" localSheetId="1" hidden="1">'z6-x6'!$R$7</definedName>
    <definedName name="solver_rhs7" localSheetId="0" hidden="1">'solo z6'!$R$8</definedName>
    <definedName name="solver_rhs7" localSheetId="3" hidden="1">'Versión 2'!$R$15</definedName>
    <definedName name="solver_rhs7" localSheetId="1" hidden="1">'z6-x6'!$R$8</definedName>
    <definedName name="solver_rhs8" localSheetId="0" hidden="1">'solo z6'!$R$9</definedName>
    <definedName name="solver_rhs8" localSheetId="3" hidden="1">'Versión 2'!$R$16</definedName>
    <definedName name="solver_rhs8" localSheetId="1" hidden="1">'z6-x6'!$R$9</definedName>
    <definedName name="solver_rhs9" localSheetId="3" hidden="1">'Versión 2'!$R$17</definedName>
    <definedName name="solver_rlx" localSheetId="0" hidden="1">2</definedName>
    <definedName name="solver_rlx" localSheetId="3" hidden="1">2</definedName>
    <definedName name="solver_rlx" localSheetId="1" hidden="1">2</definedName>
    <definedName name="solver_rsd" localSheetId="0" hidden="1">0</definedName>
    <definedName name="solver_rsd" localSheetId="3" hidden="1">0</definedName>
    <definedName name="solver_rsd" localSheetId="1" hidden="1">0</definedName>
    <definedName name="solver_scl" localSheetId="0" hidden="1">1</definedName>
    <definedName name="solver_scl" localSheetId="3" hidden="1">2</definedName>
    <definedName name="solver_scl" localSheetId="1" hidden="1">1</definedName>
    <definedName name="solver_sho" localSheetId="0" hidden="1">2</definedName>
    <definedName name="solver_sho" localSheetId="3" hidden="1">2</definedName>
    <definedName name="solver_sho" localSheetId="1" hidden="1">2</definedName>
    <definedName name="solver_ssz" localSheetId="0" hidden="1">100</definedName>
    <definedName name="solver_ssz" localSheetId="3" hidden="1">100</definedName>
    <definedName name="solver_ssz" localSheetId="1" hidden="1">100</definedName>
    <definedName name="solver_tim" localSheetId="0" hidden="1">2147483647</definedName>
    <definedName name="solver_tim" localSheetId="3" hidden="1">2147483647</definedName>
    <definedName name="solver_tim" localSheetId="1" hidden="1">2147483647</definedName>
    <definedName name="solver_tol" localSheetId="0" hidden="1">0.01</definedName>
    <definedName name="solver_tol" localSheetId="3" hidden="1">0.01</definedName>
    <definedName name="solver_tol" localSheetId="1" hidden="1">0.01</definedName>
    <definedName name="solver_typ" localSheetId="0" hidden="1">1</definedName>
    <definedName name="solver_typ" localSheetId="3" hidden="1">1</definedName>
    <definedName name="solver_typ" localSheetId="1" hidden="1">1</definedName>
    <definedName name="solver_val" localSheetId="0" hidden="1">0</definedName>
    <definedName name="solver_val" localSheetId="3" hidden="1">0</definedName>
    <definedName name="solver_val" localSheetId="1" hidden="1">0</definedName>
    <definedName name="solver_ver" localSheetId="0" hidden="1">3</definedName>
    <definedName name="solver_ver" localSheetId="3" hidden="1">3</definedName>
    <definedName name="solver_ver" localSheetId="1" hidden="1">3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3" l="1"/>
  <c r="D25" i="4"/>
  <c r="Q12" i="4"/>
  <c r="Q13" i="4"/>
  <c r="Q14" i="4"/>
  <c r="Q15" i="4"/>
  <c r="Q16" i="4"/>
  <c r="Q17" i="4"/>
  <c r="Q11" i="4"/>
  <c r="Q10" i="4"/>
  <c r="Q9" i="4"/>
  <c r="Q8" i="4"/>
  <c r="Q7" i="4"/>
  <c r="Q6" i="4"/>
  <c r="J19" i="3"/>
  <c r="J18" i="3"/>
  <c r="L15" i="3"/>
  <c r="L11" i="3"/>
  <c r="J10" i="3"/>
  <c r="L7" i="3"/>
  <c r="J6" i="3"/>
  <c r="L4" i="3"/>
  <c r="J3" i="3"/>
  <c r="D19" i="2"/>
  <c r="Q11" i="2"/>
  <c r="Q10" i="2"/>
  <c r="Q9" i="2"/>
  <c r="Q8" i="2"/>
  <c r="Q7" i="2"/>
  <c r="Q6" i="2"/>
  <c r="C19" i="1"/>
  <c r="Q7" i="1"/>
  <c r="Q8" i="1"/>
  <c r="Q9" i="1"/>
  <c r="Q10" i="1"/>
  <c r="Q11" i="1"/>
  <c r="Q6" i="1"/>
</calcChain>
</file>

<file path=xl/sharedStrings.xml><?xml version="1.0" encoding="utf-8"?>
<sst xmlns="http://schemas.openxmlformats.org/spreadsheetml/2006/main" count="308" uniqueCount="110">
  <si>
    <t>Mes</t>
  </si>
  <si>
    <t>Enero</t>
  </si>
  <si>
    <t>Febrero</t>
  </si>
  <si>
    <t>Marzo</t>
  </si>
  <si>
    <t>Abril</t>
  </si>
  <si>
    <t>Mayo</t>
  </si>
  <si>
    <t>Junio</t>
  </si>
  <si>
    <t>flujo de efectivo $</t>
  </si>
  <si>
    <t>x1</t>
  </si>
  <si>
    <t>x2</t>
  </si>
  <si>
    <t>x3</t>
  </si>
  <si>
    <t>x4</t>
  </si>
  <si>
    <t>x5</t>
  </si>
  <si>
    <t>x6</t>
  </si>
  <si>
    <t>y1</t>
  </si>
  <si>
    <t>y2</t>
  </si>
  <si>
    <t>y3</t>
  </si>
  <si>
    <t>z1</t>
  </si>
  <si>
    <t>z2</t>
  </si>
  <si>
    <t>z3</t>
  </si>
  <si>
    <t>z4</t>
  </si>
  <si>
    <t>z5</t>
  </si>
  <si>
    <t>z6</t>
  </si>
  <si>
    <t>total</t>
  </si>
  <si>
    <t>restricciones</t>
  </si>
  <si>
    <t>Método Simplex</t>
  </si>
  <si>
    <t>Microsoft Excel 16.0 Informe de sensibilidad</t>
  </si>
  <si>
    <t>Hoja de cálculo: [Financiamiento.xlsx]z6-x6</t>
  </si>
  <si>
    <t>Informe creado: 02/09/2024 11:18:46 a. m.</t>
  </si>
  <si>
    <t>Celdas de variables</t>
  </si>
  <si>
    <t>Celda</t>
  </si>
  <si>
    <t>Nombre</t>
  </si>
  <si>
    <t>Final</t>
  </si>
  <si>
    <t>Valor</t>
  </si>
  <si>
    <t>Reducido</t>
  </si>
  <si>
    <t>Coste</t>
  </si>
  <si>
    <t>Objetivo</t>
  </si>
  <si>
    <t>Coeficiente</t>
  </si>
  <si>
    <t>Permisible</t>
  </si>
  <si>
    <t>Aumentar</t>
  </si>
  <si>
    <t>Reducir</t>
  </si>
  <si>
    <t>Restricciones</t>
  </si>
  <si>
    <t>Sombra</t>
  </si>
  <si>
    <t>Precio</t>
  </si>
  <si>
    <t>Restricción</t>
  </si>
  <si>
    <t>Lado derecho</t>
  </si>
  <si>
    <t>$B$16</t>
  </si>
  <si>
    <t>$C$16</t>
  </si>
  <si>
    <t>$D$16</t>
  </si>
  <si>
    <t>$E$16</t>
  </si>
  <si>
    <t>$F$16</t>
  </si>
  <si>
    <t>$G$16</t>
  </si>
  <si>
    <t>$H$16</t>
  </si>
  <si>
    <t>$I$16</t>
  </si>
  <si>
    <t>$J$16</t>
  </si>
  <si>
    <t>$K$16</t>
  </si>
  <si>
    <t>$L$16</t>
  </si>
  <si>
    <t>$M$16</t>
  </si>
  <si>
    <t>$N$16</t>
  </si>
  <si>
    <t>$O$16</t>
  </si>
  <si>
    <t>$P$16</t>
  </si>
  <si>
    <t>$Q$10</t>
  </si>
  <si>
    <t>$Q$11</t>
  </si>
  <si>
    <t>$Q$6</t>
  </si>
  <si>
    <t>$Q$7</t>
  </si>
  <si>
    <t>$Q$8</t>
  </si>
  <si>
    <t>$Q$9</t>
  </si>
  <si>
    <t>¿Qué pasa si en enero debes 200 en lugar de 150?</t>
  </si>
  <si>
    <t>Entonces al final quedan</t>
  </si>
  <si>
    <t>¿Qué pasa si en enero debes 250 en lugar de 150?</t>
  </si>
  <si>
    <t>¿Qué pasa si gano 250 en enero?</t>
  </si>
  <si>
    <t>Gano 400 contra el -150</t>
  </si>
  <si>
    <t>¿Qué pasa si en marzo nos pagan 250?</t>
  </si>
  <si>
    <t>¿Hasta donde aguanta la deuda en enero?</t>
  </si>
  <si>
    <t>¿Qué pasa si la línea de crédito sube de 100 a 200?</t>
  </si>
  <si>
    <t>Hoja de cálculo: [Financiamiento.xlsx]Versión 2</t>
  </si>
  <si>
    <t>$B$22</t>
  </si>
  <si>
    <t>$C$22</t>
  </si>
  <si>
    <t>$D$22</t>
  </si>
  <si>
    <t>$E$22</t>
  </si>
  <si>
    <t>$F$22</t>
  </si>
  <si>
    <t>$G$22</t>
  </si>
  <si>
    <t>$H$22</t>
  </si>
  <si>
    <t>$I$22</t>
  </si>
  <si>
    <t>$J$22</t>
  </si>
  <si>
    <t>$K$22</t>
  </si>
  <si>
    <t>$L$22</t>
  </si>
  <si>
    <t>$M$22</t>
  </si>
  <si>
    <t>$N$22</t>
  </si>
  <si>
    <t>$O$22</t>
  </si>
  <si>
    <t>$P$22</t>
  </si>
  <si>
    <t>$Q$12</t>
  </si>
  <si>
    <t>$Q$13</t>
  </si>
  <si>
    <t>$Q$14</t>
  </si>
  <si>
    <t>$Q$15</t>
  </si>
  <si>
    <t>$Q$16</t>
  </si>
  <si>
    <t>$Q$17</t>
  </si>
  <si>
    <t>Informe creado: 02/09/2024 12:19:44 p. m.</t>
  </si>
  <si>
    <t>Mayo total</t>
  </si>
  <si>
    <t>Junio total</t>
  </si>
  <si>
    <t>x1 total</t>
  </si>
  <si>
    <t>x2 total</t>
  </si>
  <si>
    <t>x3 total</t>
  </si>
  <si>
    <t>x4 total</t>
  </si>
  <si>
    <t>x5 total</t>
  </si>
  <si>
    <t>x6 total</t>
  </si>
  <si>
    <t>Enero total</t>
  </si>
  <si>
    <t>Febrero total</t>
  </si>
  <si>
    <t>Marzo total</t>
  </si>
  <si>
    <t>Abril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</si>
</sst>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indexed="1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2" fillId="0" borderId="0" xfId="0" applyFont="1"/>
    <xf numFmtId="0" fontId="0" fillId="0" borderId="4" xfId="0" applyBorder="1"/>
    <xf numFmtId="0" fontId="0" fillId="0" borderId="5" xfId="0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CD90-125A-4813-9B01-8EB6DE6D1181}">
  <dimension ref="B2:R19"/>
  <sheetViews>
    <sheetView workbookViewId="0">
      <selection activeCell="D6" sqref="D6"/>
    </sheetView>
  </sheetViews>
  <sheetFormatPr baseColWidth="10" defaultRowHeight="15" x14ac:dyDescent="0.2"/>
  <cols>
    <col min="18" max="18" width="12.5" bestFit="1" customWidth="1"/>
  </cols>
  <sheetData>
    <row r="2" spans="2:18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t="s">
        <v>25</v>
      </c>
    </row>
    <row r="3" spans="2:18" ht="32" x14ac:dyDescent="0.2">
      <c r="B3" s="2" t="s">
        <v>7</v>
      </c>
      <c r="C3" s="1">
        <v>-150</v>
      </c>
      <c r="D3" s="1">
        <v>-100</v>
      </c>
      <c r="E3" s="1">
        <v>200</v>
      </c>
      <c r="F3" s="1">
        <v>-200</v>
      </c>
      <c r="G3" s="1">
        <v>50</v>
      </c>
      <c r="H3" s="1">
        <v>300</v>
      </c>
    </row>
    <row r="5" spans="2:18" x14ac:dyDescent="0.2"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22</v>
      </c>
      <c r="Q5" s="3" t="s">
        <v>23</v>
      </c>
      <c r="R5" s="3" t="s">
        <v>24</v>
      </c>
    </row>
    <row r="6" spans="2:18" x14ac:dyDescent="0.2"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-1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f>SUMPRODUCT($B$16:$P$16,B6:P6)</f>
        <v>150</v>
      </c>
      <c r="R6" s="1">
        <v>150</v>
      </c>
    </row>
    <row r="7" spans="2:18" x14ac:dyDescent="0.2">
      <c r="B7" s="1">
        <v>-1.01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1.0029999999999999</v>
      </c>
      <c r="L7" s="1">
        <v>-1</v>
      </c>
      <c r="M7" s="1">
        <v>0</v>
      </c>
      <c r="N7" s="1">
        <v>0</v>
      </c>
      <c r="O7" s="1">
        <v>0</v>
      </c>
      <c r="P7" s="1">
        <v>0</v>
      </c>
      <c r="Q7" s="1">
        <f t="shared" ref="Q7:Q11" si="0">SUMPRODUCT($B$16:$P$16,B7:P7)</f>
        <v>100</v>
      </c>
      <c r="R7" s="1">
        <v>100</v>
      </c>
    </row>
    <row r="8" spans="2:18" x14ac:dyDescent="0.2">
      <c r="B8" s="1">
        <v>0</v>
      </c>
      <c r="C8" s="1">
        <v>-1.01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1.0029999999999999</v>
      </c>
      <c r="M8" s="1">
        <v>-1</v>
      </c>
      <c r="N8" s="1">
        <v>0</v>
      </c>
      <c r="O8" s="1">
        <v>0</v>
      </c>
      <c r="P8" s="1">
        <v>0</v>
      </c>
      <c r="Q8" s="1">
        <f t="shared" si="0"/>
        <v>-200.00000000000006</v>
      </c>
      <c r="R8" s="1">
        <v>-200</v>
      </c>
    </row>
    <row r="9" spans="2:18" x14ac:dyDescent="0.2">
      <c r="B9" s="1">
        <v>0</v>
      </c>
      <c r="C9" s="1">
        <v>0</v>
      </c>
      <c r="D9" s="1">
        <v>-1.01</v>
      </c>
      <c r="E9" s="1">
        <v>1</v>
      </c>
      <c r="F9" s="1">
        <v>0</v>
      </c>
      <c r="G9" s="1">
        <v>0</v>
      </c>
      <c r="H9" s="1">
        <v>-1.02</v>
      </c>
      <c r="I9" s="1">
        <v>0</v>
      </c>
      <c r="J9" s="1">
        <v>0</v>
      </c>
      <c r="K9" s="1">
        <v>0</v>
      </c>
      <c r="L9" s="1">
        <v>0</v>
      </c>
      <c r="M9" s="1">
        <v>1.0029999999999999</v>
      </c>
      <c r="N9" s="1">
        <v>-1</v>
      </c>
      <c r="O9" s="1">
        <v>0</v>
      </c>
      <c r="P9" s="1">
        <v>0</v>
      </c>
      <c r="Q9" s="1">
        <f t="shared" si="0"/>
        <v>200.00000000000006</v>
      </c>
      <c r="R9" s="1">
        <v>200</v>
      </c>
    </row>
    <row r="10" spans="2:18" x14ac:dyDescent="0.2">
      <c r="B10" s="1">
        <v>0</v>
      </c>
      <c r="C10" s="1">
        <v>0</v>
      </c>
      <c r="D10" s="1">
        <v>0</v>
      </c>
      <c r="E10" s="1">
        <v>-1.01</v>
      </c>
      <c r="F10" s="1">
        <v>1</v>
      </c>
      <c r="G10" s="1">
        <v>0</v>
      </c>
      <c r="H10" s="1">
        <v>0</v>
      </c>
      <c r="I10" s="1">
        <v>-1.02</v>
      </c>
      <c r="J10" s="1">
        <v>0</v>
      </c>
      <c r="K10" s="1">
        <v>0</v>
      </c>
      <c r="L10" s="1">
        <v>0</v>
      </c>
      <c r="M10" s="1">
        <v>0</v>
      </c>
      <c r="N10" s="1">
        <v>1.0029999999999999</v>
      </c>
      <c r="O10" s="1">
        <v>-1</v>
      </c>
      <c r="P10" s="1">
        <v>0</v>
      </c>
      <c r="Q10" s="1">
        <f t="shared" si="0"/>
        <v>-50</v>
      </c>
      <c r="R10" s="1">
        <v>-50</v>
      </c>
    </row>
    <row r="11" spans="2:18" x14ac:dyDescent="0.2">
      <c r="B11" s="1">
        <v>0</v>
      </c>
      <c r="C11" s="1">
        <v>0</v>
      </c>
      <c r="D11" s="1">
        <v>0</v>
      </c>
      <c r="E11" s="1">
        <v>0</v>
      </c>
      <c r="F11" s="1">
        <v>-1.01</v>
      </c>
      <c r="G11" s="1">
        <v>1</v>
      </c>
      <c r="H11" s="1">
        <v>0</v>
      </c>
      <c r="I11" s="1">
        <v>0</v>
      </c>
      <c r="J11" s="1">
        <v>-1.02</v>
      </c>
      <c r="K11" s="1">
        <v>0</v>
      </c>
      <c r="L11" s="1">
        <v>0</v>
      </c>
      <c r="M11" s="1">
        <v>0</v>
      </c>
      <c r="N11" s="1">
        <v>0</v>
      </c>
      <c r="O11" s="1">
        <v>1.0029999999999999</v>
      </c>
      <c r="P11" s="1">
        <v>-1</v>
      </c>
      <c r="Q11" s="1">
        <f t="shared" si="0"/>
        <v>-299.99999999999994</v>
      </c>
      <c r="R11" s="1">
        <v>-300</v>
      </c>
    </row>
    <row r="15" spans="2:18" x14ac:dyDescent="0.2"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  <c r="G15" s="3" t="s">
        <v>13</v>
      </c>
      <c r="H15" s="3" t="s">
        <v>14</v>
      </c>
      <c r="I15" s="3" t="s">
        <v>15</v>
      </c>
      <c r="J15" s="3" t="s">
        <v>16</v>
      </c>
      <c r="K15" s="3" t="s">
        <v>17</v>
      </c>
      <c r="L15" s="3" t="s">
        <v>18</v>
      </c>
      <c r="M15" s="3" t="s">
        <v>19</v>
      </c>
      <c r="N15" s="3" t="s">
        <v>20</v>
      </c>
      <c r="O15" s="3" t="s">
        <v>21</v>
      </c>
      <c r="P15" s="3" t="s">
        <v>22</v>
      </c>
    </row>
    <row r="16" spans="2:18" x14ac:dyDescent="0.2">
      <c r="B16" s="1">
        <v>0</v>
      </c>
      <c r="C16" s="1">
        <v>50.980392156862749</v>
      </c>
      <c r="D16" s="1">
        <v>0</v>
      </c>
      <c r="E16" s="1">
        <v>0</v>
      </c>
      <c r="F16" s="1">
        <v>0</v>
      </c>
      <c r="G16" s="1">
        <v>100</v>
      </c>
      <c r="H16" s="1">
        <v>150</v>
      </c>
      <c r="I16" s="1">
        <v>49.019607843137251</v>
      </c>
      <c r="J16" s="1">
        <v>203.4343635759389</v>
      </c>
      <c r="K16" s="1">
        <v>0</v>
      </c>
      <c r="L16" s="1">
        <v>0</v>
      </c>
      <c r="M16" s="1">
        <v>351.94416749750758</v>
      </c>
      <c r="N16" s="1">
        <v>0</v>
      </c>
      <c r="O16" s="1">
        <v>0</v>
      </c>
      <c r="P16" s="1">
        <v>192.49694915254227</v>
      </c>
    </row>
    <row r="18" spans="2:3" x14ac:dyDescent="0.2">
      <c r="B18" s="3" t="s">
        <v>22</v>
      </c>
      <c r="C18" s="3" t="s">
        <v>23</v>
      </c>
    </row>
    <row r="19" spans="2:3" x14ac:dyDescent="0.2">
      <c r="B19" s="1">
        <v>1</v>
      </c>
      <c r="C19" s="1">
        <f>B19*P16</f>
        <v>192.49694915254227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2F1F7-B04C-4704-937E-992F3448E77F}">
  <dimension ref="B2:R19"/>
  <sheetViews>
    <sheetView workbookViewId="0">
      <selection activeCell="G29" sqref="G29"/>
    </sheetView>
  </sheetViews>
  <sheetFormatPr baseColWidth="10" defaultRowHeight="15" x14ac:dyDescent="0.2"/>
  <cols>
    <col min="18" max="18" width="12.5" bestFit="1" customWidth="1"/>
  </cols>
  <sheetData>
    <row r="2" spans="2:18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J2" t="s">
        <v>25</v>
      </c>
    </row>
    <row r="3" spans="2:18" ht="32" x14ac:dyDescent="0.2">
      <c r="B3" s="2" t="s">
        <v>7</v>
      </c>
      <c r="C3" s="1">
        <v>-150</v>
      </c>
      <c r="D3" s="1">
        <v>-100</v>
      </c>
      <c r="E3" s="1">
        <v>200</v>
      </c>
      <c r="F3" s="1">
        <v>-200</v>
      </c>
      <c r="G3" s="1">
        <v>50</v>
      </c>
      <c r="H3" s="1">
        <v>300</v>
      </c>
    </row>
    <row r="5" spans="2:18" x14ac:dyDescent="0.2"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22</v>
      </c>
      <c r="Q5" s="3" t="s">
        <v>23</v>
      </c>
      <c r="R5" s="3" t="s">
        <v>24</v>
      </c>
    </row>
    <row r="6" spans="2:18" x14ac:dyDescent="0.2"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-1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f>SUMPRODUCT($B$16:$P$16,B6:P6)</f>
        <v>150</v>
      </c>
      <c r="R6" s="1">
        <v>150</v>
      </c>
    </row>
    <row r="7" spans="2:18" x14ac:dyDescent="0.2">
      <c r="B7" s="1">
        <v>-1.01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1.0029999999999999</v>
      </c>
      <c r="L7" s="1">
        <v>-1</v>
      </c>
      <c r="M7" s="1">
        <v>0</v>
      </c>
      <c r="N7" s="1">
        <v>0</v>
      </c>
      <c r="O7" s="1">
        <v>0</v>
      </c>
      <c r="P7" s="1">
        <v>0</v>
      </c>
      <c r="Q7" s="1">
        <f t="shared" ref="Q7:Q11" si="0">SUMPRODUCT($B$16:$P$16,B7:P7)</f>
        <v>100</v>
      </c>
      <c r="R7" s="1">
        <v>100</v>
      </c>
    </row>
    <row r="8" spans="2:18" x14ac:dyDescent="0.2">
      <c r="B8" s="1">
        <v>0</v>
      </c>
      <c r="C8" s="1">
        <v>-1.01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1.0029999999999999</v>
      </c>
      <c r="M8" s="1">
        <v>-1</v>
      </c>
      <c r="N8" s="1">
        <v>0</v>
      </c>
      <c r="O8" s="1">
        <v>0</v>
      </c>
      <c r="P8" s="1">
        <v>0</v>
      </c>
      <c r="Q8" s="1">
        <f t="shared" si="0"/>
        <v>-200.00000000000006</v>
      </c>
      <c r="R8" s="1">
        <v>-200</v>
      </c>
    </row>
    <row r="9" spans="2:18" x14ac:dyDescent="0.2">
      <c r="B9" s="1">
        <v>0</v>
      </c>
      <c r="C9" s="1">
        <v>0</v>
      </c>
      <c r="D9" s="1">
        <v>-1.01</v>
      </c>
      <c r="E9" s="1">
        <v>1</v>
      </c>
      <c r="F9" s="1">
        <v>0</v>
      </c>
      <c r="G9" s="1">
        <v>0</v>
      </c>
      <c r="H9" s="1">
        <v>-1.02</v>
      </c>
      <c r="I9" s="1">
        <v>0</v>
      </c>
      <c r="J9" s="1">
        <v>0</v>
      </c>
      <c r="K9" s="1">
        <v>0</v>
      </c>
      <c r="L9" s="1">
        <v>0</v>
      </c>
      <c r="M9" s="1">
        <v>1.0029999999999999</v>
      </c>
      <c r="N9" s="1">
        <v>-1</v>
      </c>
      <c r="O9" s="1">
        <v>0</v>
      </c>
      <c r="P9" s="1">
        <v>0</v>
      </c>
      <c r="Q9" s="1">
        <f t="shared" si="0"/>
        <v>200.00000000000006</v>
      </c>
      <c r="R9" s="1">
        <v>200</v>
      </c>
    </row>
    <row r="10" spans="2:18" x14ac:dyDescent="0.2">
      <c r="B10" s="1">
        <v>0</v>
      </c>
      <c r="C10" s="1">
        <v>0</v>
      </c>
      <c r="D10" s="1">
        <v>0</v>
      </c>
      <c r="E10" s="1">
        <v>-1.01</v>
      </c>
      <c r="F10" s="1">
        <v>1</v>
      </c>
      <c r="G10" s="1">
        <v>0</v>
      </c>
      <c r="H10" s="1">
        <v>0</v>
      </c>
      <c r="I10" s="1">
        <v>-1.02</v>
      </c>
      <c r="J10" s="1">
        <v>0</v>
      </c>
      <c r="K10" s="1">
        <v>0</v>
      </c>
      <c r="L10" s="1">
        <v>0</v>
      </c>
      <c r="M10" s="1">
        <v>0</v>
      </c>
      <c r="N10" s="1">
        <v>1.0029999999999999</v>
      </c>
      <c r="O10" s="1">
        <v>-1</v>
      </c>
      <c r="P10" s="1">
        <v>0</v>
      </c>
      <c r="Q10" s="1">
        <f t="shared" si="0"/>
        <v>-50</v>
      </c>
      <c r="R10" s="1">
        <v>-50</v>
      </c>
    </row>
    <row r="11" spans="2:18" x14ac:dyDescent="0.2">
      <c r="B11" s="1">
        <v>0</v>
      </c>
      <c r="C11" s="1">
        <v>0</v>
      </c>
      <c r="D11" s="1">
        <v>0</v>
      </c>
      <c r="E11" s="1">
        <v>0</v>
      </c>
      <c r="F11" s="1">
        <v>-1.01</v>
      </c>
      <c r="G11" s="1">
        <v>1</v>
      </c>
      <c r="H11" s="1">
        <v>0</v>
      </c>
      <c r="I11" s="1">
        <v>0</v>
      </c>
      <c r="J11" s="1">
        <v>-1.02</v>
      </c>
      <c r="K11" s="1">
        <v>0</v>
      </c>
      <c r="L11" s="1">
        <v>0</v>
      </c>
      <c r="M11" s="1">
        <v>0</v>
      </c>
      <c r="N11" s="1">
        <v>0</v>
      </c>
      <c r="O11" s="1">
        <v>1.0029999999999999</v>
      </c>
      <c r="P11" s="1">
        <v>-1</v>
      </c>
      <c r="Q11" s="1">
        <f t="shared" si="0"/>
        <v>-300</v>
      </c>
      <c r="R11" s="1">
        <v>-300</v>
      </c>
    </row>
    <row r="15" spans="2:18" x14ac:dyDescent="0.2"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  <c r="G15" s="3" t="s">
        <v>13</v>
      </c>
      <c r="H15" s="3" t="s">
        <v>14</v>
      </c>
      <c r="I15" s="3" t="s">
        <v>15</v>
      </c>
      <c r="J15" s="3" t="s">
        <v>16</v>
      </c>
      <c r="K15" s="3" t="s">
        <v>17</v>
      </c>
      <c r="L15" s="3" t="s">
        <v>18</v>
      </c>
      <c r="M15" s="3" t="s">
        <v>19</v>
      </c>
      <c r="N15" s="3" t="s">
        <v>20</v>
      </c>
      <c r="O15" s="3" t="s">
        <v>21</v>
      </c>
      <c r="P15" s="3" t="s">
        <v>22</v>
      </c>
    </row>
    <row r="16" spans="2:18" x14ac:dyDescent="0.2">
      <c r="B16" s="1">
        <v>0</v>
      </c>
      <c r="C16" s="1">
        <v>50.980392156862749</v>
      </c>
      <c r="D16" s="1">
        <v>0</v>
      </c>
      <c r="E16" s="1">
        <v>0</v>
      </c>
      <c r="F16" s="1">
        <v>0</v>
      </c>
      <c r="G16" s="1">
        <v>0</v>
      </c>
      <c r="H16" s="1">
        <v>150</v>
      </c>
      <c r="I16" s="1">
        <v>49.019607843137251</v>
      </c>
      <c r="J16" s="1">
        <v>203.4343635759389</v>
      </c>
      <c r="K16" s="1">
        <v>0</v>
      </c>
      <c r="L16" s="1">
        <v>0</v>
      </c>
      <c r="M16" s="1">
        <v>351.94416749750758</v>
      </c>
      <c r="N16" s="1">
        <v>0</v>
      </c>
      <c r="O16" s="1">
        <v>0</v>
      </c>
      <c r="P16" s="1">
        <v>92.4969491525423</v>
      </c>
    </row>
    <row r="18" spans="2:4" x14ac:dyDescent="0.2">
      <c r="B18" s="3" t="s">
        <v>22</v>
      </c>
      <c r="C18" s="3" t="s">
        <v>13</v>
      </c>
      <c r="D18" s="3" t="s">
        <v>23</v>
      </c>
    </row>
    <row r="19" spans="2:4" x14ac:dyDescent="0.2">
      <c r="B19" s="1">
        <v>1</v>
      </c>
      <c r="C19" s="1">
        <v>-1</v>
      </c>
      <c r="D19" s="1">
        <f>B19*P16+C19*G16</f>
        <v>92.4969491525423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2D12-952F-4862-8FB9-21BC1BAAB956}">
  <dimension ref="A1:L33"/>
  <sheetViews>
    <sheetView showGridLines="0" topLeftCell="A4" workbookViewId="0">
      <selection activeCell="J14" sqref="J14"/>
    </sheetView>
  </sheetViews>
  <sheetFormatPr baseColWidth="10" defaultRowHeight="15" x14ac:dyDescent="0.2"/>
  <cols>
    <col min="1" max="1" width="2.33203125" customWidth="1"/>
    <col min="2" max="2" width="6.5" bestFit="1" customWidth="1"/>
    <col min="3" max="3" width="8.33203125" bestFit="1" customWidth="1"/>
    <col min="4" max="4" width="12" bestFit="1" customWidth="1"/>
    <col min="5" max="5" width="12.6640625" bestFit="1" customWidth="1"/>
    <col min="6" max="6" width="13.1640625" bestFit="1" customWidth="1"/>
    <col min="7" max="8" width="12" bestFit="1" customWidth="1"/>
  </cols>
  <sheetData>
    <row r="1" spans="1:12" x14ac:dyDescent="0.2">
      <c r="A1" s="4" t="s">
        <v>26</v>
      </c>
    </row>
    <row r="2" spans="1:12" x14ac:dyDescent="0.2">
      <c r="A2" s="4" t="s">
        <v>27</v>
      </c>
      <c r="J2" t="s">
        <v>67</v>
      </c>
    </row>
    <row r="3" spans="1:12" x14ac:dyDescent="0.2">
      <c r="A3" s="4" t="s">
        <v>28</v>
      </c>
      <c r="J3">
        <f>50*E30</f>
        <v>-51.864406779661032</v>
      </c>
    </row>
    <row r="4" spans="1:12" x14ac:dyDescent="0.2">
      <c r="J4" t="s">
        <v>68</v>
      </c>
      <c r="L4" s="9">
        <f>J3+'z6-x6'!D19</f>
        <v>40.632542372881268</v>
      </c>
    </row>
    <row r="5" spans="1:12" x14ac:dyDescent="0.2">
      <c r="J5" t="s">
        <v>69</v>
      </c>
    </row>
    <row r="6" spans="1:12" ht="16" thickBot="1" x14ac:dyDescent="0.25">
      <c r="A6" t="s">
        <v>29</v>
      </c>
      <c r="J6">
        <f>100*E30</f>
        <v>-103.72881355932206</v>
      </c>
    </row>
    <row r="7" spans="1:12" x14ac:dyDescent="0.2">
      <c r="B7" s="7"/>
      <c r="C7" s="7"/>
      <c r="D7" s="7" t="s">
        <v>32</v>
      </c>
      <c r="E7" s="7" t="s">
        <v>34</v>
      </c>
      <c r="F7" s="7" t="s">
        <v>36</v>
      </c>
      <c r="G7" s="7" t="s">
        <v>38</v>
      </c>
      <c r="H7" s="7" t="s">
        <v>38</v>
      </c>
      <c r="J7" t="s">
        <v>68</v>
      </c>
      <c r="L7" s="9">
        <f>J6+'z6-x6'!D19</f>
        <v>-11.231864406779763</v>
      </c>
    </row>
    <row r="8" spans="1:12" ht="16" thickBot="1" x14ac:dyDescent="0.25">
      <c r="B8" s="8" t="s">
        <v>30</v>
      </c>
      <c r="C8" s="8" t="s">
        <v>31</v>
      </c>
      <c r="D8" s="8" t="s">
        <v>33</v>
      </c>
      <c r="E8" s="8" t="s">
        <v>35</v>
      </c>
      <c r="F8" s="8" t="s">
        <v>37</v>
      </c>
      <c r="G8" s="8" t="s">
        <v>39</v>
      </c>
      <c r="H8" s="8" t="s">
        <v>40</v>
      </c>
      <c r="J8" t="s">
        <v>70</v>
      </c>
    </row>
    <row r="9" spans="1:12" x14ac:dyDescent="0.2">
      <c r="B9" s="5" t="s">
        <v>46</v>
      </c>
      <c r="C9" s="5" t="s">
        <v>8</v>
      </c>
      <c r="D9" s="5">
        <v>0</v>
      </c>
      <c r="E9" s="5">
        <v>-3.2138644067792764E-3</v>
      </c>
      <c r="F9" s="5">
        <v>0</v>
      </c>
      <c r="G9" s="5">
        <v>3.2138644067792764E-3</v>
      </c>
      <c r="H9" s="5">
        <v>1E+30</v>
      </c>
      <c r="J9" t="s">
        <v>71</v>
      </c>
    </row>
    <row r="10" spans="1:12" x14ac:dyDescent="0.2">
      <c r="B10" s="5" t="s">
        <v>47</v>
      </c>
      <c r="C10" s="5" t="s">
        <v>9</v>
      </c>
      <c r="D10" s="5">
        <v>50.980392156862749</v>
      </c>
      <c r="E10" s="5">
        <v>0</v>
      </c>
      <c r="F10" s="5">
        <v>0</v>
      </c>
      <c r="G10" s="5">
        <v>3.1820439671081946E-3</v>
      </c>
      <c r="H10" s="5">
        <v>1.9552068297734594E-16</v>
      </c>
      <c r="J10">
        <f>400*-1*E30</f>
        <v>414.91525423728825</v>
      </c>
    </row>
    <row r="11" spans="1:12" x14ac:dyDescent="0.2">
      <c r="B11" s="5" t="s">
        <v>48</v>
      </c>
      <c r="C11" s="5" t="s">
        <v>10</v>
      </c>
      <c r="D11" s="5">
        <v>0</v>
      </c>
      <c r="E11" s="5">
        <v>-7.1186440677967304E-3</v>
      </c>
      <c r="F11" s="5">
        <v>0</v>
      </c>
      <c r="G11" s="5">
        <v>7.1186440677967304E-3</v>
      </c>
      <c r="H11" s="5">
        <v>1E+30</v>
      </c>
      <c r="J11" t="s">
        <v>68</v>
      </c>
      <c r="L11" s="9">
        <f>J10+'z6-x6'!D19</f>
        <v>507.41220338983055</v>
      </c>
    </row>
    <row r="12" spans="1:12" x14ac:dyDescent="0.2">
      <c r="B12" s="5" t="s">
        <v>49</v>
      </c>
      <c r="C12" s="5" t="s">
        <v>11</v>
      </c>
      <c r="D12" s="5">
        <v>0</v>
      </c>
      <c r="E12" s="5">
        <v>-3.1508474576267416E-3</v>
      </c>
      <c r="F12" s="5">
        <v>0</v>
      </c>
      <c r="G12" s="5">
        <v>3.1508474576267416E-3</v>
      </c>
      <c r="H12" s="5">
        <v>1E+30</v>
      </c>
    </row>
    <row r="13" spans="1:12" x14ac:dyDescent="0.2">
      <c r="B13" s="5" t="s">
        <v>50</v>
      </c>
      <c r="C13" s="5" t="s">
        <v>12</v>
      </c>
      <c r="D13" s="5">
        <v>0</v>
      </c>
      <c r="E13" s="5">
        <v>-1.9168694409543718E-16</v>
      </c>
      <c r="F13" s="5">
        <v>0</v>
      </c>
      <c r="G13" s="5">
        <v>1.9168694409543718E-16</v>
      </c>
      <c r="H13" s="5">
        <v>1E+30</v>
      </c>
      <c r="J13" t="s">
        <v>72</v>
      </c>
    </row>
    <row r="14" spans="1:12" x14ac:dyDescent="0.2">
      <c r="B14" s="5" t="s">
        <v>51</v>
      </c>
      <c r="C14" s="5" t="s">
        <v>13</v>
      </c>
      <c r="D14" s="5">
        <v>0</v>
      </c>
      <c r="E14" s="5">
        <v>0</v>
      </c>
      <c r="F14" s="5">
        <v>-1</v>
      </c>
      <c r="G14" s="5">
        <v>0</v>
      </c>
      <c r="H14" s="5">
        <v>1E+30</v>
      </c>
      <c r="J14">
        <f>80*-1*E32</f>
        <v>81.599999999999994</v>
      </c>
    </row>
    <row r="15" spans="1:12" x14ac:dyDescent="0.2">
      <c r="B15" s="5" t="s">
        <v>52</v>
      </c>
      <c r="C15" s="5" t="s">
        <v>14</v>
      </c>
      <c r="D15" s="5">
        <v>150</v>
      </c>
      <c r="E15" s="5">
        <v>0</v>
      </c>
      <c r="F15" s="5">
        <v>0</v>
      </c>
      <c r="G15" s="5">
        <v>3.9975355932208448E-3</v>
      </c>
      <c r="H15" s="5">
        <v>3.2138644067792764E-3</v>
      </c>
      <c r="J15" t="s">
        <v>68</v>
      </c>
      <c r="L15" s="9">
        <f>J14+'z6-x6'!D19</f>
        <v>174.09694915254229</v>
      </c>
    </row>
    <row r="16" spans="1:12" x14ac:dyDescent="0.2">
      <c r="B16" s="5" t="s">
        <v>53</v>
      </c>
      <c r="C16" s="5" t="s">
        <v>15</v>
      </c>
      <c r="D16" s="5">
        <v>49.019607843137251</v>
      </c>
      <c r="E16" s="5">
        <v>0</v>
      </c>
      <c r="F16" s="5">
        <v>0</v>
      </c>
      <c r="G16" s="5">
        <v>1.9552068297734594E-16</v>
      </c>
      <c r="H16" s="5">
        <v>3.1820439671081946E-3</v>
      </c>
    </row>
    <row r="17" spans="1:10" x14ac:dyDescent="0.2">
      <c r="B17" s="5" t="s">
        <v>54</v>
      </c>
      <c r="C17" s="5" t="s">
        <v>16</v>
      </c>
      <c r="D17" s="5">
        <v>203.4343635759389</v>
      </c>
      <c r="E17" s="5">
        <v>0</v>
      </c>
      <c r="F17" s="5">
        <v>0</v>
      </c>
      <c r="G17" s="5">
        <v>7.0693069306929949E-3</v>
      </c>
      <c r="H17" s="5">
        <v>1.9358483463103558E-16</v>
      </c>
      <c r="J17" t="s">
        <v>73</v>
      </c>
    </row>
    <row r="18" spans="1:10" x14ac:dyDescent="0.2">
      <c r="B18" s="5" t="s">
        <v>55</v>
      </c>
      <c r="C18" s="5" t="s">
        <v>17</v>
      </c>
      <c r="D18" s="5">
        <v>0</v>
      </c>
      <c r="E18" s="5">
        <v>-3.9975355932208448E-3</v>
      </c>
      <c r="F18" s="5">
        <v>0</v>
      </c>
      <c r="G18" s="5">
        <v>3.9975355932208448E-3</v>
      </c>
      <c r="H18" s="5">
        <v>1E+30</v>
      </c>
      <c r="J18" s="9">
        <f>F30+G30</f>
        <v>239.17189542483652</v>
      </c>
    </row>
    <row r="19" spans="1:10" x14ac:dyDescent="0.2">
      <c r="B19" s="5" t="s">
        <v>56</v>
      </c>
      <c r="C19" s="5" t="s">
        <v>18</v>
      </c>
      <c r="D19" s="5">
        <v>0</v>
      </c>
      <c r="E19" s="5">
        <v>-7.1400000000001462E-3</v>
      </c>
      <c r="F19" s="5">
        <v>0</v>
      </c>
      <c r="G19" s="5">
        <v>7.1400000000001462E-3</v>
      </c>
      <c r="H19" s="5">
        <v>1E+30</v>
      </c>
      <c r="J19">
        <f>G30*E30</f>
        <v>-92.4969491525423</v>
      </c>
    </row>
    <row r="20" spans="1:10" x14ac:dyDescent="0.2">
      <c r="B20" s="5" t="s">
        <v>57</v>
      </c>
      <c r="C20" s="5" t="s">
        <v>19</v>
      </c>
      <c r="D20" s="5">
        <v>351.94416749750758</v>
      </c>
      <c r="E20" s="5">
        <v>0</v>
      </c>
      <c r="F20" s="5">
        <v>0</v>
      </c>
      <c r="G20" s="5">
        <v>3.9309100000004971E-3</v>
      </c>
      <c r="H20" s="5">
        <v>3.1602999999996214E-3</v>
      </c>
    </row>
    <row r="21" spans="1:10" x14ac:dyDescent="0.2">
      <c r="B21" s="5" t="s">
        <v>58</v>
      </c>
      <c r="C21" s="5" t="s">
        <v>20</v>
      </c>
      <c r="D21" s="5">
        <v>0</v>
      </c>
      <c r="E21" s="5">
        <v>-3.9191525423734243E-3</v>
      </c>
      <c r="F21" s="5">
        <v>0</v>
      </c>
      <c r="G21" s="5">
        <v>3.9191525423734243E-3</v>
      </c>
      <c r="H21" s="5">
        <v>1E+30</v>
      </c>
      <c r="J21" t="s">
        <v>74</v>
      </c>
    </row>
    <row r="22" spans="1:10" x14ac:dyDescent="0.2">
      <c r="B22" s="5" t="s">
        <v>59</v>
      </c>
      <c r="C22" s="5" t="s">
        <v>21</v>
      </c>
      <c r="D22" s="5">
        <v>0</v>
      </c>
      <c r="E22" s="5">
        <v>-6.9999999999999256E-3</v>
      </c>
      <c r="F22" s="5">
        <v>0</v>
      </c>
      <c r="G22" s="5">
        <v>6.9999999999999256E-3</v>
      </c>
      <c r="H22" s="5">
        <v>1E+30</v>
      </c>
    </row>
    <row r="23" spans="1:10" ht="16" thickBot="1" x14ac:dyDescent="0.25">
      <c r="B23" s="6" t="s">
        <v>60</v>
      </c>
      <c r="C23" s="6" t="s">
        <v>22</v>
      </c>
      <c r="D23" s="6">
        <v>92.4969491525423</v>
      </c>
      <c r="E23" s="6">
        <v>0</v>
      </c>
      <c r="F23" s="6">
        <v>1</v>
      </c>
      <c r="G23" s="6">
        <v>0</v>
      </c>
      <c r="H23" s="6">
        <v>1</v>
      </c>
    </row>
    <row r="25" spans="1:10" ht="16" thickBot="1" x14ac:dyDescent="0.25">
      <c r="A25" t="s">
        <v>41</v>
      </c>
    </row>
    <row r="26" spans="1:10" x14ac:dyDescent="0.2">
      <c r="B26" s="7"/>
      <c r="C26" s="7"/>
      <c r="D26" s="7" t="s">
        <v>32</v>
      </c>
      <c r="E26" s="7" t="s">
        <v>42</v>
      </c>
      <c r="F26" s="7" t="s">
        <v>44</v>
      </c>
      <c r="G26" s="7" t="s">
        <v>38</v>
      </c>
      <c r="H26" s="7" t="s">
        <v>38</v>
      </c>
    </row>
    <row r="27" spans="1:10" ht="16" thickBot="1" x14ac:dyDescent="0.25">
      <c r="B27" s="8" t="s">
        <v>30</v>
      </c>
      <c r="C27" s="8" t="s">
        <v>31</v>
      </c>
      <c r="D27" s="8" t="s">
        <v>33</v>
      </c>
      <c r="E27" s="8" t="s">
        <v>43</v>
      </c>
      <c r="F27" s="8" t="s">
        <v>45</v>
      </c>
      <c r="G27" s="8" t="s">
        <v>39</v>
      </c>
      <c r="H27" s="8" t="s">
        <v>40</v>
      </c>
    </row>
    <row r="28" spans="1:10" x14ac:dyDescent="0.2">
      <c r="B28" s="5" t="s">
        <v>61</v>
      </c>
      <c r="C28" s="5" t="s">
        <v>23</v>
      </c>
      <c r="D28" s="5">
        <v>-50</v>
      </c>
      <c r="E28" s="5">
        <v>-1.0099999999999998</v>
      </c>
      <c r="F28" s="5">
        <v>-50</v>
      </c>
      <c r="G28" s="5">
        <v>50</v>
      </c>
      <c r="H28" s="5">
        <v>52.000000000000007</v>
      </c>
    </row>
    <row r="29" spans="1:10" x14ac:dyDescent="0.2">
      <c r="B29" s="5" t="s">
        <v>62</v>
      </c>
      <c r="C29" s="5" t="s">
        <v>23</v>
      </c>
      <c r="D29" s="5">
        <v>-300</v>
      </c>
      <c r="E29" s="5">
        <v>-1</v>
      </c>
      <c r="F29" s="5">
        <v>-300</v>
      </c>
      <c r="G29" s="5">
        <v>92.4969491525423</v>
      </c>
      <c r="H29" s="5">
        <v>1E+30</v>
      </c>
    </row>
    <row r="30" spans="1:10" x14ac:dyDescent="0.2">
      <c r="B30" s="5" t="s">
        <v>63</v>
      </c>
      <c r="C30" s="5" t="s">
        <v>23</v>
      </c>
      <c r="D30" s="5">
        <v>150</v>
      </c>
      <c r="E30" s="5">
        <v>-1.0372881355932206</v>
      </c>
      <c r="F30" s="5">
        <v>150</v>
      </c>
      <c r="G30" s="5">
        <v>89.171895424836507</v>
      </c>
      <c r="H30" s="5">
        <v>150</v>
      </c>
    </row>
    <row r="31" spans="1:10" x14ac:dyDescent="0.2">
      <c r="B31" s="5" t="s">
        <v>64</v>
      </c>
      <c r="C31" s="5" t="s">
        <v>23</v>
      </c>
      <c r="D31" s="5">
        <v>100</v>
      </c>
      <c r="E31" s="5">
        <v>-1.0302</v>
      </c>
      <c r="F31" s="5">
        <v>100</v>
      </c>
      <c r="G31" s="5">
        <v>49.019607843137251</v>
      </c>
      <c r="H31" s="5">
        <v>50.980392156862749</v>
      </c>
    </row>
    <row r="32" spans="1:10" x14ac:dyDescent="0.2">
      <c r="B32" s="5" t="s">
        <v>65</v>
      </c>
      <c r="C32" s="5" t="s">
        <v>23</v>
      </c>
      <c r="D32" s="5">
        <v>-200.00000000000006</v>
      </c>
      <c r="E32" s="5">
        <v>-1.02</v>
      </c>
      <c r="F32" s="5">
        <v>-200</v>
      </c>
      <c r="G32" s="5">
        <v>90.683283482884605</v>
      </c>
      <c r="H32" s="5">
        <v>203.4343635759389</v>
      </c>
    </row>
    <row r="33" spans="2:8" ht="16" thickBot="1" x14ac:dyDescent="0.25">
      <c r="B33" s="6" t="s">
        <v>66</v>
      </c>
      <c r="C33" s="6" t="s">
        <v>23</v>
      </c>
      <c r="D33" s="6">
        <v>200.00000000000006</v>
      </c>
      <c r="E33" s="6">
        <v>-1.0169491525423731</v>
      </c>
      <c r="F33" s="6">
        <v>200</v>
      </c>
      <c r="G33" s="6">
        <v>90.955333333333243</v>
      </c>
      <c r="H33" s="6">
        <v>204.0446666666667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A5953-DCC7-4D10-BCA9-4F03F995D431}">
  <dimension ref="A2:R25"/>
  <sheetViews>
    <sheetView workbookViewId="0">
      <selection activeCell="A12" sqref="A12:P17"/>
    </sheetView>
  </sheetViews>
  <sheetFormatPr baseColWidth="10" defaultRowHeight="15" x14ac:dyDescent="0.2"/>
  <cols>
    <col min="18" max="18" width="12.5" bestFit="1" customWidth="1"/>
  </cols>
  <sheetData>
    <row r="2" spans="1:18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J2" t="s">
        <v>25</v>
      </c>
    </row>
    <row r="3" spans="1:18" ht="32" x14ac:dyDescent="0.2">
      <c r="B3" s="2" t="s">
        <v>7</v>
      </c>
      <c r="C3" s="1">
        <v>-150</v>
      </c>
      <c r="D3" s="1">
        <v>-100</v>
      </c>
      <c r="E3" s="1">
        <v>200</v>
      </c>
      <c r="F3" s="1">
        <v>-200</v>
      </c>
      <c r="G3" s="1">
        <v>50</v>
      </c>
      <c r="H3" s="1">
        <v>300</v>
      </c>
    </row>
    <row r="5" spans="1:18" x14ac:dyDescent="0.2"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  <c r="N5" s="3" t="s">
        <v>20</v>
      </c>
      <c r="O5" s="3" t="s">
        <v>21</v>
      </c>
      <c r="P5" s="3" t="s">
        <v>22</v>
      </c>
      <c r="Q5" s="3" t="s">
        <v>23</v>
      </c>
      <c r="R5" s="3" t="s">
        <v>24</v>
      </c>
    </row>
    <row r="6" spans="1:18" x14ac:dyDescent="0.2">
      <c r="A6" s="3" t="s">
        <v>1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-1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f>SUMPRODUCT($B$22:$P$22,B6:P6)</f>
        <v>150</v>
      </c>
      <c r="R6" s="1">
        <v>150</v>
      </c>
    </row>
    <row r="7" spans="1:18" x14ac:dyDescent="0.2">
      <c r="A7" s="3" t="s">
        <v>2</v>
      </c>
      <c r="B7" s="1">
        <v>-1.01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1.0029999999999999</v>
      </c>
      <c r="L7" s="1">
        <v>-1</v>
      </c>
      <c r="M7" s="1">
        <v>0</v>
      </c>
      <c r="N7" s="1">
        <v>0</v>
      </c>
      <c r="O7" s="1">
        <v>0</v>
      </c>
      <c r="P7" s="1">
        <v>0</v>
      </c>
      <c r="Q7" s="1">
        <f t="shared" ref="Q7:Q10" si="0">SUMPRODUCT($B$22:$P$22,B7:P7)</f>
        <v>99.999999999999986</v>
      </c>
      <c r="R7" s="1">
        <v>100</v>
      </c>
    </row>
    <row r="8" spans="1:18" x14ac:dyDescent="0.2">
      <c r="A8" s="3" t="s">
        <v>3</v>
      </c>
      <c r="B8" s="1">
        <v>0</v>
      </c>
      <c r="C8" s="1">
        <v>-1.01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1.0029999999999999</v>
      </c>
      <c r="M8" s="1">
        <v>-1</v>
      </c>
      <c r="N8" s="1">
        <v>0</v>
      </c>
      <c r="O8" s="1">
        <v>0</v>
      </c>
      <c r="P8" s="1">
        <v>0</v>
      </c>
      <c r="Q8" s="1">
        <f t="shared" si="0"/>
        <v>-199.99999999999997</v>
      </c>
      <c r="R8" s="1">
        <v>-200</v>
      </c>
    </row>
    <row r="9" spans="1:18" x14ac:dyDescent="0.2">
      <c r="A9" s="3" t="s">
        <v>4</v>
      </c>
      <c r="B9" s="1">
        <v>0</v>
      </c>
      <c r="C9" s="1">
        <v>0</v>
      </c>
      <c r="D9" s="1">
        <v>-1.01</v>
      </c>
      <c r="E9" s="1">
        <v>1</v>
      </c>
      <c r="F9" s="1">
        <v>0</v>
      </c>
      <c r="G9" s="1">
        <v>0</v>
      </c>
      <c r="H9" s="1">
        <v>-1.02</v>
      </c>
      <c r="I9" s="1">
        <v>0</v>
      </c>
      <c r="J9" s="1">
        <v>0</v>
      </c>
      <c r="K9" s="1">
        <v>0</v>
      </c>
      <c r="L9" s="1">
        <v>0</v>
      </c>
      <c r="M9" s="1">
        <v>1.0029999999999999</v>
      </c>
      <c r="N9" s="1">
        <v>-1</v>
      </c>
      <c r="O9" s="1">
        <v>0</v>
      </c>
      <c r="P9" s="1">
        <v>0</v>
      </c>
      <c r="Q9" s="1">
        <f t="shared" si="0"/>
        <v>200</v>
      </c>
      <c r="R9" s="1">
        <v>200</v>
      </c>
    </row>
    <row r="10" spans="1:18" x14ac:dyDescent="0.2">
      <c r="A10" s="3" t="s">
        <v>5</v>
      </c>
      <c r="B10" s="1">
        <v>0</v>
      </c>
      <c r="C10" s="1">
        <v>0</v>
      </c>
      <c r="D10" s="1">
        <v>0</v>
      </c>
      <c r="E10" s="1">
        <v>-1.01</v>
      </c>
      <c r="F10" s="1">
        <v>1</v>
      </c>
      <c r="G10" s="1">
        <v>0</v>
      </c>
      <c r="H10" s="1">
        <v>0</v>
      </c>
      <c r="I10" s="1">
        <v>-1.02</v>
      </c>
      <c r="J10" s="1">
        <v>0</v>
      </c>
      <c r="K10" s="1">
        <v>0</v>
      </c>
      <c r="L10" s="1">
        <v>0</v>
      </c>
      <c r="M10" s="1">
        <v>0</v>
      </c>
      <c r="N10" s="1">
        <v>1.0029999999999999</v>
      </c>
      <c r="O10" s="1">
        <v>-1</v>
      </c>
      <c r="P10" s="1">
        <v>0</v>
      </c>
      <c r="Q10" s="1">
        <f t="shared" si="0"/>
        <v>-50</v>
      </c>
      <c r="R10" s="1">
        <v>-50</v>
      </c>
    </row>
    <row r="11" spans="1:18" x14ac:dyDescent="0.2">
      <c r="A11" s="3" t="s">
        <v>6</v>
      </c>
      <c r="B11" s="1">
        <v>0</v>
      </c>
      <c r="C11" s="1">
        <v>0</v>
      </c>
      <c r="D11" s="1">
        <v>0</v>
      </c>
      <c r="E11" s="1">
        <v>0</v>
      </c>
      <c r="F11" s="1">
        <v>-1.01</v>
      </c>
      <c r="G11" s="1">
        <v>1</v>
      </c>
      <c r="H11" s="1">
        <v>0</v>
      </c>
      <c r="I11" s="1">
        <v>0</v>
      </c>
      <c r="J11" s="1">
        <v>-1.02</v>
      </c>
      <c r="K11" s="1">
        <v>0</v>
      </c>
      <c r="L11" s="1">
        <v>0</v>
      </c>
      <c r="M11" s="1">
        <v>0</v>
      </c>
      <c r="N11" s="1">
        <v>0</v>
      </c>
      <c r="O11" s="1">
        <v>1.0029999999999999</v>
      </c>
      <c r="P11" s="1">
        <v>-1</v>
      </c>
      <c r="Q11" s="1">
        <f>SUMPRODUCT($B$22:$P$22,B11:P11)</f>
        <v>-300</v>
      </c>
      <c r="R11" s="1">
        <v>-300</v>
      </c>
    </row>
    <row r="12" spans="1:18" x14ac:dyDescent="0.2">
      <c r="A12" s="3" t="s">
        <v>8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f t="shared" ref="Q12:Q17" si="1">SUMPRODUCT($B$22:$P$22,B12:P12)</f>
        <v>0</v>
      </c>
      <c r="R12" s="1">
        <v>300</v>
      </c>
    </row>
    <row r="13" spans="1:18" x14ac:dyDescent="0.2">
      <c r="A13" s="3" t="s">
        <v>9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f t="shared" si="1"/>
        <v>50.980392156862735</v>
      </c>
      <c r="R13" s="1">
        <v>300</v>
      </c>
    </row>
    <row r="14" spans="1:18" x14ac:dyDescent="0.2">
      <c r="A14" s="3" t="s">
        <v>10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f t="shared" si="1"/>
        <v>0</v>
      </c>
      <c r="R14" s="1">
        <v>300</v>
      </c>
    </row>
    <row r="15" spans="1:18" x14ac:dyDescent="0.2">
      <c r="A15" s="3" t="s">
        <v>11</v>
      </c>
      <c r="B15" s="1">
        <v>0</v>
      </c>
      <c r="C15" s="1">
        <v>0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f t="shared" si="1"/>
        <v>0</v>
      </c>
      <c r="R15" s="1">
        <v>300</v>
      </c>
    </row>
    <row r="16" spans="1:18" x14ac:dyDescent="0.2">
      <c r="A16" s="3" t="s">
        <v>12</v>
      </c>
      <c r="B16" s="1">
        <v>0</v>
      </c>
      <c r="C16" s="1">
        <v>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f t="shared" si="1"/>
        <v>0</v>
      </c>
      <c r="R16" s="1">
        <v>300</v>
      </c>
    </row>
    <row r="17" spans="1:18" x14ac:dyDescent="0.2">
      <c r="A17" s="3" t="s">
        <v>13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f t="shared" si="1"/>
        <v>0</v>
      </c>
      <c r="R17" s="1">
        <v>300</v>
      </c>
    </row>
    <row r="21" spans="1:18" x14ac:dyDescent="0.2">
      <c r="B21" s="3" t="s">
        <v>8</v>
      </c>
      <c r="C21" s="3" t="s">
        <v>9</v>
      </c>
      <c r="D21" s="3" t="s">
        <v>10</v>
      </c>
      <c r="E21" s="3" t="s">
        <v>11</v>
      </c>
      <c r="F21" s="3" t="s">
        <v>12</v>
      </c>
      <c r="G21" s="3" t="s">
        <v>13</v>
      </c>
      <c r="H21" s="3" t="s">
        <v>14</v>
      </c>
      <c r="I21" s="3" t="s">
        <v>15</v>
      </c>
      <c r="J21" s="3" t="s">
        <v>16</v>
      </c>
      <c r="K21" s="3" t="s">
        <v>17</v>
      </c>
      <c r="L21" s="3" t="s">
        <v>18</v>
      </c>
      <c r="M21" s="3" t="s">
        <v>19</v>
      </c>
      <c r="N21" s="3" t="s">
        <v>20</v>
      </c>
      <c r="O21" s="3" t="s">
        <v>21</v>
      </c>
      <c r="P21" s="3" t="s">
        <v>22</v>
      </c>
    </row>
    <row r="22" spans="1:18" x14ac:dyDescent="0.2">
      <c r="B22" s="1">
        <v>0</v>
      </c>
      <c r="C22" s="1">
        <v>50.980392156862735</v>
      </c>
      <c r="D22" s="1">
        <v>0</v>
      </c>
      <c r="E22" s="1">
        <v>0</v>
      </c>
      <c r="F22" s="1">
        <v>0</v>
      </c>
      <c r="G22" s="1">
        <v>0</v>
      </c>
      <c r="H22" s="1">
        <v>150</v>
      </c>
      <c r="I22" s="1">
        <v>49.019607843137251</v>
      </c>
      <c r="J22" s="1">
        <v>203.4343635759389</v>
      </c>
      <c r="K22" s="1">
        <v>0</v>
      </c>
      <c r="L22" s="1">
        <v>0</v>
      </c>
      <c r="M22" s="1">
        <v>351.94416749750752</v>
      </c>
      <c r="N22" s="1">
        <v>0</v>
      </c>
      <c r="O22" s="1">
        <v>0</v>
      </c>
      <c r="P22" s="1">
        <v>92.4969491525423</v>
      </c>
    </row>
    <row r="24" spans="1:18" x14ac:dyDescent="0.2">
      <c r="B24" s="3" t="s">
        <v>22</v>
      </c>
      <c r="C24" s="3" t="s">
        <v>13</v>
      </c>
      <c r="D24" s="3" t="s">
        <v>23</v>
      </c>
    </row>
    <row r="25" spans="1:18" x14ac:dyDescent="0.2">
      <c r="B25" s="1">
        <v>1</v>
      </c>
      <c r="C25" s="1">
        <v>-1</v>
      </c>
      <c r="D25" s="1">
        <f>B25*P22+C25*G22</f>
        <v>92.4969491525423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1216F-B874-4129-9147-81B81BD7D9C3}">
  <dimension ref="A1:H39"/>
  <sheetViews>
    <sheetView showGridLines="0" tabSelected="1" topLeftCell="A5" workbookViewId="0">
      <selection activeCell="J27" sqref="J27"/>
    </sheetView>
  </sheetViews>
  <sheetFormatPr baseColWidth="10" defaultRowHeight="15" x14ac:dyDescent="0.2"/>
  <cols>
    <col min="1" max="1" width="2.33203125" customWidth="1"/>
    <col min="2" max="2" width="6.5" bestFit="1" customWidth="1"/>
    <col min="3" max="3" width="12.1640625" bestFit="1" customWidth="1"/>
    <col min="4" max="4" width="12" bestFit="1" customWidth="1"/>
    <col min="5" max="5" width="12.6640625" bestFit="1" customWidth="1"/>
    <col min="6" max="6" width="13.1640625" bestFit="1" customWidth="1"/>
    <col min="7" max="8" width="12" bestFit="1" customWidth="1"/>
  </cols>
  <sheetData>
    <row r="1" spans="1:8" x14ac:dyDescent="0.2">
      <c r="A1" s="4" t="s">
        <v>26</v>
      </c>
    </row>
    <row r="2" spans="1:8" x14ac:dyDescent="0.2">
      <c r="A2" s="4" t="s">
        <v>75</v>
      </c>
    </row>
    <row r="3" spans="1:8" x14ac:dyDescent="0.2">
      <c r="A3" s="4" t="s">
        <v>97</v>
      </c>
    </row>
    <row r="6" spans="1:8" ht="16" thickBot="1" x14ac:dyDescent="0.25">
      <c r="A6" t="s">
        <v>29</v>
      </c>
    </row>
    <row r="7" spans="1:8" x14ac:dyDescent="0.2">
      <c r="B7" s="7"/>
      <c r="C7" s="7"/>
      <c r="D7" s="7" t="s">
        <v>32</v>
      </c>
      <c r="E7" s="7" t="s">
        <v>34</v>
      </c>
      <c r="F7" s="7" t="s">
        <v>36</v>
      </c>
      <c r="G7" s="7" t="s">
        <v>38</v>
      </c>
      <c r="H7" s="7" t="s">
        <v>38</v>
      </c>
    </row>
    <row r="8" spans="1:8" ht="16" thickBot="1" x14ac:dyDescent="0.25">
      <c r="B8" s="8" t="s">
        <v>30</v>
      </c>
      <c r="C8" s="8" t="s">
        <v>31</v>
      </c>
      <c r="D8" s="8" t="s">
        <v>33</v>
      </c>
      <c r="E8" s="8" t="s">
        <v>35</v>
      </c>
      <c r="F8" s="8" t="s">
        <v>37</v>
      </c>
      <c r="G8" s="8" t="s">
        <v>39</v>
      </c>
      <c r="H8" s="8" t="s">
        <v>40</v>
      </c>
    </row>
    <row r="9" spans="1:8" x14ac:dyDescent="0.2">
      <c r="B9" s="5" t="s">
        <v>76</v>
      </c>
      <c r="C9" s="5" t="s">
        <v>8</v>
      </c>
      <c r="D9" s="5">
        <v>0</v>
      </c>
      <c r="E9" s="5">
        <v>-3.2138644067792764E-3</v>
      </c>
      <c r="F9" s="5">
        <v>0</v>
      </c>
      <c r="G9" s="5">
        <v>3.2138644067792764E-3</v>
      </c>
      <c r="H9" s="5">
        <v>1E+30</v>
      </c>
    </row>
    <row r="10" spans="1:8" x14ac:dyDescent="0.2">
      <c r="B10" s="5" t="s">
        <v>77</v>
      </c>
      <c r="C10" s="5" t="s">
        <v>9</v>
      </c>
      <c r="D10" s="5">
        <v>50.980392156862749</v>
      </c>
      <c r="E10" s="5">
        <v>0</v>
      </c>
      <c r="F10" s="5">
        <v>0</v>
      </c>
      <c r="G10" s="5">
        <v>3.1820439671081946E-3</v>
      </c>
      <c r="H10" s="5">
        <v>1.9552068297734594E-16</v>
      </c>
    </row>
    <row r="11" spans="1:8" x14ac:dyDescent="0.2">
      <c r="B11" s="5" t="s">
        <v>78</v>
      </c>
      <c r="C11" s="5" t="s">
        <v>10</v>
      </c>
      <c r="D11" s="5">
        <v>0</v>
      </c>
      <c r="E11" s="5">
        <v>-7.1186440677967304E-3</v>
      </c>
      <c r="F11" s="5">
        <v>0</v>
      </c>
      <c r="G11" s="5">
        <v>7.1186440677967304E-3</v>
      </c>
      <c r="H11" s="5">
        <v>1E+30</v>
      </c>
    </row>
    <row r="12" spans="1:8" x14ac:dyDescent="0.2">
      <c r="B12" s="5" t="s">
        <v>79</v>
      </c>
      <c r="C12" s="5" t="s">
        <v>11</v>
      </c>
      <c r="D12" s="5">
        <v>0</v>
      </c>
      <c r="E12" s="5">
        <v>-3.1508474576267416E-3</v>
      </c>
      <c r="F12" s="5">
        <v>0</v>
      </c>
      <c r="G12" s="5">
        <v>3.1508474576267416E-3</v>
      </c>
      <c r="H12" s="5">
        <v>1E+30</v>
      </c>
    </row>
    <row r="13" spans="1:8" x14ac:dyDescent="0.2">
      <c r="B13" s="5" t="s">
        <v>80</v>
      </c>
      <c r="C13" s="5" t="s">
        <v>12</v>
      </c>
      <c r="D13" s="5">
        <v>0</v>
      </c>
      <c r="E13" s="5">
        <v>-1.9168694409543718E-16</v>
      </c>
      <c r="F13" s="5">
        <v>0</v>
      </c>
      <c r="G13" s="5">
        <v>1.9168694409543718E-16</v>
      </c>
      <c r="H13" s="5">
        <v>1E+30</v>
      </c>
    </row>
    <row r="14" spans="1:8" x14ac:dyDescent="0.2">
      <c r="B14" s="5" t="s">
        <v>81</v>
      </c>
      <c r="C14" s="5" t="s">
        <v>13</v>
      </c>
      <c r="D14" s="5">
        <v>0</v>
      </c>
      <c r="E14" s="5">
        <v>0</v>
      </c>
      <c r="F14" s="5">
        <v>-1</v>
      </c>
      <c r="G14" s="5">
        <v>0</v>
      </c>
      <c r="H14" s="5">
        <v>1E+30</v>
      </c>
    </row>
    <row r="15" spans="1:8" x14ac:dyDescent="0.2">
      <c r="B15" s="5" t="s">
        <v>82</v>
      </c>
      <c r="C15" s="5" t="s">
        <v>14</v>
      </c>
      <c r="D15" s="5">
        <v>150</v>
      </c>
      <c r="E15" s="5">
        <v>0</v>
      </c>
      <c r="F15" s="5">
        <v>0</v>
      </c>
      <c r="G15" s="5">
        <v>3.9975355932208448E-3</v>
      </c>
      <c r="H15" s="5">
        <v>3.2138644067792764E-3</v>
      </c>
    </row>
    <row r="16" spans="1:8" x14ac:dyDescent="0.2">
      <c r="B16" s="5" t="s">
        <v>83</v>
      </c>
      <c r="C16" s="5" t="s">
        <v>15</v>
      </c>
      <c r="D16" s="5">
        <v>49.019607843137251</v>
      </c>
      <c r="E16" s="5">
        <v>0</v>
      </c>
      <c r="F16" s="5">
        <v>0</v>
      </c>
      <c r="G16" s="5">
        <v>1.9552068297734594E-16</v>
      </c>
      <c r="H16" s="5">
        <v>3.1820439671081946E-3</v>
      </c>
    </row>
    <row r="17" spans="1:8" x14ac:dyDescent="0.2">
      <c r="B17" s="5" t="s">
        <v>84</v>
      </c>
      <c r="C17" s="5" t="s">
        <v>16</v>
      </c>
      <c r="D17" s="5">
        <v>203.4343635759389</v>
      </c>
      <c r="E17" s="5">
        <v>0</v>
      </c>
      <c r="F17" s="5">
        <v>0</v>
      </c>
      <c r="G17" s="5">
        <v>7.0693069306929949E-3</v>
      </c>
      <c r="H17" s="5">
        <v>1.9358483463103558E-16</v>
      </c>
    </row>
    <row r="18" spans="1:8" x14ac:dyDescent="0.2">
      <c r="B18" s="5" t="s">
        <v>85</v>
      </c>
      <c r="C18" s="5" t="s">
        <v>17</v>
      </c>
      <c r="D18" s="5">
        <v>0</v>
      </c>
      <c r="E18" s="5">
        <v>-3.9975355932208448E-3</v>
      </c>
      <c r="F18" s="5">
        <v>0</v>
      </c>
      <c r="G18" s="5">
        <v>3.9975355932208448E-3</v>
      </c>
      <c r="H18" s="5">
        <v>1E+30</v>
      </c>
    </row>
    <row r="19" spans="1:8" x14ac:dyDescent="0.2">
      <c r="B19" s="5" t="s">
        <v>86</v>
      </c>
      <c r="C19" s="5" t="s">
        <v>18</v>
      </c>
      <c r="D19" s="5">
        <v>0</v>
      </c>
      <c r="E19" s="5">
        <v>-7.1400000000001462E-3</v>
      </c>
      <c r="F19" s="5">
        <v>0</v>
      </c>
      <c r="G19" s="5">
        <v>7.1400000000001462E-3</v>
      </c>
      <c r="H19" s="5">
        <v>1E+30</v>
      </c>
    </row>
    <row r="20" spans="1:8" x14ac:dyDescent="0.2">
      <c r="B20" s="5" t="s">
        <v>87</v>
      </c>
      <c r="C20" s="5" t="s">
        <v>19</v>
      </c>
      <c r="D20" s="5">
        <v>351.94416749750752</v>
      </c>
      <c r="E20" s="5">
        <v>0</v>
      </c>
      <c r="F20" s="5">
        <v>0</v>
      </c>
      <c r="G20" s="5">
        <v>3.9309100000004971E-3</v>
      </c>
      <c r="H20" s="5">
        <v>3.1602999999996214E-3</v>
      </c>
    </row>
    <row r="21" spans="1:8" x14ac:dyDescent="0.2">
      <c r="B21" s="5" t="s">
        <v>88</v>
      </c>
      <c r="C21" s="5" t="s">
        <v>20</v>
      </c>
      <c r="D21" s="5">
        <v>0</v>
      </c>
      <c r="E21" s="5">
        <v>-3.9191525423734243E-3</v>
      </c>
      <c r="F21" s="5">
        <v>0</v>
      </c>
      <c r="G21" s="5">
        <v>3.9191525423734243E-3</v>
      </c>
      <c r="H21" s="5">
        <v>1E+30</v>
      </c>
    </row>
    <row r="22" spans="1:8" x14ac:dyDescent="0.2">
      <c r="B22" s="5" t="s">
        <v>89</v>
      </c>
      <c r="C22" s="5" t="s">
        <v>21</v>
      </c>
      <c r="D22" s="5">
        <v>0</v>
      </c>
      <c r="E22" s="5">
        <v>-6.9999999999999256E-3</v>
      </c>
      <c r="F22" s="5">
        <v>0</v>
      </c>
      <c r="G22" s="5">
        <v>6.9999999999999256E-3</v>
      </c>
      <c r="H22" s="5">
        <v>1E+30</v>
      </c>
    </row>
    <row r="23" spans="1:8" ht="16" thickBot="1" x14ac:dyDescent="0.25">
      <c r="B23" s="6" t="s">
        <v>90</v>
      </c>
      <c r="C23" s="6" t="s">
        <v>22</v>
      </c>
      <c r="D23" s="6">
        <v>92.496949152542285</v>
      </c>
      <c r="E23" s="6">
        <v>0</v>
      </c>
      <c r="F23" s="6">
        <v>1</v>
      </c>
      <c r="G23" s="6">
        <v>0</v>
      </c>
      <c r="H23" s="6">
        <v>1</v>
      </c>
    </row>
    <row r="25" spans="1:8" ht="16" thickBot="1" x14ac:dyDescent="0.25">
      <c r="A25" t="s">
        <v>41</v>
      </c>
    </row>
    <row r="26" spans="1:8" x14ac:dyDescent="0.2">
      <c r="B26" s="7"/>
      <c r="C26" s="7"/>
      <c r="D26" s="7" t="s">
        <v>32</v>
      </c>
      <c r="E26" s="7" t="s">
        <v>42</v>
      </c>
      <c r="F26" s="7" t="s">
        <v>44</v>
      </c>
      <c r="G26" s="7" t="s">
        <v>38</v>
      </c>
      <c r="H26" s="7" t="s">
        <v>38</v>
      </c>
    </row>
    <row r="27" spans="1:8" ht="16" thickBot="1" x14ac:dyDescent="0.25">
      <c r="B27" s="8" t="s">
        <v>30</v>
      </c>
      <c r="C27" s="8" t="s">
        <v>31</v>
      </c>
      <c r="D27" s="8" t="s">
        <v>33</v>
      </c>
      <c r="E27" s="8" t="s">
        <v>43</v>
      </c>
      <c r="F27" s="8" t="s">
        <v>45</v>
      </c>
      <c r="G27" s="8" t="s">
        <v>39</v>
      </c>
      <c r="H27" s="8" t="s">
        <v>40</v>
      </c>
    </row>
    <row r="28" spans="1:8" x14ac:dyDescent="0.2">
      <c r="B28" s="5" t="s">
        <v>61</v>
      </c>
      <c r="C28" s="5" t="s">
        <v>98</v>
      </c>
      <c r="D28" s="5">
        <v>-50</v>
      </c>
      <c r="E28" s="5">
        <v>-1.0099999999999998</v>
      </c>
      <c r="F28" s="5">
        <v>-50</v>
      </c>
      <c r="G28" s="5">
        <v>50</v>
      </c>
      <c r="H28" s="5">
        <v>52.000000000000007</v>
      </c>
    </row>
    <row r="29" spans="1:8" x14ac:dyDescent="0.2">
      <c r="B29" s="5" t="s">
        <v>62</v>
      </c>
      <c r="C29" s="5" t="s">
        <v>99</v>
      </c>
      <c r="D29" s="5">
        <v>-299.99999999999994</v>
      </c>
      <c r="E29" s="5">
        <v>-1</v>
      </c>
      <c r="F29" s="5">
        <v>-300</v>
      </c>
      <c r="G29" s="5">
        <v>92.496949152542285</v>
      </c>
      <c r="H29" s="5">
        <v>1E+30</v>
      </c>
    </row>
    <row r="30" spans="1:8" x14ac:dyDescent="0.2">
      <c r="B30" s="5" t="s">
        <v>91</v>
      </c>
      <c r="C30" s="5" t="s">
        <v>100</v>
      </c>
      <c r="D30" s="5">
        <v>0</v>
      </c>
      <c r="E30" s="5">
        <v>0</v>
      </c>
      <c r="F30" s="5">
        <v>100</v>
      </c>
      <c r="G30" s="5">
        <v>1E+30</v>
      </c>
      <c r="H30" s="5">
        <v>100</v>
      </c>
    </row>
    <row r="31" spans="1:8" x14ac:dyDescent="0.2">
      <c r="B31" s="5" t="s">
        <v>92</v>
      </c>
      <c r="C31" s="5" t="s">
        <v>101</v>
      </c>
      <c r="D31" s="5">
        <v>50.980392156862749</v>
      </c>
      <c r="E31" s="5">
        <v>0</v>
      </c>
      <c r="F31" s="5">
        <v>100</v>
      </c>
      <c r="G31" s="5">
        <v>1E+30</v>
      </c>
      <c r="H31" s="5">
        <v>49.019607843137251</v>
      </c>
    </row>
    <row r="32" spans="1:8" x14ac:dyDescent="0.2">
      <c r="B32" s="5" t="s">
        <v>93</v>
      </c>
      <c r="C32" s="5" t="s">
        <v>102</v>
      </c>
      <c r="D32" s="5">
        <v>0</v>
      </c>
      <c r="E32" s="5">
        <v>0</v>
      </c>
      <c r="F32" s="5">
        <v>100</v>
      </c>
      <c r="G32" s="5">
        <v>1E+30</v>
      </c>
      <c r="H32" s="5">
        <v>100</v>
      </c>
    </row>
    <row r="33" spans="2:8" x14ac:dyDescent="0.2">
      <c r="B33" s="5" t="s">
        <v>94</v>
      </c>
      <c r="C33" s="5" t="s">
        <v>103</v>
      </c>
      <c r="D33" s="5">
        <v>0</v>
      </c>
      <c r="E33" s="5">
        <v>0</v>
      </c>
      <c r="F33" s="5">
        <v>100</v>
      </c>
      <c r="G33" s="5">
        <v>1E+30</v>
      </c>
      <c r="H33" s="5">
        <v>100</v>
      </c>
    </row>
    <row r="34" spans="2:8" x14ac:dyDescent="0.2">
      <c r="B34" s="5" t="s">
        <v>95</v>
      </c>
      <c r="C34" s="5" t="s">
        <v>104</v>
      </c>
      <c r="D34" s="5">
        <v>0</v>
      </c>
      <c r="E34" s="5">
        <v>0</v>
      </c>
      <c r="F34" s="5">
        <v>100</v>
      </c>
      <c r="G34" s="5">
        <v>1E+30</v>
      </c>
      <c r="H34" s="5">
        <v>100</v>
      </c>
    </row>
    <row r="35" spans="2:8" x14ac:dyDescent="0.2">
      <c r="B35" s="5" t="s">
        <v>96</v>
      </c>
      <c r="C35" s="5" t="s">
        <v>105</v>
      </c>
      <c r="D35" s="5">
        <v>0</v>
      </c>
      <c r="E35" s="5">
        <v>0</v>
      </c>
      <c r="F35" s="5">
        <v>100</v>
      </c>
      <c r="G35" s="5">
        <v>1E+30</v>
      </c>
      <c r="H35" s="5">
        <v>100</v>
      </c>
    </row>
    <row r="36" spans="2:8" x14ac:dyDescent="0.2">
      <c r="B36" s="5" t="s">
        <v>63</v>
      </c>
      <c r="C36" s="5" t="s">
        <v>106</v>
      </c>
      <c r="D36" s="5">
        <v>150</v>
      </c>
      <c r="E36" s="5">
        <v>-1.0372881355932206</v>
      </c>
      <c r="F36" s="5">
        <v>150</v>
      </c>
      <c r="G36" s="5">
        <v>89.171895424836492</v>
      </c>
      <c r="H36" s="5">
        <v>150</v>
      </c>
    </row>
    <row r="37" spans="2:8" x14ac:dyDescent="0.2">
      <c r="B37" s="5" t="s">
        <v>64</v>
      </c>
      <c r="C37" s="5" t="s">
        <v>107</v>
      </c>
      <c r="D37" s="5">
        <v>100</v>
      </c>
      <c r="E37" s="5">
        <v>-1.0302</v>
      </c>
      <c r="F37" s="5">
        <v>100</v>
      </c>
      <c r="G37" s="5">
        <v>49.019607843137251</v>
      </c>
      <c r="H37" s="5">
        <v>50.980392156862749</v>
      </c>
    </row>
    <row r="38" spans="2:8" x14ac:dyDescent="0.2">
      <c r="B38" s="5" t="s">
        <v>65</v>
      </c>
      <c r="C38" s="5" t="s">
        <v>108</v>
      </c>
      <c r="D38" s="5">
        <v>-200</v>
      </c>
      <c r="E38" s="5">
        <v>-1.02</v>
      </c>
      <c r="F38" s="5">
        <v>-200</v>
      </c>
      <c r="G38" s="5">
        <v>90.68328348288459</v>
      </c>
      <c r="H38" s="5">
        <v>203.4343635759389</v>
      </c>
    </row>
    <row r="39" spans="2:8" ht="16" thickBot="1" x14ac:dyDescent="0.25">
      <c r="B39" s="6" t="s">
        <v>66</v>
      </c>
      <c r="C39" s="6" t="s">
        <v>109</v>
      </c>
      <c r="D39" s="6">
        <v>200</v>
      </c>
      <c r="E39" s="6">
        <v>-1.0169491525423731</v>
      </c>
      <c r="F39" s="6">
        <v>200</v>
      </c>
      <c r="G39" s="6">
        <v>90.955333333333229</v>
      </c>
      <c r="H39" s="6">
        <v>204.0446666666667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solo z6</vt:lpstr>
      <vt:lpstr>z6-x6</vt:lpstr>
      <vt:lpstr>Informe de sensibilidad 1</vt:lpstr>
      <vt:lpstr>Versión 2</vt:lpstr>
      <vt:lpstr>Informe de sensibilidad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Márquez</dc:creator>
  <cp:lastModifiedBy>MARQUEZ BAÑUELOS, LUIS FERNANDO</cp:lastModifiedBy>
  <dcterms:created xsi:type="dcterms:W3CDTF">2024-08-28T17:11:07Z</dcterms:created>
  <dcterms:modified xsi:type="dcterms:W3CDTF">2024-09-25T23:47:50Z</dcterms:modified>
</cp:coreProperties>
</file>