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5-ITESO/Métodos de Optimización de Ingeniería Financiera/"/>
    </mc:Choice>
  </mc:AlternateContent>
  <xr:revisionPtr revIDLastSave="7649" documentId="8_{454AF69C-BD48-4807-8D81-554FDE77C3D0}" xr6:coauthVersionLast="47" xr6:coauthVersionMax="47" xr10:uidLastSave="{7421BF8D-BF36-47E3-A43C-43CDE292E360}"/>
  <bookViews>
    <workbookView xWindow="-120" yWindow="-120" windowWidth="29040" windowHeight="15720" xr2:uid="{317401D1-0D6A-441C-A6EC-33EE2F10CF9E}"/>
  </bookViews>
  <sheets>
    <sheet name="Televisión" sheetId="1" r:id="rId1"/>
    <sheet name="Tele No s2" sheetId="4" r:id="rId2"/>
    <sheet name="Salchichas" sheetId="5" r:id="rId3"/>
    <sheet name="Productos" sheetId="8" r:id="rId4"/>
    <sheet name="Admisiones" sheetId="6" r:id="rId5"/>
    <sheet name="Proyectos" sheetId="7" r:id="rId6"/>
  </sheets>
  <definedNames>
    <definedName name="solver_adj" localSheetId="4" hidden="1">Admisiones!$C$11:$V$11</definedName>
    <definedName name="solver_adj" localSheetId="5" hidden="1">Proyectos!$C$10:$T$10</definedName>
    <definedName name="solver_adj" localSheetId="2" hidden="1">Salchichas!$C$14:$K$14</definedName>
    <definedName name="solver_adj" localSheetId="1" hidden="1">'Tele No s2'!$B$13:$I$13</definedName>
    <definedName name="solver_adj" localSheetId="0" hidden="1">Televisión!$B$13:$I$13</definedName>
    <definedName name="solver_cvg" localSheetId="4" hidden="1">0.0001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4" hidden="1">1</definedName>
    <definedName name="solver_drv" localSheetId="5" hidden="1">1</definedName>
    <definedName name="solver_drv" localSheetId="2" hidden="1">2</definedName>
    <definedName name="solver_drv" localSheetId="1" hidden="1">1</definedName>
    <definedName name="solver_drv" localSheetId="0" hidden="1">1</definedName>
    <definedName name="solver_eng" localSheetId="4" hidden="1">2</definedName>
    <definedName name="solver_eng" localSheetId="5" hidden="1">2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4" hidden="1">1</definedName>
    <definedName name="solver_est" localSheetId="5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4" hidden="1">2147483647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4" hidden="1">Admisiones!$C$11</definedName>
    <definedName name="solver_lhs1" localSheetId="5" hidden="1">Proyectos!$C$10:$J$10</definedName>
    <definedName name="solver_lhs1" localSheetId="2" hidden="1">Salchichas!$C$14:$K$14</definedName>
    <definedName name="solver_lhs1" localSheetId="1" hidden="1">'Tele No s2'!$B$13:$I$13</definedName>
    <definedName name="solver_lhs1" localSheetId="0" hidden="1">Televisión!$B$13:$I$13</definedName>
    <definedName name="solver_lhs10" localSheetId="4" hidden="1">Admisiones!$J$11</definedName>
    <definedName name="solver_lhs11" localSheetId="4" hidden="1">Admisiones!$K$11</definedName>
    <definedName name="solver_lhs12" localSheetId="4" hidden="1">Admisiones!$L$11</definedName>
    <definedName name="solver_lhs13" localSheetId="4" hidden="1">Admisiones!$M$11</definedName>
    <definedName name="solver_lhs14" localSheetId="4" hidden="1">Admisiones!$N$11</definedName>
    <definedName name="solver_lhs15" localSheetId="4" hidden="1">Admisiones!$W$3</definedName>
    <definedName name="solver_lhs16" localSheetId="4" hidden="1">Admisiones!$W$4</definedName>
    <definedName name="solver_lhs17" localSheetId="4" hidden="1">Admisiones!$W$5</definedName>
    <definedName name="solver_lhs18" localSheetId="4" hidden="1">Admisiones!$W$6</definedName>
    <definedName name="solver_lhs2" localSheetId="4" hidden="1">Admisiones!$C$11:$V$11</definedName>
    <definedName name="solver_lhs2" localSheetId="5" hidden="1">Proyectos!$C$10:$T$10</definedName>
    <definedName name="solver_lhs2" localSheetId="2" hidden="1">Salchichas!$L$10</definedName>
    <definedName name="solver_lhs2" localSheetId="1" hidden="1">'Tele No s2'!$K$10</definedName>
    <definedName name="solver_lhs2" localSheetId="0" hidden="1">Televisión!$K$10</definedName>
    <definedName name="solver_lhs3" localSheetId="4" hidden="1">Admisiones!$C$11:$V$11</definedName>
    <definedName name="solver_lhs3" localSheetId="5" hidden="1">Proyectos!$U$3</definedName>
    <definedName name="solver_lhs3" localSheetId="2" hidden="1">Salchichas!$L$11</definedName>
    <definedName name="solver_lhs3" localSheetId="1" hidden="1">'Tele No s2'!$K$8</definedName>
    <definedName name="solver_lhs3" localSheetId="0" hidden="1">Televisión!$K$8</definedName>
    <definedName name="solver_lhs4" localSheetId="4" hidden="1">Admisiones!$D$11</definedName>
    <definedName name="solver_lhs4" localSheetId="5" hidden="1">Proyectos!$U$4</definedName>
    <definedName name="solver_lhs4" localSheetId="2" hidden="1">Salchichas!$L$8</definedName>
    <definedName name="solver_lhs4" localSheetId="1" hidden="1">'Tele No s2'!$K$9</definedName>
    <definedName name="solver_lhs4" localSheetId="0" hidden="1">Televisión!$K$9</definedName>
    <definedName name="solver_lhs5" localSheetId="4" hidden="1">Admisiones!$E$11</definedName>
    <definedName name="solver_lhs5" localSheetId="5" hidden="1">Proyectos!$U$5</definedName>
    <definedName name="solver_lhs5" localSheetId="2" hidden="1">Salchichas!$L$9</definedName>
    <definedName name="solver_lhs5" localSheetId="0" hidden="1">Televisión!$K$9</definedName>
    <definedName name="solver_lhs6" localSheetId="4" hidden="1">Admisiones!$F$11</definedName>
    <definedName name="solver_lhs6" localSheetId="5" hidden="1">Proyectos!$U$6</definedName>
    <definedName name="solver_lhs6" localSheetId="2" hidden="1">Salchichas!$L$9</definedName>
    <definedName name="solver_lhs7" localSheetId="4" hidden="1">Admisiones!$G$11</definedName>
    <definedName name="solver_lhs7" localSheetId="5" hidden="1">Proyectos!$U$7</definedName>
    <definedName name="solver_lhs8" localSheetId="4" hidden="1">Admisiones!$H$11</definedName>
    <definedName name="solver_lhs9" localSheetId="4" hidden="1">Admisiones!$I$11</definedName>
    <definedName name="solver_mip" localSheetId="4" hidden="1">2147483647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4" hidden="1">30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4" hidden="1">0.075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4" hidden="1">2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4" hidden="1">2147483647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4" hidden="1">18</definedName>
    <definedName name="solver_num" localSheetId="5" hidden="1">7</definedName>
    <definedName name="solver_num" localSheetId="2" hidden="1">5</definedName>
    <definedName name="solver_num" localSheetId="1" hidden="1">4</definedName>
    <definedName name="solver_num" localSheetId="0" hidden="1">4</definedName>
    <definedName name="solver_nwt" localSheetId="4" hidden="1">1</definedName>
    <definedName name="solver_nwt" localSheetId="5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4" hidden="1">Admisiones!$G$14</definedName>
    <definedName name="solver_opt" localSheetId="5" hidden="1">Proyectos!$H$13</definedName>
    <definedName name="solver_opt" localSheetId="2" hidden="1">Salchichas!$F$17</definedName>
    <definedName name="solver_opt" localSheetId="1" hidden="1">'Tele No s2'!$E$16</definedName>
    <definedName name="solver_opt" localSheetId="0" hidden="1">Televisión!$E$16</definedName>
    <definedName name="solver_pre" localSheetId="4" hidden="1">0.000001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4" hidden="1">1</definedName>
    <definedName name="solver_rbv" localSheetId="5" hidden="1">1</definedName>
    <definedName name="solver_rbv" localSheetId="2" hidden="1">2</definedName>
    <definedName name="solver_rbv" localSheetId="1" hidden="1">1</definedName>
    <definedName name="solver_rbv" localSheetId="0" hidden="1">1</definedName>
    <definedName name="solver_rel1" localSheetId="4" hidden="1">1</definedName>
    <definedName name="solver_rel1" localSheetId="5" hidden="1">1</definedName>
    <definedName name="solver_rel1" localSheetId="2" hidden="1">3</definedName>
    <definedName name="solver_rel1" localSheetId="1" hidden="1">4</definedName>
    <definedName name="solver_rel1" localSheetId="0" hidden="1">4</definedName>
    <definedName name="solver_rel10" localSheetId="4" hidden="1">1</definedName>
    <definedName name="solver_rel11" localSheetId="4" hidden="1">1</definedName>
    <definedName name="solver_rel12" localSheetId="4" hidden="1">1</definedName>
    <definedName name="solver_rel13" localSheetId="4" hidden="1">1</definedName>
    <definedName name="solver_rel14" localSheetId="4" hidden="1">1</definedName>
    <definedName name="solver_rel15" localSheetId="4" hidden="1">2</definedName>
    <definedName name="solver_rel16" localSheetId="4" hidden="1">2</definedName>
    <definedName name="solver_rel17" localSheetId="4" hidden="1">2</definedName>
    <definedName name="solver_rel18" localSheetId="4" hidden="1">2</definedName>
    <definedName name="solver_rel2" localSheetId="4" hidden="1">4</definedName>
    <definedName name="solver_rel2" localSheetId="5" hidden="1">4</definedName>
    <definedName name="solver_rel2" localSheetId="2" hidden="1">2</definedName>
    <definedName name="solver_rel2" localSheetId="1" hidden="1">2</definedName>
    <definedName name="solver_rel2" localSheetId="0" hidden="1">2</definedName>
    <definedName name="solver_rel3" localSheetId="4" hidden="1">3</definedName>
    <definedName name="solver_rel3" localSheetId="5" hidden="1">2</definedName>
    <definedName name="solver_rel3" localSheetId="2" hidden="1">2</definedName>
    <definedName name="solver_rel3" localSheetId="1" hidden="1">2</definedName>
    <definedName name="solver_rel3" localSheetId="0" hidden="1">2</definedName>
    <definedName name="solver_rel4" localSheetId="4" hidden="1">1</definedName>
    <definedName name="solver_rel4" localSheetId="5" hidden="1">2</definedName>
    <definedName name="solver_rel4" localSheetId="2" hidden="1">2</definedName>
    <definedName name="solver_rel4" localSheetId="1" hidden="1">2</definedName>
    <definedName name="solver_rel4" localSheetId="0" hidden="1">2</definedName>
    <definedName name="solver_rel5" localSheetId="4" hidden="1">1</definedName>
    <definedName name="solver_rel5" localSheetId="5" hidden="1">2</definedName>
    <definedName name="solver_rel5" localSheetId="2" hidden="1">2</definedName>
    <definedName name="solver_rel5" localSheetId="0" hidden="1">2</definedName>
    <definedName name="solver_rel6" localSheetId="4" hidden="1">1</definedName>
    <definedName name="solver_rel6" localSheetId="5" hidden="1">2</definedName>
    <definedName name="solver_rel6" localSheetId="2" hidden="1">2</definedName>
    <definedName name="solver_rel7" localSheetId="4" hidden="1">1</definedName>
    <definedName name="solver_rel7" localSheetId="5" hidden="1">2</definedName>
    <definedName name="solver_rel8" localSheetId="4" hidden="1">1</definedName>
    <definedName name="solver_rel9" localSheetId="4" hidden="1">1</definedName>
    <definedName name="solver_rhs1" localSheetId="4" hidden="1">1500</definedName>
    <definedName name="solver_rhs1" localSheetId="5" hidden="1">1</definedName>
    <definedName name="solver_rhs1" localSheetId="2" hidden="1">0</definedName>
    <definedName name="solver_rhs1" localSheetId="1" hidden="1">"entero"</definedName>
    <definedName name="solver_rhs1" localSheetId="0" hidden="1">"entero"</definedName>
    <definedName name="solver_rhs10" localSheetId="4" hidden="1">50</definedName>
    <definedName name="solver_rhs11" localSheetId="4" hidden="1">400</definedName>
    <definedName name="solver_rhs12" localSheetId="4" hidden="1">400</definedName>
    <definedName name="solver_rhs13" localSheetId="4" hidden="1">400</definedName>
    <definedName name="solver_rhs14" localSheetId="4" hidden="1">600</definedName>
    <definedName name="solver_rhs15" localSheetId="4" hidden="1">Admisiones!$X$3</definedName>
    <definedName name="solver_rhs16" localSheetId="4" hidden="1">Admisiones!$X$4</definedName>
    <definedName name="solver_rhs17" localSheetId="4" hidden="1">Admisiones!$X$5</definedName>
    <definedName name="solver_rhs18" localSheetId="4" hidden="1">Admisiones!$X$6</definedName>
    <definedName name="solver_rhs2" localSheetId="4" hidden="1">"entero"</definedName>
    <definedName name="solver_rhs2" localSheetId="5" hidden="1">"entero"</definedName>
    <definedName name="solver_rhs2" localSheetId="2" hidden="1">Salchichas!$M$10</definedName>
    <definedName name="solver_rhs2" localSheetId="1" hidden="1">'Tele No s2'!$L$10</definedName>
    <definedName name="solver_rhs2" localSheetId="0" hidden="1">Televisión!$L$10</definedName>
    <definedName name="solver_rhs3" localSheetId="4" hidden="1">0</definedName>
    <definedName name="solver_rhs3" localSheetId="5" hidden="1">Proyectos!$V$3</definedName>
    <definedName name="solver_rhs3" localSheetId="2" hidden="1">Salchichas!$M$11</definedName>
    <definedName name="solver_rhs3" localSheetId="1" hidden="1">'Tele No s2'!$L$8</definedName>
    <definedName name="solver_rhs3" localSheetId="0" hidden="1">Televisión!$L$8</definedName>
    <definedName name="solver_rhs4" localSheetId="4" hidden="1">400</definedName>
    <definedName name="solver_rhs4" localSheetId="5" hidden="1">Proyectos!$V$4</definedName>
    <definedName name="solver_rhs4" localSheetId="2" hidden="1">Salchichas!$M$8</definedName>
    <definedName name="solver_rhs4" localSheetId="1" hidden="1">'Tele No s2'!$L$9</definedName>
    <definedName name="solver_rhs4" localSheetId="0" hidden="1">Televisión!$L$9</definedName>
    <definedName name="solver_rhs5" localSheetId="4" hidden="1">1300</definedName>
    <definedName name="solver_rhs5" localSheetId="5" hidden="1">Proyectos!$V$5</definedName>
    <definedName name="solver_rhs5" localSheetId="2" hidden="1">Salchichas!$M$9</definedName>
    <definedName name="solver_rhs5" localSheetId="0" hidden="1">Televisión!$L$9</definedName>
    <definedName name="solver_rhs6" localSheetId="4" hidden="1">700</definedName>
    <definedName name="solver_rhs6" localSheetId="5" hidden="1">Proyectos!$V$6</definedName>
    <definedName name="solver_rhs6" localSheetId="2" hidden="1">Salchichas!$M$9</definedName>
    <definedName name="solver_rhs7" localSheetId="4" hidden="1">500</definedName>
    <definedName name="solver_rhs7" localSheetId="5" hidden="1">Proyectos!$V$7</definedName>
    <definedName name="solver_rhs8" localSheetId="4" hidden="1">500</definedName>
    <definedName name="solver_rhs9" localSheetId="4" hidden="1">350</definedName>
    <definedName name="solver_rlx" localSheetId="4" hidden="1">2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4" hidden="1">0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4" hidden="1">1</definedName>
    <definedName name="solver_scl" localSheetId="5" hidden="1">1</definedName>
    <definedName name="solver_scl" localSheetId="2" hidden="1">2</definedName>
    <definedName name="solver_scl" localSheetId="1" hidden="1">1</definedName>
    <definedName name="solver_scl" localSheetId="0" hidden="1">1</definedName>
    <definedName name="solver_sho" localSheetId="4" hidden="1">2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4" hidden="1">100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4" hidden="1">2147483647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4" hidden="1">0.01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4" hidden="1">2</definedName>
    <definedName name="solver_typ" localSheetId="5" hidden="1">2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N18" i="8"/>
  <c r="M14" i="8"/>
  <c r="M13" i="8"/>
  <c r="M12" i="8"/>
  <c r="M11" i="8"/>
  <c r="H13" i="7"/>
  <c r="U4" i="7"/>
  <c r="U5" i="7"/>
  <c r="U6" i="7"/>
  <c r="U7" i="7"/>
  <c r="U3" i="7"/>
  <c r="W4" i="6"/>
  <c r="C8" i="6"/>
  <c r="X4" i="6" s="1"/>
  <c r="W3" i="6"/>
  <c r="G14" i="6"/>
  <c r="W5" i="6"/>
  <c r="W6" i="6"/>
  <c r="L9" i="5"/>
  <c r="L10" i="5"/>
  <c r="L11" i="5"/>
  <c r="L8" i="5"/>
  <c r="E16" i="4"/>
  <c r="K10" i="4"/>
  <c r="K9" i="4"/>
  <c r="K8" i="4"/>
  <c r="K9" i="1"/>
  <c r="E16" i="1"/>
  <c r="K10" i="1"/>
  <c r="K8" i="1"/>
  <c r="X5" i="6" l="1"/>
</calcChain>
</file>

<file path=xl/sharedStrings.xml><?xml version="1.0" encoding="utf-8"?>
<sst xmlns="http://schemas.openxmlformats.org/spreadsheetml/2006/main" count="239" uniqueCount="66">
  <si>
    <t>TV</t>
  </si>
  <si>
    <t>VCR</t>
  </si>
  <si>
    <t>Goal</t>
  </si>
  <si>
    <t>Gasto</t>
  </si>
  <si>
    <t>Profit</t>
  </si>
  <si>
    <t>Espacio</t>
  </si>
  <si>
    <t>max</t>
  </si>
  <si>
    <t>min</t>
  </si>
  <si>
    <t>x</t>
  </si>
  <si>
    <t>y</t>
  </si>
  <si>
    <t>total</t>
  </si>
  <si>
    <t>restricciones</t>
  </si>
  <si>
    <t>gasto</t>
  </si>
  <si>
    <t>profit</t>
  </si>
  <si>
    <t>espacio</t>
  </si>
  <si>
    <t>s1+</t>
  </si>
  <si>
    <t>s1-</t>
  </si>
  <si>
    <t>s2+</t>
  </si>
  <si>
    <t>s2-</t>
  </si>
  <si>
    <t>s3+</t>
  </si>
  <si>
    <t>s3-</t>
  </si>
  <si>
    <t>fat</t>
  </si>
  <si>
    <t>proteína</t>
  </si>
  <si>
    <t>costo</t>
  </si>
  <si>
    <t>head</t>
  </si>
  <si>
    <t>chuck</t>
  </si>
  <si>
    <t>mutton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</si>
  <si>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</si>
  <si>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</si>
  <si>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</si>
  <si>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</si>
  <si>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</si>
  <si>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</si>
  <si>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</si>
  <si>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</si>
  <si>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</si>
  <si>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</si>
  <si>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</si>
  <si>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</si>
  <si>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suma</t>
  </si>
  <si>
    <t>out-state</t>
  </si>
  <si>
    <t>no nerds</t>
  </si>
  <si>
    <t>sat</t>
  </si>
  <si>
    <t>s4+</t>
  </si>
  <si>
    <t>s4-</t>
  </si>
  <si>
    <t>total estudiantes</t>
  </si>
  <si>
    <t>ROI</t>
  </si>
  <si>
    <t>Cost</t>
  </si>
  <si>
    <t>Manpower</t>
  </si>
  <si>
    <t>Risk</t>
  </si>
  <si>
    <t>Productivity</t>
  </si>
  <si>
    <t>s5+</t>
  </si>
  <si>
    <t>s5-</t>
  </si>
  <si>
    <t>Datos</t>
  </si>
  <si>
    <t>Producto 1</t>
  </si>
  <si>
    <t>Producto 2</t>
  </si>
  <si>
    <t>Penalty</t>
  </si>
  <si>
    <t>Labor</t>
  </si>
  <si>
    <t>2(+), 1(-)</t>
  </si>
  <si>
    <t>Marketing A</t>
  </si>
  <si>
    <t>Marketing B</t>
  </si>
  <si>
    <t>Total</t>
  </si>
  <si>
    <t>Restricción</t>
  </si>
  <si>
    <t>product 1</t>
  </si>
  <si>
    <t>Product 2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</si>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</sst>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2D3B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3" borderId="12" xfId="0" applyFill="1" applyBorder="1" applyAlignment="1">
      <alignment horizontal="center"/>
    </xf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3" borderId="14" xfId="0" applyFill="1" applyBorder="1" applyAlignment="1">
      <alignment horizontal="center"/>
    </xf>
    <xf numFmtId="0" fontId="0" fillId="0" borderId="15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10</xdr:row>
      <xdr:rowOff>114300</xdr:rowOff>
    </xdr:from>
    <xdr:to>
      <xdr:col>15</xdr:col>
      <xdr:colOff>162538</xdr:colOff>
      <xdr:row>29</xdr:row>
      <xdr:rowOff>162437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6BDB1D-4969-554E-1CC5-C40BB19F4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028825"/>
          <a:ext cx="4391638" cy="3667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10</xdr:row>
      <xdr:rowOff>114300</xdr:rowOff>
    </xdr:from>
    <xdr:to>
      <xdr:col>15</xdr:col>
      <xdr:colOff>162538</xdr:colOff>
      <xdr:row>29</xdr:row>
      <xdr:rowOff>162437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10CF22-E297-4CD3-85CC-02E8BB2EE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028825"/>
          <a:ext cx="4391638" cy="36676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0</xdr:row>
      <xdr:rowOff>0</xdr:rowOff>
    </xdr:from>
    <xdr:to>
      <xdr:col>18</xdr:col>
      <xdr:colOff>610201</xdr:colOff>
      <xdr:row>11</xdr:row>
      <xdr:rowOff>86029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E77AB0-181F-618D-7D17-C1475DE2F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0"/>
          <a:ext cx="4305901" cy="2181529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11</xdr:row>
      <xdr:rowOff>152400</xdr:rowOff>
    </xdr:from>
    <xdr:to>
      <xdr:col>18</xdr:col>
      <xdr:colOff>495890</xdr:colOff>
      <xdr:row>19</xdr:row>
      <xdr:rowOff>57349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F80497-9B9F-A412-1990-F9C0E8EC4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2247900"/>
          <a:ext cx="4229690" cy="14289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39962</xdr:colOff>
      <xdr:row>1</xdr:row>
      <xdr:rowOff>22496</xdr:rowOff>
    </xdr:from>
    <xdr:to>
      <xdr:col>19</xdr:col>
      <xdr:colOff>363975</xdr:colOff>
      <xdr:row>19</xdr:row>
      <xdr:rowOff>71287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95D2CAA-337F-4EA2-A6EA-CA9D51EB4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337" y="222521"/>
          <a:ext cx="2762413" cy="3534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175684</xdr:colOff>
      <xdr:row>12</xdr:row>
      <xdr:rowOff>73025</xdr:rowOff>
    </xdr:from>
    <xdr:to>
      <xdr:col>13</xdr:col>
      <xdr:colOff>442384</xdr:colOff>
      <xdr:row>25</xdr:row>
      <xdr:rowOff>29265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2ED31-6FF4-B101-3F7A-36445324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9434" y="2359025"/>
          <a:ext cx="3314700" cy="2432740"/>
        </a:xfrm>
        <a:prstGeom prst="rect">
          <a:avLst/>
        </a:prstGeom>
      </xdr:spPr>
    </xdr:pic>
    <xdr:clientData/>
  </xdr:twoCellAnchor>
  <xdr:twoCellAnchor editAs="oneCell">
    <xdr:from>
      <xdr:col>13</xdr:col>
      <xdr:colOff>740833</xdr:colOff>
      <xdr:row>13</xdr:row>
      <xdr:rowOff>154518</xdr:rowOff>
    </xdr:from>
    <xdr:to>
      <xdr:col>18</xdr:col>
      <xdr:colOff>331258</xdr:colOff>
      <xdr:row>25</xdr:row>
      <xdr:rowOff>120862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1C4637-B4A0-501B-C969-BC0D8F13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2583" y="2631018"/>
          <a:ext cx="3400425" cy="2252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10</xdr:row>
      <xdr:rowOff>114300</xdr:rowOff>
    </xdr:from>
    <xdr:to>
      <xdr:col>13</xdr:col>
      <xdr:colOff>295805</xdr:colOff>
      <xdr:row>32</xdr:row>
      <xdr:rowOff>162517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7B7BC5-2276-0E25-943B-0FCB646C1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2019300"/>
          <a:ext cx="3801005" cy="4239217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10</xdr:row>
      <xdr:rowOff>142875</xdr:rowOff>
    </xdr:from>
    <xdr:to>
      <xdr:col>22</xdr:col>
      <xdr:colOff>362919</xdr:colOff>
      <xdr:row>20</xdr:row>
      <xdr:rowOff>152667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AFB59C-A452-00BA-F54D-9F4425CC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8900" y="2047875"/>
          <a:ext cx="6944694" cy="1914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2AA5-5840-413E-A63B-2C650D933E0D}">
  <sheetPr>
    <tabColor theme="8" tint="0.39997558519241921"/>
  </sheetPr>
  <dimension ref="B2:L16"/>
  <sheetViews>
    <sheetView showGridLines="0" tabSelected="1" zoomScaleNormal="100" workbookViewId="0">
      <selection activeCell="A28" sqref="A28"/>
    </sheetView>
  </sheetViews>
  <sheetFormatPr baseColWidth="10" defaultRowHeight="15" x14ac:dyDescent="0.25"/>
  <cols>
    <col min="6" max="6" width="12.42578125" bestFit="1" customWidth="1"/>
    <col min="12" max="12" width="12.42578125" bestFit="1" customWidth="1"/>
  </cols>
  <sheetData>
    <row r="2" spans="2:12" ht="15.75" x14ac:dyDescent="0.25">
      <c r="B2" s="1"/>
      <c r="C2" s="2" t="s">
        <v>0</v>
      </c>
      <c r="D2" s="2" t="s">
        <v>1</v>
      </c>
      <c r="E2" s="2" t="s">
        <v>2</v>
      </c>
    </row>
    <row r="3" spans="2:12" x14ac:dyDescent="0.25">
      <c r="B3" s="2" t="s">
        <v>3</v>
      </c>
      <c r="C3" s="2">
        <v>300</v>
      </c>
      <c r="D3" s="2">
        <v>200</v>
      </c>
      <c r="E3" s="3">
        <v>20000</v>
      </c>
      <c r="F3" t="s">
        <v>6</v>
      </c>
    </row>
    <row r="4" spans="2:12" x14ac:dyDescent="0.25">
      <c r="B4" s="2" t="s">
        <v>4</v>
      </c>
      <c r="C4" s="2">
        <v>150</v>
      </c>
      <c r="D4" s="2">
        <v>100</v>
      </c>
      <c r="E4" s="3">
        <v>11000</v>
      </c>
      <c r="F4" t="s">
        <v>7</v>
      </c>
    </row>
    <row r="5" spans="2:12" x14ac:dyDescent="0.25">
      <c r="B5" s="2" t="s">
        <v>5</v>
      </c>
      <c r="C5" s="2">
        <v>3</v>
      </c>
      <c r="D5" s="2">
        <v>1</v>
      </c>
      <c r="E5" s="2">
        <v>200</v>
      </c>
      <c r="F5" t="s">
        <v>6</v>
      </c>
    </row>
    <row r="7" spans="2:12" x14ac:dyDescent="0.25">
      <c r="B7" s="2"/>
      <c r="C7" s="2" t="s">
        <v>8</v>
      </c>
      <c r="D7" s="2" t="s">
        <v>9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20</v>
      </c>
      <c r="K7" s="2" t="s">
        <v>10</v>
      </c>
      <c r="L7" s="2" t="s">
        <v>11</v>
      </c>
    </row>
    <row r="8" spans="2:12" x14ac:dyDescent="0.25">
      <c r="B8" s="2" t="s">
        <v>12</v>
      </c>
      <c r="C8" s="2">
        <v>300</v>
      </c>
      <c r="D8" s="2">
        <v>200</v>
      </c>
      <c r="E8" s="2">
        <v>-1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f>SUMPRODUCT($B$13:$I$13,C8:J8)</f>
        <v>20000</v>
      </c>
      <c r="L8" s="2">
        <v>20000</v>
      </c>
    </row>
    <row r="9" spans="2:12" x14ac:dyDescent="0.25">
      <c r="B9" s="2" t="s">
        <v>13</v>
      </c>
      <c r="C9" s="2">
        <v>150</v>
      </c>
      <c r="D9" s="2">
        <v>100</v>
      </c>
      <c r="E9" s="2">
        <v>0</v>
      </c>
      <c r="F9" s="2">
        <v>0</v>
      </c>
      <c r="G9" s="2">
        <v>-1</v>
      </c>
      <c r="H9" s="2">
        <v>1</v>
      </c>
      <c r="I9" s="2">
        <v>0</v>
      </c>
      <c r="J9" s="2">
        <v>0</v>
      </c>
      <c r="K9" s="2">
        <f>SUMPRODUCT($B$13:$I$13,C9:J9)</f>
        <v>11000</v>
      </c>
      <c r="L9" s="2">
        <v>11000</v>
      </c>
    </row>
    <row r="10" spans="2:12" x14ac:dyDescent="0.25">
      <c r="B10" s="2" t="s">
        <v>14</v>
      </c>
      <c r="C10" s="2">
        <v>3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-1</v>
      </c>
      <c r="J10" s="2">
        <v>1</v>
      </c>
      <c r="K10" s="2">
        <f t="shared" ref="K10" si="0">SUMPRODUCT($B$13:$I$13,C10:J10)</f>
        <v>200</v>
      </c>
      <c r="L10" s="2">
        <v>200</v>
      </c>
    </row>
    <row r="12" spans="2:12" x14ac:dyDescent="0.25">
      <c r="B12" s="2" t="s">
        <v>8</v>
      </c>
      <c r="C12" s="2" t="s">
        <v>9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20</v>
      </c>
    </row>
    <row r="13" spans="2:12" x14ac:dyDescent="0.25">
      <c r="B13" s="2">
        <v>0</v>
      </c>
      <c r="C13" s="2">
        <v>100</v>
      </c>
      <c r="D13" s="2">
        <v>0</v>
      </c>
      <c r="E13" s="2">
        <v>0</v>
      </c>
      <c r="F13" s="2">
        <v>0</v>
      </c>
      <c r="G13" s="2">
        <v>1000</v>
      </c>
      <c r="H13" s="2">
        <v>0</v>
      </c>
      <c r="I13" s="2">
        <v>100</v>
      </c>
    </row>
    <row r="15" spans="2:12" x14ac:dyDescent="0.25">
      <c r="B15" s="2" t="s">
        <v>15</v>
      </c>
      <c r="C15" s="2" t="s">
        <v>18</v>
      </c>
      <c r="D15" s="2" t="s">
        <v>19</v>
      </c>
      <c r="E15" s="2" t="s">
        <v>10</v>
      </c>
    </row>
    <row r="16" spans="2:12" x14ac:dyDescent="0.25">
      <c r="B16" s="2">
        <v>8</v>
      </c>
      <c r="C16" s="2">
        <v>4</v>
      </c>
      <c r="D16" s="2">
        <v>2</v>
      </c>
      <c r="E16" s="2">
        <f>D13*B16+G13*C16+H13*D16</f>
        <v>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119B-ACA2-402C-8644-5F6CC3B3ED24}">
  <sheetPr>
    <tabColor theme="8" tint="0.39997558519241921"/>
  </sheetPr>
  <dimension ref="B2:L16"/>
  <sheetViews>
    <sheetView showGridLines="0" workbookViewId="0">
      <selection activeCell="E36" sqref="E36"/>
    </sheetView>
  </sheetViews>
  <sheetFormatPr baseColWidth="10" defaultRowHeight="15" x14ac:dyDescent="0.25"/>
  <cols>
    <col min="6" max="6" width="12.42578125" bestFit="1" customWidth="1"/>
    <col min="12" max="12" width="12.42578125" bestFit="1" customWidth="1"/>
  </cols>
  <sheetData>
    <row r="2" spans="2:12" ht="15.75" x14ac:dyDescent="0.25">
      <c r="B2" s="1"/>
      <c r="C2" s="2" t="s">
        <v>0</v>
      </c>
      <c r="D2" s="2" t="s">
        <v>1</v>
      </c>
      <c r="E2" s="2" t="s">
        <v>2</v>
      </c>
    </row>
    <row r="3" spans="2:12" x14ac:dyDescent="0.25">
      <c r="B3" s="2" t="s">
        <v>3</v>
      </c>
      <c r="C3" s="2">
        <v>300</v>
      </c>
      <c r="D3" s="2">
        <v>200</v>
      </c>
      <c r="E3" s="3">
        <v>20000</v>
      </c>
      <c r="F3" t="s">
        <v>6</v>
      </c>
    </row>
    <row r="4" spans="2:12" x14ac:dyDescent="0.25">
      <c r="B4" s="2" t="s">
        <v>4</v>
      </c>
      <c r="C4" s="2">
        <v>150</v>
      </c>
      <c r="D4" s="2">
        <v>100</v>
      </c>
      <c r="E4" s="3">
        <v>11000</v>
      </c>
      <c r="F4" t="s">
        <v>7</v>
      </c>
    </row>
    <row r="5" spans="2:12" x14ac:dyDescent="0.25">
      <c r="B5" s="2" t="s">
        <v>5</v>
      </c>
      <c r="C5" s="2">
        <v>3</v>
      </c>
      <c r="D5" s="2">
        <v>1</v>
      </c>
      <c r="E5" s="2">
        <v>200</v>
      </c>
      <c r="F5" t="s">
        <v>6</v>
      </c>
    </row>
    <row r="7" spans="2:12" x14ac:dyDescent="0.25">
      <c r="B7" s="2"/>
      <c r="C7" s="2" t="s">
        <v>8</v>
      </c>
      <c r="D7" s="2" t="s">
        <v>9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20</v>
      </c>
      <c r="K7" s="2" t="s">
        <v>10</v>
      </c>
      <c r="L7" s="2" t="s">
        <v>11</v>
      </c>
    </row>
    <row r="8" spans="2:12" x14ac:dyDescent="0.25">
      <c r="B8" s="2" t="s">
        <v>12</v>
      </c>
      <c r="C8" s="2">
        <v>300</v>
      </c>
      <c r="D8" s="2">
        <v>200</v>
      </c>
      <c r="E8" s="2">
        <v>-1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f>SUMPRODUCT($B$13:$I$13,C8:J8)</f>
        <v>20000</v>
      </c>
      <c r="L8" s="2">
        <v>20000</v>
      </c>
    </row>
    <row r="9" spans="2:12" x14ac:dyDescent="0.25">
      <c r="B9" s="2" t="s">
        <v>13</v>
      </c>
      <c r="C9" s="2">
        <v>150</v>
      </c>
      <c r="D9" s="2">
        <v>100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>SUMPRODUCT($B$13:$I$13,C9:J9)</f>
        <v>11000</v>
      </c>
      <c r="L9" s="2">
        <v>11000</v>
      </c>
    </row>
    <row r="10" spans="2:12" x14ac:dyDescent="0.25">
      <c r="B10" s="2" t="s">
        <v>14</v>
      </c>
      <c r="C10" s="2">
        <v>3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-1</v>
      </c>
      <c r="J10" s="2">
        <v>1</v>
      </c>
      <c r="K10" s="2">
        <f t="shared" ref="K10" si="0">SUMPRODUCT($B$13:$I$13,C10:J10)</f>
        <v>200</v>
      </c>
      <c r="L10" s="2">
        <v>200</v>
      </c>
    </row>
    <row r="12" spans="2:12" x14ac:dyDescent="0.25">
      <c r="B12" s="2" t="s">
        <v>8</v>
      </c>
      <c r="C12" s="2" t="s">
        <v>9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20</v>
      </c>
    </row>
    <row r="13" spans="2:12" x14ac:dyDescent="0.25">
      <c r="B13" s="2">
        <v>0</v>
      </c>
      <c r="C13" s="2">
        <v>110</v>
      </c>
      <c r="D13" s="2">
        <v>2000</v>
      </c>
      <c r="E13" s="2">
        <v>0</v>
      </c>
      <c r="F13" s="2">
        <v>0</v>
      </c>
      <c r="G13" s="2">
        <v>0</v>
      </c>
      <c r="H13" s="2">
        <v>0</v>
      </c>
      <c r="I13" s="2">
        <v>90</v>
      </c>
    </row>
    <row r="15" spans="2:12" x14ac:dyDescent="0.25">
      <c r="B15" s="2" t="s">
        <v>15</v>
      </c>
      <c r="C15" s="2" t="s">
        <v>18</v>
      </c>
      <c r="D15" s="2" t="s">
        <v>19</v>
      </c>
      <c r="E15" s="2" t="s">
        <v>10</v>
      </c>
    </row>
    <row r="16" spans="2:12" x14ac:dyDescent="0.25">
      <c r="B16" s="2">
        <v>8</v>
      </c>
      <c r="C16" s="2">
        <v>4</v>
      </c>
      <c r="D16" s="2">
        <v>2</v>
      </c>
      <c r="E16" s="2">
        <f>D13*B16+G13*C16+H13*D16</f>
        <v>16000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393E-3EAA-47E5-B575-56EA8A2588D1}">
  <sheetPr>
    <tabColor theme="8" tint="0.39997558519241921"/>
  </sheetPr>
  <dimension ref="B2:M17"/>
  <sheetViews>
    <sheetView showGridLines="0" workbookViewId="0">
      <selection activeCell="G3" sqref="G3"/>
    </sheetView>
  </sheetViews>
  <sheetFormatPr baseColWidth="10" defaultRowHeight="15" x14ac:dyDescent="0.25"/>
  <cols>
    <col min="13" max="13" width="12.42578125" bestFit="1" customWidth="1"/>
  </cols>
  <sheetData>
    <row r="2" spans="2:13" x14ac:dyDescent="0.25">
      <c r="B2" s="2"/>
      <c r="C2" s="2" t="s">
        <v>24</v>
      </c>
      <c r="D2" s="2" t="s">
        <v>25</v>
      </c>
      <c r="E2" s="2" t="s">
        <v>26</v>
      </c>
    </row>
    <row r="3" spans="2:13" x14ac:dyDescent="0.25">
      <c r="B3" s="2" t="s">
        <v>21</v>
      </c>
      <c r="C3" s="2">
        <v>0.05</v>
      </c>
      <c r="D3" s="2">
        <v>0.24</v>
      </c>
      <c r="E3" s="2">
        <v>0.11</v>
      </c>
    </row>
    <row r="4" spans="2:13" x14ac:dyDescent="0.25">
      <c r="B4" s="2" t="s">
        <v>22</v>
      </c>
      <c r="C4" s="2">
        <v>0.2</v>
      </c>
      <c r="D4" s="2">
        <v>0.26</v>
      </c>
      <c r="E4" s="2">
        <v>0.08</v>
      </c>
    </row>
    <row r="5" spans="2:13" x14ac:dyDescent="0.25">
      <c r="B5" s="2" t="s">
        <v>23</v>
      </c>
      <c r="C5" s="2">
        <v>0.12</v>
      </c>
      <c r="D5" s="2">
        <v>0.09</v>
      </c>
      <c r="E5" s="2">
        <v>0.08</v>
      </c>
    </row>
    <row r="7" spans="2:13" x14ac:dyDescent="0.25">
      <c r="B7" s="2"/>
      <c r="C7" s="2" t="s">
        <v>27</v>
      </c>
      <c r="D7" s="2" t="s">
        <v>28</v>
      </c>
      <c r="E7" s="2" t="s">
        <v>29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  <c r="K7" s="2" t="s">
        <v>20</v>
      </c>
      <c r="L7" s="2" t="s">
        <v>10</v>
      </c>
      <c r="M7" s="2" t="s">
        <v>11</v>
      </c>
    </row>
    <row r="8" spans="2:13" x14ac:dyDescent="0.25">
      <c r="B8" s="2" t="s">
        <v>21</v>
      </c>
      <c r="C8" s="2">
        <v>0.05</v>
      </c>
      <c r="D8" s="2">
        <v>0.24</v>
      </c>
      <c r="E8" s="2">
        <v>0.11</v>
      </c>
      <c r="F8" s="2">
        <v>-1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f>SUMPRODUCT($C$14:$K$14,C8:K8)</f>
        <v>7.9999999999999991</v>
      </c>
      <c r="M8" s="2">
        <v>8</v>
      </c>
    </row>
    <row r="9" spans="2:13" x14ac:dyDescent="0.25">
      <c r="B9" s="2" t="s">
        <v>22</v>
      </c>
      <c r="C9" s="2">
        <v>0.2</v>
      </c>
      <c r="D9" s="2">
        <v>0.26</v>
      </c>
      <c r="E9" s="2">
        <v>0.08</v>
      </c>
      <c r="F9" s="2">
        <v>0</v>
      </c>
      <c r="G9" s="2">
        <v>0</v>
      </c>
      <c r="H9" s="2">
        <v>-1</v>
      </c>
      <c r="I9" s="2">
        <v>1</v>
      </c>
      <c r="J9" s="2">
        <v>0</v>
      </c>
      <c r="K9" s="2">
        <v>0</v>
      </c>
      <c r="L9" s="2">
        <f t="shared" ref="L9:L11" si="0">SUMPRODUCT($C$14:$K$14,C9:K9)</f>
        <v>14.999999999999998</v>
      </c>
      <c r="M9" s="2">
        <v>15</v>
      </c>
    </row>
    <row r="10" spans="2:13" x14ac:dyDescent="0.25">
      <c r="B10" s="2" t="s">
        <v>23</v>
      </c>
      <c r="C10" s="2">
        <v>0.12</v>
      </c>
      <c r="D10" s="2">
        <v>0.09</v>
      </c>
      <c r="E10" s="2">
        <v>0.08</v>
      </c>
      <c r="F10" s="2">
        <v>0</v>
      </c>
      <c r="G10" s="2">
        <v>0</v>
      </c>
      <c r="H10" s="2">
        <v>0</v>
      </c>
      <c r="I10" s="2">
        <v>0</v>
      </c>
      <c r="J10" s="2">
        <v>-1</v>
      </c>
      <c r="K10" s="2">
        <v>1</v>
      </c>
      <c r="L10" s="2">
        <f t="shared" si="0"/>
        <v>8</v>
      </c>
      <c r="M10" s="2">
        <v>8</v>
      </c>
    </row>
    <row r="11" spans="2:13" x14ac:dyDescent="0.25">
      <c r="B11" s="2"/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f t="shared" si="0"/>
        <v>99.999999999999986</v>
      </c>
      <c r="M11" s="2">
        <v>100</v>
      </c>
    </row>
    <row r="13" spans="2:13" x14ac:dyDescent="0.25">
      <c r="C13" s="2" t="s">
        <v>27</v>
      </c>
      <c r="D13" s="2" t="s">
        <v>28</v>
      </c>
      <c r="E13" s="2" t="s">
        <v>29</v>
      </c>
      <c r="F13" s="2" t="s">
        <v>15</v>
      </c>
      <c r="G13" s="2" t="s">
        <v>16</v>
      </c>
      <c r="H13" s="2" t="s">
        <v>17</v>
      </c>
      <c r="I13" s="2" t="s">
        <v>18</v>
      </c>
      <c r="J13" s="2" t="s">
        <v>19</v>
      </c>
      <c r="K13" s="2" t="s">
        <v>20</v>
      </c>
    </row>
    <row r="14" spans="2:13" x14ac:dyDescent="0.25">
      <c r="C14" s="2">
        <v>54.924242424242422</v>
      </c>
      <c r="D14" s="2">
        <v>2.2727272727272698</v>
      </c>
      <c r="E14" s="2">
        <v>42.803030303030297</v>
      </c>
      <c r="F14" s="2">
        <v>0</v>
      </c>
      <c r="G14" s="2">
        <v>0</v>
      </c>
      <c r="H14" s="2">
        <v>0</v>
      </c>
      <c r="I14" s="2">
        <v>0</v>
      </c>
      <c r="J14" s="2">
        <v>2.2196969696969679</v>
      </c>
      <c r="K14" s="2">
        <v>0</v>
      </c>
    </row>
    <row r="16" spans="2:13" x14ac:dyDescent="0.25">
      <c r="C16" s="2" t="s">
        <v>18</v>
      </c>
      <c r="D16" s="2" t="s">
        <v>15</v>
      </c>
      <c r="E16" s="2" t="s">
        <v>19</v>
      </c>
      <c r="F16" s="2" t="s">
        <v>10</v>
      </c>
    </row>
    <row r="17" spans="3:6" x14ac:dyDescent="0.25">
      <c r="C17" s="2">
        <v>8</v>
      </c>
      <c r="D17" s="2">
        <v>4</v>
      </c>
      <c r="E17" s="2">
        <v>2</v>
      </c>
      <c r="F17" s="2">
        <f>C17*I14+D17*F14+E17*J14</f>
        <v>4.4393939393939359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D211-826E-4B7D-B4E5-90696665D6F3}">
  <sheetPr>
    <tabColor theme="8" tint="0.39997558519241921"/>
  </sheetPr>
  <dimension ref="B1:N19"/>
  <sheetViews>
    <sheetView workbookViewId="0">
      <selection activeCell="B25" sqref="B25"/>
    </sheetView>
  </sheetViews>
  <sheetFormatPr baseColWidth="10" defaultColWidth="9.140625" defaultRowHeight="15" x14ac:dyDescent="0.25"/>
  <cols>
    <col min="2" max="2" width="15.28515625" bestFit="1" customWidth="1"/>
    <col min="3" max="4" width="10.140625" bestFit="1" customWidth="1"/>
    <col min="13" max="13" width="10" bestFit="1" customWidth="1"/>
    <col min="14" max="14" width="10.85546875" bestFit="1" customWidth="1"/>
  </cols>
  <sheetData>
    <row r="1" spans="2:14" ht="15.75" thickBot="1" x14ac:dyDescent="0.3"/>
    <row r="2" spans="2:14" x14ac:dyDescent="0.25">
      <c r="B2" s="23" t="s">
        <v>53</v>
      </c>
      <c r="C2" s="24"/>
      <c r="D2" s="24"/>
      <c r="E2" s="24"/>
      <c r="F2" s="25"/>
    </row>
    <row r="3" spans="2:14" x14ac:dyDescent="0.25">
      <c r="B3" s="10"/>
      <c r="C3" s="7" t="s">
        <v>54</v>
      </c>
      <c r="D3" s="7" t="s">
        <v>55</v>
      </c>
      <c r="E3" s="7" t="s">
        <v>2</v>
      </c>
      <c r="F3" s="11" t="s">
        <v>56</v>
      </c>
      <c r="G3" s="6"/>
      <c r="H3" s="6"/>
      <c r="I3" s="6"/>
      <c r="J3" s="6"/>
      <c r="K3" s="6"/>
      <c r="L3" s="6"/>
      <c r="M3" s="6"/>
    </row>
    <row r="4" spans="2:14" x14ac:dyDescent="0.25">
      <c r="B4" s="10" t="s">
        <v>57</v>
      </c>
      <c r="C4" s="7">
        <v>4</v>
      </c>
      <c r="D4" s="7">
        <v>2</v>
      </c>
      <c r="E4" s="7">
        <v>32</v>
      </c>
      <c r="F4" s="11" t="s">
        <v>58</v>
      </c>
      <c r="G4" s="6"/>
      <c r="H4" s="6"/>
      <c r="I4" s="6"/>
      <c r="J4" s="6"/>
      <c r="K4" s="6"/>
      <c r="L4" s="6"/>
      <c r="M4" s="6"/>
    </row>
    <row r="5" spans="2:14" x14ac:dyDescent="0.25">
      <c r="B5" s="10" t="s">
        <v>59</v>
      </c>
      <c r="C5" s="7">
        <v>1</v>
      </c>
      <c r="D5" s="7">
        <v>0</v>
      </c>
      <c r="E5" s="7">
        <v>7</v>
      </c>
      <c r="F5" s="11">
        <v>5</v>
      </c>
      <c r="G5" s="6"/>
      <c r="H5" s="6"/>
      <c r="I5" s="6"/>
      <c r="J5" s="6"/>
      <c r="K5" s="6"/>
      <c r="L5" s="6"/>
      <c r="M5" s="6"/>
    </row>
    <row r="6" spans="2:14" x14ac:dyDescent="0.25">
      <c r="B6" s="10" t="s">
        <v>60</v>
      </c>
      <c r="C6" s="7">
        <v>0</v>
      </c>
      <c r="D6" s="7">
        <v>1</v>
      </c>
      <c r="E6" s="7">
        <v>10</v>
      </c>
      <c r="F6" s="11">
        <v>5</v>
      </c>
      <c r="G6" s="6"/>
      <c r="H6" s="6"/>
      <c r="I6" s="6"/>
      <c r="J6" s="6"/>
      <c r="K6" s="6"/>
      <c r="L6" s="6"/>
      <c r="M6" s="6"/>
    </row>
    <row r="7" spans="2:14" ht="15.75" thickBot="1" x14ac:dyDescent="0.3">
      <c r="B7" s="12" t="s">
        <v>4</v>
      </c>
      <c r="C7" s="13">
        <v>4</v>
      </c>
      <c r="D7" s="13">
        <v>2</v>
      </c>
      <c r="E7" s="13">
        <v>48</v>
      </c>
      <c r="F7" s="14">
        <v>1</v>
      </c>
      <c r="G7" s="6"/>
      <c r="H7" s="6"/>
      <c r="I7" s="6"/>
      <c r="J7" s="6"/>
      <c r="K7" s="6"/>
      <c r="L7" s="6"/>
      <c r="M7" s="6"/>
    </row>
    <row r="8" spans="2:14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2:1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2:14" ht="15.75" thickBot="1" x14ac:dyDescent="0.3">
      <c r="B10" s="15"/>
      <c r="C10" s="21" t="s">
        <v>27</v>
      </c>
      <c r="D10" s="8" t="s">
        <v>28</v>
      </c>
      <c r="E10" s="8" t="s">
        <v>15</v>
      </c>
      <c r="F10" s="8" t="s">
        <v>16</v>
      </c>
      <c r="G10" s="8" t="s">
        <v>17</v>
      </c>
      <c r="H10" s="8" t="s">
        <v>18</v>
      </c>
      <c r="I10" s="8" t="s">
        <v>19</v>
      </c>
      <c r="J10" s="8" t="s">
        <v>20</v>
      </c>
      <c r="K10" s="8" t="s">
        <v>43</v>
      </c>
      <c r="L10" s="8" t="s">
        <v>44</v>
      </c>
      <c r="M10" s="8" t="s">
        <v>61</v>
      </c>
      <c r="N10" s="9" t="s">
        <v>62</v>
      </c>
    </row>
    <row r="11" spans="2:14" x14ac:dyDescent="0.25">
      <c r="B11" s="22" t="s">
        <v>57</v>
      </c>
      <c r="C11" s="7">
        <v>4</v>
      </c>
      <c r="D11" s="7">
        <v>2</v>
      </c>
      <c r="E11" s="7">
        <v>-1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f>SUMPRODUCT(C11:L11,$B$18:$K$18)</f>
        <v>32</v>
      </c>
      <c r="N11" s="11">
        <v>32</v>
      </c>
    </row>
    <row r="12" spans="2:14" x14ac:dyDescent="0.25">
      <c r="B12" s="20" t="s">
        <v>63</v>
      </c>
      <c r="C12" s="7">
        <v>1</v>
      </c>
      <c r="D12" s="7">
        <v>0</v>
      </c>
      <c r="E12" s="7">
        <v>0</v>
      </c>
      <c r="F12" s="7">
        <v>0</v>
      </c>
      <c r="G12" s="7">
        <v>-1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f>SUMPRODUCT(C12:L12,$B$18:$K$18)</f>
        <v>7</v>
      </c>
      <c r="N12" s="11">
        <v>7</v>
      </c>
    </row>
    <row r="13" spans="2:14" x14ac:dyDescent="0.25">
      <c r="B13" s="20" t="s">
        <v>64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-1</v>
      </c>
      <c r="J13" s="7">
        <v>1</v>
      </c>
      <c r="K13" s="7">
        <v>0</v>
      </c>
      <c r="L13" s="7">
        <v>0</v>
      </c>
      <c r="M13" s="7">
        <f>SUMPRODUCT(C13:L13,$B$18:$K$18)</f>
        <v>10</v>
      </c>
      <c r="N13" s="11">
        <v>10</v>
      </c>
    </row>
    <row r="14" spans="2:14" ht="15.75" thickBot="1" x14ac:dyDescent="0.3">
      <c r="B14" s="17" t="s">
        <v>4</v>
      </c>
      <c r="C14" s="13">
        <v>4</v>
      </c>
      <c r="D14" s="13">
        <v>2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-1</v>
      </c>
      <c r="L14" s="13">
        <v>1</v>
      </c>
      <c r="M14" s="13">
        <f>SUMPRODUCT(C14:L14,$B$18:$K$18)</f>
        <v>48</v>
      </c>
      <c r="N14" s="14">
        <v>48</v>
      </c>
    </row>
    <row r="15" spans="2:14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18"/>
      <c r="M15" s="6"/>
    </row>
    <row r="16" spans="2:14" ht="15.75" thickBo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2:14" x14ac:dyDescent="0.25">
      <c r="B17" s="5" t="s">
        <v>27</v>
      </c>
      <c r="C17" s="8" t="s">
        <v>28</v>
      </c>
      <c r="D17" s="8" t="s">
        <v>15</v>
      </c>
      <c r="E17" s="8" t="s">
        <v>16</v>
      </c>
      <c r="F17" s="8" t="s">
        <v>17</v>
      </c>
      <c r="G17" s="8" t="s">
        <v>18</v>
      </c>
      <c r="H17" s="8" t="s">
        <v>19</v>
      </c>
      <c r="I17" s="8" t="s">
        <v>20</v>
      </c>
      <c r="J17" s="8" t="s">
        <v>43</v>
      </c>
      <c r="K17" s="9" t="s">
        <v>44</v>
      </c>
      <c r="L17" s="6"/>
      <c r="N17" s="16" t="s">
        <v>65</v>
      </c>
    </row>
    <row r="18" spans="2:14" ht="15.75" thickBot="1" x14ac:dyDescent="0.3">
      <c r="B18" s="12">
        <v>7</v>
      </c>
      <c r="C18" s="13">
        <v>10</v>
      </c>
      <c r="D18" s="13">
        <v>16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4">
        <v>0</v>
      </c>
      <c r="L18" s="6"/>
      <c r="N18" s="19">
        <f>2*D18+E18+5*G18+5*I18+K18</f>
        <v>32</v>
      </c>
    </row>
    <row r="19" spans="2:14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E91D-3791-4BE2-A931-863EA14FDE24}">
  <sheetPr>
    <tabColor theme="9" tint="0.39997558519241921"/>
  </sheetPr>
  <dimension ref="B2:X14"/>
  <sheetViews>
    <sheetView showGridLines="0" zoomScaleNormal="100" workbookViewId="0">
      <selection activeCell="X5" sqref="X5"/>
    </sheetView>
  </sheetViews>
  <sheetFormatPr baseColWidth="10" defaultRowHeight="15" x14ac:dyDescent="0.25"/>
  <cols>
    <col min="2" max="2" width="15.7109375" bestFit="1" customWidth="1"/>
    <col min="23" max="23" width="12" bestFit="1" customWidth="1"/>
    <col min="24" max="24" width="12.42578125" bestFit="1" customWidth="1"/>
  </cols>
  <sheetData>
    <row r="2" spans="2:24" x14ac:dyDescent="0.25">
      <c r="B2" s="4"/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43</v>
      </c>
      <c r="V2" s="4" t="s">
        <v>44</v>
      </c>
      <c r="W2" s="4" t="s">
        <v>10</v>
      </c>
      <c r="X2" s="4" t="s">
        <v>11</v>
      </c>
    </row>
    <row r="3" spans="2:24" x14ac:dyDescent="0.25">
      <c r="B3" s="4" t="s">
        <v>39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-1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>SUMPRODUCT($C$11:$V$11,C3:V3)</f>
        <v>5000</v>
      </c>
      <c r="X3" s="2">
        <v>5000</v>
      </c>
    </row>
    <row r="4" spans="2:24" x14ac:dyDescent="0.25">
      <c r="B4" s="4" t="s">
        <v>42</v>
      </c>
      <c r="C4" s="2">
        <v>700</v>
      </c>
      <c r="D4" s="2">
        <v>700</v>
      </c>
      <c r="E4" s="2">
        <v>600</v>
      </c>
      <c r="F4" s="2">
        <v>600</v>
      </c>
      <c r="G4" s="2">
        <v>500</v>
      </c>
      <c r="H4" s="2">
        <v>500</v>
      </c>
      <c r="I4" s="2">
        <v>700</v>
      </c>
      <c r="J4" s="2">
        <v>700</v>
      </c>
      <c r="K4" s="2">
        <v>600</v>
      </c>
      <c r="L4" s="2">
        <v>600</v>
      </c>
      <c r="M4" s="2">
        <v>500</v>
      </c>
      <c r="N4" s="2">
        <v>500</v>
      </c>
      <c r="O4" s="2">
        <v>0</v>
      </c>
      <c r="P4" s="2">
        <v>0</v>
      </c>
      <c r="Q4" s="2">
        <v>-1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f>SUMPRODUCT($C$11:$V$11,C4:V4)</f>
        <v>3200000</v>
      </c>
      <c r="X4" s="2">
        <f>640*C8</f>
        <v>3200000</v>
      </c>
    </row>
    <row r="5" spans="2:24" x14ac:dyDescent="0.25">
      <c r="B5" s="4" t="s">
        <v>40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-1</v>
      </c>
      <c r="T5" s="2">
        <v>1</v>
      </c>
      <c r="U5" s="2">
        <v>0</v>
      </c>
      <c r="V5" s="2">
        <v>0</v>
      </c>
      <c r="W5" s="2">
        <f t="shared" ref="W5:W6" si="0">SUMPRODUCT($C$11:$V$11,C5:V5)</f>
        <v>1250</v>
      </c>
      <c r="X5" s="2">
        <f>0.25*C8</f>
        <v>1250</v>
      </c>
    </row>
    <row r="6" spans="2:24" x14ac:dyDescent="0.25">
      <c r="B6" s="4" t="s">
        <v>41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-1</v>
      </c>
      <c r="V6" s="2">
        <v>1</v>
      </c>
      <c r="W6" s="2">
        <f t="shared" si="0"/>
        <v>2000</v>
      </c>
      <c r="X6" s="2">
        <v>2000</v>
      </c>
    </row>
    <row r="8" spans="2:24" x14ac:dyDescent="0.25">
      <c r="B8" s="4" t="s">
        <v>45</v>
      </c>
      <c r="C8" s="2">
        <f>SUM(C11:N11)</f>
        <v>5000</v>
      </c>
    </row>
    <row r="10" spans="2:24" x14ac:dyDescent="0.25">
      <c r="C10" s="4" t="s">
        <v>27</v>
      </c>
      <c r="D10" s="4" t="s">
        <v>28</v>
      </c>
      <c r="E10" s="4" t="s">
        <v>29</v>
      </c>
      <c r="F10" s="4" t="s">
        <v>30</v>
      </c>
      <c r="G10" s="4" t="s">
        <v>31</v>
      </c>
      <c r="H10" s="4" t="s">
        <v>32</v>
      </c>
      <c r="I10" s="4" t="s">
        <v>33</v>
      </c>
      <c r="J10" s="4" t="s">
        <v>34</v>
      </c>
      <c r="K10" s="4" t="s">
        <v>35</v>
      </c>
      <c r="L10" s="4" t="s">
        <v>36</v>
      </c>
      <c r="M10" s="4" t="s">
        <v>37</v>
      </c>
      <c r="N10" s="4" t="s">
        <v>38</v>
      </c>
      <c r="O10" s="4" t="s">
        <v>15</v>
      </c>
      <c r="P10" s="4" t="s">
        <v>16</v>
      </c>
      <c r="Q10" s="4" t="s">
        <v>17</v>
      </c>
      <c r="R10" s="4" t="s">
        <v>18</v>
      </c>
      <c r="S10" s="4" t="s">
        <v>19</v>
      </c>
      <c r="T10" s="4" t="s">
        <v>20</v>
      </c>
      <c r="U10" s="4" t="s">
        <v>43</v>
      </c>
      <c r="V10" s="4" t="s">
        <v>44</v>
      </c>
    </row>
    <row r="11" spans="2:24" x14ac:dyDescent="0.25">
      <c r="C11" s="2">
        <v>1500</v>
      </c>
      <c r="D11" s="2">
        <v>400</v>
      </c>
      <c r="E11" s="2">
        <v>900</v>
      </c>
      <c r="F11" s="2">
        <v>700</v>
      </c>
      <c r="G11" s="2">
        <v>0</v>
      </c>
      <c r="H11" s="2">
        <v>250</v>
      </c>
      <c r="I11" s="2">
        <v>350</v>
      </c>
      <c r="J11" s="2">
        <v>50</v>
      </c>
      <c r="K11" s="2">
        <v>400</v>
      </c>
      <c r="L11" s="2">
        <v>400</v>
      </c>
      <c r="M11" s="2">
        <v>0</v>
      </c>
      <c r="N11" s="2">
        <v>50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150</v>
      </c>
    </row>
    <row r="13" spans="2:24" x14ac:dyDescent="0.25">
      <c r="C13" s="4" t="s">
        <v>16</v>
      </c>
      <c r="D13" s="4" t="s">
        <v>18</v>
      </c>
      <c r="E13" s="4" t="s">
        <v>20</v>
      </c>
      <c r="F13" s="4" t="s">
        <v>44</v>
      </c>
      <c r="G13" s="4" t="s">
        <v>7</v>
      </c>
    </row>
    <row r="14" spans="2:24" x14ac:dyDescent="0.25">
      <c r="C14" s="2">
        <v>1000</v>
      </c>
      <c r="D14" s="2">
        <v>500</v>
      </c>
      <c r="E14" s="2">
        <v>250</v>
      </c>
      <c r="F14" s="2">
        <v>125</v>
      </c>
      <c r="G14" s="2">
        <f>C14*P11+D14*R11+E14*T11+F14*V11</f>
        <v>18750</v>
      </c>
    </row>
  </sheetData>
  <pageMargins left="0.7" right="0.7" top="0.75" bottom="0.75" header="0.3" footer="0.3"/>
  <ignoredErrors>
    <ignoredError sqref="C8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61EC-A623-4482-BEE9-8B92594B998F}">
  <sheetPr>
    <tabColor theme="9" tint="0.39997558519241921"/>
  </sheetPr>
  <dimension ref="B2:V13"/>
  <sheetViews>
    <sheetView showGridLines="0" workbookViewId="0">
      <selection activeCell="E20" sqref="E20"/>
    </sheetView>
  </sheetViews>
  <sheetFormatPr baseColWidth="10" defaultRowHeight="15" x14ac:dyDescent="0.25"/>
  <cols>
    <col min="22" max="22" width="12.42578125" bestFit="1" customWidth="1"/>
  </cols>
  <sheetData>
    <row r="2" spans="2:22" x14ac:dyDescent="0.25">
      <c r="B2" s="4"/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43</v>
      </c>
      <c r="R2" s="4" t="s">
        <v>44</v>
      </c>
      <c r="S2" s="4" t="s">
        <v>51</v>
      </c>
      <c r="T2" s="4" t="s">
        <v>52</v>
      </c>
      <c r="U2" s="4" t="s">
        <v>10</v>
      </c>
      <c r="V2" s="4" t="s">
        <v>11</v>
      </c>
    </row>
    <row r="3" spans="2:22" x14ac:dyDescent="0.25">
      <c r="B3" s="4" t="s">
        <v>46</v>
      </c>
      <c r="C3" s="2">
        <v>2070</v>
      </c>
      <c r="D3" s="2">
        <v>456</v>
      </c>
      <c r="E3" s="2">
        <v>670</v>
      </c>
      <c r="F3" s="2">
        <v>350</v>
      </c>
      <c r="G3" s="2">
        <v>495</v>
      </c>
      <c r="H3" s="2">
        <v>380</v>
      </c>
      <c r="I3" s="2">
        <v>1500</v>
      </c>
      <c r="J3" s="2">
        <v>480</v>
      </c>
      <c r="K3" s="2">
        <v>-1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>SUMPRODUCT($C$10:$T$10,C3:T3)</f>
        <v>3250</v>
      </c>
      <c r="V3" s="2">
        <v>3250</v>
      </c>
    </row>
    <row r="4" spans="2:22" x14ac:dyDescent="0.25">
      <c r="B4" s="4" t="s">
        <v>47</v>
      </c>
      <c r="C4" s="2">
        <v>900</v>
      </c>
      <c r="D4" s="2">
        <v>240</v>
      </c>
      <c r="E4" s="2">
        <v>335</v>
      </c>
      <c r="F4" s="2">
        <v>700</v>
      </c>
      <c r="G4" s="2">
        <v>410</v>
      </c>
      <c r="H4" s="2">
        <v>190</v>
      </c>
      <c r="I4" s="2">
        <v>500</v>
      </c>
      <c r="J4" s="2">
        <v>160</v>
      </c>
      <c r="K4" s="2">
        <v>0</v>
      </c>
      <c r="L4" s="2">
        <v>0</v>
      </c>
      <c r="M4" s="2">
        <v>-1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 t="shared" ref="U4:U7" si="0">SUMPRODUCT($C$10:$T$10,C4:T4)</f>
        <v>1300</v>
      </c>
      <c r="V4" s="2">
        <v>1300</v>
      </c>
    </row>
    <row r="5" spans="2:22" x14ac:dyDescent="0.25">
      <c r="B5" s="4" t="s">
        <v>50</v>
      </c>
      <c r="C5" s="2">
        <v>3</v>
      </c>
      <c r="D5" s="2">
        <v>2</v>
      </c>
      <c r="E5" s="2">
        <v>2</v>
      </c>
      <c r="F5" s="2">
        <v>0</v>
      </c>
      <c r="G5" s="2">
        <v>1</v>
      </c>
      <c r="H5" s="2">
        <v>0</v>
      </c>
      <c r="I5" s="2">
        <v>3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-1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f t="shared" si="0"/>
        <v>6</v>
      </c>
      <c r="V5" s="2">
        <v>6</v>
      </c>
    </row>
    <row r="6" spans="2:22" x14ac:dyDescent="0.25">
      <c r="B6" s="4" t="s">
        <v>48</v>
      </c>
      <c r="C6" s="2">
        <v>18</v>
      </c>
      <c r="D6" s="2">
        <v>18</v>
      </c>
      <c r="E6" s="2">
        <v>27</v>
      </c>
      <c r="F6" s="2">
        <v>36</v>
      </c>
      <c r="G6" s="2">
        <v>42</v>
      </c>
      <c r="H6" s="2">
        <v>6</v>
      </c>
      <c r="I6" s="2">
        <v>48</v>
      </c>
      <c r="J6" s="2">
        <v>24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-1</v>
      </c>
      <c r="R6" s="2">
        <v>1</v>
      </c>
      <c r="S6" s="2">
        <v>0</v>
      </c>
      <c r="T6" s="2">
        <v>0</v>
      </c>
      <c r="U6" s="2">
        <f t="shared" si="0"/>
        <v>108</v>
      </c>
      <c r="V6" s="2">
        <v>108</v>
      </c>
    </row>
    <row r="7" spans="2:22" x14ac:dyDescent="0.25">
      <c r="B7" s="4" t="s">
        <v>49</v>
      </c>
      <c r="C7" s="2">
        <v>3</v>
      </c>
      <c r="D7" s="2">
        <v>2</v>
      </c>
      <c r="E7" s="2">
        <v>4</v>
      </c>
      <c r="F7" s="2">
        <v>1</v>
      </c>
      <c r="G7" s="2">
        <v>1</v>
      </c>
      <c r="H7" s="2">
        <v>0</v>
      </c>
      <c r="I7" s="2">
        <v>2</v>
      </c>
      <c r="J7" s="2">
        <v>3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-1</v>
      </c>
      <c r="T7" s="2">
        <v>1</v>
      </c>
      <c r="U7" s="2">
        <f t="shared" si="0"/>
        <v>4</v>
      </c>
      <c r="V7" s="2">
        <v>4</v>
      </c>
    </row>
    <row r="9" spans="2:22" x14ac:dyDescent="0.25">
      <c r="C9" s="4" t="s">
        <v>27</v>
      </c>
      <c r="D9" s="4" t="s">
        <v>28</v>
      </c>
      <c r="E9" s="4" t="s">
        <v>29</v>
      </c>
      <c r="F9" s="4" t="s">
        <v>30</v>
      </c>
      <c r="G9" s="4" t="s">
        <v>31</v>
      </c>
      <c r="H9" s="4" t="s">
        <v>32</v>
      </c>
      <c r="I9" s="4" t="s">
        <v>33</v>
      </c>
      <c r="J9" s="4" t="s">
        <v>34</v>
      </c>
      <c r="K9" s="4" t="s">
        <v>15</v>
      </c>
      <c r="L9" s="4" t="s">
        <v>16</v>
      </c>
      <c r="M9" s="4" t="s">
        <v>17</v>
      </c>
      <c r="N9" s="4" t="s">
        <v>18</v>
      </c>
      <c r="O9" s="4" t="s">
        <v>19</v>
      </c>
      <c r="P9" s="4" t="s">
        <v>20</v>
      </c>
      <c r="Q9" s="4" t="s">
        <v>43</v>
      </c>
      <c r="R9" s="4" t="s">
        <v>44</v>
      </c>
      <c r="S9" s="4" t="s">
        <v>51</v>
      </c>
      <c r="T9" s="4" t="s">
        <v>52</v>
      </c>
    </row>
    <row r="10" spans="2:22" x14ac:dyDescent="0.25"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320</v>
      </c>
      <c r="L10" s="2">
        <v>0</v>
      </c>
      <c r="M10" s="2">
        <v>100</v>
      </c>
      <c r="N10" s="2">
        <v>0</v>
      </c>
      <c r="O10" s="2">
        <v>0</v>
      </c>
      <c r="P10" s="2">
        <v>0</v>
      </c>
      <c r="Q10" s="2">
        <v>0</v>
      </c>
      <c r="R10" s="2">
        <v>42</v>
      </c>
      <c r="S10" s="2">
        <v>1</v>
      </c>
      <c r="T10" s="2">
        <v>0</v>
      </c>
    </row>
    <row r="12" spans="2:22" x14ac:dyDescent="0.25">
      <c r="C12" s="4" t="s">
        <v>16</v>
      </c>
      <c r="D12" s="4" t="s">
        <v>17</v>
      </c>
      <c r="E12" s="4" t="s">
        <v>20</v>
      </c>
      <c r="F12" s="4" t="s">
        <v>43</v>
      </c>
      <c r="G12" s="4" t="s">
        <v>51</v>
      </c>
      <c r="H12" s="4" t="s">
        <v>7</v>
      </c>
    </row>
    <row r="13" spans="2:22" x14ac:dyDescent="0.25">
      <c r="C13" s="2">
        <v>500</v>
      </c>
      <c r="D13" s="2">
        <v>400</v>
      </c>
      <c r="E13" s="2">
        <v>300</v>
      </c>
      <c r="F13" s="2">
        <v>200</v>
      </c>
      <c r="G13" s="2">
        <v>100</v>
      </c>
      <c r="H13" s="2">
        <f>C13*L10+D13*M10+E13*P10+F13*Q10+G13*S10</f>
        <v>40100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Televisión</vt:lpstr>
      <vt:lpstr>Tele No s2</vt:lpstr>
      <vt:lpstr>Salchichas</vt:lpstr>
      <vt:lpstr>Productos</vt:lpstr>
      <vt:lpstr>Admisiones</vt:lpstr>
      <vt:lpstr>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2024-09-05T18:24:02Z</dcterms:created>
  <dcterms:modified xsi:type="dcterms:W3CDTF">2024-09-09T02:10:10Z</dcterms:modified>
</cp:coreProperties>
</file>