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lla\OneDrive\Escritorio\Difuse-Cluster-Chain-for-Multi-Label-Classification\resultados\"/>
    </mc:Choice>
  </mc:AlternateContent>
  <xr:revisionPtr revIDLastSave="0" documentId="13_ncr:1_{5E570185-E8BD-4784-BD2B-9DA7CBA3C509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F1-Score (Micro)" sheetId="1" r:id="rId1"/>
    <sheet name="F1-Score (Macro)" sheetId="2" r:id="rId2"/>
    <sheet name="Tiempo" sheetId="6" r:id="rId3"/>
    <sheet name="Clusters" sheetId="7" r:id="rId4"/>
    <sheet name="Threshold" sheetId="8" r:id="rId5"/>
    <sheet name="Cluster Order" sheetId="11" r:id="rId6"/>
    <sheet name="Difusidad" sheetId="12" r:id="rId7"/>
    <sheet name="F1-Score (Samples)" sheetId="3" r:id="rId8"/>
    <sheet name="Accuracy" sheetId="4" r:id="rId9"/>
    <sheet name="Hamming Loss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" l="1"/>
  <c r="D13" i="6"/>
  <c r="E13" i="6"/>
  <c r="B13" i="6"/>
  <c r="D15" i="11"/>
  <c r="E15" i="11"/>
  <c r="F15" i="11"/>
  <c r="G15" i="11"/>
  <c r="H15" i="11"/>
  <c r="C15" i="11"/>
  <c r="J67" i="8"/>
  <c r="J68" i="8"/>
  <c r="J69" i="8"/>
  <c r="J70" i="8"/>
  <c r="J71" i="8"/>
  <c r="J72" i="8"/>
  <c r="J66" i="8"/>
  <c r="I67" i="8"/>
  <c r="I68" i="8"/>
  <c r="I69" i="8"/>
  <c r="I70" i="8"/>
  <c r="I71" i="8"/>
  <c r="I72" i="8"/>
  <c r="I66" i="8"/>
  <c r="H67" i="8"/>
  <c r="H68" i="8"/>
  <c r="H69" i="8"/>
  <c r="H70" i="8"/>
  <c r="H71" i="8"/>
  <c r="H72" i="8"/>
  <c r="H66" i="8"/>
  <c r="G67" i="8"/>
  <c r="G68" i="8"/>
  <c r="G69" i="8"/>
  <c r="G70" i="8"/>
  <c r="G71" i="8"/>
  <c r="G72" i="8"/>
  <c r="G66" i="8"/>
  <c r="F67" i="8"/>
  <c r="F68" i="8"/>
  <c r="F69" i="8"/>
  <c r="F70" i="8"/>
  <c r="F71" i="8"/>
  <c r="F72" i="8"/>
  <c r="F66" i="8"/>
  <c r="M14" i="2"/>
  <c r="K14" i="2"/>
  <c r="J14" i="2"/>
  <c r="K13" i="2"/>
  <c r="L13" i="2"/>
  <c r="M13" i="2"/>
  <c r="J13" i="2"/>
  <c r="M17" i="6"/>
  <c r="M18" i="6"/>
  <c r="M19" i="6"/>
  <c r="M20" i="6"/>
  <c r="M21" i="6"/>
  <c r="M22" i="6"/>
  <c r="M23" i="6"/>
  <c r="M24" i="6"/>
  <c r="M25" i="6"/>
  <c r="M16" i="6"/>
  <c r="L17" i="6"/>
  <c r="L18" i="6"/>
  <c r="L19" i="6"/>
  <c r="L20" i="6"/>
  <c r="L21" i="6"/>
  <c r="L22" i="6"/>
  <c r="L23" i="6"/>
  <c r="L24" i="6"/>
  <c r="L25" i="6"/>
  <c r="L16" i="6"/>
  <c r="B13" i="5"/>
  <c r="C13" i="5"/>
  <c r="D13" i="5"/>
  <c r="E13" i="5"/>
  <c r="E13" i="4"/>
  <c r="D13" i="4"/>
  <c r="C13" i="4"/>
  <c r="B13" i="4"/>
  <c r="F13" i="4" s="1"/>
  <c r="E13" i="3"/>
  <c r="D13" i="3"/>
  <c r="C13" i="3"/>
  <c r="B13" i="3"/>
  <c r="F13" i="3" s="1"/>
  <c r="E13" i="2"/>
  <c r="D13" i="2"/>
  <c r="C13" i="2"/>
  <c r="B13" i="2"/>
  <c r="F13" i="2" s="1"/>
  <c r="F13" i="1"/>
  <c r="E13" i="1"/>
  <c r="D13" i="1"/>
  <c r="C13" i="1"/>
  <c r="B13" i="1"/>
  <c r="F13" i="5" l="1"/>
</calcChain>
</file>

<file path=xl/sharedStrings.xml><?xml version="1.0" encoding="utf-8"?>
<sst xmlns="http://schemas.openxmlformats.org/spreadsheetml/2006/main" count="390" uniqueCount="126">
  <si>
    <t>Dataset</t>
  </si>
  <si>
    <t>CC</t>
  </si>
  <si>
    <t>ECC</t>
  </si>
  <si>
    <t>FCCC</t>
  </si>
  <si>
    <t>LCC-MLC</t>
  </si>
  <si>
    <t>Emotions</t>
  </si>
  <si>
    <t>CHD_49</t>
  </si>
  <si>
    <t>VirusGo</t>
  </si>
  <si>
    <t>Foodtruck</t>
  </si>
  <si>
    <t>Water-quality</t>
  </si>
  <si>
    <t>Birds</t>
  </si>
  <si>
    <t>Yahoo_Arts</t>
  </si>
  <si>
    <t>Yahoo_Business</t>
  </si>
  <si>
    <t>Mediamill</t>
  </si>
  <si>
    <t>Bibtex</t>
  </si>
  <si>
    <t>Mean</t>
  </si>
  <si>
    <t>Prox</t>
  </si>
  <si>
    <t>LCCC-MLC</t>
  </si>
  <si>
    <t>Dominio</t>
  </si>
  <si>
    <t>m</t>
  </si>
  <si>
    <t>q</t>
  </si>
  <si>
    <t>d</t>
  </si>
  <si>
    <t>card</t>
  </si>
  <si>
    <t>dens</t>
  </si>
  <si>
    <t>Música</t>
  </si>
  <si>
    <t>0.311</t>
  </si>
  <si>
    <t>0.42</t>
  </si>
  <si>
    <t>0.82</t>
  </si>
  <si>
    <t>0.61</t>
  </si>
  <si>
    <t>0.13</t>
  </si>
  <si>
    <t>Medicina</t>
  </si>
  <si>
    <t>0.430</t>
  </si>
  <si>
    <t>0.36</t>
  </si>
  <si>
    <t>0.68</t>
  </si>
  <si>
    <t>0.59</t>
  </si>
  <si>
    <t>VirusGO</t>
  </si>
  <si>
    <t>Biología</t>
  </si>
  <si>
    <t>0.203</t>
  </si>
  <si>
    <t>0.43</t>
  </si>
  <si>
    <t>0.73</t>
  </si>
  <si>
    <t>0.60</t>
  </si>
  <si>
    <t>Recomend.</t>
  </si>
  <si>
    <t>0.191</t>
  </si>
  <si>
    <t>1.38</t>
  </si>
  <si>
    <t>1.42</t>
  </si>
  <si>
    <t>0.45</t>
  </si>
  <si>
    <t>Química</t>
  </si>
  <si>
    <t>0.362</t>
  </si>
  <si>
    <t>0.95</t>
  </si>
  <si>
    <t>1.88</t>
  </si>
  <si>
    <t>3.18</t>
  </si>
  <si>
    <t>0.15</t>
  </si>
  <si>
    <t>Audio</t>
  </si>
  <si>
    <t>0.053</t>
  </si>
  <si>
    <t>1.28</t>
  </si>
  <si>
    <t>2.56</t>
  </si>
  <si>
    <t>5.77</t>
  </si>
  <si>
    <t>0.64</t>
  </si>
  <si>
    <t>Texto</t>
  </si>
  <si>
    <t>0.064</t>
  </si>
  <si>
    <t>97.80</t>
  </si>
  <si>
    <t>214.46</t>
  </si>
  <si>
    <t>311.90</t>
  </si>
  <si>
    <t>53.87</t>
  </si>
  <si>
    <t>150.72</t>
  </si>
  <si>
    <t>285.38</t>
  </si>
  <si>
    <t>983.27</t>
  </si>
  <si>
    <t>85.89</t>
  </si>
  <si>
    <t>Video</t>
  </si>
  <si>
    <t>0.043</t>
  </si>
  <si>
    <t>86.56</t>
  </si>
  <si>
    <t>176.40</t>
  </si>
  <si>
    <t>241.10</t>
  </si>
  <si>
    <t>35.21</t>
  </si>
  <si>
    <t>35.70</t>
  </si>
  <si>
    <t>65.60</t>
  </si>
  <si>
    <t>150.71</t>
  </si>
  <si>
    <t>5.34</t>
  </si>
  <si>
    <t>COMPLEXITY</t>
  </si>
  <si>
    <t>LOG(COMPLEXITY)</t>
  </si>
  <si>
    <t xml:space="preserve">Foodtruck  </t>
  </si>
  <si>
    <t xml:space="preserve">CHD_49  </t>
  </si>
  <si>
    <t xml:space="preserve">Emotions  </t>
  </si>
  <si>
    <t xml:space="preserve">Water-quality  </t>
  </si>
  <si>
    <t xml:space="preserve">VirusGO  </t>
  </si>
  <si>
    <t xml:space="preserve">Birds  </t>
  </si>
  <si>
    <t xml:space="preserve">Mediamill  </t>
  </si>
  <si>
    <t xml:space="preserve">Bibtex  </t>
  </si>
  <si>
    <t xml:space="preserve">Yahoo_Arts  </t>
  </si>
  <si>
    <t xml:space="preserve">Yahoo_Business </t>
  </si>
  <si>
    <t>Complexity</t>
  </si>
  <si>
    <t>Media Complejos</t>
  </si>
  <si>
    <t>Mejora porcentual</t>
  </si>
  <si>
    <t>Accuracy</t>
  </si>
  <si>
    <t>Tiempo</t>
  </si>
  <si>
    <t xml:space="preserve"> Dataset       </t>
  </si>
  <si>
    <t xml:space="preserve"> # Clusters </t>
  </si>
  <si>
    <t xml:space="preserve"> F1 (Macro) </t>
  </si>
  <si>
    <t xml:space="preserve"> F1 (Micro) </t>
  </si>
  <si>
    <t xml:space="preserve"> F1 (Samples) </t>
  </si>
  <si>
    <t xml:space="preserve"> Accuracy </t>
  </si>
  <si>
    <t xml:space="preserve"> Hamming Loss </t>
  </si>
  <si>
    <t xml:space="preserve"> Tiempo (s) </t>
  </si>
  <si>
    <t xml:space="preserve"> **Emotions**  </t>
  </si>
  <si>
    <t xml:space="preserve">               </t>
  </si>
  <si>
    <t xml:space="preserve"> **CHD_49**    </t>
  </si>
  <si>
    <t xml:space="preserve"> **Foodtruck** </t>
  </si>
  <si>
    <t xml:space="preserve"> **Water-quality** </t>
  </si>
  <si>
    <t xml:space="preserve"> **Birds**     </t>
  </si>
  <si>
    <t xml:space="preserve"> **Global**    </t>
  </si>
  <si>
    <t xml:space="preserve"> Threshold </t>
  </si>
  <si>
    <t>F1 Norm</t>
  </si>
  <si>
    <t>Tiempo Norm</t>
  </si>
  <si>
    <t>Puntuación</t>
  </si>
  <si>
    <t>Precisión Crítica</t>
  </si>
  <si>
    <t xml:space="preserve">Tiempo Crítico </t>
  </si>
  <si>
    <t>Hamming Loss</t>
  </si>
  <si>
    <t>Global</t>
  </si>
  <si>
    <t>Ordering</t>
  </si>
  <si>
    <t>Random</t>
  </si>
  <si>
    <t>Heuristic</t>
  </si>
  <si>
    <t>F1 Macro</t>
  </si>
  <si>
    <t>F1 Micro</t>
  </si>
  <si>
    <t>F1 Samples</t>
  </si>
  <si>
    <t>Mejora</t>
  </si>
  <si>
    <t>Difusidad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</si>
</sst>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/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Puntuación</a:t>
            </a:r>
            <a:r>
              <a:rPr lang="es-ES" baseline="0"/>
              <a:t> </a:t>
            </a:r>
            <a:r>
              <a:rPr lang="es-ES"/>
              <a:t>F1 (Macro) según la Complejidad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'F1-Score (Macro)'!$J$2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'F1-Score (Macro)'!$I$3:$I$12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'F1-Score (Macro)'!$J$3:$J$12</c:f>
              <c:numCache>
                <c:formatCode>General</c:formatCode>
                <c:ptCount val="10"/>
                <c:pt idx="0">
                  <c:v>0.15824885892379889</c:v>
                </c:pt>
                <c:pt idx="1">
                  <c:v>0.45664650671776169</c:v>
                </c:pt>
                <c:pt idx="2">
                  <c:v>0.60562469834533117</c:v>
                </c:pt>
                <c:pt idx="3">
                  <c:v>0.77857059477109292</c:v>
                </c:pt>
                <c:pt idx="4">
                  <c:v>0.456167619190539</c:v>
                </c:pt>
                <c:pt idx="5">
                  <c:v>0.18839835988044221</c:v>
                </c:pt>
                <c:pt idx="6">
                  <c:v>0.1546052314154166</c:v>
                </c:pt>
                <c:pt idx="7">
                  <c:v>8.5382862697212195E-2</c:v>
                </c:pt>
                <c:pt idx="8">
                  <c:v>0.16332690196246591</c:v>
                </c:pt>
                <c:pt idx="9">
                  <c:v>0.16651726364230429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DF-44AD-8C38-9FB40F4CC7EF}"/>
            </c:ext>
          </c:extLst>
        </c:ser>
        <c:ser>
          <c:idx val="1"/>
          <c:order val="1"/>
          <c:tx>
            <c:strRef>
              <c:f>'F1-Score (Macro)'!$K$2</c:f>
              <c:strCache>
                <c:ptCount val="1"/>
                <c:pt idx="0">
                  <c:v>ECC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'F1-Score (Macro)'!$I$3:$I$12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'F1-Score (Macro)'!$K$3:$K$12</c:f>
              <c:numCache>
                <c:formatCode>General</c:formatCode>
                <c:ptCount val="10"/>
                <c:pt idx="0">
                  <c:v>0.19003668535022181</c:v>
                </c:pt>
                <c:pt idx="1">
                  <c:v>0.50882675013957956</c:v>
                </c:pt>
                <c:pt idx="2">
                  <c:v>0.65342897001018596</c:v>
                </c:pt>
                <c:pt idx="3">
                  <c:v>0.79435535269710289</c:v>
                </c:pt>
                <c:pt idx="4">
                  <c:v>0.5257481430229195</c:v>
                </c:pt>
                <c:pt idx="5">
                  <c:v>0.24174351069866221</c:v>
                </c:pt>
                <c:pt idx="6">
                  <c:v>0.19296682663542039</c:v>
                </c:pt>
                <c:pt idx="7">
                  <c:v>0.10722471860842479</c:v>
                </c:pt>
                <c:pt idx="8">
                  <c:v>0.20413761562173541</c:v>
                </c:pt>
                <c:pt idx="9">
                  <c:v>0.19755474459932559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DF-44AD-8C38-9FB40F4CC7EF}"/>
            </c:ext>
          </c:extLst>
        </c:ser>
        <c:ser>
          <c:idx val="2"/>
          <c:order val="2"/>
          <c:tx>
            <c:strRef>
              <c:f>'F1-Score (Macro)'!$L$2</c:f>
              <c:strCache>
                <c:ptCount val="1"/>
                <c:pt idx="0">
                  <c:v>FCCC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'F1-Score (Macro)'!$I$3:$I$12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'F1-Score (Macro)'!$L$3:$L$12</c:f>
              <c:numCache>
                <c:formatCode>General</c:formatCode>
                <c:ptCount val="10"/>
                <c:pt idx="0">
                  <c:v>0.16197310634672929</c:v>
                </c:pt>
                <c:pt idx="1">
                  <c:v>0.44406563343593147</c:v>
                </c:pt>
                <c:pt idx="2">
                  <c:v>0.60409838395011228</c:v>
                </c:pt>
                <c:pt idx="3">
                  <c:v>0.77616071062234482</c:v>
                </c:pt>
                <c:pt idx="4">
                  <c:v>0.47641316791963401</c:v>
                </c:pt>
                <c:pt idx="5">
                  <c:v>0.23706323870527871</c:v>
                </c:pt>
                <c:pt idx="6">
                  <c:v>0.21989259882634249</c:v>
                </c:pt>
                <c:pt idx="7">
                  <c:v>0.11004034185995359</c:v>
                </c:pt>
                <c:pt idx="8">
                  <c:v>0.36514115714544931</c:v>
                </c:pt>
                <c:pt idx="9">
                  <c:v>0.20275061995108559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DF-44AD-8C38-9FB40F4CC7EF}"/>
            </c:ext>
          </c:extLst>
        </c:ser>
        <c:ser>
          <c:idx val="3"/>
          <c:order val="3"/>
          <c:tx>
            <c:strRef>
              <c:f>'F1-Score (Macro)'!$M$2</c:f>
              <c:strCache>
                <c:ptCount val="1"/>
                <c:pt idx="0">
                  <c:v>LCCC-MLC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'F1-Score (Macro)'!$I$3:$I$12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'F1-Score (Macro)'!$M$3:$M$12</c:f>
              <c:numCache>
                <c:formatCode>General</c:formatCode>
                <c:ptCount val="10"/>
                <c:pt idx="0">
                  <c:v>0.1514204366572173</c:v>
                </c:pt>
                <c:pt idx="1">
                  <c:v>0.44525854285938199</c:v>
                </c:pt>
                <c:pt idx="2">
                  <c:v>0.59945855117094626</c:v>
                </c:pt>
                <c:pt idx="3">
                  <c:v>0.76293488847579705</c:v>
                </c:pt>
                <c:pt idx="4">
                  <c:v>0.4462427710954246</c:v>
                </c:pt>
                <c:pt idx="5">
                  <c:v>0.1734995386481864</c:v>
                </c:pt>
                <c:pt idx="6">
                  <c:v>0.17517308781666499</c:v>
                </c:pt>
                <c:pt idx="7">
                  <c:v>0.1012432318381722</c:v>
                </c:pt>
                <c:pt idx="8">
                  <c:v>0.31290342801230953</c:v>
                </c:pt>
                <c:pt idx="9">
                  <c:v>0.19128456002530919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DF-44AD-8C38-9FB40F4CC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127711"/>
        <c:axId val="1179128671"/>
      </c:scatterChart>
      <c:valAx>
        <c:axId val="1179127711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Complejidad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9128671"/>
        <c:crosses val="autoZero"/>
        <c:crossBetween val="midCat"/>
      </c:valAx>
      <c:valAx>
        <c:axId val="1179128671"/>
        <c:scaling>
          <c:orientation val="minMax"/>
          <c:max val="0.8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F1 </a:t>
                </a:r>
                <a:r>
                  <a:rPr lang="es-ES" baseline="0"/>
                  <a:t>Macro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912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Ejecución según la Complejidad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Tiempo!$E$28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Tiempo!$D$29:$D$38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Tiempo!$E$29:$E$38</c:f>
              <c:numCache>
                <c:formatCode>General</c:formatCode>
                <c:ptCount val="10"/>
                <c:pt idx="0">
                  <c:v>0.73</c:v>
                </c:pt>
                <c:pt idx="1">
                  <c:v>0.36</c:v>
                </c:pt>
                <c:pt idx="2">
                  <c:v>0.95</c:v>
                </c:pt>
                <c:pt idx="3">
                  <c:v>0.42</c:v>
                </c:pt>
                <c:pt idx="4">
                  <c:v>0.43</c:v>
                </c:pt>
                <c:pt idx="5">
                  <c:v>1.28</c:v>
                </c:pt>
                <c:pt idx="6">
                  <c:v>86.56</c:v>
                </c:pt>
                <c:pt idx="7">
                  <c:v>35.700000000000003</c:v>
                </c:pt>
                <c:pt idx="8">
                  <c:v>97.8</c:v>
                </c:pt>
                <c:pt idx="9">
                  <c:v>150.72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F-403D-940C-6D23DD49F489}"/>
            </c:ext>
          </c:extLst>
        </c:ser>
        <c:ser>
          <c:idx val="1"/>
          <c:order val="1"/>
          <c:tx>
            <c:strRef>
              <c:f>Tiempo!$F$28</c:f>
              <c:strCache>
                <c:ptCount val="1"/>
                <c:pt idx="0">
                  <c:v>ECC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Tiempo!$D$29:$D$38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Tiempo!$F$29:$F$38</c:f>
              <c:numCache>
                <c:formatCode>General</c:formatCode>
                <c:ptCount val="10"/>
                <c:pt idx="0">
                  <c:v>1.38</c:v>
                </c:pt>
                <c:pt idx="1">
                  <c:v>0.68</c:v>
                </c:pt>
                <c:pt idx="2">
                  <c:v>1.88</c:v>
                </c:pt>
                <c:pt idx="3">
                  <c:v>0.82</c:v>
                </c:pt>
                <c:pt idx="4">
                  <c:v>0.73</c:v>
                </c:pt>
                <c:pt idx="5">
                  <c:v>2.56</c:v>
                </c:pt>
                <c:pt idx="6">
                  <c:v>176.4</c:v>
                </c:pt>
                <c:pt idx="7">
                  <c:v>65.599999999999994</c:v>
                </c:pt>
                <c:pt idx="8">
                  <c:v>214.46</c:v>
                </c:pt>
                <c:pt idx="9">
                  <c:v>285.38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1F-403D-940C-6D23DD49F489}"/>
            </c:ext>
          </c:extLst>
        </c:ser>
        <c:ser>
          <c:idx val="2"/>
          <c:order val="2"/>
          <c:tx>
            <c:strRef>
              <c:f>Tiempo!$G$28</c:f>
              <c:strCache>
                <c:ptCount val="1"/>
                <c:pt idx="0">
                  <c:v>FCCC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Tiempo!$D$29:$D$38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Tiempo!$G$29:$G$38</c:f>
              <c:numCache>
                <c:formatCode>General</c:formatCode>
                <c:ptCount val="10"/>
                <c:pt idx="0">
                  <c:v>1.42</c:v>
                </c:pt>
                <c:pt idx="1">
                  <c:v>0.59</c:v>
                </c:pt>
                <c:pt idx="2">
                  <c:v>3.18</c:v>
                </c:pt>
                <c:pt idx="3">
                  <c:v>0.61</c:v>
                </c:pt>
                <c:pt idx="4">
                  <c:v>0.6</c:v>
                </c:pt>
                <c:pt idx="5">
                  <c:v>5.77</c:v>
                </c:pt>
                <c:pt idx="6">
                  <c:v>241.1</c:v>
                </c:pt>
                <c:pt idx="7">
                  <c:v>150.71</c:v>
                </c:pt>
                <c:pt idx="8">
                  <c:v>311.89999999999998</c:v>
                </c:pt>
                <c:pt idx="9">
                  <c:v>983.27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1F-403D-940C-6D23DD49F489}"/>
            </c:ext>
          </c:extLst>
        </c:ser>
        <c:ser>
          <c:idx val="3"/>
          <c:order val="3"/>
          <c:tx>
            <c:strRef>
              <c:f>Tiempo!$H$28</c:f>
              <c:strCache>
                <c:ptCount val="1"/>
                <c:pt idx="0">
                  <c:v>LCCC-MLC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Tiempo!$D$29:$D$38</c:f>
              <c:numCache>
                <c:formatCode>General</c:formatCode>
                <c:ptCount val="10"/>
                <c:pt idx="0">
                  <c:v>5.0109950000000003</c:v>
                </c:pt>
                <c:pt idx="1">
                  <c:v>5.2126400000000004</c:v>
                </c:pt>
                <c:pt idx="2">
                  <c:v>5.3755540000000002</c:v>
                </c:pt>
                <c:pt idx="3">
                  <c:v>5.4085380000000001</c:v>
                </c:pt>
                <c:pt idx="4">
                  <c:v>5.9686029999999999</c:v>
                </c:pt>
                <c:pt idx="5">
                  <c:v>6.5032870000000003</c:v>
                </c:pt>
                <c:pt idx="6">
                  <c:v>8.7260659999999994</c:v>
                </c:pt>
                <c:pt idx="7">
                  <c:v>9.3342080000000003</c:v>
                </c:pt>
                <c:pt idx="8">
                  <c:v>9.6536580000000001</c:v>
                </c:pt>
                <c:pt idx="9">
                  <c:v>9.8675669999999993</c:v>
                </c:pt>
              </c:numCache>
            </c:numRef>
          </c:xVal>
          <c:yVal>
            <c:numRef>
              <c:f>Tiempo!$H$29:$H$38</c:f>
              <c:numCache>
                <c:formatCode>General</c:formatCode>
                <c:ptCount val="10"/>
                <c:pt idx="0">
                  <c:v>0.45</c:v>
                </c:pt>
                <c:pt idx="1">
                  <c:v>0.13</c:v>
                </c:pt>
                <c:pt idx="2">
                  <c:v>0.15</c:v>
                </c:pt>
                <c:pt idx="3">
                  <c:v>0.13</c:v>
                </c:pt>
                <c:pt idx="4">
                  <c:v>0.36</c:v>
                </c:pt>
                <c:pt idx="5">
                  <c:v>0.64</c:v>
                </c:pt>
                <c:pt idx="6">
                  <c:v>35.21</c:v>
                </c:pt>
                <c:pt idx="7">
                  <c:v>5.34</c:v>
                </c:pt>
                <c:pt idx="8">
                  <c:v>53.87</c:v>
                </c:pt>
                <c:pt idx="9">
                  <c:v>85.89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1F-403D-940C-6D23DD49F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979183"/>
        <c:axId val="1258982543"/>
      </c:scatterChart>
      <c:valAx>
        <c:axId val="1258979183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Complejidad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8982543"/>
        <c:crosses val="autoZero"/>
        <c:crossBetween val="midCat"/>
      </c:valAx>
      <c:valAx>
        <c:axId val="1258982543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8979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F1 Macro x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Emotions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Clusters!$D$4:$D$9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Clusters!$E$4:$E$9</c:f>
              <c:numCache>
                <c:formatCode>0.00</c:formatCode>
                <c:ptCount val="6"/>
                <c:pt idx="0">
                  <c:v>0.60099999999999998</c:v>
                </c:pt>
                <c:pt idx="1">
                  <c:v>0.59399999999999997</c:v>
                </c:pt>
                <c:pt idx="2">
                  <c:v>0.58399999999999996</c:v>
                </c:pt>
                <c:pt idx="3">
                  <c:v>0.622</c:v>
                </c:pt>
                <c:pt idx="4">
                  <c:v>0.622</c:v>
                </c:pt>
                <c:pt idx="5">
                  <c:v>0.56000000000000005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6E-4623-9C18-58B9EE7919F5}"/>
            </c:ext>
          </c:extLst>
        </c:ser>
        <c:ser>
          <c:idx val="1"/>
          <c:order val="1"/>
          <c:tx>
            <c:v>CHD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Clusters!$D$10:$D$15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Clusters!$E$10:$E$15</c:f>
              <c:numCache>
                <c:formatCode>0.00</c:formatCode>
                <c:ptCount val="6"/>
                <c:pt idx="0">
                  <c:v>0.44600000000000001</c:v>
                </c:pt>
                <c:pt idx="1">
                  <c:v>0.45900000000000002</c:v>
                </c:pt>
                <c:pt idx="2">
                  <c:v>0.41599999999999998</c:v>
                </c:pt>
                <c:pt idx="3">
                  <c:v>0.45900000000000002</c:v>
                </c:pt>
                <c:pt idx="4">
                  <c:v>0.46300000000000002</c:v>
                </c:pt>
                <c:pt idx="5">
                  <c:v>0.42599999999999999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6E-4623-9C18-58B9EE7919F5}"/>
            </c:ext>
          </c:extLst>
        </c:ser>
        <c:ser>
          <c:idx val="2"/>
          <c:order val="2"/>
          <c:tx>
            <c:v>FoodTruck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536E-4623-9C18-58B9EE7919F5}"/>
              </c:ext>
            </c:extLst>
          </c:dPt>
          <c:xVal>
            <c:numRef>
              <c:f>Clusters!$D$16:$D$21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Clusters!$E$16:$E$21</c:f>
              <c:numCache>
                <c:formatCode>0.00</c:formatCode>
                <c:ptCount val="6"/>
                <c:pt idx="0">
                  <c:v>0.14499999999999999</c:v>
                </c:pt>
                <c:pt idx="1">
                  <c:v>0.16400000000000001</c:v>
                </c:pt>
                <c:pt idx="2">
                  <c:v>0.19900000000000001</c:v>
                </c:pt>
                <c:pt idx="3">
                  <c:v>0.16200000000000001</c:v>
                </c:pt>
                <c:pt idx="4">
                  <c:v>0.152</c:v>
                </c:pt>
                <c:pt idx="5">
                  <c:v>0.157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6E-4623-9C18-58B9EE7919F5}"/>
            </c:ext>
          </c:extLst>
        </c:ser>
        <c:ser>
          <c:idx val="3"/>
          <c:order val="3"/>
          <c:tx>
            <c:v>Water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Clusters!$D$22:$D$27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Clusters!$F$22:$F$27</c:f>
              <c:numCache>
                <c:formatCode>0.00</c:formatCode>
                <c:ptCount val="6"/>
                <c:pt idx="0">
                  <c:v>0.53</c:v>
                </c:pt>
                <c:pt idx="1">
                  <c:v>0.55200000000000005</c:v>
                </c:pt>
                <c:pt idx="2">
                  <c:v>0.54100000000000004</c:v>
                </c:pt>
                <c:pt idx="3">
                  <c:v>0.53</c:v>
                </c:pt>
                <c:pt idx="4">
                  <c:v>0.55100000000000005</c:v>
                </c:pt>
                <c:pt idx="5">
                  <c:v>0.51700000000000002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6E-4623-9C18-58B9EE7919F5}"/>
            </c:ext>
          </c:extLst>
        </c:ser>
        <c:ser>
          <c:idx val="4"/>
          <c:order val="4"/>
          <c:tx>
            <c:v>Birds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Clusters!$D$28:$D$33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Clusters!$E$28:$E$33</c:f>
              <c:numCache>
                <c:formatCode>0.00</c:formatCode>
                <c:ptCount val="6"/>
                <c:pt idx="0">
                  <c:v>0.187</c:v>
                </c:pt>
                <c:pt idx="1">
                  <c:v>0.23599999999999999</c:v>
                </c:pt>
                <c:pt idx="2">
                  <c:v>0.255</c:v>
                </c:pt>
                <c:pt idx="3">
                  <c:v>0.23200000000000001</c:v>
                </c:pt>
                <c:pt idx="4">
                  <c:v>0.215</c:v>
                </c:pt>
                <c:pt idx="5">
                  <c:v>0.192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36E-4623-9C18-58B9EE7919F5}"/>
            </c:ext>
          </c:extLst>
        </c:ser>
        <c:ser>
          <c:idx val="5"/>
          <c:order val="5"/>
          <c:tx>
            <c:v>Global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Clusters!$D$34:$D$39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Clusters!$E$34:$E$39</c:f>
              <c:numCache>
                <c:formatCode>0.00</c:formatCode>
                <c:ptCount val="6"/>
                <c:pt idx="0">
                  <c:v>0.37</c:v>
                </c:pt>
                <c:pt idx="1">
                  <c:v>0.38900000000000001</c:v>
                </c:pt>
                <c:pt idx="2">
                  <c:v>0.38600000000000001</c:v>
                </c:pt>
                <c:pt idx="3">
                  <c:v>0.38800000000000001</c:v>
                </c:pt>
                <c:pt idx="4">
                  <c:v>0.38500000000000001</c:v>
                </c:pt>
                <c:pt idx="5">
                  <c:v>0.35599999999999998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6E-4623-9C18-58B9EE791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976783"/>
        <c:axId val="1258975823"/>
      </c:scatterChart>
      <c:valAx>
        <c:axId val="125897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8975823"/>
        <c:crosses val="autoZero"/>
        <c:crossBetween val="midCat"/>
      </c:valAx>
      <c:valAx>
        <c:axId val="125897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89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Precisión en función</a:t>
            </a:r>
            <a:r>
              <a:rPr lang="es-ES" baseline="0"/>
              <a:t> del Número de Clusters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Emotions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Clusters!$D$4:$D$9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Clusters!$H$4:$H$9</c:f>
              <c:numCache>
                <c:formatCode>0.00</c:formatCode>
                <c:ptCount val="6"/>
                <c:pt idx="0">
                  <c:v>0.26900000000000002</c:v>
                </c:pt>
                <c:pt idx="1">
                  <c:v>0.26100000000000001</c:v>
                </c:pt>
                <c:pt idx="2">
                  <c:v>0.22700000000000001</c:v>
                </c:pt>
                <c:pt idx="3">
                  <c:v>0.28599999999999998</c:v>
                </c:pt>
                <c:pt idx="4">
                  <c:v>0.28599999999999998</c:v>
                </c:pt>
                <c:pt idx="5">
                  <c:v>0.218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1-4F04-93E0-8CDCC6F95400}"/>
            </c:ext>
          </c:extLst>
        </c:ser>
        <c:ser>
          <c:idx val="1"/>
          <c:order val="1"/>
          <c:tx>
            <c:v>CHD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Clusters!$D$4:$D$9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Clusters!$H$10:$H$15</c:f>
              <c:numCache>
                <c:formatCode>0.00</c:formatCode>
                <c:ptCount val="6"/>
                <c:pt idx="0">
                  <c:v>0.126</c:v>
                </c:pt>
                <c:pt idx="1">
                  <c:v>0.17100000000000001</c:v>
                </c:pt>
                <c:pt idx="2">
                  <c:v>9.9000000000000005E-2</c:v>
                </c:pt>
                <c:pt idx="3">
                  <c:v>0.189</c:v>
                </c:pt>
                <c:pt idx="4">
                  <c:v>0.153</c:v>
                </c:pt>
                <c:pt idx="5">
                  <c:v>0.13500000000000001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11-4F04-93E0-8CDCC6F95400}"/>
            </c:ext>
          </c:extLst>
        </c:ser>
        <c:ser>
          <c:idx val="2"/>
          <c:order val="2"/>
          <c:tx>
            <c:v>FoodTruck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Clusters!$D$16:$D$21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Clusters!$H$16:$H$21</c:f>
              <c:numCache>
                <c:formatCode>0.00</c:formatCode>
                <c:ptCount val="6"/>
                <c:pt idx="0">
                  <c:v>0.24399999999999999</c:v>
                </c:pt>
                <c:pt idx="1">
                  <c:v>0.23200000000000001</c:v>
                </c:pt>
                <c:pt idx="2">
                  <c:v>0.28000000000000003</c:v>
                </c:pt>
                <c:pt idx="3">
                  <c:v>0.159</c:v>
                </c:pt>
                <c:pt idx="4">
                  <c:v>0.22</c:v>
                </c:pt>
                <c:pt idx="5">
                  <c:v>0.25600000000000001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11-4F04-93E0-8CDCC6F95400}"/>
            </c:ext>
          </c:extLst>
        </c:ser>
        <c:ser>
          <c:idx val="3"/>
          <c:order val="3"/>
          <c:tx>
            <c:v>Water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Clusters!$D$10:$D$15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Clusters!$H$22:$H$27</c:f>
              <c:numCache>
                <c:formatCode>0.00</c:formatCode>
                <c:ptCount val="6"/>
                <c:pt idx="0">
                  <c:v>8.9999999999999993E-3</c:v>
                </c:pt>
                <c:pt idx="1">
                  <c:v>1.4E-2</c:v>
                </c:pt>
                <c:pt idx="2">
                  <c:v>1.4E-2</c:v>
                </c:pt>
                <c:pt idx="3">
                  <c:v>0</c:v>
                </c:pt>
                <c:pt idx="4">
                  <c:v>8.9999999999999993E-3</c:v>
                </c:pt>
                <c:pt idx="5">
                  <c:v>8.9999999999999993E-3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11-4F04-93E0-8CDCC6F95400}"/>
            </c:ext>
          </c:extLst>
        </c:ser>
        <c:ser>
          <c:idx val="4"/>
          <c:order val="4"/>
          <c:tx>
            <c:v>Birds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Clusters!$D$28:$D$33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Clusters!$H$28:$H$33</c:f>
              <c:numCache>
                <c:formatCode>0.00</c:formatCode>
                <c:ptCount val="6"/>
                <c:pt idx="0">
                  <c:v>0.496</c:v>
                </c:pt>
                <c:pt idx="1">
                  <c:v>0.51900000000000002</c:v>
                </c:pt>
                <c:pt idx="2">
                  <c:v>0.504</c:v>
                </c:pt>
                <c:pt idx="3">
                  <c:v>0.52700000000000002</c:v>
                </c:pt>
                <c:pt idx="4">
                  <c:v>0.51900000000000002</c:v>
                </c:pt>
                <c:pt idx="5">
                  <c:v>0.504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11-4F04-93E0-8CDCC6F95400}"/>
            </c:ext>
          </c:extLst>
        </c:ser>
        <c:ser>
          <c:idx val="5"/>
          <c:order val="5"/>
          <c:tx>
            <c:v>Global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Clusters!$D$34:$D$39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Clusters!$H$34:$H$39</c:f>
              <c:numCache>
                <c:formatCode>0.00</c:formatCode>
                <c:ptCount val="6"/>
                <c:pt idx="0">
                  <c:v>0.22900000000000001</c:v>
                </c:pt>
                <c:pt idx="1">
                  <c:v>0.23899999999999999</c:v>
                </c:pt>
                <c:pt idx="2">
                  <c:v>0.22500000000000001</c:v>
                </c:pt>
                <c:pt idx="3">
                  <c:v>0.23200000000000001</c:v>
                </c:pt>
                <c:pt idx="4">
                  <c:v>0.23699999999999999</c:v>
                </c:pt>
                <c:pt idx="5">
                  <c:v>0.22500000000000001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11-4F04-93E0-8CDCC6F95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089647"/>
        <c:axId val="1312407759"/>
      </c:scatterChart>
      <c:valAx>
        <c:axId val="134008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#Clusters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2407759"/>
        <c:crosses val="autoZero"/>
        <c:crossBetween val="midCat"/>
      </c:valAx>
      <c:valAx>
        <c:axId val="131240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Accuracy</a:t>
                </a:r>
                <a:r>
                  <a:rPr lang="es-ES" baseline="0"/>
                  <a:t> (subset)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089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Ejecución según el Número de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Clusters!$D$34:$D$39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Clusters!$J$34:$J$39</c:f>
              <c:numCache>
                <c:formatCode>0.00</c:formatCode>
                <c:ptCount val="6"/>
                <c:pt idx="0">
                  <c:v>1.095</c:v>
                </c:pt>
                <c:pt idx="1">
                  <c:v>1.6739999999999999</c:v>
                </c:pt>
                <c:pt idx="2">
                  <c:v>2.0609999999999999</c:v>
                </c:pt>
                <c:pt idx="3">
                  <c:v>1.899</c:v>
                </c:pt>
                <c:pt idx="4">
                  <c:v>1.772</c:v>
                </c:pt>
                <c:pt idx="5">
                  <c:v>1.552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2-4447-9498-21237530B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523183"/>
        <c:axId val="1340519823"/>
      </c:scatterChart>
      <c:valAx>
        <c:axId val="134052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#Clusters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519823"/>
        <c:crosses val="autoZero"/>
        <c:crossBetween val="midCat"/>
      </c:valAx>
      <c:valAx>
        <c:axId val="134051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52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Puntuación F1 (Macro)</a:t>
            </a:r>
            <a:r>
              <a:rPr lang="es-ES" baseline="0"/>
              <a:t> según el Umbral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Threshold!$E$40:$E$46</c:f>
              <c:numCache>
                <c:formatCode>General</c:formatCode>
                <c:ptCount val="7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0.75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Threshold!$F$40:$F$46</c:f>
              <c:numCache>
                <c:formatCode>General</c:formatCode>
                <c:ptCount val="7"/>
                <c:pt idx="0">
                  <c:v>0.38600000000000001</c:v>
                </c:pt>
                <c:pt idx="1">
                  <c:v>0.38200000000000001</c:v>
                </c:pt>
                <c:pt idx="2">
                  <c:v>0.36699999999999999</c:v>
                </c:pt>
                <c:pt idx="3">
                  <c:v>0.36</c:v>
                </c:pt>
                <c:pt idx="4">
                  <c:v>0.35599999999999998</c:v>
                </c:pt>
                <c:pt idx="5">
                  <c:v>0.218</c:v>
                </c:pt>
                <c:pt idx="6">
                  <c:v>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90-4322-BF15-E664EE342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590431"/>
        <c:axId val="1303590911"/>
      </c:scatterChart>
      <c:valAx>
        <c:axId val="130359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Umbral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590911"/>
        <c:crosses val="autoZero"/>
        <c:crossBetween val="midCat"/>
      </c:valAx>
      <c:valAx>
        <c:axId val="130359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F1</a:t>
                </a:r>
                <a:r>
                  <a:rPr lang="es-ES" baseline="0"/>
                  <a:t> (Macro)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359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de Ejecución según el Umbral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Threshold!$E$40:$E$46</c:f>
              <c:numCache>
                <c:formatCode>General</c:formatCode>
                <c:ptCount val="7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0.75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Threshold!$K$40:$K$46</c:f>
              <c:numCache>
                <c:formatCode>General</c:formatCode>
                <c:ptCount val="7"/>
                <c:pt idx="0">
                  <c:v>1.9890000000000001</c:v>
                </c:pt>
                <c:pt idx="1">
                  <c:v>1.75</c:v>
                </c:pt>
                <c:pt idx="2">
                  <c:v>1.3680000000000001</c:v>
                </c:pt>
                <c:pt idx="3">
                  <c:v>1.0369999999999999</c:v>
                </c:pt>
                <c:pt idx="4">
                  <c:v>0.82699999999999996</c:v>
                </c:pt>
                <c:pt idx="5">
                  <c:v>0.36199999999999999</c:v>
                </c:pt>
                <c:pt idx="6">
                  <c:v>6.5000000000000002E-2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C1-4ED9-9C91-60EB30CB2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148111"/>
        <c:axId val="1263148591"/>
      </c:scatterChart>
      <c:valAx>
        <c:axId val="126314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Umbral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3148591"/>
        <c:crosses val="autoZero"/>
        <c:crossBetween val="midCat"/>
      </c:valAx>
      <c:valAx>
        <c:axId val="126314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314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Heurística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'Cluster Order'!$C$2:$H$2</c:f>
              <c:strCache>
                <c:ptCount val="6"/>
                <c:pt idx="0">
                  <c:v>F1 Macro</c:v>
                </c:pt>
                <c:pt idx="1">
                  <c:v>F1 Micro</c:v>
                </c:pt>
                <c:pt idx="2">
                  <c:v>F1 Samples</c:v>
                </c:pt>
                <c:pt idx="3">
                  <c:v>Accuracy</c:v>
                </c:pt>
                <c:pt idx="4">
                  <c:v>Hamming Loss</c:v>
                </c:pt>
                <c:pt idx="5">
                  <c:v>Tiempo</c:v>
                </c:pt>
              </c:strCache>
            </c:strRef>
          </c:cat>
          <c:val>
            <c:numRef>
              <c:f>'Cluster Order'!$C$14:$G$14</c:f>
              <c:numCache>
                <c:formatCode>General</c:formatCode>
                <c:ptCount val="5"/>
                <c:pt idx="0">
                  <c:v>0.38629999999999998</c:v>
                </c:pt>
                <c:pt idx="1">
                  <c:v>0.53890000000000005</c:v>
                </c:pt>
                <c:pt idx="2">
                  <c:v>0.45390000000000003</c:v>
                </c:pt>
                <c:pt idx="3">
                  <c:v>0.22489999999999999</c:v>
                </c:pt>
                <c:pt idx="4">
                  <c:v>0.20250000000000001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AC-4208-B20E-1BBFE07607D1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'Cluster Order'!$C$2:$H$2</c:f>
              <c:strCache>
                <c:ptCount val="6"/>
                <c:pt idx="0">
                  <c:v>F1 Macro</c:v>
                </c:pt>
                <c:pt idx="1">
                  <c:v>F1 Micro</c:v>
                </c:pt>
                <c:pt idx="2">
                  <c:v>F1 Samples</c:v>
                </c:pt>
                <c:pt idx="3">
                  <c:v>Accuracy</c:v>
                </c:pt>
                <c:pt idx="4">
                  <c:v>Hamming Loss</c:v>
                </c:pt>
                <c:pt idx="5">
                  <c:v>Tiempo</c:v>
                </c:pt>
              </c:strCache>
            </c:strRef>
          </c:cat>
          <c:val>
            <c:numRef>
              <c:f>'Cluster Order'!$C$8:$G$8</c:f>
              <c:numCache>
                <c:formatCode>General</c:formatCode>
                <c:ptCount val="5"/>
                <c:pt idx="0">
                  <c:v>0.1547</c:v>
                </c:pt>
                <c:pt idx="1">
                  <c:v>0.23549999999999999</c:v>
                </c:pt>
                <c:pt idx="2">
                  <c:v>0.17499999999999999</c:v>
                </c:pt>
                <c:pt idx="3">
                  <c:v>0.14410000000000001</c:v>
                </c:pt>
                <c:pt idx="4">
                  <c:v>0.2424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BAC-4208-B20E-1BBFE07607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1956367"/>
        <c:axId val="1339670527"/>
      </c:barChart>
      <c:catAx>
        <c:axId val="134195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9670527"/>
        <c:crosses val="autoZero"/>
        <c:auto val="1"/>
        <c:lblAlgn val="ctr"/>
        <c:lblOffset val="100"/>
        <c:noMultiLvlLbl val="0"/>
      </c:catAx>
      <c:valAx>
        <c:axId val="13396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95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Métricas de Evaluación según el Parametro de Difusidad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Accuracy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(Difusidad!$B$4,Difusidad!$B$10,Difusidad!$B$16,Difusidad!$B$22)</c:f>
              <c:numCache>
                <c:formatCode>0.00</c:formatCode>
                <c:ptCount val="4"/>
                <c:pt idx="0">
                  <c:v>1.2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(Difusidad!$G$9,Difusidad!$G$15,Difusidad!$G$21,Difusidad!$G$27)</c:f>
              <c:numCache>
                <c:formatCode>General</c:formatCode>
                <c:ptCount val="4"/>
                <c:pt idx="0">
                  <c:v>0.22489999999999999</c:v>
                </c:pt>
                <c:pt idx="1">
                  <c:v>0.2223</c:v>
                </c:pt>
                <c:pt idx="2">
                  <c:v>0.2427</c:v>
                </c:pt>
                <c:pt idx="3">
                  <c:v>0.22950000000000001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B-4ECE-9EC1-535E4067BD2C}"/>
            </c:ext>
          </c:extLst>
        </c:ser>
        <c:ser>
          <c:idx val="1"/>
          <c:order val="1"/>
          <c:tx>
            <c:v>Hamming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(Difusidad!$B$4,Difusidad!$B$10,Difusidad!$B$16,Difusidad!$B$22)</c:f>
              <c:numCache>
                <c:formatCode>0.00</c:formatCode>
                <c:ptCount val="4"/>
                <c:pt idx="0">
                  <c:v>1.2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(Difusidad!$H$9,Difusidad!$H$15,Difusidad!$H$21,Difusidad!$H$27)</c:f>
              <c:numCache>
                <c:formatCode>General</c:formatCode>
                <c:ptCount val="4"/>
                <c:pt idx="0">
                  <c:v>0.20250000000000001</c:v>
                </c:pt>
                <c:pt idx="1">
                  <c:v>0.2056</c:v>
                </c:pt>
                <c:pt idx="2">
                  <c:v>0.20150000000000001</c:v>
                </c:pt>
                <c:pt idx="3">
                  <c:v>0.2019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9B-4ECE-9EC1-535E4067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406319"/>
        <c:axId val="1264402959"/>
      </c:scatterChart>
      <c:valAx>
        <c:axId val="1264406319"/>
        <c:scaling>
          <c:orientation val="minMax"/>
          <c:max val="2.5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Parámetro de Difusidad</a:t>
                </a:r>
                <a:r>
                  <a:rPr lang="es-ES" baseline="0"/>
                  <a:t> (m)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4402959"/>
        <c:crosses val="autoZero"/>
        <c:crossBetween val="midCat"/>
      </c:valAx>
      <c:valAx>
        <c:axId val="1264402959"/>
        <c:scaling>
          <c:orientation val="minMax"/>
          <c:max val="0.2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Métrica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4406319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Ejecución </a:t>
            </a: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según el Parametro de Difusidad</a:t>
            </a:r>
            <a:r>
              <a:rPr lang="es-E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s-E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Tiempo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(Difusidad!$B$4,Difusidad!$B$10,Difusidad!$B$16,Difusidad!$B$22)</c:f>
              <c:numCache>
                <c:formatCode>0.00</c:formatCode>
                <c:ptCount val="4"/>
                <c:pt idx="0">
                  <c:v>1.2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</c:numCache>
            </c:numRef>
          </c:xVal>
          <c:yVal>
            <c:numRef>
              <c:f>(Difusidad!$I$9,Difusidad!$I$15,Difusidad!$I$21,Difusidad!$I$27)</c:f>
              <c:numCache>
                <c:formatCode>General</c:formatCode>
                <c:ptCount val="4"/>
                <c:pt idx="0">
                  <c:v>2.0213000000000001</c:v>
                </c:pt>
                <c:pt idx="1">
                  <c:v>2.8451</c:v>
                </c:pt>
                <c:pt idx="2">
                  <c:v>3.1635</c:v>
                </c:pt>
                <c:pt idx="3">
                  <c:v>3.1962999999999999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7B-4B75-B608-C68F8704C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091567"/>
        <c:axId val="1314470831"/>
      </c:scatterChart>
      <c:valAx>
        <c:axId val="1340091567"/>
        <c:scaling>
          <c:orientation val="minMax"/>
          <c:max val="2.5"/>
          <c:min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Parámetro de Difusidad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14470831"/>
        <c:crosses val="autoZero"/>
        <c:crossBetween val="midCat"/>
      </c:valAx>
      <c:valAx>
        <c:axId val="1314470831"/>
        <c:scaling>
          <c:orientation val="minMax"/>
          <c:max val="3.2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009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292099</xdr:colOff>
      <xdr:row>0</xdr:row>
      <xdr:rowOff>142875</xdr:rowOff>
    </xdr:from>
    <xdr:to>
      <xdr:col>23</xdr:col>
      <xdr:colOff>314324</xdr:colOff>
      <xdr:row>19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E6A6E3-651A-72CA-6235-E1A257B7F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13006</xdr:colOff>
      <xdr:row>27</xdr:row>
      <xdr:rowOff>1683</xdr:rowOff>
    </xdr:from>
    <xdr:to>
      <xdr:col>14</xdr:col>
      <xdr:colOff>193560</xdr:colOff>
      <xdr:row>40</xdr:row>
      <xdr:rowOff>174280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A606E3B-8592-D707-F206-5006B68B5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18710</xdr:colOff>
      <xdr:row>39</xdr:row>
      <xdr:rowOff>74161</xdr:rowOff>
    </xdr:from>
    <xdr:to>
      <xdr:col>7</xdr:col>
      <xdr:colOff>344147</xdr:colOff>
      <xdr:row>54</xdr:row>
      <xdr:rowOff>95932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C1B77FB-F423-4650-68A2-C4DDBA765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477949</xdr:colOff>
      <xdr:row>39</xdr:row>
      <xdr:rowOff>83003</xdr:rowOff>
    </xdr:from>
    <xdr:to>
      <xdr:col>14</xdr:col>
      <xdr:colOff>561294</xdr:colOff>
      <xdr:row>58</xdr:row>
      <xdr:rowOff>178592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CFCFFC6-B3B8-6EA0-F43C-F967F11D0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13039</xdr:colOff>
      <xdr:row>56</xdr:row>
      <xdr:rowOff>119515</xdr:rowOff>
    </xdr:from>
    <xdr:to>
      <xdr:col>7</xdr:col>
      <xdr:colOff>760071</xdr:colOff>
      <xdr:row>73</xdr:row>
      <xdr:rowOff>178593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D54EA4F-9279-8254-DA92-DF4C20B0C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47</xdr:row>
      <xdr:rowOff>76200</xdr:rowOff>
    </xdr:from>
    <xdr:to>
      <xdr:col>7</xdr:col>
      <xdr:colOff>257175</xdr:colOff>
      <xdr:row>62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B9BCE0-E793-34AA-54F5-590F4FA96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282575</xdr:colOff>
      <xdr:row>47</xdr:row>
      <xdr:rowOff>76200</xdr:rowOff>
    </xdr:from>
    <xdr:to>
      <xdr:col>13</xdr:col>
      <xdr:colOff>282575</xdr:colOff>
      <xdr:row>62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03E724F-7285-8CC0-6991-D8E227212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269875</xdr:colOff>
      <xdr:row>0</xdr:row>
      <xdr:rowOff>69850</xdr:rowOff>
    </xdr:from>
    <xdr:to>
      <xdr:col>15</xdr:col>
      <xdr:colOff>269875</xdr:colOff>
      <xdr:row>12</xdr:row>
      <xdr:rowOff>234950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5A9427-8066-1FF5-3982-17BDF83C8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644525</xdr:colOff>
      <xdr:row>13</xdr:row>
      <xdr:rowOff>180975</xdr:rowOff>
    </xdr:from>
    <xdr:to>
      <xdr:col>16</xdr:col>
      <xdr:colOff>504825</xdr:colOff>
      <xdr:row>31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21A107-D7BD-FCC0-10D3-9DDD8800E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13</xdr:row>
      <xdr:rowOff>139700</xdr:rowOff>
    </xdr:from>
    <xdr:to>
      <xdr:col>23</xdr:col>
      <xdr:colOff>409575</xdr:colOff>
      <xdr:row>31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59440EB-9B95-DB5F-DE4D-3A6975C3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3" sqref="A13:F13"/>
    </sheetView>
  </sheetViews>
  <sheetFormatPr baseColWidth="10" defaultColWidth="8.7265625" defaultRowHeight="14.5" x14ac:dyDescent="0.35"/>
  <cols>
    <col min="1" max="1" width="1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5</v>
      </c>
      <c r="B2">
        <v>0.6280380058200089</v>
      </c>
      <c r="C2" s="2">
        <v>0.67346550135397287</v>
      </c>
      <c r="D2">
        <v>0.62344077577517032</v>
      </c>
      <c r="E2">
        <v>0.62699743708888567</v>
      </c>
    </row>
    <row r="3" spans="1:6" x14ac:dyDescent="0.35">
      <c r="A3" s="1" t="s">
        <v>6</v>
      </c>
      <c r="B3">
        <v>0.61602286243096027</v>
      </c>
      <c r="C3" s="2">
        <v>0.66398567602495207</v>
      </c>
      <c r="D3">
        <v>0.61464339609817342</v>
      </c>
      <c r="E3">
        <v>0.62133405038135237</v>
      </c>
    </row>
    <row r="4" spans="1:6" x14ac:dyDescent="0.35">
      <c r="A4" s="1" t="s">
        <v>7</v>
      </c>
      <c r="B4">
        <v>0.8416485947352853</v>
      </c>
      <c r="C4" s="2">
        <v>0.85800287515442664</v>
      </c>
      <c r="D4">
        <v>0.84702483258931915</v>
      </c>
      <c r="E4">
        <v>0.84439078249974986</v>
      </c>
    </row>
    <row r="5" spans="1:6" x14ac:dyDescent="0.35">
      <c r="A5" s="1" t="s">
        <v>8</v>
      </c>
      <c r="B5">
        <v>0.46990724037551468</v>
      </c>
      <c r="C5" s="2">
        <v>0.51450554983106178</v>
      </c>
      <c r="D5">
        <v>0.46335512850672372</v>
      </c>
      <c r="E5">
        <v>0.46425342696489569</v>
      </c>
    </row>
    <row r="6" spans="1:6" x14ac:dyDescent="0.35">
      <c r="A6" s="1" t="s">
        <v>9</v>
      </c>
      <c r="B6">
        <v>0.52332834663064898</v>
      </c>
      <c r="C6" s="2">
        <v>0.5836729018917477</v>
      </c>
      <c r="D6">
        <v>0.53404578750026355</v>
      </c>
      <c r="E6">
        <v>0.5193106057756377</v>
      </c>
    </row>
    <row r="7" spans="1:6" x14ac:dyDescent="0.35">
      <c r="A7" s="1" t="s">
        <v>10</v>
      </c>
      <c r="B7">
        <v>0.35438128634931743</v>
      </c>
      <c r="C7" s="2">
        <v>0.437259827689292</v>
      </c>
      <c r="D7">
        <v>0.4240104445903104</v>
      </c>
      <c r="E7">
        <v>0.33407891909958459</v>
      </c>
    </row>
    <row r="8" spans="1:6" x14ac:dyDescent="0.35">
      <c r="A8" s="1" t="s">
        <v>11</v>
      </c>
      <c r="B8">
        <v>0.34165161348737288</v>
      </c>
      <c r="C8">
        <v>0.40724212444843999</v>
      </c>
      <c r="D8" s="2">
        <v>0.53333818397878752</v>
      </c>
      <c r="E8">
        <v>0.4570775002739505</v>
      </c>
    </row>
    <row r="9" spans="1:6" x14ac:dyDescent="0.35">
      <c r="A9" s="1" t="s">
        <v>12</v>
      </c>
      <c r="B9">
        <v>0.73213950075549605</v>
      </c>
      <c r="C9">
        <v>0.74948783615188941</v>
      </c>
      <c r="D9" s="2">
        <v>0.75666862670282919</v>
      </c>
      <c r="E9">
        <v>0.74491254837270648</v>
      </c>
    </row>
    <row r="10" spans="1:6" x14ac:dyDescent="0.35">
      <c r="A10" s="1" t="s">
        <v>13</v>
      </c>
      <c r="B10">
        <v>0.58180166408443468</v>
      </c>
      <c r="C10" s="2">
        <v>0.62076801357201961</v>
      </c>
      <c r="D10">
        <v>0.6129916344596783</v>
      </c>
      <c r="E10">
        <v>0.59073595138173285</v>
      </c>
    </row>
    <row r="11" spans="1:6" x14ac:dyDescent="0.35">
      <c r="A11" s="1" t="s">
        <v>14</v>
      </c>
      <c r="B11">
        <v>0.2556769422015886</v>
      </c>
      <c r="C11">
        <v>0.28710848205220058</v>
      </c>
      <c r="D11" s="2">
        <v>0.2913905331324177</v>
      </c>
      <c r="E11">
        <v>0.27596658736440238</v>
      </c>
    </row>
    <row r="12" spans="1:6" x14ac:dyDescent="0.35">
      <c r="A12" t="s">
        <v>15</v>
      </c>
      <c r="B12">
        <v>0.53445960568706286</v>
      </c>
      <c r="C12" s="2">
        <v>0.57954987881700037</v>
      </c>
      <c r="D12">
        <v>0.57009093433336733</v>
      </c>
      <c r="E12">
        <v>0.54790578092028974</v>
      </c>
    </row>
    <row r="13" spans="1:6" x14ac:dyDescent="0.35">
      <c r="A13" s="3" t="s">
        <v>16</v>
      </c>
      <c r="B13">
        <f>100*D12/B12</f>
        <v>106.66679544481184</v>
      </c>
      <c r="C13">
        <f>100*D12/C12</f>
        <v>98.367880862482266</v>
      </c>
      <c r="D13">
        <f>100*D12/D12</f>
        <v>100</v>
      </c>
      <c r="E13">
        <f>100*D12/E12</f>
        <v>104.04908182859729</v>
      </c>
      <c r="F13">
        <f>(B13+C13+E13)/3</f>
        <v>103.02791937863047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E1" workbookViewId="0">
      <selection activeCell="V24" sqref="V24"/>
    </sheetView>
  </sheetViews>
  <sheetFormatPr baseColWidth="10" defaultColWidth="8.7265625" defaultRowHeight="14.5" x14ac:dyDescent="0.35"/>
  <cols>
    <col min="9" max="9" width="17.7265625" customWidth="1"/>
    <col min="10" max="10" width="11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ht="29" x14ac:dyDescent="0.35">
      <c r="A2" s="1" t="s">
        <v>5</v>
      </c>
      <c r="B2">
        <v>0.60562469834533117</v>
      </c>
      <c r="C2" s="2">
        <v>0.65342897001018596</v>
      </c>
      <c r="D2">
        <v>0.60409838395011228</v>
      </c>
      <c r="E2">
        <v>0.59945855117094626</v>
      </c>
      <c r="H2" s="1" t="s">
        <v>0</v>
      </c>
      <c r="I2" s="3" t="s">
        <v>90</v>
      </c>
      <c r="J2" s="5" t="s">
        <v>1</v>
      </c>
      <c r="K2" s="5" t="s">
        <v>2</v>
      </c>
      <c r="L2" s="5" t="s">
        <v>3</v>
      </c>
      <c r="M2" s="5" t="s">
        <v>17</v>
      </c>
    </row>
    <row r="3" spans="1:13" x14ac:dyDescent="0.35">
      <c r="A3" s="1" t="s">
        <v>6</v>
      </c>
      <c r="B3">
        <v>0.45664650671776169</v>
      </c>
      <c r="C3" s="2">
        <v>0.50882675013957956</v>
      </c>
      <c r="D3">
        <v>0.44406563343593147</v>
      </c>
      <c r="E3">
        <v>0.44525854285938199</v>
      </c>
      <c r="H3" t="s">
        <v>80</v>
      </c>
      <c r="I3" s="6">
        <v>5.0109950000000003</v>
      </c>
      <c r="J3">
        <v>0.15824885892379889</v>
      </c>
      <c r="K3" s="2">
        <v>0.19003668535022181</v>
      </c>
      <c r="L3">
        <v>0.16197310634672929</v>
      </c>
      <c r="M3">
        <v>0.1514204366572173</v>
      </c>
    </row>
    <row r="4" spans="1:13" x14ac:dyDescent="0.35">
      <c r="A4" s="1" t="s">
        <v>7</v>
      </c>
      <c r="B4">
        <v>0.77857059477109292</v>
      </c>
      <c r="C4" s="2">
        <v>0.79435535269710289</v>
      </c>
      <c r="D4">
        <v>0.77616071062234482</v>
      </c>
      <c r="E4">
        <v>0.76293488847579705</v>
      </c>
      <c r="H4" t="s">
        <v>81</v>
      </c>
      <c r="I4" s="6">
        <v>5.2126400000000004</v>
      </c>
      <c r="J4">
        <v>0.45664650671776169</v>
      </c>
      <c r="K4" s="2">
        <v>0.50882675013957956</v>
      </c>
      <c r="L4">
        <v>0.44406563343593147</v>
      </c>
      <c r="M4">
        <v>0.44525854285938199</v>
      </c>
    </row>
    <row r="5" spans="1:13" x14ac:dyDescent="0.35">
      <c r="A5" s="1" t="s">
        <v>8</v>
      </c>
      <c r="B5">
        <v>0.15824885892379889</v>
      </c>
      <c r="C5" s="2">
        <v>0.19003668535022181</v>
      </c>
      <c r="D5">
        <v>0.16197310634672929</v>
      </c>
      <c r="E5">
        <v>0.1514204366572173</v>
      </c>
      <c r="H5" t="s">
        <v>82</v>
      </c>
      <c r="I5" s="6">
        <v>5.3755540000000002</v>
      </c>
      <c r="J5">
        <v>0.60562469834533117</v>
      </c>
      <c r="K5" s="2">
        <v>0.65342897001018596</v>
      </c>
      <c r="L5">
        <v>0.60409838395011228</v>
      </c>
      <c r="M5">
        <v>0.59945855117094626</v>
      </c>
    </row>
    <row r="6" spans="1:13" x14ac:dyDescent="0.35">
      <c r="A6" s="1" t="s">
        <v>9</v>
      </c>
      <c r="B6">
        <v>0.456167619190539</v>
      </c>
      <c r="C6" s="2">
        <v>0.5257481430229195</v>
      </c>
      <c r="D6">
        <v>0.47641316791963401</v>
      </c>
      <c r="E6">
        <v>0.4462427710954246</v>
      </c>
      <c r="H6" t="s">
        <v>84</v>
      </c>
      <c r="I6" s="6">
        <v>5.4085380000000001</v>
      </c>
      <c r="J6">
        <v>0.77857059477109292</v>
      </c>
      <c r="K6" s="2">
        <v>0.79435535269710289</v>
      </c>
      <c r="L6">
        <v>0.77616071062234482</v>
      </c>
      <c r="M6">
        <v>0.76293488847579705</v>
      </c>
    </row>
    <row r="7" spans="1:13" x14ac:dyDescent="0.35">
      <c r="A7" s="1" t="s">
        <v>10</v>
      </c>
      <c r="B7">
        <v>0.18839835988044221</v>
      </c>
      <c r="C7" s="2">
        <v>0.24174351069866221</v>
      </c>
      <c r="D7">
        <v>0.23706323870527871</v>
      </c>
      <c r="E7">
        <v>0.1734995386481864</v>
      </c>
      <c r="H7" t="s">
        <v>83</v>
      </c>
      <c r="I7" s="6">
        <v>5.9686029999999999</v>
      </c>
      <c r="J7">
        <v>0.456167619190539</v>
      </c>
      <c r="K7" s="2">
        <v>0.5257481430229195</v>
      </c>
      <c r="L7">
        <v>0.47641316791963401</v>
      </c>
      <c r="M7">
        <v>0.4462427710954246</v>
      </c>
    </row>
    <row r="8" spans="1:13" x14ac:dyDescent="0.35">
      <c r="A8" s="1" t="s">
        <v>11</v>
      </c>
      <c r="B8">
        <v>0.16332690196246591</v>
      </c>
      <c r="C8">
        <v>0.20413761562173541</v>
      </c>
      <c r="D8" s="2">
        <v>0.36514115714544931</v>
      </c>
      <c r="E8">
        <v>0.31290342801230953</v>
      </c>
      <c r="H8" t="s">
        <v>85</v>
      </c>
      <c r="I8" s="6">
        <v>6.5032870000000003</v>
      </c>
      <c r="J8">
        <v>0.18839835988044221</v>
      </c>
      <c r="K8" s="2">
        <v>0.24174351069866221</v>
      </c>
      <c r="L8">
        <v>0.23706323870527871</v>
      </c>
      <c r="M8">
        <v>0.1734995386481864</v>
      </c>
    </row>
    <row r="9" spans="1:13" x14ac:dyDescent="0.35">
      <c r="A9" s="1" t="s">
        <v>12</v>
      </c>
      <c r="B9">
        <v>0.16651726364230429</v>
      </c>
      <c r="C9">
        <v>0.19755474459932559</v>
      </c>
      <c r="D9" s="2">
        <v>0.20275061995108559</v>
      </c>
      <c r="E9">
        <v>0.19128456002530919</v>
      </c>
      <c r="H9" t="s">
        <v>86</v>
      </c>
      <c r="I9" s="6">
        <v>8.7260659999999994</v>
      </c>
      <c r="J9">
        <v>0.1546052314154166</v>
      </c>
      <c r="K9">
        <v>0.19296682663542039</v>
      </c>
      <c r="L9" s="2">
        <v>0.21989259882634249</v>
      </c>
      <c r="M9">
        <v>0.17517308781666499</v>
      </c>
    </row>
    <row r="10" spans="1:13" x14ac:dyDescent="0.35">
      <c r="A10" s="1" t="s">
        <v>13</v>
      </c>
      <c r="B10">
        <v>0.1546052314154166</v>
      </c>
      <c r="C10">
        <v>0.19296682663542039</v>
      </c>
      <c r="D10" s="2">
        <v>0.21989259882634249</v>
      </c>
      <c r="E10">
        <v>0.17517308781666499</v>
      </c>
      <c r="H10" t="s">
        <v>87</v>
      </c>
      <c r="I10" s="6">
        <v>9.3342080000000003</v>
      </c>
      <c r="J10">
        <v>8.5382862697212195E-2</v>
      </c>
      <c r="K10">
        <v>0.10722471860842479</v>
      </c>
      <c r="L10" s="2">
        <v>0.11004034185995359</v>
      </c>
      <c r="M10">
        <v>0.1012432318381722</v>
      </c>
    </row>
    <row r="11" spans="1:13" x14ac:dyDescent="0.35">
      <c r="A11" s="1" t="s">
        <v>14</v>
      </c>
      <c r="B11">
        <v>8.5382862697212195E-2</v>
      </c>
      <c r="C11">
        <v>0.10722471860842479</v>
      </c>
      <c r="D11" s="2">
        <v>0.11004034185995359</v>
      </c>
      <c r="E11">
        <v>0.1012432318381722</v>
      </c>
      <c r="H11" t="s">
        <v>88</v>
      </c>
      <c r="I11" s="6">
        <v>9.6536580000000001</v>
      </c>
      <c r="J11">
        <v>0.16332690196246591</v>
      </c>
      <c r="K11">
        <v>0.20413761562173541</v>
      </c>
      <c r="L11" s="2">
        <v>0.36514115714544931</v>
      </c>
      <c r="M11">
        <v>0.31290342801230953</v>
      </c>
    </row>
    <row r="12" spans="1:13" x14ac:dyDescent="0.35">
      <c r="A12" t="s">
        <v>15</v>
      </c>
      <c r="B12">
        <v>0.32134888975463649</v>
      </c>
      <c r="C12" s="2">
        <v>0.36160233173835782</v>
      </c>
      <c r="D12">
        <v>0.35975989587628621</v>
      </c>
      <c r="E12">
        <v>0.33594190365994098</v>
      </c>
      <c r="H12" t="s">
        <v>89</v>
      </c>
      <c r="I12" s="6">
        <v>9.8675669999999993</v>
      </c>
      <c r="J12">
        <v>0.16651726364230429</v>
      </c>
      <c r="K12">
        <v>0.19755474459932559</v>
      </c>
      <c r="L12" s="2">
        <v>0.20275061995108559</v>
      </c>
      <c r="M12">
        <v>0.19128456002530919</v>
      </c>
    </row>
    <row r="13" spans="1:13" x14ac:dyDescent="0.35">
      <c r="A13" s="3" t="s">
        <v>16</v>
      </c>
      <c r="B13">
        <f>100*D12/B12</f>
        <v>111.95305393803542</v>
      </c>
      <c r="C13">
        <f>100*D12/C12</f>
        <v>99.490480093639235</v>
      </c>
      <c r="D13">
        <f>100*D12/D12</f>
        <v>99.999999999999986</v>
      </c>
      <c r="E13">
        <f>100*D12/E12</f>
        <v>107.08991404670228</v>
      </c>
      <c r="F13">
        <f>(B13+C13+E13)/3</f>
        <v>106.17781602612564</v>
      </c>
      <c r="H13" t="s">
        <v>91</v>
      </c>
      <c r="J13">
        <f>SUM(J9:J12)/4</f>
        <v>0.14245806492934976</v>
      </c>
      <c r="K13">
        <f t="shared" ref="K13:M13" si="0">SUM(K9:K12)/4</f>
        <v>0.17547097636622655</v>
      </c>
      <c r="L13">
        <f t="shared" si="0"/>
        <v>0.22445617944570773</v>
      </c>
      <c r="M13">
        <f t="shared" si="0"/>
        <v>0.19515107692311401</v>
      </c>
    </row>
    <row r="14" spans="1:13" x14ac:dyDescent="0.35">
      <c r="H14" t="s">
        <v>92</v>
      </c>
      <c r="J14">
        <f>100*(L13-J13)/J13</f>
        <v>57.559475173991636</v>
      </c>
      <c r="K14">
        <f>100*(L13-K13)/K13</f>
        <v>27.916413354447783</v>
      </c>
      <c r="M14">
        <f>100*(L13-M13)/M13</f>
        <v>15.016623522984398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0471-F633-4BC1-B75A-64AC4DC8D386}">
  <dimension ref="A2:Q38"/>
  <sheetViews>
    <sheetView zoomScale="121" zoomScaleNormal="83" workbookViewId="0">
      <selection activeCell="B13" sqref="B13:E13"/>
    </sheetView>
  </sheetViews>
  <sheetFormatPr baseColWidth="10" defaultRowHeight="14.5" x14ac:dyDescent="0.35"/>
  <cols>
    <col min="2" max="2" width="11.36328125" bestFit="1" customWidth="1"/>
    <col min="12" max="12" width="13.7265625" customWidth="1"/>
    <col min="13" max="13" width="16.36328125" bestFit="1" customWidth="1"/>
  </cols>
  <sheetData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 spans="1:17" x14ac:dyDescent="0.35">
      <c r="A3" s="4" t="s">
        <v>5</v>
      </c>
      <c r="B3">
        <v>0.42</v>
      </c>
      <c r="C3">
        <v>0.82</v>
      </c>
      <c r="D3">
        <v>0.61</v>
      </c>
      <c r="E3">
        <v>0.13</v>
      </c>
    </row>
    <row r="4" spans="1:17" x14ac:dyDescent="0.35">
      <c r="A4" s="4" t="s">
        <v>6</v>
      </c>
      <c r="B4">
        <v>0.36</v>
      </c>
      <c r="C4">
        <v>0.68</v>
      </c>
      <c r="D4">
        <v>0.59</v>
      </c>
      <c r="E4">
        <v>0.13</v>
      </c>
    </row>
    <row r="5" spans="1:17" x14ac:dyDescent="0.35">
      <c r="A5" s="4" t="s">
        <v>7</v>
      </c>
      <c r="B5">
        <v>0.43</v>
      </c>
      <c r="C5">
        <v>0.73</v>
      </c>
      <c r="D5">
        <v>0.6</v>
      </c>
      <c r="E5">
        <v>0.36</v>
      </c>
    </row>
    <row r="6" spans="1:17" x14ac:dyDescent="0.35">
      <c r="A6" s="4" t="s">
        <v>8</v>
      </c>
      <c r="B6">
        <v>0.73</v>
      </c>
      <c r="C6">
        <v>1.38</v>
      </c>
      <c r="D6">
        <v>1.42</v>
      </c>
      <c r="E6">
        <v>0.45</v>
      </c>
    </row>
    <row r="7" spans="1:17" x14ac:dyDescent="0.35">
      <c r="A7" s="4" t="s">
        <v>9</v>
      </c>
      <c r="B7">
        <v>0.95</v>
      </c>
      <c r="C7">
        <v>1.88</v>
      </c>
      <c r="D7">
        <v>3.18</v>
      </c>
      <c r="E7">
        <v>0.15</v>
      </c>
    </row>
    <row r="8" spans="1:17" x14ac:dyDescent="0.35">
      <c r="A8" s="4" t="s">
        <v>10</v>
      </c>
      <c r="B8">
        <v>1.28</v>
      </c>
      <c r="C8">
        <v>2.56</v>
      </c>
      <c r="D8">
        <v>5.77</v>
      </c>
      <c r="E8">
        <v>0.64</v>
      </c>
    </row>
    <row r="9" spans="1:17" x14ac:dyDescent="0.35">
      <c r="A9" s="4" t="s">
        <v>11</v>
      </c>
      <c r="B9">
        <v>97.8</v>
      </c>
      <c r="C9">
        <v>214.46</v>
      </c>
      <c r="D9">
        <v>311.89999999999998</v>
      </c>
      <c r="E9">
        <v>53.87</v>
      </c>
    </row>
    <row r="10" spans="1:17" x14ac:dyDescent="0.35">
      <c r="A10" s="4" t="s">
        <v>12</v>
      </c>
      <c r="B10">
        <v>150.72</v>
      </c>
      <c r="C10">
        <v>285.38</v>
      </c>
      <c r="D10">
        <v>983.27</v>
      </c>
      <c r="E10">
        <v>85.89</v>
      </c>
    </row>
    <row r="11" spans="1:17" x14ac:dyDescent="0.35">
      <c r="A11" s="4" t="s">
        <v>13</v>
      </c>
      <c r="B11">
        <v>86.56</v>
      </c>
      <c r="C11">
        <v>176.4</v>
      </c>
      <c r="D11">
        <v>241.1</v>
      </c>
      <c r="E11">
        <v>35.21</v>
      </c>
    </row>
    <row r="12" spans="1:17" x14ac:dyDescent="0.35">
      <c r="A12" s="4" t="s">
        <v>14</v>
      </c>
      <c r="B12">
        <v>35.700000000000003</v>
      </c>
      <c r="C12">
        <v>65.599999999999994</v>
      </c>
      <c r="D12">
        <v>150.71</v>
      </c>
      <c r="E12">
        <v>5.34</v>
      </c>
    </row>
    <row r="13" spans="1:17" x14ac:dyDescent="0.35">
      <c r="B13">
        <f>SUM(B3:B12)/10</f>
        <v>37.494999999999997</v>
      </c>
      <c r="C13">
        <f t="shared" ref="C13:E13" si="0">SUM(C3:C12)/10</f>
        <v>74.989000000000004</v>
      </c>
      <c r="D13">
        <f t="shared" si="0"/>
        <v>169.91499999999999</v>
      </c>
      <c r="E13">
        <f t="shared" si="0"/>
        <v>18.217000000000002</v>
      </c>
    </row>
    <row r="15" spans="1:17" x14ac:dyDescent="0.35">
      <c r="A15" s="5" t="s">
        <v>0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23</v>
      </c>
      <c r="H15" s="5" t="s">
        <v>1</v>
      </c>
      <c r="I15" s="5" t="s">
        <v>2</v>
      </c>
      <c r="J15" s="5" t="s">
        <v>3</v>
      </c>
      <c r="K15" s="5" t="s">
        <v>17</v>
      </c>
      <c r="L15" s="5" t="s">
        <v>78</v>
      </c>
      <c r="M15" s="5" t="s">
        <v>79</v>
      </c>
      <c r="N15" t="s">
        <v>1</v>
      </c>
      <c r="O15" t="s">
        <v>2</v>
      </c>
      <c r="P15" t="s">
        <v>3</v>
      </c>
      <c r="Q15" t="s">
        <v>17</v>
      </c>
    </row>
    <row r="16" spans="1:17" x14ac:dyDescent="0.35">
      <c r="A16" s="6" t="s">
        <v>5</v>
      </c>
      <c r="B16" s="6" t="s">
        <v>24</v>
      </c>
      <c r="C16" s="6">
        <v>593</v>
      </c>
      <c r="D16" s="6">
        <v>6</v>
      </c>
      <c r="E16" s="6">
        <v>72</v>
      </c>
      <c r="F16" s="7">
        <v>1868</v>
      </c>
      <c r="G16" s="6" t="s">
        <v>25</v>
      </c>
      <c r="H16" s="6" t="s">
        <v>26</v>
      </c>
      <c r="I16" s="6" t="s">
        <v>27</v>
      </c>
      <c r="J16" s="6" t="s">
        <v>28</v>
      </c>
      <c r="K16" s="6" t="s">
        <v>29</v>
      </c>
      <c r="L16">
        <f>C16*D16*E16</f>
        <v>256176</v>
      </c>
      <c r="M16">
        <f>LOG10(L16)</f>
        <v>5.408538440179175</v>
      </c>
      <c r="N16">
        <v>0.42</v>
      </c>
      <c r="O16">
        <v>0.82</v>
      </c>
      <c r="P16">
        <v>0.61</v>
      </c>
      <c r="Q16">
        <v>0.13</v>
      </c>
    </row>
    <row r="17" spans="1:17" x14ac:dyDescent="0.35">
      <c r="A17" s="6" t="s">
        <v>6</v>
      </c>
      <c r="B17" s="6" t="s">
        <v>30</v>
      </c>
      <c r="C17" s="6">
        <v>555</v>
      </c>
      <c r="D17" s="6">
        <v>6</v>
      </c>
      <c r="E17" s="6">
        <v>49</v>
      </c>
      <c r="F17" s="7">
        <v>2580</v>
      </c>
      <c r="G17" s="6" t="s">
        <v>31</v>
      </c>
      <c r="H17" s="6" t="s">
        <v>32</v>
      </c>
      <c r="I17" s="6" t="s">
        <v>33</v>
      </c>
      <c r="J17" s="6" t="s">
        <v>34</v>
      </c>
      <c r="K17" s="6" t="s">
        <v>29</v>
      </c>
      <c r="L17">
        <f t="shared" ref="L17:L25" si="1">C17*D17*E17</f>
        <v>163170</v>
      </c>
      <c r="M17">
        <f t="shared" ref="M17:M25" si="2">LOG10(L17)</f>
        <v>5.2126403135348331</v>
      </c>
      <c r="N17">
        <v>0.36</v>
      </c>
      <c r="O17">
        <v>0.68</v>
      </c>
      <c r="P17">
        <v>0.59</v>
      </c>
      <c r="Q17">
        <v>0.13</v>
      </c>
    </row>
    <row r="18" spans="1:17" x14ac:dyDescent="0.35">
      <c r="A18" s="6" t="s">
        <v>35</v>
      </c>
      <c r="B18" s="6" t="s">
        <v>36</v>
      </c>
      <c r="C18" s="6">
        <v>207</v>
      </c>
      <c r="D18" s="6">
        <v>6</v>
      </c>
      <c r="E18" s="6">
        <v>749</v>
      </c>
      <c r="F18" s="7">
        <v>1217</v>
      </c>
      <c r="G18" s="6" t="s">
        <v>37</v>
      </c>
      <c r="H18" s="6" t="s">
        <v>38</v>
      </c>
      <c r="I18" s="6" t="s">
        <v>39</v>
      </c>
      <c r="J18" s="6" t="s">
        <v>40</v>
      </c>
      <c r="K18" s="6" t="s">
        <v>32</v>
      </c>
      <c r="L18">
        <f t="shared" si="1"/>
        <v>930258</v>
      </c>
      <c r="M18">
        <f t="shared" si="2"/>
        <v>5.9686034135400279</v>
      </c>
      <c r="N18">
        <v>0.43</v>
      </c>
      <c r="O18">
        <v>0.73</v>
      </c>
      <c r="P18">
        <v>0.6</v>
      </c>
      <c r="Q18">
        <v>0.36</v>
      </c>
    </row>
    <row r="19" spans="1:17" x14ac:dyDescent="0.35">
      <c r="A19" s="6" t="s">
        <v>8</v>
      </c>
      <c r="B19" s="6" t="s">
        <v>41</v>
      </c>
      <c r="C19" s="6">
        <v>407</v>
      </c>
      <c r="D19" s="6">
        <v>12</v>
      </c>
      <c r="E19" s="6">
        <v>21</v>
      </c>
      <c r="F19" s="7">
        <v>2290</v>
      </c>
      <c r="G19" s="6" t="s">
        <v>42</v>
      </c>
      <c r="H19" s="6" t="s">
        <v>39</v>
      </c>
      <c r="I19" s="6" t="s">
        <v>43</v>
      </c>
      <c r="J19" s="6" t="s">
        <v>44</v>
      </c>
      <c r="K19" s="6" t="s">
        <v>45</v>
      </c>
      <c r="L19">
        <f t="shared" si="1"/>
        <v>102564</v>
      </c>
      <c r="M19">
        <f t="shared" si="2"/>
        <v>5.0109949500067641</v>
      </c>
      <c r="N19">
        <v>0.73</v>
      </c>
      <c r="O19">
        <v>1.38</v>
      </c>
      <c r="P19">
        <v>1.42</v>
      </c>
      <c r="Q19">
        <v>0.45</v>
      </c>
    </row>
    <row r="20" spans="1:17" ht="29" x14ac:dyDescent="0.35">
      <c r="A20" s="6" t="s">
        <v>9</v>
      </c>
      <c r="B20" s="6" t="s">
        <v>46</v>
      </c>
      <c r="C20" s="6">
        <v>1060</v>
      </c>
      <c r="D20" s="6">
        <v>14</v>
      </c>
      <c r="E20" s="6">
        <v>16</v>
      </c>
      <c r="F20" s="7">
        <v>5073</v>
      </c>
      <c r="G20" s="6" t="s">
        <v>47</v>
      </c>
      <c r="H20" s="6" t="s">
        <v>48</v>
      </c>
      <c r="I20" s="6" t="s">
        <v>49</v>
      </c>
      <c r="J20" s="6" t="s">
        <v>50</v>
      </c>
      <c r="K20" s="6" t="s">
        <v>51</v>
      </c>
      <c r="L20">
        <f t="shared" si="1"/>
        <v>237440</v>
      </c>
      <c r="M20">
        <f t="shared" si="2"/>
        <v>5.3755538835989327</v>
      </c>
      <c r="N20">
        <v>0.95</v>
      </c>
      <c r="O20">
        <v>1.88</v>
      </c>
      <c r="P20">
        <v>3.18</v>
      </c>
      <c r="Q20">
        <v>0.15</v>
      </c>
    </row>
    <row r="21" spans="1:17" x14ac:dyDescent="0.35">
      <c r="A21" s="6" t="s">
        <v>10</v>
      </c>
      <c r="B21" s="6" t="s">
        <v>52</v>
      </c>
      <c r="C21" s="6">
        <v>645</v>
      </c>
      <c r="D21" s="6">
        <v>19</v>
      </c>
      <c r="E21" s="6">
        <v>260</v>
      </c>
      <c r="F21" s="7">
        <v>1014</v>
      </c>
      <c r="G21" s="6" t="s">
        <v>53</v>
      </c>
      <c r="H21" s="6" t="s">
        <v>54</v>
      </c>
      <c r="I21" s="6" t="s">
        <v>55</v>
      </c>
      <c r="J21" s="6" t="s">
        <v>56</v>
      </c>
      <c r="K21" s="6" t="s">
        <v>57</v>
      </c>
      <c r="L21">
        <f t="shared" si="1"/>
        <v>3186300</v>
      </c>
      <c r="M21">
        <f t="shared" si="2"/>
        <v>6.5032866635589146</v>
      </c>
      <c r="N21">
        <v>1.28</v>
      </c>
      <c r="O21">
        <v>2.56</v>
      </c>
      <c r="P21">
        <v>5.77</v>
      </c>
      <c r="Q21">
        <v>0.64</v>
      </c>
    </row>
    <row r="22" spans="1:17" x14ac:dyDescent="0.35">
      <c r="A22" s="6" t="s">
        <v>11</v>
      </c>
      <c r="B22" s="6" t="s">
        <v>58</v>
      </c>
      <c r="C22" s="6">
        <v>7484</v>
      </c>
      <c r="D22" s="6">
        <v>26</v>
      </c>
      <c r="E22" s="6">
        <v>23150</v>
      </c>
      <c r="F22" s="7">
        <v>1654</v>
      </c>
      <c r="G22" s="6" t="s">
        <v>59</v>
      </c>
      <c r="H22" s="6" t="s">
        <v>60</v>
      </c>
      <c r="I22" s="6" t="s">
        <v>61</v>
      </c>
      <c r="J22" s="6" t="s">
        <v>62</v>
      </c>
      <c r="K22" s="6" t="s">
        <v>63</v>
      </c>
      <c r="L22">
        <f t="shared" si="1"/>
        <v>4504619600</v>
      </c>
      <c r="M22">
        <f t="shared" si="2"/>
        <v>9.6536581221527626</v>
      </c>
      <c r="N22">
        <v>97.8</v>
      </c>
      <c r="O22">
        <v>214.46</v>
      </c>
      <c r="P22">
        <v>311.89999999999998</v>
      </c>
      <c r="Q22">
        <v>53.87</v>
      </c>
    </row>
    <row r="23" spans="1:17" ht="29" x14ac:dyDescent="0.35">
      <c r="A23" s="6" t="s">
        <v>12</v>
      </c>
      <c r="B23" s="6" t="s">
        <v>58</v>
      </c>
      <c r="C23" s="6">
        <v>11210</v>
      </c>
      <c r="D23" s="6">
        <v>30</v>
      </c>
      <c r="E23" s="6">
        <v>21920</v>
      </c>
      <c r="F23" s="7">
        <v>1599</v>
      </c>
      <c r="G23" s="6" t="s">
        <v>53</v>
      </c>
      <c r="H23" s="6" t="s">
        <v>64</v>
      </c>
      <c r="I23" s="6" t="s">
        <v>65</v>
      </c>
      <c r="J23" s="6" t="s">
        <v>66</v>
      </c>
      <c r="K23" s="6" t="s">
        <v>67</v>
      </c>
      <c r="L23">
        <f t="shared" si="1"/>
        <v>7371696000</v>
      </c>
      <c r="M23">
        <f t="shared" si="2"/>
        <v>9.8675674171269669</v>
      </c>
      <c r="N23">
        <v>150.72</v>
      </c>
      <c r="O23">
        <v>285.38</v>
      </c>
      <c r="P23">
        <v>983.27</v>
      </c>
      <c r="Q23">
        <v>85.89</v>
      </c>
    </row>
    <row r="24" spans="1:17" x14ac:dyDescent="0.35">
      <c r="A24" s="6" t="s">
        <v>13</v>
      </c>
      <c r="B24" s="6" t="s">
        <v>68</v>
      </c>
      <c r="C24" s="6">
        <v>43910</v>
      </c>
      <c r="D24" s="6">
        <v>101</v>
      </c>
      <c r="E24" s="6">
        <v>120</v>
      </c>
      <c r="F24" s="7">
        <v>4376</v>
      </c>
      <c r="G24" s="6" t="s">
        <v>69</v>
      </c>
      <c r="H24" s="6" t="s">
        <v>70</v>
      </c>
      <c r="I24" s="6" t="s">
        <v>71</v>
      </c>
      <c r="J24" s="6" t="s">
        <v>72</v>
      </c>
      <c r="K24" s="6" t="s">
        <v>73</v>
      </c>
      <c r="L24">
        <f t="shared" si="1"/>
        <v>532189200</v>
      </c>
      <c r="M24">
        <f t="shared" si="2"/>
        <v>8.7260660569346555</v>
      </c>
      <c r="N24">
        <v>86.56</v>
      </c>
      <c r="O24">
        <v>176.4</v>
      </c>
      <c r="P24">
        <v>241.1</v>
      </c>
      <c r="Q24">
        <v>35.21</v>
      </c>
    </row>
    <row r="25" spans="1:17" x14ac:dyDescent="0.35">
      <c r="A25" s="6" t="s">
        <v>14</v>
      </c>
      <c r="B25" s="6" t="s">
        <v>58</v>
      </c>
      <c r="C25" s="6">
        <v>7395</v>
      </c>
      <c r="D25" s="6">
        <v>159</v>
      </c>
      <c r="E25" s="6">
        <v>1836</v>
      </c>
      <c r="F25" s="6">
        <v>2.4020000000000001</v>
      </c>
      <c r="G25" s="6">
        <v>1.4999999999999999E-2</v>
      </c>
      <c r="H25" s="6" t="s">
        <v>74</v>
      </c>
      <c r="I25" s="6" t="s">
        <v>75</v>
      </c>
      <c r="J25" s="6" t="s">
        <v>76</v>
      </c>
      <c r="K25" s="6" t="s">
        <v>77</v>
      </c>
      <c r="L25">
        <f t="shared" si="1"/>
        <v>2158777980</v>
      </c>
      <c r="M25">
        <f t="shared" si="2"/>
        <v>9.3342079795185864</v>
      </c>
      <c r="N25">
        <v>35.700000000000003</v>
      </c>
      <c r="O25">
        <v>65.599999999999994</v>
      </c>
      <c r="P25">
        <v>150.71</v>
      </c>
      <c r="Q25">
        <v>5.34</v>
      </c>
    </row>
    <row r="28" spans="1:17" ht="29" x14ac:dyDescent="0.35">
      <c r="D28" s="5" t="s">
        <v>79</v>
      </c>
      <c r="E28" s="5" t="s">
        <v>1</v>
      </c>
      <c r="F28" s="5" t="s">
        <v>2</v>
      </c>
      <c r="G28" s="5" t="s">
        <v>3</v>
      </c>
      <c r="H28" s="5" t="s">
        <v>17</v>
      </c>
    </row>
    <row r="29" spans="1:17" x14ac:dyDescent="0.35">
      <c r="D29" s="6">
        <v>5.0109950000000003</v>
      </c>
      <c r="E29" s="6">
        <v>0.73</v>
      </c>
      <c r="F29" s="6">
        <v>1.38</v>
      </c>
      <c r="G29" s="6">
        <v>1.42</v>
      </c>
      <c r="H29" s="6">
        <v>0.45</v>
      </c>
    </row>
    <row r="30" spans="1:17" x14ac:dyDescent="0.35">
      <c r="D30" s="6">
        <v>5.2126400000000004</v>
      </c>
      <c r="E30" s="6">
        <v>0.36</v>
      </c>
      <c r="F30" s="6">
        <v>0.68</v>
      </c>
      <c r="G30" s="6">
        <v>0.59</v>
      </c>
      <c r="H30" s="6">
        <v>0.13</v>
      </c>
    </row>
    <row r="31" spans="1:17" x14ac:dyDescent="0.35">
      <c r="D31" s="6">
        <v>5.3755540000000002</v>
      </c>
      <c r="E31" s="6">
        <v>0.95</v>
      </c>
      <c r="F31" s="6">
        <v>1.88</v>
      </c>
      <c r="G31" s="6">
        <v>3.18</v>
      </c>
      <c r="H31" s="6">
        <v>0.15</v>
      </c>
    </row>
    <row r="32" spans="1:17" x14ac:dyDescent="0.35">
      <c r="D32" s="6">
        <v>5.4085380000000001</v>
      </c>
      <c r="E32" s="6">
        <v>0.42</v>
      </c>
      <c r="F32" s="6">
        <v>0.82</v>
      </c>
      <c r="G32" s="6">
        <v>0.61</v>
      </c>
      <c r="H32" s="6">
        <v>0.13</v>
      </c>
    </row>
    <row r="33" spans="4:8" x14ac:dyDescent="0.35">
      <c r="D33" s="6">
        <v>5.9686029999999999</v>
      </c>
      <c r="E33" s="6">
        <v>0.43</v>
      </c>
      <c r="F33" s="6">
        <v>0.73</v>
      </c>
      <c r="G33" s="6">
        <v>0.6</v>
      </c>
      <c r="H33" s="6">
        <v>0.36</v>
      </c>
    </row>
    <row r="34" spans="4:8" x14ac:dyDescent="0.35">
      <c r="D34" s="6">
        <v>6.5032870000000003</v>
      </c>
      <c r="E34" s="6">
        <v>1.28</v>
      </c>
      <c r="F34" s="6">
        <v>2.56</v>
      </c>
      <c r="G34" s="6">
        <v>5.77</v>
      </c>
      <c r="H34" s="6">
        <v>0.64</v>
      </c>
    </row>
    <row r="35" spans="4:8" x14ac:dyDescent="0.35">
      <c r="D35" s="6">
        <v>8.7260659999999994</v>
      </c>
      <c r="E35" s="6">
        <v>86.56</v>
      </c>
      <c r="F35" s="6">
        <v>176.4</v>
      </c>
      <c r="G35" s="6">
        <v>241.1</v>
      </c>
      <c r="H35" s="6">
        <v>35.21</v>
      </c>
    </row>
    <row r="36" spans="4:8" x14ac:dyDescent="0.35">
      <c r="D36" s="6">
        <v>9.3342080000000003</v>
      </c>
      <c r="E36" s="6">
        <v>35.700000000000003</v>
      </c>
      <c r="F36" s="6">
        <v>65.599999999999994</v>
      </c>
      <c r="G36" s="6">
        <v>150.71</v>
      </c>
      <c r="H36" s="6">
        <v>5.34</v>
      </c>
    </row>
    <row r="37" spans="4:8" x14ac:dyDescent="0.35">
      <c r="D37" s="6">
        <v>9.6536580000000001</v>
      </c>
      <c r="E37" s="6">
        <v>97.8</v>
      </c>
      <c r="F37" s="6">
        <v>214.46</v>
      </c>
      <c r="G37" s="6">
        <v>311.89999999999998</v>
      </c>
      <c r="H37" s="6">
        <v>53.87</v>
      </c>
    </row>
    <row r="38" spans="4:8" x14ac:dyDescent="0.35">
      <c r="D38" s="6">
        <v>9.8675669999999993</v>
      </c>
      <c r="E38" s="6">
        <v>150.72</v>
      </c>
      <c r="F38" s="6">
        <v>285.38</v>
      </c>
      <c r="G38" s="6">
        <v>983.27</v>
      </c>
      <c r="H38" s="6">
        <v>85.89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AFEC-E22D-46F4-9355-420EB126164F}">
  <dimension ref="C3:J39"/>
  <sheetViews>
    <sheetView topLeftCell="B54" zoomScale="112" zoomScaleNormal="112" workbookViewId="0">
      <selection activeCell="J63" sqref="J63"/>
    </sheetView>
  </sheetViews>
  <sheetFormatPr baseColWidth="10" defaultRowHeight="14.5" x14ac:dyDescent="0.35"/>
  <cols>
    <col min="3" max="3" width="17.26953125" bestFit="1" customWidth="1"/>
  </cols>
  <sheetData>
    <row r="3" spans="3:10" x14ac:dyDescent="0.35"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</row>
    <row r="4" spans="3:10" x14ac:dyDescent="0.35">
      <c r="C4" t="s">
        <v>103</v>
      </c>
      <c r="D4" s="9">
        <v>1</v>
      </c>
      <c r="E4" s="8">
        <v>0.60099999999999998</v>
      </c>
      <c r="F4" s="8">
        <v>0.63</v>
      </c>
      <c r="G4" s="8">
        <v>0.56999999999999995</v>
      </c>
      <c r="H4" s="8">
        <v>0.26900000000000002</v>
      </c>
      <c r="I4" s="8">
        <v>0.19900000000000001</v>
      </c>
      <c r="J4" s="8">
        <v>0.60599999999999998</v>
      </c>
    </row>
    <row r="5" spans="3:10" x14ac:dyDescent="0.35">
      <c r="C5" t="s">
        <v>103</v>
      </c>
      <c r="D5" s="9">
        <v>2</v>
      </c>
      <c r="E5" s="8">
        <v>0.59399999999999997</v>
      </c>
      <c r="F5" s="8">
        <v>0.61299999999999999</v>
      </c>
      <c r="G5" s="8">
        <v>0.53900000000000003</v>
      </c>
      <c r="H5" s="8">
        <v>0.26100000000000001</v>
      </c>
      <c r="I5" s="8">
        <v>0.20899999999999999</v>
      </c>
      <c r="J5" s="8">
        <v>0.628</v>
      </c>
    </row>
    <row r="6" spans="3:10" x14ac:dyDescent="0.35">
      <c r="C6" t="s">
        <v>103</v>
      </c>
      <c r="D6" s="9">
        <v>3</v>
      </c>
      <c r="E6" s="8">
        <v>0.58399999999999996</v>
      </c>
      <c r="F6" s="8">
        <v>0.61799999999999999</v>
      </c>
      <c r="G6" s="8">
        <v>0.53800000000000003</v>
      </c>
      <c r="H6" s="8">
        <v>0.22700000000000001</v>
      </c>
      <c r="I6" s="8">
        <v>0.20399999999999999</v>
      </c>
      <c r="J6" s="8">
        <v>0.6</v>
      </c>
    </row>
    <row r="7" spans="3:10" x14ac:dyDescent="0.35">
      <c r="C7" t="s">
        <v>103</v>
      </c>
      <c r="D7" s="9">
        <v>4</v>
      </c>
      <c r="E7" s="8">
        <v>0.622</v>
      </c>
      <c r="F7" s="8">
        <v>0.63900000000000001</v>
      </c>
      <c r="G7" s="8">
        <v>0.55700000000000005</v>
      </c>
      <c r="H7" s="8">
        <v>0.28599999999999998</v>
      </c>
      <c r="I7" s="8">
        <v>0.192</v>
      </c>
      <c r="J7" s="8">
        <v>0.624</v>
      </c>
    </row>
    <row r="8" spans="3:10" x14ac:dyDescent="0.35">
      <c r="C8" t="s">
        <v>103</v>
      </c>
      <c r="D8" s="9">
        <v>5</v>
      </c>
      <c r="E8" s="8">
        <v>0.622</v>
      </c>
      <c r="F8" s="8">
        <v>0.63900000000000001</v>
      </c>
      <c r="G8" s="8">
        <v>0.55700000000000005</v>
      </c>
      <c r="H8" s="8">
        <v>0.28599999999999998</v>
      </c>
      <c r="I8" s="8">
        <v>0.192</v>
      </c>
      <c r="J8" s="8">
        <v>0.62</v>
      </c>
    </row>
    <row r="9" spans="3:10" x14ac:dyDescent="0.35">
      <c r="C9" t="s">
        <v>103</v>
      </c>
      <c r="D9" s="9">
        <v>6</v>
      </c>
      <c r="E9" s="8">
        <v>0.56000000000000005</v>
      </c>
      <c r="F9" s="8">
        <v>0.58399999999999996</v>
      </c>
      <c r="G9" s="8">
        <v>0.51400000000000001</v>
      </c>
      <c r="H9" s="8">
        <v>0.218</v>
      </c>
      <c r="I9" s="8">
        <v>0.216</v>
      </c>
      <c r="J9" s="8">
        <v>0.61299999999999999</v>
      </c>
    </row>
    <row r="10" spans="3:10" x14ac:dyDescent="0.35">
      <c r="C10" t="s">
        <v>105</v>
      </c>
      <c r="D10" s="9">
        <v>1</v>
      </c>
      <c r="E10" s="8">
        <v>0.44600000000000001</v>
      </c>
      <c r="F10" s="8">
        <v>0.61299999999999999</v>
      </c>
      <c r="G10" s="8">
        <v>0.58199999999999996</v>
      </c>
      <c r="H10" s="8">
        <v>0.126</v>
      </c>
      <c r="I10" s="8">
        <v>0.309</v>
      </c>
      <c r="J10" s="8">
        <v>0.55400000000000005</v>
      </c>
    </row>
    <row r="11" spans="3:10" x14ac:dyDescent="0.35">
      <c r="C11" t="s">
        <v>105</v>
      </c>
      <c r="D11" s="9">
        <v>2</v>
      </c>
      <c r="E11" s="8">
        <v>0.45900000000000002</v>
      </c>
      <c r="F11" s="8">
        <v>0.61199999999999999</v>
      </c>
      <c r="G11" s="8">
        <v>0.56699999999999995</v>
      </c>
      <c r="H11" s="8">
        <v>0.17100000000000001</v>
      </c>
      <c r="I11" s="8">
        <v>0.311</v>
      </c>
      <c r="J11" s="8">
        <v>0.55000000000000004</v>
      </c>
    </row>
    <row r="12" spans="3:10" x14ac:dyDescent="0.35">
      <c r="C12" t="s">
        <v>105</v>
      </c>
      <c r="D12" s="9">
        <v>3</v>
      </c>
      <c r="E12" s="8">
        <v>0.41599999999999998</v>
      </c>
      <c r="F12" s="8">
        <v>0.6</v>
      </c>
      <c r="G12" s="8">
        <v>0.57599999999999996</v>
      </c>
      <c r="H12" s="8">
        <v>9.9000000000000005E-2</v>
      </c>
      <c r="I12" s="8">
        <v>0.32300000000000001</v>
      </c>
      <c r="J12" s="8">
        <v>0.623</v>
      </c>
    </row>
    <row r="13" spans="3:10" x14ac:dyDescent="0.35">
      <c r="C13" t="s">
        <v>105</v>
      </c>
      <c r="D13" s="9">
        <v>4</v>
      </c>
      <c r="E13" s="8">
        <v>0.45900000000000002</v>
      </c>
      <c r="F13" s="8">
        <v>0.621</v>
      </c>
      <c r="G13" s="8">
        <v>0.57899999999999996</v>
      </c>
      <c r="H13" s="8">
        <v>0.189</v>
      </c>
      <c r="I13" s="8">
        <v>0.309</v>
      </c>
      <c r="J13" s="8">
        <v>0.58599999999999997</v>
      </c>
    </row>
    <row r="14" spans="3:10" x14ac:dyDescent="0.35">
      <c r="C14" t="s">
        <v>105</v>
      </c>
      <c r="D14" s="9">
        <v>5</v>
      </c>
      <c r="E14" s="8">
        <v>0.46300000000000002</v>
      </c>
      <c r="F14" s="8">
        <v>0.63900000000000001</v>
      </c>
      <c r="G14" s="8">
        <v>0.59299999999999997</v>
      </c>
      <c r="H14" s="8">
        <v>0.153</v>
      </c>
      <c r="I14" s="8">
        <v>0.3</v>
      </c>
      <c r="J14" s="8">
        <v>0.57599999999999996</v>
      </c>
    </row>
    <row r="15" spans="3:10" x14ac:dyDescent="0.35">
      <c r="C15" t="s">
        <v>105</v>
      </c>
      <c r="D15" s="9">
        <v>6</v>
      </c>
      <c r="E15" s="8">
        <v>0.42599999999999999</v>
      </c>
      <c r="F15" s="8">
        <v>0.59899999999999998</v>
      </c>
      <c r="G15" s="8">
        <v>0.56699999999999995</v>
      </c>
      <c r="H15" s="8">
        <v>0.13500000000000001</v>
      </c>
      <c r="I15" s="8">
        <v>0.32400000000000001</v>
      </c>
      <c r="J15" s="8">
        <v>0.59599999999999997</v>
      </c>
    </row>
    <row r="16" spans="3:10" x14ac:dyDescent="0.35">
      <c r="C16" t="s">
        <v>106</v>
      </c>
      <c r="D16" s="9">
        <v>1</v>
      </c>
      <c r="E16" s="8">
        <v>0.14499999999999999</v>
      </c>
      <c r="F16" s="8">
        <v>0.44800000000000001</v>
      </c>
      <c r="G16" s="8">
        <v>0.45300000000000001</v>
      </c>
      <c r="H16" s="8">
        <v>0.24399999999999999</v>
      </c>
      <c r="I16" s="8">
        <v>0.158</v>
      </c>
      <c r="J16" s="8">
        <v>1.056</v>
      </c>
    </row>
    <row r="17" spans="3:10" x14ac:dyDescent="0.35">
      <c r="C17" t="s">
        <v>106</v>
      </c>
      <c r="D17" s="9">
        <v>2</v>
      </c>
      <c r="E17" s="8">
        <v>0.16400000000000001</v>
      </c>
      <c r="F17" s="8">
        <v>0.44500000000000001</v>
      </c>
      <c r="G17" s="8">
        <v>0.44800000000000001</v>
      </c>
      <c r="H17" s="8">
        <v>0.23200000000000001</v>
      </c>
      <c r="I17" s="8">
        <v>0.16</v>
      </c>
      <c r="J17" s="8">
        <v>1.468</v>
      </c>
    </row>
    <row r="18" spans="3:10" x14ac:dyDescent="0.35">
      <c r="C18" t="s">
        <v>106</v>
      </c>
      <c r="D18" s="9">
        <v>3</v>
      </c>
      <c r="E18" s="8">
        <v>0.19900000000000001</v>
      </c>
      <c r="F18" s="8">
        <v>0.47599999999999998</v>
      </c>
      <c r="G18" s="8">
        <v>0.48499999999999999</v>
      </c>
      <c r="H18" s="8">
        <v>0.28000000000000003</v>
      </c>
      <c r="I18" s="8">
        <v>0.152</v>
      </c>
      <c r="J18" s="8">
        <v>1.4039999999999999</v>
      </c>
    </row>
    <row r="19" spans="3:10" x14ac:dyDescent="0.35">
      <c r="C19" t="s">
        <v>106</v>
      </c>
      <c r="D19" s="9">
        <v>4</v>
      </c>
      <c r="E19" s="8">
        <v>0.16200000000000001</v>
      </c>
      <c r="F19" s="8">
        <v>0.40600000000000003</v>
      </c>
      <c r="G19" s="8">
        <v>0.38400000000000001</v>
      </c>
      <c r="H19" s="8">
        <v>0.159</v>
      </c>
      <c r="I19" s="8">
        <v>0.17</v>
      </c>
      <c r="J19" s="8">
        <v>1.17</v>
      </c>
    </row>
    <row r="20" spans="3:10" x14ac:dyDescent="0.35">
      <c r="C20" t="s">
        <v>106</v>
      </c>
      <c r="D20" s="9">
        <v>5</v>
      </c>
      <c r="E20" s="8">
        <v>0.152</v>
      </c>
      <c r="F20" s="8">
        <v>0.433</v>
      </c>
      <c r="G20" s="8">
        <v>0.436</v>
      </c>
      <c r="H20" s="8">
        <v>0.22</v>
      </c>
      <c r="I20" s="8">
        <v>0.16300000000000001</v>
      </c>
      <c r="J20" s="8">
        <v>1.119</v>
      </c>
    </row>
    <row r="21" spans="3:10" x14ac:dyDescent="0.35">
      <c r="C21" t="s">
        <v>106</v>
      </c>
      <c r="D21" s="9">
        <v>6</v>
      </c>
      <c r="E21" s="8">
        <v>0.157</v>
      </c>
      <c r="F21" s="8">
        <v>0.44800000000000001</v>
      </c>
      <c r="G21" s="8">
        <v>0.46100000000000002</v>
      </c>
      <c r="H21" s="8">
        <v>0.25600000000000001</v>
      </c>
      <c r="I21" s="8">
        <v>0.161</v>
      </c>
      <c r="J21" s="8">
        <v>1.1060000000000001</v>
      </c>
    </row>
    <row r="22" spans="3:10" x14ac:dyDescent="0.35">
      <c r="C22" t="s">
        <v>107</v>
      </c>
      <c r="D22" s="9">
        <v>1</v>
      </c>
      <c r="E22" s="8">
        <v>0.47099999999999997</v>
      </c>
      <c r="F22" s="8">
        <v>0.53</v>
      </c>
      <c r="G22" s="8">
        <v>0.48799999999999999</v>
      </c>
      <c r="H22" s="8">
        <v>8.9999999999999993E-3</v>
      </c>
      <c r="I22" s="8">
        <v>0.28399999999999997</v>
      </c>
      <c r="J22" s="8">
        <v>1.395</v>
      </c>
    </row>
    <row r="23" spans="3:10" x14ac:dyDescent="0.35">
      <c r="C23" t="s">
        <v>107</v>
      </c>
      <c r="D23" s="9">
        <v>2</v>
      </c>
      <c r="E23" s="8">
        <v>0.49299999999999999</v>
      </c>
      <c r="F23" s="8">
        <v>0.55200000000000005</v>
      </c>
      <c r="G23" s="8">
        <v>0.51300000000000001</v>
      </c>
      <c r="H23" s="8">
        <v>1.4E-2</v>
      </c>
      <c r="I23" s="8">
        <v>0.28599999999999998</v>
      </c>
      <c r="J23" s="8">
        <v>1.9850000000000001</v>
      </c>
    </row>
    <row r="24" spans="3:10" x14ac:dyDescent="0.35">
      <c r="C24" t="s">
        <v>107</v>
      </c>
      <c r="D24" s="9">
        <v>3</v>
      </c>
      <c r="E24" s="8">
        <v>0.47699999999999998</v>
      </c>
      <c r="F24" s="8">
        <v>0.54100000000000004</v>
      </c>
      <c r="G24" s="8">
        <v>0.49399999999999999</v>
      </c>
      <c r="H24" s="8">
        <v>1.4E-2</v>
      </c>
      <c r="I24" s="8">
        <v>0.29099999999999998</v>
      </c>
      <c r="J24" s="8">
        <v>2.1779999999999999</v>
      </c>
    </row>
    <row r="25" spans="3:10" x14ac:dyDescent="0.35">
      <c r="C25" t="s">
        <v>107</v>
      </c>
      <c r="D25" s="9">
        <v>4</v>
      </c>
      <c r="E25" s="8">
        <v>0.46700000000000003</v>
      </c>
      <c r="F25" s="8">
        <v>0.53</v>
      </c>
      <c r="G25" s="8">
        <v>0.48</v>
      </c>
      <c r="H25" s="8">
        <v>0</v>
      </c>
      <c r="I25" s="8">
        <v>0.29299999999999998</v>
      </c>
      <c r="J25" s="8">
        <v>1.829</v>
      </c>
    </row>
    <row r="26" spans="3:10" x14ac:dyDescent="0.35">
      <c r="C26" t="s">
        <v>107</v>
      </c>
      <c r="D26" s="9">
        <v>5</v>
      </c>
      <c r="E26" s="8">
        <v>0.47299999999999998</v>
      </c>
      <c r="F26" s="8">
        <v>0.55100000000000005</v>
      </c>
      <c r="G26" s="8">
        <v>0.52900000000000003</v>
      </c>
      <c r="H26" s="8">
        <v>8.9999999999999993E-3</v>
      </c>
      <c r="I26" s="8">
        <v>0.28199999999999997</v>
      </c>
      <c r="J26" s="8">
        <v>1.706</v>
      </c>
    </row>
    <row r="27" spans="3:10" x14ac:dyDescent="0.35">
      <c r="C27" t="s">
        <v>107</v>
      </c>
      <c r="D27" s="9">
        <v>6</v>
      </c>
      <c r="E27" s="8">
        <v>0.44700000000000001</v>
      </c>
      <c r="F27" s="8">
        <v>0.51700000000000002</v>
      </c>
      <c r="G27" s="8">
        <v>0.48299999999999998</v>
      </c>
      <c r="H27" s="8">
        <v>8.9999999999999993E-3</v>
      </c>
      <c r="I27" s="8">
        <v>0.29699999999999999</v>
      </c>
      <c r="J27" s="8">
        <v>1.5</v>
      </c>
    </row>
    <row r="28" spans="3:10" x14ac:dyDescent="0.35">
      <c r="C28" t="s">
        <v>108</v>
      </c>
      <c r="D28" s="9">
        <v>1</v>
      </c>
      <c r="E28" s="8">
        <v>0.187</v>
      </c>
      <c r="F28" s="8">
        <v>0.34499999999999997</v>
      </c>
      <c r="G28" s="8">
        <v>0.13400000000000001</v>
      </c>
      <c r="H28" s="8">
        <v>0.496</v>
      </c>
      <c r="I28" s="8">
        <v>4.7E-2</v>
      </c>
      <c r="J28" s="8">
        <v>1.8640000000000001</v>
      </c>
    </row>
    <row r="29" spans="3:10" x14ac:dyDescent="0.35">
      <c r="C29" t="s">
        <v>108</v>
      </c>
      <c r="D29" s="9">
        <v>2</v>
      </c>
      <c r="E29" s="8">
        <v>0.23599999999999999</v>
      </c>
      <c r="F29" s="8">
        <v>0.42899999999999999</v>
      </c>
      <c r="G29" s="8">
        <v>0.16600000000000001</v>
      </c>
      <c r="H29" s="8">
        <v>0.51900000000000002</v>
      </c>
      <c r="I29" s="8">
        <v>4.2000000000000003E-2</v>
      </c>
      <c r="J29" s="8">
        <v>3.74</v>
      </c>
    </row>
    <row r="30" spans="3:10" x14ac:dyDescent="0.35">
      <c r="C30" t="s">
        <v>108</v>
      </c>
      <c r="D30" s="9">
        <v>3</v>
      </c>
      <c r="E30" s="8">
        <v>0.255</v>
      </c>
      <c r="F30" s="8">
        <v>0.46100000000000002</v>
      </c>
      <c r="G30" s="8">
        <v>0.17699999999999999</v>
      </c>
      <c r="H30" s="8">
        <v>0.504</v>
      </c>
      <c r="I30" s="8">
        <v>4.2000000000000003E-2</v>
      </c>
      <c r="J30" s="8">
        <v>5.5</v>
      </c>
    </row>
    <row r="31" spans="3:10" x14ac:dyDescent="0.35">
      <c r="C31" t="s">
        <v>108</v>
      </c>
      <c r="D31" s="9">
        <v>4</v>
      </c>
      <c r="E31" s="8">
        <v>0.23200000000000001</v>
      </c>
      <c r="F31" s="8">
        <v>0.44900000000000001</v>
      </c>
      <c r="G31" s="8">
        <v>0.2</v>
      </c>
      <c r="H31" s="8">
        <v>0.52700000000000002</v>
      </c>
      <c r="I31" s="8">
        <v>4.3999999999999997E-2</v>
      </c>
      <c r="J31" s="8">
        <v>5.2850000000000001</v>
      </c>
    </row>
    <row r="32" spans="3:10" x14ac:dyDescent="0.35">
      <c r="C32" t="s">
        <v>108</v>
      </c>
      <c r="D32" s="9">
        <v>5</v>
      </c>
      <c r="E32" s="8">
        <v>0.215</v>
      </c>
      <c r="F32" s="8">
        <v>0.433</v>
      </c>
      <c r="G32" s="8">
        <v>0.17</v>
      </c>
      <c r="H32" s="8">
        <v>0.51900000000000002</v>
      </c>
      <c r="I32" s="8">
        <v>4.2000000000000003E-2</v>
      </c>
      <c r="J32" s="8">
        <v>4.84</v>
      </c>
    </row>
    <row r="33" spans="3:10" x14ac:dyDescent="0.35">
      <c r="C33" t="s">
        <v>108</v>
      </c>
      <c r="D33" s="9">
        <v>6</v>
      </c>
      <c r="E33" s="8">
        <v>0.192</v>
      </c>
      <c r="F33" s="8">
        <v>0.41799999999999998</v>
      </c>
      <c r="G33" s="8">
        <v>0.17199999999999999</v>
      </c>
      <c r="H33" s="8">
        <v>0.504</v>
      </c>
      <c r="I33" s="8">
        <v>4.2999999999999997E-2</v>
      </c>
      <c r="J33" s="8">
        <v>3.948</v>
      </c>
    </row>
    <row r="34" spans="3:10" x14ac:dyDescent="0.35">
      <c r="C34" t="s">
        <v>109</v>
      </c>
      <c r="D34" s="9">
        <v>1</v>
      </c>
      <c r="E34" s="8">
        <v>0.37</v>
      </c>
      <c r="F34" s="8">
        <v>0.51300000000000001</v>
      </c>
      <c r="G34" s="8">
        <v>0.44500000000000001</v>
      </c>
      <c r="H34" s="8">
        <v>0.22900000000000001</v>
      </c>
      <c r="I34" s="8">
        <v>0.19900000000000001</v>
      </c>
      <c r="J34" s="8">
        <v>1.095</v>
      </c>
    </row>
    <row r="35" spans="3:10" x14ac:dyDescent="0.35">
      <c r="C35" t="s">
        <v>109</v>
      </c>
      <c r="D35" s="9">
        <v>2</v>
      </c>
      <c r="E35" s="8">
        <v>0.38900000000000001</v>
      </c>
      <c r="F35" s="8">
        <v>0.53</v>
      </c>
      <c r="G35" s="8">
        <v>0.44700000000000001</v>
      </c>
      <c r="H35" s="8">
        <v>0.23899999999999999</v>
      </c>
      <c r="I35" s="8">
        <v>0.20200000000000001</v>
      </c>
      <c r="J35" s="8">
        <v>1.6739999999999999</v>
      </c>
    </row>
    <row r="36" spans="3:10" x14ac:dyDescent="0.35">
      <c r="C36" t="s">
        <v>109</v>
      </c>
      <c r="D36" s="9">
        <v>3</v>
      </c>
      <c r="E36" s="8">
        <v>0.38600000000000001</v>
      </c>
      <c r="F36" s="8">
        <v>0.53900000000000003</v>
      </c>
      <c r="G36" s="8">
        <v>0.45400000000000001</v>
      </c>
      <c r="H36" s="8">
        <v>0.22500000000000001</v>
      </c>
      <c r="I36" s="8">
        <v>0.20300000000000001</v>
      </c>
      <c r="J36" s="8">
        <v>2.0609999999999999</v>
      </c>
    </row>
    <row r="37" spans="3:10" x14ac:dyDescent="0.35">
      <c r="C37" t="s">
        <v>109</v>
      </c>
      <c r="D37" s="9">
        <v>4</v>
      </c>
      <c r="E37" s="8">
        <v>0.38800000000000001</v>
      </c>
      <c r="F37" s="8">
        <v>0.52900000000000003</v>
      </c>
      <c r="G37" s="8">
        <v>0.44</v>
      </c>
      <c r="H37" s="8">
        <v>0.23200000000000001</v>
      </c>
      <c r="I37" s="8">
        <v>0.20200000000000001</v>
      </c>
      <c r="J37" s="8">
        <v>1.899</v>
      </c>
    </row>
    <row r="38" spans="3:10" x14ac:dyDescent="0.35">
      <c r="C38" t="s">
        <v>109</v>
      </c>
      <c r="D38" s="9">
        <v>5</v>
      </c>
      <c r="E38" s="8">
        <v>0.38500000000000001</v>
      </c>
      <c r="F38" s="8">
        <v>0.53900000000000003</v>
      </c>
      <c r="G38" s="8">
        <v>0.45700000000000002</v>
      </c>
      <c r="H38" s="8">
        <v>0.23699999999999999</v>
      </c>
      <c r="I38" s="8">
        <v>0.19600000000000001</v>
      </c>
      <c r="J38" s="8">
        <v>1.772</v>
      </c>
    </row>
    <row r="39" spans="3:10" x14ac:dyDescent="0.35">
      <c r="C39" t="s">
        <v>109</v>
      </c>
      <c r="D39" s="9">
        <v>6</v>
      </c>
      <c r="E39" s="8">
        <v>0.35599999999999998</v>
      </c>
      <c r="F39" s="8">
        <v>0.51300000000000001</v>
      </c>
      <c r="G39" s="8">
        <v>0.44</v>
      </c>
      <c r="H39" s="8">
        <v>0.22500000000000001</v>
      </c>
      <c r="I39" s="8">
        <v>0.20799999999999999</v>
      </c>
      <c r="J39" s="8">
        <v>1.552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BB53-0886-44C3-B84C-A93941720B63}">
  <dimension ref="B4:K72"/>
  <sheetViews>
    <sheetView topLeftCell="A55" workbookViewId="0">
      <selection activeCell="O54" sqref="O54"/>
    </sheetView>
  </sheetViews>
  <sheetFormatPr baseColWidth="10" defaultRowHeight="14.5" x14ac:dyDescent="0.35"/>
  <cols>
    <col min="6" max="6" width="11.1796875" bestFit="1" customWidth="1"/>
    <col min="7" max="7" width="12.26953125" bestFit="1" customWidth="1"/>
    <col min="9" max="9" width="18.90625" bestFit="1" customWidth="1"/>
  </cols>
  <sheetData>
    <row r="4" spans="4:11" x14ac:dyDescent="0.35">
      <c r="D4" t="s">
        <v>95</v>
      </c>
      <c r="E4" t="s">
        <v>110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</row>
    <row r="5" spans="4:11" x14ac:dyDescent="0.35">
      <c r="D5" t="s">
        <v>103</v>
      </c>
      <c r="E5">
        <v>0.05</v>
      </c>
      <c r="F5">
        <v>0.58399999999999996</v>
      </c>
      <c r="G5">
        <v>0.61799999999999999</v>
      </c>
      <c r="H5">
        <v>0.53800000000000003</v>
      </c>
      <c r="I5">
        <v>0.22700000000000001</v>
      </c>
      <c r="J5">
        <v>0.20399999999999999</v>
      </c>
      <c r="K5">
        <v>0.59899999999999998</v>
      </c>
    </row>
    <row r="6" spans="4:11" x14ac:dyDescent="0.35">
      <c r="D6" t="s">
        <v>104</v>
      </c>
      <c r="E6">
        <v>0.1</v>
      </c>
      <c r="F6">
        <v>0.58399999999999996</v>
      </c>
      <c r="G6">
        <v>0.61799999999999999</v>
      </c>
      <c r="H6">
        <v>0.53800000000000003</v>
      </c>
      <c r="I6">
        <v>0.22700000000000001</v>
      </c>
      <c r="J6">
        <v>0.20399999999999999</v>
      </c>
      <c r="K6">
        <v>0.627</v>
      </c>
    </row>
    <row r="7" spans="4:11" x14ac:dyDescent="0.35">
      <c r="D7" t="s">
        <v>104</v>
      </c>
      <c r="E7">
        <v>0.2</v>
      </c>
      <c r="F7">
        <v>0.58399999999999996</v>
      </c>
      <c r="G7">
        <v>0.61799999999999999</v>
      </c>
      <c r="H7">
        <v>0.53800000000000003</v>
      </c>
      <c r="I7">
        <v>0.22700000000000001</v>
      </c>
      <c r="J7">
        <v>0.20399999999999999</v>
      </c>
      <c r="K7">
        <v>0.66200000000000003</v>
      </c>
    </row>
    <row r="8" spans="4:11" x14ac:dyDescent="0.35">
      <c r="D8" t="s">
        <v>104</v>
      </c>
      <c r="E8">
        <v>0.5</v>
      </c>
      <c r="F8">
        <v>0.58399999999999996</v>
      </c>
      <c r="G8">
        <v>0.61799999999999999</v>
      </c>
      <c r="H8">
        <v>0.53800000000000003</v>
      </c>
      <c r="I8">
        <v>0.22700000000000001</v>
      </c>
      <c r="J8">
        <v>0.20399999999999999</v>
      </c>
      <c r="K8">
        <v>0.624</v>
      </c>
    </row>
    <row r="9" spans="4:11" x14ac:dyDescent="0.35">
      <c r="D9" t="s">
        <v>104</v>
      </c>
      <c r="E9">
        <v>0.75</v>
      </c>
      <c r="F9">
        <v>0.58399999999999996</v>
      </c>
      <c r="G9">
        <v>0.61799999999999999</v>
      </c>
      <c r="H9">
        <v>0.53800000000000003</v>
      </c>
      <c r="I9">
        <v>0.22700000000000001</v>
      </c>
      <c r="J9">
        <v>0.20399999999999999</v>
      </c>
      <c r="K9">
        <v>0.61499999999999999</v>
      </c>
    </row>
    <row r="10" spans="4:11" x14ac:dyDescent="0.35">
      <c r="D10" t="s">
        <v>104</v>
      </c>
      <c r="E10">
        <v>0.99</v>
      </c>
      <c r="F10">
        <v>0.58399999999999996</v>
      </c>
      <c r="G10">
        <v>0.61799999999999999</v>
      </c>
      <c r="H10">
        <v>0.53800000000000003</v>
      </c>
      <c r="I10">
        <v>0.22700000000000001</v>
      </c>
      <c r="J10">
        <v>0.20399999999999999</v>
      </c>
      <c r="K10">
        <v>0.62</v>
      </c>
    </row>
    <row r="11" spans="4:11" x14ac:dyDescent="0.35">
      <c r="D11" t="s">
        <v>104</v>
      </c>
      <c r="E11">
        <v>1</v>
      </c>
      <c r="F11">
        <v>3.6999999999999998E-2</v>
      </c>
      <c r="G11">
        <v>4.3999999999999997E-2</v>
      </c>
      <c r="H11">
        <v>2.7E-2</v>
      </c>
      <c r="I11">
        <v>0</v>
      </c>
      <c r="J11">
        <v>0.307</v>
      </c>
      <c r="K11">
        <v>0.124</v>
      </c>
    </row>
    <row r="12" spans="4:11" x14ac:dyDescent="0.35">
      <c r="D12" t="s">
        <v>105</v>
      </c>
      <c r="E12">
        <v>0.05</v>
      </c>
      <c r="F12">
        <v>0.41599999999999998</v>
      </c>
      <c r="G12">
        <v>0.6</v>
      </c>
      <c r="H12">
        <v>0.57599999999999996</v>
      </c>
      <c r="I12">
        <v>9.9000000000000005E-2</v>
      </c>
      <c r="J12">
        <v>0.32300000000000001</v>
      </c>
      <c r="K12">
        <v>0.57199999999999995</v>
      </c>
    </row>
    <row r="13" spans="4:11" x14ac:dyDescent="0.35">
      <c r="D13" t="s">
        <v>104</v>
      </c>
      <c r="E13">
        <v>0.1</v>
      </c>
      <c r="F13">
        <v>0.41599999999999998</v>
      </c>
      <c r="G13">
        <v>0.6</v>
      </c>
      <c r="H13">
        <v>0.57599999999999996</v>
      </c>
      <c r="I13">
        <v>9.9000000000000005E-2</v>
      </c>
      <c r="J13">
        <v>0.32300000000000001</v>
      </c>
      <c r="K13">
        <v>0.56999999999999995</v>
      </c>
    </row>
    <row r="14" spans="4:11" x14ac:dyDescent="0.35">
      <c r="D14" t="s">
        <v>104</v>
      </c>
      <c r="E14">
        <v>0.2</v>
      </c>
      <c r="F14">
        <v>0.41599999999999998</v>
      </c>
      <c r="G14">
        <v>0.6</v>
      </c>
      <c r="H14">
        <v>0.57599999999999996</v>
      </c>
      <c r="I14">
        <v>9.9000000000000005E-2</v>
      </c>
      <c r="J14">
        <v>0.32300000000000001</v>
      </c>
      <c r="K14">
        <v>0.57099999999999995</v>
      </c>
    </row>
    <row r="15" spans="4:11" x14ac:dyDescent="0.35">
      <c r="D15" t="s">
        <v>104</v>
      </c>
      <c r="E15">
        <v>0.5</v>
      </c>
      <c r="F15">
        <v>0.41599999999999998</v>
      </c>
      <c r="G15">
        <v>0.6</v>
      </c>
      <c r="H15">
        <v>0.57599999999999996</v>
      </c>
      <c r="I15">
        <v>9.9000000000000005E-2</v>
      </c>
      <c r="J15">
        <v>0.32300000000000001</v>
      </c>
      <c r="K15">
        <v>0.59399999999999997</v>
      </c>
    </row>
    <row r="16" spans="4:11" x14ac:dyDescent="0.35">
      <c r="D16" t="s">
        <v>104</v>
      </c>
      <c r="E16">
        <v>0.75</v>
      </c>
      <c r="F16">
        <v>0.41599999999999998</v>
      </c>
      <c r="G16">
        <v>0.6</v>
      </c>
      <c r="H16">
        <v>0.57599999999999996</v>
      </c>
      <c r="I16">
        <v>9.9000000000000005E-2</v>
      </c>
      <c r="J16">
        <v>0.32300000000000001</v>
      </c>
      <c r="K16">
        <v>0.56599999999999995</v>
      </c>
    </row>
    <row r="17" spans="4:11" x14ac:dyDescent="0.35">
      <c r="D17" t="s">
        <v>104</v>
      </c>
      <c r="E17">
        <v>0.99</v>
      </c>
      <c r="F17">
        <v>0.41599999999999998</v>
      </c>
      <c r="G17">
        <v>0.6</v>
      </c>
      <c r="H17">
        <v>0.57599999999999996</v>
      </c>
      <c r="I17">
        <v>9.9000000000000005E-2</v>
      </c>
      <c r="J17">
        <v>0.32300000000000001</v>
      </c>
      <c r="K17">
        <v>0.59499999999999997</v>
      </c>
    </row>
    <row r="18" spans="4:11" x14ac:dyDescent="0.35">
      <c r="D18" t="s">
        <v>104</v>
      </c>
      <c r="E18">
        <v>1</v>
      </c>
      <c r="F18">
        <v>5.5E-2</v>
      </c>
      <c r="G18">
        <v>7.0000000000000007E-2</v>
      </c>
      <c r="H18">
        <v>5.3999999999999999E-2</v>
      </c>
      <c r="I18">
        <v>8.9999999999999993E-3</v>
      </c>
      <c r="J18">
        <v>0.437</v>
      </c>
      <c r="K18">
        <v>0.14000000000000001</v>
      </c>
    </row>
    <row r="19" spans="4:11" x14ac:dyDescent="0.35">
      <c r="D19" t="s">
        <v>106</v>
      </c>
      <c r="E19">
        <v>0.05</v>
      </c>
      <c r="F19">
        <v>0.19900000000000001</v>
      </c>
      <c r="G19">
        <v>0.47599999999999998</v>
      </c>
      <c r="H19">
        <v>0.48499999999999999</v>
      </c>
      <c r="I19">
        <v>0.28000000000000003</v>
      </c>
      <c r="J19">
        <v>0.152</v>
      </c>
      <c r="K19">
        <v>1.2270000000000001</v>
      </c>
    </row>
    <row r="20" spans="4:11" x14ac:dyDescent="0.35">
      <c r="D20" t="s">
        <v>104</v>
      </c>
      <c r="E20">
        <v>0.1</v>
      </c>
      <c r="F20">
        <v>0.2</v>
      </c>
      <c r="G20">
        <v>0.47</v>
      </c>
      <c r="H20">
        <v>0.47599999999999998</v>
      </c>
      <c r="I20">
        <v>0.28000000000000003</v>
      </c>
      <c r="J20">
        <v>0.153</v>
      </c>
      <c r="K20">
        <v>1.121</v>
      </c>
    </row>
    <row r="21" spans="4:11" x14ac:dyDescent="0.35">
      <c r="D21" t="s">
        <v>104</v>
      </c>
      <c r="E21">
        <v>0.2</v>
      </c>
      <c r="F21">
        <v>0.2</v>
      </c>
      <c r="G21">
        <v>0.47</v>
      </c>
      <c r="H21">
        <v>0.47599999999999998</v>
      </c>
      <c r="I21">
        <v>0.28000000000000003</v>
      </c>
      <c r="J21">
        <v>0.153</v>
      </c>
      <c r="K21">
        <v>1.0920000000000001</v>
      </c>
    </row>
    <row r="22" spans="4:11" x14ac:dyDescent="0.35">
      <c r="D22" t="s">
        <v>104</v>
      </c>
      <c r="E22">
        <v>0.5</v>
      </c>
      <c r="F22">
        <v>0.2</v>
      </c>
      <c r="G22">
        <v>0.47</v>
      </c>
      <c r="H22">
        <v>0.47599999999999998</v>
      </c>
      <c r="I22">
        <v>0.28000000000000003</v>
      </c>
      <c r="J22">
        <v>0.153</v>
      </c>
      <c r="K22">
        <v>1.07</v>
      </c>
    </row>
    <row r="23" spans="4:11" x14ac:dyDescent="0.35">
      <c r="D23" t="s">
        <v>104</v>
      </c>
      <c r="E23">
        <v>0.75</v>
      </c>
      <c r="F23">
        <v>0.2</v>
      </c>
      <c r="G23">
        <v>0.47</v>
      </c>
      <c r="H23">
        <v>0.47599999999999998</v>
      </c>
      <c r="I23">
        <v>0.28000000000000003</v>
      </c>
      <c r="J23">
        <v>0.153</v>
      </c>
      <c r="K23">
        <v>1.0620000000000001</v>
      </c>
    </row>
    <row r="24" spans="4:11" x14ac:dyDescent="0.35">
      <c r="D24" t="s">
        <v>104</v>
      </c>
      <c r="E24">
        <v>0.99</v>
      </c>
      <c r="F24">
        <v>0.09</v>
      </c>
      <c r="G24">
        <v>0.41799999999999998</v>
      </c>
      <c r="H24">
        <v>0.42799999999999999</v>
      </c>
      <c r="I24">
        <v>0.22</v>
      </c>
      <c r="J24">
        <v>0.16200000000000001</v>
      </c>
      <c r="K24">
        <v>0.55000000000000004</v>
      </c>
    </row>
    <row r="25" spans="4:11" x14ac:dyDescent="0.35">
      <c r="D25" t="s">
        <v>104</v>
      </c>
      <c r="E25">
        <v>1</v>
      </c>
      <c r="F25">
        <v>0</v>
      </c>
      <c r="G25">
        <v>0</v>
      </c>
      <c r="H25">
        <v>0</v>
      </c>
      <c r="I25">
        <v>0</v>
      </c>
      <c r="J25">
        <v>0.193</v>
      </c>
      <c r="K25">
        <v>0.02</v>
      </c>
    </row>
    <row r="26" spans="4:11" x14ac:dyDescent="0.35">
      <c r="D26" t="s">
        <v>107</v>
      </c>
      <c r="E26">
        <v>0.05</v>
      </c>
      <c r="F26">
        <v>0.47699999999999998</v>
      </c>
      <c r="G26">
        <v>0.54100000000000004</v>
      </c>
      <c r="H26">
        <v>0.49399999999999999</v>
      </c>
      <c r="I26">
        <v>1.4E-2</v>
      </c>
      <c r="J26">
        <v>0.29099999999999998</v>
      </c>
      <c r="K26">
        <v>2.0870000000000002</v>
      </c>
    </row>
    <row r="27" spans="4:11" x14ac:dyDescent="0.35">
      <c r="D27" t="s">
        <v>104</v>
      </c>
      <c r="E27">
        <v>0.1</v>
      </c>
      <c r="F27">
        <v>0.47399999999999998</v>
      </c>
      <c r="G27">
        <v>0.53400000000000003</v>
      </c>
      <c r="H27">
        <v>0.49099999999999999</v>
      </c>
      <c r="I27">
        <v>1.4E-2</v>
      </c>
      <c r="J27">
        <v>0.28799999999999998</v>
      </c>
      <c r="K27">
        <v>1.9079999999999999</v>
      </c>
    </row>
    <row r="28" spans="4:11" x14ac:dyDescent="0.35">
      <c r="D28" t="s">
        <v>104</v>
      </c>
      <c r="E28">
        <v>0.2</v>
      </c>
      <c r="F28">
        <v>0.44600000000000001</v>
      </c>
      <c r="G28">
        <v>0.51900000000000002</v>
      </c>
      <c r="H28">
        <v>0.48899999999999999</v>
      </c>
      <c r="I28">
        <v>2.4E-2</v>
      </c>
      <c r="J28">
        <v>0.29199999999999998</v>
      </c>
      <c r="K28">
        <v>1.367</v>
      </c>
    </row>
    <row r="29" spans="4:11" x14ac:dyDescent="0.35">
      <c r="D29" t="s">
        <v>104</v>
      </c>
      <c r="E29">
        <v>0.5</v>
      </c>
      <c r="F29">
        <v>0.44600000000000001</v>
      </c>
      <c r="G29">
        <v>0.51900000000000002</v>
      </c>
      <c r="H29">
        <v>0.48899999999999999</v>
      </c>
      <c r="I29">
        <v>2.4E-2</v>
      </c>
      <c r="J29">
        <v>0.29199999999999998</v>
      </c>
      <c r="K29">
        <v>1.3939999999999999</v>
      </c>
    </row>
    <row r="30" spans="4:11" x14ac:dyDescent="0.35">
      <c r="D30" t="s">
        <v>104</v>
      </c>
      <c r="E30">
        <v>0.75</v>
      </c>
      <c r="F30">
        <v>0.433</v>
      </c>
      <c r="G30">
        <v>0.51800000000000002</v>
      </c>
      <c r="H30">
        <v>0.47799999999999998</v>
      </c>
      <c r="I30">
        <v>1.9E-2</v>
      </c>
      <c r="J30">
        <v>0.29099999999999998</v>
      </c>
      <c r="K30">
        <v>1.2929999999999999</v>
      </c>
    </row>
    <row r="31" spans="4:11" x14ac:dyDescent="0.35">
      <c r="D31" t="s">
        <v>104</v>
      </c>
      <c r="E31">
        <v>0.99</v>
      </c>
      <c r="F31">
        <v>0</v>
      </c>
      <c r="G31">
        <v>0</v>
      </c>
      <c r="H31">
        <v>0</v>
      </c>
      <c r="I31">
        <v>8.9999999999999993E-3</v>
      </c>
      <c r="J31">
        <v>0.36199999999999999</v>
      </c>
      <c r="K31">
        <v>2.3E-2</v>
      </c>
    </row>
    <row r="32" spans="4:11" x14ac:dyDescent="0.35">
      <c r="D32" t="s">
        <v>104</v>
      </c>
      <c r="E32">
        <v>1</v>
      </c>
      <c r="F32">
        <v>0</v>
      </c>
      <c r="G32">
        <v>0</v>
      </c>
      <c r="H32">
        <v>0</v>
      </c>
      <c r="I32">
        <v>8.9999999999999993E-3</v>
      </c>
      <c r="J32">
        <v>0.36199999999999999</v>
      </c>
      <c r="K32">
        <v>0.02</v>
      </c>
    </row>
    <row r="33" spans="4:11" x14ac:dyDescent="0.35">
      <c r="D33" t="s">
        <v>108</v>
      </c>
      <c r="E33">
        <v>0.05</v>
      </c>
      <c r="F33">
        <v>0.255</v>
      </c>
      <c r="G33">
        <v>0.46100000000000002</v>
      </c>
      <c r="H33">
        <v>0.17699999999999999</v>
      </c>
      <c r="I33">
        <v>0.504</v>
      </c>
      <c r="J33">
        <v>4.2000000000000003E-2</v>
      </c>
      <c r="K33">
        <v>5.4589999999999996</v>
      </c>
    </row>
    <row r="34" spans="4:11" x14ac:dyDescent="0.35">
      <c r="D34" t="s">
        <v>104</v>
      </c>
      <c r="E34">
        <v>0.1</v>
      </c>
      <c r="F34">
        <v>0.23499999999999999</v>
      </c>
      <c r="G34">
        <v>0.40899999999999997</v>
      </c>
      <c r="H34">
        <v>0.16300000000000001</v>
      </c>
      <c r="I34">
        <v>0.496</v>
      </c>
      <c r="J34">
        <v>4.4999999999999998E-2</v>
      </c>
      <c r="K34">
        <v>4.5209999999999999</v>
      </c>
    </row>
    <row r="35" spans="4:11" x14ac:dyDescent="0.35">
      <c r="D35" t="s">
        <v>104</v>
      </c>
      <c r="E35">
        <v>0.2</v>
      </c>
      <c r="F35">
        <v>0.188</v>
      </c>
      <c r="G35">
        <v>0.39500000000000002</v>
      </c>
      <c r="H35">
        <v>0.15</v>
      </c>
      <c r="I35">
        <v>0.496</v>
      </c>
      <c r="J35">
        <v>4.3999999999999997E-2</v>
      </c>
      <c r="K35">
        <v>3.145</v>
      </c>
    </row>
    <row r="36" spans="4:11" x14ac:dyDescent="0.35">
      <c r="D36" t="s">
        <v>104</v>
      </c>
      <c r="E36">
        <v>0.5</v>
      </c>
      <c r="F36">
        <v>0.155</v>
      </c>
      <c r="G36">
        <v>0.40699999999999997</v>
      </c>
      <c r="H36">
        <v>0.16600000000000001</v>
      </c>
      <c r="I36">
        <v>0.51900000000000002</v>
      </c>
      <c r="J36">
        <v>4.2000000000000003E-2</v>
      </c>
      <c r="K36">
        <v>1.5009999999999999</v>
      </c>
    </row>
    <row r="37" spans="4:11" x14ac:dyDescent="0.35">
      <c r="D37" t="s">
        <v>104</v>
      </c>
      <c r="E37">
        <v>0.75</v>
      </c>
      <c r="F37">
        <v>0.14699999999999999</v>
      </c>
      <c r="G37">
        <v>0.39800000000000002</v>
      </c>
      <c r="H37">
        <v>0.154</v>
      </c>
      <c r="I37">
        <v>0.51200000000000001</v>
      </c>
      <c r="J37">
        <v>4.2000000000000003E-2</v>
      </c>
      <c r="K37">
        <v>0.6</v>
      </c>
    </row>
    <row r="38" spans="4:11" x14ac:dyDescent="0.35">
      <c r="D38" t="s">
        <v>104</v>
      </c>
      <c r="E38">
        <v>0.99</v>
      </c>
      <c r="F38">
        <v>0</v>
      </c>
      <c r="G38">
        <v>0</v>
      </c>
      <c r="H38">
        <v>0</v>
      </c>
      <c r="I38">
        <v>0.45700000000000002</v>
      </c>
      <c r="J38">
        <v>5.5E-2</v>
      </c>
      <c r="K38">
        <v>2.1000000000000001E-2</v>
      </c>
    </row>
    <row r="39" spans="4:11" x14ac:dyDescent="0.35">
      <c r="D39" t="s">
        <v>104</v>
      </c>
      <c r="E39">
        <v>1</v>
      </c>
      <c r="F39">
        <v>0</v>
      </c>
      <c r="G39">
        <v>0</v>
      </c>
      <c r="H39">
        <v>0</v>
      </c>
      <c r="I39">
        <v>0.45700000000000002</v>
      </c>
      <c r="J39">
        <v>5.5E-2</v>
      </c>
      <c r="K39">
        <v>2.1999999999999999E-2</v>
      </c>
    </row>
    <row r="40" spans="4:11" x14ac:dyDescent="0.35">
      <c r="D40" t="s">
        <v>109</v>
      </c>
      <c r="E40">
        <v>0.05</v>
      </c>
      <c r="F40">
        <v>0.38600000000000001</v>
      </c>
      <c r="G40">
        <v>0.53900000000000003</v>
      </c>
      <c r="H40">
        <v>0.45400000000000001</v>
      </c>
      <c r="I40">
        <v>0.22500000000000001</v>
      </c>
      <c r="J40">
        <v>0.20300000000000001</v>
      </c>
      <c r="K40">
        <v>1.9890000000000001</v>
      </c>
    </row>
    <row r="41" spans="4:11" x14ac:dyDescent="0.35">
      <c r="D41" t="s">
        <v>104</v>
      </c>
      <c r="E41">
        <v>0.1</v>
      </c>
      <c r="F41">
        <v>0.38200000000000001</v>
      </c>
      <c r="G41">
        <v>0.52600000000000002</v>
      </c>
      <c r="H41">
        <v>0.44900000000000001</v>
      </c>
      <c r="I41">
        <v>0.223</v>
      </c>
      <c r="J41">
        <v>0.20300000000000001</v>
      </c>
      <c r="K41">
        <v>1.75</v>
      </c>
    </row>
    <row r="42" spans="4:11" x14ac:dyDescent="0.35">
      <c r="D42" t="s">
        <v>104</v>
      </c>
      <c r="E42">
        <v>0.2</v>
      </c>
      <c r="F42">
        <v>0.36699999999999999</v>
      </c>
      <c r="G42">
        <v>0.52</v>
      </c>
      <c r="H42">
        <v>0.44600000000000001</v>
      </c>
      <c r="I42">
        <v>0.22500000000000001</v>
      </c>
      <c r="J42">
        <v>0.20300000000000001</v>
      </c>
      <c r="K42">
        <v>1.3680000000000001</v>
      </c>
    </row>
    <row r="43" spans="4:11" x14ac:dyDescent="0.35">
      <c r="D43" t="s">
        <v>104</v>
      </c>
      <c r="E43">
        <v>0.5</v>
      </c>
      <c r="F43">
        <v>0.36</v>
      </c>
      <c r="G43">
        <v>0.52300000000000002</v>
      </c>
      <c r="H43">
        <v>0.44900000000000001</v>
      </c>
      <c r="I43">
        <v>0.23</v>
      </c>
      <c r="J43">
        <v>0.20300000000000001</v>
      </c>
      <c r="K43">
        <v>1.0369999999999999</v>
      </c>
    </row>
    <row r="44" spans="4:11" x14ac:dyDescent="0.35">
      <c r="D44" t="s">
        <v>104</v>
      </c>
      <c r="E44">
        <v>0.75</v>
      </c>
      <c r="F44">
        <v>0.35599999999999998</v>
      </c>
      <c r="G44">
        <v>0.52100000000000002</v>
      </c>
      <c r="H44">
        <v>0.44400000000000001</v>
      </c>
      <c r="I44">
        <v>0.22700000000000001</v>
      </c>
      <c r="J44">
        <v>0.20300000000000001</v>
      </c>
      <c r="K44">
        <v>0.82699999999999996</v>
      </c>
    </row>
    <row r="45" spans="4:11" x14ac:dyDescent="0.35">
      <c r="D45" t="s">
        <v>104</v>
      </c>
      <c r="E45">
        <v>0.99</v>
      </c>
      <c r="F45">
        <v>0.218</v>
      </c>
      <c r="G45">
        <v>0.32700000000000001</v>
      </c>
      <c r="H45">
        <v>0.308</v>
      </c>
      <c r="I45">
        <v>0.20200000000000001</v>
      </c>
      <c r="J45">
        <v>0.221</v>
      </c>
      <c r="K45">
        <v>0.36199999999999999</v>
      </c>
    </row>
    <row r="46" spans="4:11" x14ac:dyDescent="0.35">
      <c r="D46" t="s">
        <v>104</v>
      </c>
      <c r="E46">
        <v>1</v>
      </c>
      <c r="F46">
        <v>1.7999999999999999E-2</v>
      </c>
      <c r="G46">
        <v>2.3E-2</v>
      </c>
      <c r="H46">
        <v>1.6E-2</v>
      </c>
      <c r="I46">
        <v>9.5000000000000001E-2</v>
      </c>
      <c r="J46">
        <v>0.27100000000000002</v>
      </c>
      <c r="K46">
        <v>6.5000000000000002E-2</v>
      </c>
    </row>
    <row r="65" spans="2:10" x14ac:dyDescent="0.35">
      <c r="B65" t="s">
        <v>95</v>
      </c>
      <c r="C65" t="s">
        <v>110</v>
      </c>
      <c r="D65" t="s">
        <v>97</v>
      </c>
      <c r="E65" t="s">
        <v>94</v>
      </c>
      <c r="F65" t="s">
        <v>111</v>
      </c>
      <c r="G65" t="s">
        <v>112</v>
      </c>
      <c r="H65" t="s">
        <v>113</v>
      </c>
      <c r="I65" t="s">
        <v>114</v>
      </c>
      <c r="J65" t="s">
        <v>115</v>
      </c>
    </row>
    <row r="66" spans="2:10" x14ac:dyDescent="0.35">
      <c r="B66" t="s">
        <v>109</v>
      </c>
      <c r="C66">
        <v>0.05</v>
      </c>
      <c r="D66">
        <v>0.38600000000000001</v>
      </c>
      <c r="E66">
        <v>1.9890000000000001</v>
      </c>
      <c r="F66">
        <f>(D66 - MIN($D$66:$D$72)) / (MAX($D$66:$D$72) - MIN($D$66:$D$72))</f>
        <v>1</v>
      </c>
      <c r="G66">
        <f>1 - ((E66 - MIN($E$66:$E$72)) / (MAX($E$66:$E$72) - MIN($E$66:$E$72)))</f>
        <v>0</v>
      </c>
      <c r="H66">
        <f>F66+G66</f>
        <v>1</v>
      </c>
      <c r="I66">
        <f>F66*0.75+G66*0.25</f>
        <v>0.75</v>
      </c>
      <c r="J66">
        <f>0.25*F66+0.75*G66</f>
        <v>0.25</v>
      </c>
    </row>
    <row r="67" spans="2:10" x14ac:dyDescent="0.35">
      <c r="B67" t="s">
        <v>104</v>
      </c>
      <c r="C67">
        <v>0.1</v>
      </c>
      <c r="D67">
        <v>0.38200000000000001</v>
      </c>
      <c r="E67">
        <v>1.75</v>
      </c>
      <c r="F67">
        <f t="shared" ref="F67:F72" si="0">(D67 - MIN($D$66:$D$72)) / (MAX($D$66:$D$72) - MIN($D$66:$D$72))</f>
        <v>0.98913043478260865</v>
      </c>
      <c r="G67">
        <f t="shared" ref="G67:G72" si="1">1 - ((E67 - MIN($E$66:$E$72)) / (MAX($E$66:$E$72) - MIN($E$66:$E$72)))</f>
        <v>0.12422037422037424</v>
      </c>
      <c r="H67">
        <f t="shared" ref="H67:H72" si="2">F67+G67</f>
        <v>1.1133508090029829</v>
      </c>
      <c r="I67">
        <f t="shared" ref="I67:I72" si="3">F67*0.75+G67*0.25</f>
        <v>0.77290291964205005</v>
      </c>
      <c r="J67">
        <f t="shared" ref="J67:J72" si="4">0.25*F67+0.75*G67</f>
        <v>0.34044788936093284</v>
      </c>
    </row>
    <row r="68" spans="2:10" x14ac:dyDescent="0.35">
      <c r="B68" t="s">
        <v>104</v>
      </c>
      <c r="C68">
        <v>0.2</v>
      </c>
      <c r="D68">
        <v>0.36699999999999999</v>
      </c>
      <c r="E68">
        <v>1.3680000000000001</v>
      </c>
      <c r="F68">
        <f t="shared" si="0"/>
        <v>0.94836956521739124</v>
      </c>
      <c r="G68">
        <f t="shared" si="1"/>
        <v>0.32276507276507271</v>
      </c>
      <c r="H68">
        <f t="shared" si="2"/>
        <v>1.271134637982464</v>
      </c>
      <c r="I68">
        <f t="shared" si="3"/>
        <v>0.79196844210431161</v>
      </c>
      <c r="J68">
        <f t="shared" si="4"/>
        <v>0.47916619587815235</v>
      </c>
    </row>
    <row r="69" spans="2:10" x14ac:dyDescent="0.35">
      <c r="B69" t="s">
        <v>104</v>
      </c>
      <c r="C69">
        <v>0.5</v>
      </c>
      <c r="D69">
        <v>0.36</v>
      </c>
      <c r="E69">
        <v>1.0369999999999999</v>
      </c>
      <c r="F69">
        <f t="shared" si="0"/>
        <v>0.92934782608695643</v>
      </c>
      <c r="G69">
        <f t="shared" si="1"/>
        <v>0.49480249480249483</v>
      </c>
      <c r="H69">
        <f t="shared" si="2"/>
        <v>1.4241503208894513</v>
      </c>
      <c r="I69">
        <f t="shared" si="3"/>
        <v>0.82071149326584103</v>
      </c>
      <c r="J69">
        <f t="shared" si="4"/>
        <v>0.60343882762361023</v>
      </c>
    </row>
    <row r="70" spans="2:10" x14ac:dyDescent="0.35">
      <c r="B70" t="s">
        <v>104</v>
      </c>
      <c r="C70">
        <v>0.75</v>
      </c>
      <c r="D70">
        <v>0.35599999999999998</v>
      </c>
      <c r="E70">
        <v>0.82699999999999996</v>
      </c>
      <c r="F70">
        <f t="shared" si="0"/>
        <v>0.91847826086956519</v>
      </c>
      <c r="G70">
        <f t="shared" si="1"/>
        <v>0.60395010395010396</v>
      </c>
      <c r="H70" s="10">
        <f t="shared" si="2"/>
        <v>1.5224283648196693</v>
      </c>
      <c r="I70" s="10">
        <f t="shared" si="3"/>
        <v>0.8398462216396998</v>
      </c>
      <c r="J70">
        <f t="shared" si="4"/>
        <v>0.68258214317996924</v>
      </c>
    </row>
    <row r="71" spans="2:10" x14ac:dyDescent="0.35">
      <c r="B71" t="s">
        <v>104</v>
      </c>
      <c r="C71">
        <v>0.99</v>
      </c>
      <c r="D71">
        <v>0.218</v>
      </c>
      <c r="E71">
        <v>0.36199999999999999</v>
      </c>
      <c r="F71">
        <f t="shared" si="0"/>
        <v>0.5434782608695653</v>
      </c>
      <c r="G71">
        <f t="shared" si="1"/>
        <v>0.84563409563409564</v>
      </c>
      <c r="H71">
        <f t="shared" si="2"/>
        <v>1.3891123565036609</v>
      </c>
      <c r="I71">
        <f t="shared" si="3"/>
        <v>0.61901721956069788</v>
      </c>
      <c r="J71" s="10">
        <f t="shared" si="4"/>
        <v>0.77009513694296305</v>
      </c>
    </row>
    <row r="72" spans="2:10" x14ac:dyDescent="0.35">
      <c r="B72" t="s">
        <v>104</v>
      </c>
      <c r="C72">
        <v>1</v>
      </c>
      <c r="D72">
        <v>1.7999999999999999E-2</v>
      </c>
      <c r="E72">
        <v>6.5000000000000002E-2</v>
      </c>
      <c r="F72">
        <f t="shared" si="0"/>
        <v>0</v>
      </c>
      <c r="G72">
        <f t="shared" si="1"/>
        <v>1</v>
      </c>
      <c r="H72">
        <f t="shared" si="2"/>
        <v>1</v>
      </c>
      <c r="I72">
        <f t="shared" si="3"/>
        <v>0.25</v>
      </c>
      <c r="J72">
        <f t="shared" si="4"/>
        <v>0.75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04-B5EE-4E69-A859-52FB463BB70A}">
  <dimension ref="A2:H15"/>
  <sheetViews>
    <sheetView workbookViewId="0">
      <selection activeCell="A2" sqref="A2:H15"/>
    </sheetView>
  </sheetViews>
  <sheetFormatPr baseColWidth="10" defaultRowHeight="14.5" x14ac:dyDescent="0.35"/>
  <cols>
    <col min="2" max="2" width="9.1796875" bestFit="1" customWidth="1"/>
    <col min="3" max="3" width="9.7265625" bestFit="1" customWidth="1"/>
    <col min="4" max="4" width="10.81640625" customWidth="1"/>
    <col min="5" max="5" width="9.7265625" bestFit="1" customWidth="1"/>
    <col min="6" max="6" width="8.7265625" bestFit="1" customWidth="1"/>
    <col min="7" max="7" width="9.36328125" bestFit="1" customWidth="1"/>
    <col min="8" max="8" width="9.6328125" customWidth="1"/>
  </cols>
  <sheetData>
    <row r="2" spans="1:8" ht="29" x14ac:dyDescent="0.35">
      <c r="A2" s="5" t="s">
        <v>118</v>
      </c>
      <c r="B2" s="5" t="s">
        <v>0</v>
      </c>
      <c r="C2" s="5" t="s">
        <v>121</v>
      </c>
      <c r="D2" s="5" t="s">
        <v>122</v>
      </c>
      <c r="E2" s="5" t="s">
        <v>123</v>
      </c>
      <c r="F2" s="5" t="s">
        <v>93</v>
      </c>
      <c r="G2" s="5" t="s">
        <v>116</v>
      </c>
      <c r="H2" s="5" t="s">
        <v>94</v>
      </c>
    </row>
    <row r="3" spans="1:8" x14ac:dyDescent="0.35">
      <c r="A3" s="12" t="s">
        <v>119</v>
      </c>
      <c r="B3" s="6" t="s">
        <v>10</v>
      </c>
      <c r="C3" s="6">
        <v>0.18010000000000001</v>
      </c>
      <c r="D3" s="6">
        <v>0.2898</v>
      </c>
      <c r="E3" s="6">
        <v>0.10970000000000001</v>
      </c>
      <c r="F3" s="6">
        <v>0.50339999999999996</v>
      </c>
      <c r="G3" s="6">
        <v>4.58E-2</v>
      </c>
      <c r="H3" s="6">
        <v>11.64</v>
      </c>
    </row>
    <row r="4" spans="1:8" x14ac:dyDescent="0.35">
      <c r="A4" s="6"/>
      <c r="B4" s="6" t="s">
        <v>6</v>
      </c>
      <c r="C4" s="6">
        <v>0.17269999999999999</v>
      </c>
      <c r="D4" s="6">
        <v>0.2737</v>
      </c>
      <c r="E4" s="6">
        <v>0.25209999999999999</v>
      </c>
      <c r="F4" s="6">
        <v>5.2299999999999999E-2</v>
      </c>
      <c r="G4" s="6">
        <v>0.37659999999999999</v>
      </c>
      <c r="H4" s="6">
        <v>0.88</v>
      </c>
    </row>
    <row r="5" spans="1:8" x14ac:dyDescent="0.35">
      <c r="A5" s="6"/>
      <c r="B5" s="6" t="s">
        <v>5</v>
      </c>
      <c r="C5" s="6">
        <v>0.20200000000000001</v>
      </c>
      <c r="D5" s="6">
        <v>0.26569999999999999</v>
      </c>
      <c r="E5" s="6">
        <v>0.1883</v>
      </c>
      <c r="F5" s="6">
        <v>8.3799999999999999E-2</v>
      </c>
      <c r="G5" s="6">
        <v>0.27129999999999999</v>
      </c>
      <c r="H5" s="6">
        <v>1.66</v>
      </c>
    </row>
    <row r="6" spans="1:8" x14ac:dyDescent="0.35">
      <c r="A6" s="6"/>
      <c r="B6" s="6" t="s">
        <v>8</v>
      </c>
      <c r="C6" s="6">
        <v>4.3299999999999998E-2</v>
      </c>
      <c r="D6" s="6">
        <v>0.1338</v>
      </c>
      <c r="E6" s="6">
        <v>0.1406</v>
      </c>
      <c r="F6" s="6">
        <v>7.2499999999999995E-2</v>
      </c>
      <c r="G6" s="6">
        <v>0.18</v>
      </c>
      <c r="H6" s="6">
        <v>1.64</v>
      </c>
    </row>
    <row r="7" spans="1:8" ht="29" x14ac:dyDescent="0.35">
      <c r="A7" s="6"/>
      <c r="B7" s="6" t="s">
        <v>9</v>
      </c>
      <c r="C7" s="6">
        <v>0.17519999999999999</v>
      </c>
      <c r="D7" s="6">
        <v>0.21440000000000001</v>
      </c>
      <c r="E7" s="6">
        <v>0.1845</v>
      </c>
      <c r="F7" s="6">
        <v>8.6E-3</v>
      </c>
      <c r="G7" s="6">
        <v>0.33860000000000001</v>
      </c>
      <c r="H7" s="6">
        <v>4.1100000000000003</v>
      </c>
    </row>
    <row r="8" spans="1:8" x14ac:dyDescent="0.35">
      <c r="A8" s="6"/>
      <c r="B8" s="12" t="s">
        <v>117</v>
      </c>
      <c r="C8" s="6">
        <v>0.1547</v>
      </c>
      <c r="D8" s="6">
        <v>0.23549999999999999</v>
      </c>
      <c r="E8" s="6">
        <v>0.17499999999999999</v>
      </c>
      <c r="F8" s="6">
        <v>0.14410000000000001</v>
      </c>
      <c r="G8" s="6">
        <v>0.2424</v>
      </c>
      <c r="H8" s="6">
        <v>3.99</v>
      </c>
    </row>
    <row r="9" spans="1:8" x14ac:dyDescent="0.35">
      <c r="A9" s="12" t="s">
        <v>120</v>
      </c>
      <c r="B9" s="6" t="s">
        <v>10</v>
      </c>
      <c r="C9" s="6">
        <v>0.25530000000000003</v>
      </c>
      <c r="D9" s="6">
        <v>0.4607</v>
      </c>
      <c r="E9" s="6">
        <v>0.1769</v>
      </c>
      <c r="F9" s="6">
        <v>0.50390000000000001</v>
      </c>
      <c r="G9" s="6">
        <v>4.2000000000000003E-2</v>
      </c>
      <c r="H9" s="6">
        <v>5.5484</v>
      </c>
    </row>
    <row r="10" spans="1:8" x14ac:dyDescent="0.35">
      <c r="A10" s="6"/>
      <c r="B10" s="6" t="s">
        <v>6</v>
      </c>
      <c r="C10" s="6">
        <v>0.41570000000000001</v>
      </c>
      <c r="D10" s="6">
        <v>0.59960000000000002</v>
      </c>
      <c r="E10" s="6">
        <v>0.57569999999999999</v>
      </c>
      <c r="F10" s="6">
        <v>9.9099999999999994E-2</v>
      </c>
      <c r="G10" s="6">
        <v>0.32279999999999998</v>
      </c>
      <c r="H10" s="6">
        <v>0.59209999999999996</v>
      </c>
    </row>
    <row r="11" spans="1:8" x14ac:dyDescent="0.35">
      <c r="A11" s="6"/>
      <c r="B11" s="6" t="s">
        <v>5</v>
      </c>
      <c r="C11" s="6">
        <v>0.58440000000000003</v>
      </c>
      <c r="D11" s="6">
        <v>0.61780000000000002</v>
      </c>
      <c r="E11" s="6">
        <v>0.53810000000000002</v>
      </c>
      <c r="F11" s="6">
        <v>0.22689999999999999</v>
      </c>
      <c r="G11" s="6">
        <v>0.20449999999999999</v>
      </c>
      <c r="H11" s="6">
        <v>0.62029999999999996</v>
      </c>
    </row>
    <row r="12" spans="1:8" x14ac:dyDescent="0.35">
      <c r="A12" s="6"/>
      <c r="B12" s="6" t="s">
        <v>8</v>
      </c>
      <c r="C12" s="6">
        <v>0.1991</v>
      </c>
      <c r="D12" s="6">
        <v>0.47549999999999998</v>
      </c>
      <c r="E12" s="6">
        <v>0.48520000000000002</v>
      </c>
      <c r="F12" s="6">
        <v>0.28050000000000003</v>
      </c>
      <c r="G12" s="6">
        <v>0.15240000000000001</v>
      </c>
      <c r="H12" s="6">
        <v>1.2382</v>
      </c>
    </row>
    <row r="13" spans="1:8" ht="29" x14ac:dyDescent="0.35">
      <c r="A13" s="6"/>
      <c r="B13" s="6" t="s">
        <v>9</v>
      </c>
      <c r="C13" s="6">
        <v>0.47699999999999998</v>
      </c>
      <c r="D13" s="6">
        <v>0.54069999999999996</v>
      </c>
      <c r="E13" s="6">
        <v>0.49359999999999998</v>
      </c>
      <c r="F13" s="6">
        <v>1.4200000000000001E-2</v>
      </c>
      <c r="G13" s="6">
        <v>0.2908</v>
      </c>
      <c r="H13" s="6">
        <v>2.1074000000000002</v>
      </c>
    </row>
    <row r="14" spans="1:8" x14ac:dyDescent="0.35">
      <c r="A14" s="6"/>
      <c r="B14" s="12" t="s">
        <v>117</v>
      </c>
      <c r="C14" s="12">
        <v>0.38629999999999998</v>
      </c>
      <c r="D14" s="12">
        <v>0.53890000000000005</v>
      </c>
      <c r="E14" s="12">
        <v>0.45390000000000003</v>
      </c>
      <c r="F14" s="12">
        <v>0.22489999999999999</v>
      </c>
      <c r="G14" s="12">
        <v>0.20250000000000001</v>
      </c>
      <c r="H14" s="12">
        <v>2.0213000000000001</v>
      </c>
    </row>
    <row r="15" spans="1:8" x14ac:dyDescent="0.35">
      <c r="A15" t="s">
        <v>124</v>
      </c>
      <c r="C15" s="13">
        <f>(C14-C8)/C8</f>
        <v>1.4970911441499675</v>
      </c>
      <c r="D15" s="13">
        <f t="shared" ref="D15:H15" si="0">(D14-D8)/D8</f>
        <v>1.2883227176220811</v>
      </c>
      <c r="E15" s="13">
        <f t="shared" si="0"/>
        <v>1.5937142857142861</v>
      </c>
      <c r="F15" s="13">
        <f t="shared" si="0"/>
        <v>0.56072172102706441</v>
      </c>
      <c r="G15" s="13">
        <f t="shared" si="0"/>
        <v>-0.16460396039603956</v>
      </c>
      <c r="H15" s="13">
        <f t="shared" si="0"/>
        <v>-0.49340852130325813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D4F2-0663-4C0A-AE60-BE0947A4FDF5}">
  <dimension ref="B3:I27"/>
  <sheetViews>
    <sheetView tabSelected="1" topLeftCell="L15" workbookViewId="0">
      <selection activeCell="T13" sqref="T13"/>
    </sheetView>
  </sheetViews>
  <sheetFormatPr baseColWidth="10" defaultRowHeight="14.5" x14ac:dyDescent="0.35"/>
  <sheetData>
    <row r="3" spans="2:9" ht="29" x14ac:dyDescent="0.35">
      <c r="B3" s="5" t="s">
        <v>125</v>
      </c>
      <c r="C3" s="5" t="s">
        <v>0</v>
      </c>
      <c r="D3" s="5" t="s">
        <v>121</v>
      </c>
      <c r="E3" s="5" t="s">
        <v>122</v>
      </c>
      <c r="F3" s="5" t="s">
        <v>123</v>
      </c>
      <c r="G3" s="5" t="s">
        <v>93</v>
      </c>
      <c r="H3" s="5" t="s">
        <v>116</v>
      </c>
      <c r="I3" s="5" t="s">
        <v>94</v>
      </c>
    </row>
    <row r="4" spans="2:9" x14ac:dyDescent="0.35">
      <c r="B4" s="14">
        <v>1.2</v>
      </c>
      <c r="C4" s="6" t="s">
        <v>10</v>
      </c>
      <c r="D4" s="6">
        <v>0.25530000000000003</v>
      </c>
      <c r="E4" s="6">
        <v>0.4607</v>
      </c>
      <c r="F4" s="6">
        <v>0.1769</v>
      </c>
      <c r="G4" s="6">
        <v>0.50390000000000001</v>
      </c>
      <c r="H4" s="6">
        <v>4.2000000000000003E-2</v>
      </c>
      <c r="I4" s="6">
        <v>5.5484</v>
      </c>
    </row>
    <row r="5" spans="2:9" x14ac:dyDescent="0.35">
      <c r="B5" s="11"/>
      <c r="C5" s="6" t="s">
        <v>6</v>
      </c>
      <c r="D5" s="6">
        <v>0.41570000000000001</v>
      </c>
      <c r="E5" s="6">
        <v>0.59960000000000002</v>
      </c>
      <c r="F5" s="6">
        <v>0.57569999999999999</v>
      </c>
      <c r="G5" s="6">
        <v>9.9099999999999994E-2</v>
      </c>
      <c r="H5" s="6">
        <v>0.32279999999999998</v>
      </c>
      <c r="I5" s="6">
        <v>0.59209999999999996</v>
      </c>
    </row>
    <row r="6" spans="2:9" x14ac:dyDescent="0.35">
      <c r="B6" s="11"/>
      <c r="C6" s="6" t="s">
        <v>5</v>
      </c>
      <c r="D6" s="6">
        <v>0.58440000000000003</v>
      </c>
      <c r="E6" s="6">
        <v>0.61780000000000002</v>
      </c>
      <c r="F6" s="6">
        <v>0.53810000000000002</v>
      </c>
      <c r="G6" s="6">
        <v>0.22689999999999999</v>
      </c>
      <c r="H6" s="6">
        <v>0.20449999999999999</v>
      </c>
      <c r="I6" s="6">
        <v>0.62029999999999996</v>
      </c>
    </row>
    <row r="7" spans="2:9" x14ac:dyDescent="0.35">
      <c r="B7" s="11"/>
      <c r="C7" s="6" t="s">
        <v>8</v>
      </c>
      <c r="D7" s="6">
        <v>0.1991</v>
      </c>
      <c r="E7" s="6">
        <v>0.47549999999999998</v>
      </c>
      <c r="F7" s="6">
        <v>0.48520000000000002</v>
      </c>
      <c r="G7" s="6">
        <v>0.28050000000000003</v>
      </c>
      <c r="H7" s="6">
        <v>0.15240000000000001</v>
      </c>
      <c r="I7" s="6">
        <v>1.2382</v>
      </c>
    </row>
    <row r="8" spans="2:9" ht="29" x14ac:dyDescent="0.35">
      <c r="B8" s="11"/>
      <c r="C8" s="6" t="s">
        <v>9</v>
      </c>
      <c r="D8" s="6">
        <v>0.47699999999999998</v>
      </c>
      <c r="E8" s="6">
        <v>0.54069999999999996</v>
      </c>
      <c r="F8" s="6">
        <v>0.49359999999999998</v>
      </c>
      <c r="G8" s="6">
        <v>1.4200000000000001E-2</v>
      </c>
      <c r="H8" s="6">
        <v>0.2908</v>
      </c>
      <c r="I8" s="6">
        <v>2.1074000000000002</v>
      </c>
    </row>
    <row r="9" spans="2:9" x14ac:dyDescent="0.35">
      <c r="B9" s="11"/>
      <c r="C9" s="12" t="s">
        <v>117</v>
      </c>
      <c r="D9" s="6">
        <v>0.38629999999999998</v>
      </c>
      <c r="E9" s="6">
        <v>0.53890000000000005</v>
      </c>
      <c r="F9" s="6">
        <v>0.45390000000000003</v>
      </c>
      <c r="G9" s="6">
        <v>0.22489999999999999</v>
      </c>
      <c r="H9" s="6">
        <v>0.20250000000000001</v>
      </c>
      <c r="I9" s="6">
        <v>2.0213000000000001</v>
      </c>
    </row>
    <row r="10" spans="2:9" x14ac:dyDescent="0.35">
      <c r="B10" s="14">
        <v>1.5</v>
      </c>
      <c r="C10" s="6" t="s">
        <v>10</v>
      </c>
      <c r="D10">
        <v>0.25879999999999997</v>
      </c>
      <c r="E10">
        <v>0.4975</v>
      </c>
      <c r="F10">
        <v>0.1946</v>
      </c>
      <c r="G10">
        <v>0.52710000000000001</v>
      </c>
      <c r="H10">
        <v>4.0399999999999998E-2</v>
      </c>
      <c r="I10">
        <v>5.6148999999999996</v>
      </c>
    </row>
    <row r="11" spans="2:9" x14ac:dyDescent="0.35">
      <c r="B11" s="11"/>
      <c r="C11" s="6" t="s">
        <v>6</v>
      </c>
      <c r="D11">
        <v>0.47989999999999999</v>
      </c>
      <c r="E11">
        <v>0.64319999999999999</v>
      </c>
      <c r="F11">
        <v>0.6119</v>
      </c>
      <c r="G11">
        <v>0.16220000000000001</v>
      </c>
      <c r="H11">
        <v>0.30480000000000002</v>
      </c>
      <c r="I11">
        <v>0.6925</v>
      </c>
    </row>
    <row r="12" spans="2:9" x14ac:dyDescent="0.35">
      <c r="B12" s="11"/>
      <c r="C12" s="6" t="s">
        <v>5</v>
      </c>
      <c r="D12">
        <v>0.54039999999999999</v>
      </c>
      <c r="E12">
        <v>0.57220000000000004</v>
      </c>
      <c r="F12">
        <v>0.49940000000000001</v>
      </c>
      <c r="G12">
        <v>0.1933</v>
      </c>
      <c r="H12">
        <v>0.22409999999999999</v>
      </c>
      <c r="I12">
        <v>0.81189999999999996</v>
      </c>
    </row>
    <row r="13" spans="2:9" x14ac:dyDescent="0.35">
      <c r="B13" s="11"/>
      <c r="C13" s="6" t="s">
        <v>8</v>
      </c>
      <c r="D13">
        <v>0.18140000000000001</v>
      </c>
      <c r="E13">
        <v>0.45850000000000002</v>
      </c>
      <c r="F13">
        <v>0.45519999999999999</v>
      </c>
      <c r="G13">
        <v>0.2195</v>
      </c>
      <c r="H13">
        <v>0.16569999999999999</v>
      </c>
      <c r="I13">
        <v>3.0276000000000001</v>
      </c>
    </row>
    <row r="14" spans="2:9" ht="29" x14ac:dyDescent="0.35">
      <c r="B14" s="11"/>
      <c r="C14" s="6" t="s">
        <v>9</v>
      </c>
      <c r="D14">
        <v>0.52100000000000002</v>
      </c>
      <c r="E14">
        <v>0.56630000000000003</v>
      </c>
      <c r="F14">
        <v>0.52259999999999995</v>
      </c>
      <c r="G14">
        <v>9.4000000000000004E-3</v>
      </c>
      <c r="H14">
        <v>0.29310000000000003</v>
      </c>
      <c r="I14">
        <v>4.0787000000000004</v>
      </c>
    </row>
    <row r="15" spans="2:9" x14ac:dyDescent="0.35">
      <c r="B15" s="11"/>
      <c r="C15" s="12" t="s">
        <v>117</v>
      </c>
      <c r="D15">
        <v>0.39629999999999999</v>
      </c>
      <c r="E15">
        <v>0.54749999999999999</v>
      </c>
      <c r="F15">
        <v>0.45669999999999999</v>
      </c>
      <c r="G15">
        <v>0.2223</v>
      </c>
      <c r="H15">
        <v>0.2056</v>
      </c>
      <c r="I15">
        <v>2.8451</v>
      </c>
    </row>
    <row r="16" spans="2:9" x14ac:dyDescent="0.35">
      <c r="B16" s="14">
        <v>2</v>
      </c>
      <c r="C16" t="s">
        <v>10</v>
      </c>
      <c r="D16" s="8">
        <v>0.25879999999999997</v>
      </c>
      <c r="E16" s="8">
        <v>0.4975</v>
      </c>
      <c r="F16" s="8">
        <v>0.1946</v>
      </c>
      <c r="G16" s="8">
        <v>0.52710000000000001</v>
      </c>
      <c r="H16" s="8">
        <v>4.0399999999999998E-2</v>
      </c>
      <c r="I16" s="8">
        <v>5.6394000000000002</v>
      </c>
    </row>
    <row r="17" spans="2:9" x14ac:dyDescent="0.35">
      <c r="B17" s="8"/>
      <c r="C17" t="s">
        <v>6</v>
      </c>
      <c r="D17">
        <v>0.49519999999999997</v>
      </c>
      <c r="E17">
        <v>0.63249999999999995</v>
      </c>
      <c r="F17">
        <v>0.59850000000000003</v>
      </c>
      <c r="G17">
        <v>0.1802</v>
      </c>
      <c r="H17">
        <v>0.31230000000000002</v>
      </c>
      <c r="I17">
        <v>1.2721</v>
      </c>
    </row>
    <row r="18" spans="2:9" x14ac:dyDescent="0.35">
      <c r="B18" s="8"/>
      <c r="C18" t="s">
        <v>5</v>
      </c>
      <c r="D18">
        <v>0.61990000000000001</v>
      </c>
      <c r="E18">
        <v>0.64849999999999997</v>
      </c>
      <c r="F18">
        <v>0.59940000000000004</v>
      </c>
      <c r="G18">
        <v>0.27729999999999999</v>
      </c>
      <c r="H18">
        <v>0.19889999999999999</v>
      </c>
      <c r="I18">
        <v>1.5673999999999999</v>
      </c>
    </row>
    <row r="19" spans="2:9" x14ac:dyDescent="0.35">
      <c r="B19" s="8"/>
      <c r="C19" t="s">
        <v>8</v>
      </c>
      <c r="D19">
        <v>0.1714</v>
      </c>
      <c r="E19">
        <v>0.46310000000000001</v>
      </c>
      <c r="F19">
        <v>0.4612</v>
      </c>
      <c r="G19">
        <v>0.2195</v>
      </c>
      <c r="H19">
        <v>0.16259999999999999</v>
      </c>
      <c r="I19">
        <v>3.1932999999999998</v>
      </c>
    </row>
    <row r="20" spans="2:9" x14ac:dyDescent="0.35">
      <c r="B20" s="8"/>
      <c r="C20" t="s">
        <v>9</v>
      </c>
      <c r="D20">
        <v>0.52100000000000002</v>
      </c>
      <c r="E20">
        <v>0.56630000000000003</v>
      </c>
      <c r="F20">
        <v>0.52259999999999995</v>
      </c>
      <c r="G20">
        <v>9.4000000000000004E-3</v>
      </c>
      <c r="H20">
        <v>0.29310000000000003</v>
      </c>
      <c r="I20">
        <v>4.1449999999999996</v>
      </c>
    </row>
    <row r="21" spans="2:9" x14ac:dyDescent="0.35">
      <c r="B21" s="8"/>
      <c r="C21" s="10" t="s">
        <v>117</v>
      </c>
      <c r="D21">
        <v>0.4133</v>
      </c>
      <c r="E21">
        <v>0.56159999999999999</v>
      </c>
      <c r="F21">
        <v>0.4753</v>
      </c>
      <c r="G21">
        <v>0.2427</v>
      </c>
      <c r="H21">
        <v>0.20150000000000001</v>
      </c>
      <c r="I21">
        <v>3.1635</v>
      </c>
    </row>
    <row r="22" spans="2:9" x14ac:dyDescent="0.35">
      <c r="B22" s="15">
        <v>2.5</v>
      </c>
      <c r="C22" t="s">
        <v>10</v>
      </c>
      <c r="D22">
        <v>0.26129999999999998</v>
      </c>
      <c r="E22">
        <v>0.50509999999999999</v>
      </c>
      <c r="F22">
        <v>0.19689999999999999</v>
      </c>
      <c r="G22">
        <v>0.52710000000000001</v>
      </c>
      <c r="H22">
        <v>0.04</v>
      </c>
      <c r="I22">
        <v>5.6288999999999998</v>
      </c>
    </row>
    <row r="23" spans="2:9" x14ac:dyDescent="0.35">
      <c r="B23" s="8"/>
      <c r="C23" t="s">
        <v>6</v>
      </c>
      <c r="D23">
        <v>0.49690000000000001</v>
      </c>
      <c r="E23">
        <v>0.64370000000000005</v>
      </c>
      <c r="F23">
        <v>0.60099999999999998</v>
      </c>
      <c r="G23">
        <v>0.12609999999999999</v>
      </c>
      <c r="H23">
        <v>0.31080000000000002</v>
      </c>
      <c r="I23">
        <v>1.4233</v>
      </c>
    </row>
    <row r="24" spans="2:9" x14ac:dyDescent="0.35">
      <c r="B24" s="8"/>
      <c r="C24" t="s">
        <v>5</v>
      </c>
      <c r="D24">
        <v>0.61839999999999995</v>
      </c>
      <c r="E24">
        <v>0.63429999999999997</v>
      </c>
      <c r="F24">
        <v>0.56920000000000004</v>
      </c>
      <c r="G24">
        <v>0.27729999999999999</v>
      </c>
      <c r="H24">
        <v>0.20030000000000001</v>
      </c>
      <c r="I24">
        <v>1.5753999999999999</v>
      </c>
    </row>
    <row r="25" spans="2:9" x14ac:dyDescent="0.35">
      <c r="B25" s="8"/>
      <c r="C25" t="s">
        <v>8</v>
      </c>
      <c r="D25">
        <v>0.1714</v>
      </c>
      <c r="E25">
        <v>0.46150000000000002</v>
      </c>
      <c r="F25">
        <v>0.45710000000000001</v>
      </c>
      <c r="G25">
        <v>0.20730000000000001</v>
      </c>
      <c r="H25">
        <v>0.1636</v>
      </c>
      <c r="I25">
        <v>3.1930999999999998</v>
      </c>
    </row>
    <row r="26" spans="2:9" x14ac:dyDescent="0.35">
      <c r="B26" s="8"/>
      <c r="C26" t="s">
        <v>9</v>
      </c>
      <c r="D26">
        <v>0.51990000000000003</v>
      </c>
      <c r="E26">
        <v>0.56530000000000002</v>
      </c>
      <c r="F26">
        <v>0.52200000000000002</v>
      </c>
      <c r="G26">
        <v>9.4000000000000004E-3</v>
      </c>
      <c r="H26">
        <v>0.29480000000000001</v>
      </c>
      <c r="I26">
        <v>4.1608999999999998</v>
      </c>
    </row>
    <row r="27" spans="2:9" x14ac:dyDescent="0.35">
      <c r="B27" s="8"/>
      <c r="C27" s="10" t="s">
        <v>117</v>
      </c>
      <c r="D27">
        <v>0.41360000000000002</v>
      </c>
      <c r="E27">
        <v>0.56200000000000006</v>
      </c>
      <c r="F27">
        <v>0.46920000000000001</v>
      </c>
      <c r="G27">
        <v>0.22950000000000001</v>
      </c>
      <c r="H27">
        <v>0.2019</v>
      </c>
      <c r="I27">
        <v>3.1962999999999999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E11" sqref="E11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3" t="s">
        <v>90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s="1" t="s">
        <v>5</v>
      </c>
      <c r="B2">
        <v>0.56613738150627479</v>
      </c>
      <c r="C2" s="2">
        <v>0.63351935124332215</v>
      </c>
      <c r="D2">
        <v>0.54896962174700381</v>
      </c>
      <c r="E2">
        <v>0.56252174316054104</v>
      </c>
      <c r="H2" t="s">
        <v>80</v>
      </c>
      <c r="I2" s="6">
        <v>5.0109950000000003</v>
      </c>
      <c r="J2">
        <v>0.47934302016807279</v>
      </c>
      <c r="K2" s="2">
        <v>0.52926315417884218</v>
      </c>
      <c r="L2">
        <v>0.46908087666067189</v>
      </c>
      <c r="M2">
        <v>0.47473626677782049</v>
      </c>
    </row>
    <row r="3" spans="1:13" x14ac:dyDescent="0.35">
      <c r="A3" s="1" t="s">
        <v>6</v>
      </c>
      <c r="B3">
        <v>0.58230635397302066</v>
      </c>
      <c r="C3" s="2">
        <v>0.63957385957385959</v>
      </c>
      <c r="D3">
        <v>0.57416940750274092</v>
      </c>
      <c r="E3">
        <v>0.58654320987654329</v>
      </c>
      <c r="H3" t="s">
        <v>81</v>
      </c>
      <c r="I3" s="6">
        <v>5.2126400000000004</v>
      </c>
      <c r="J3">
        <v>0.58230635397302066</v>
      </c>
      <c r="K3" s="2">
        <v>0.63957385957385959</v>
      </c>
      <c r="L3">
        <v>0.57416940750274092</v>
      </c>
      <c r="M3">
        <v>0.58654320987654329</v>
      </c>
    </row>
    <row r="4" spans="1:13" x14ac:dyDescent="0.35">
      <c r="A4" s="1" t="s">
        <v>7</v>
      </c>
      <c r="B4">
        <v>0.82913021034972245</v>
      </c>
      <c r="C4" s="2">
        <v>0.85708091366627914</v>
      </c>
      <c r="D4">
        <v>0.83453413343657223</v>
      </c>
      <c r="E4">
        <v>0.83440121305974957</v>
      </c>
      <c r="H4" t="s">
        <v>82</v>
      </c>
      <c r="I4" s="6">
        <v>5.3755540000000002</v>
      </c>
      <c r="J4">
        <v>0.56613738150627479</v>
      </c>
      <c r="K4" s="2">
        <v>0.63351935124332215</v>
      </c>
      <c r="L4">
        <v>0.54896962174700381</v>
      </c>
      <c r="M4">
        <v>0.56252174316054104</v>
      </c>
    </row>
    <row r="5" spans="1:13" x14ac:dyDescent="0.35">
      <c r="A5" s="1" t="s">
        <v>8</v>
      </c>
      <c r="B5">
        <v>0.47934302016807279</v>
      </c>
      <c r="C5" s="2">
        <v>0.52926315417884218</v>
      </c>
      <c r="D5">
        <v>0.46908087666067189</v>
      </c>
      <c r="E5">
        <v>0.47473626677782049</v>
      </c>
      <c r="H5" t="s">
        <v>84</v>
      </c>
      <c r="I5" s="6">
        <v>5.4085380000000001</v>
      </c>
      <c r="J5">
        <v>0.82913021034972245</v>
      </c>
      <c r="K5" s="2">
        <v>0.85708091366627914</v>
      </c>
      <c r="L5">
        <v>0.83453413343657223</v>
      </c>
      <c r="M5">
        <v>0.83440121305974957</v>
      </c>
    </row>
    <row r="6" spans="1:13" x14ac:dyDescent="0.35">
      <c r="A6" s="1" t="s">
        <v>9</v>
      </c>
      <c r="B6">
        <v>0.4851909750984974</v>
      </c>
      <c r="C6" s="2">
        <v>0.5526524884152374</v>
      </c>
      <c r="D6">
        <v>0.49627405019425569</v>
      </c>
      <c r="E6">
        <v>0.48344571910047401</v>
      </c>
      <c r="H6" t="s">
        <v>83</v>
      </c>
      <c r="I6" s="6">
        <v>5.9686029999999999</v>
      </c>
      <c r="J6">
        <v>0.4851909750984974</v>
      </c>
      <c r="K6" s="2">
        <v>0.5526524884152374</v>
      </c>
      <c r="L6">
        <v>0.49627405019425569</v>
      </c>
      <c r="M6">
        <v>0.48344571910047401</v>
      </c>
    </row>
    <row r="7" spans="1:13" x14ac:dyDescent="0.35">
      <c r="A7" s="1" t="s">
        <v>10</v>
      </c>
      <c r="B7">
        <v>0.13406525573192229</v>
      </c>
      <c r="C7" s="2">
        <v>0.17361387966039121</v>
      </c>
      <c r="D7">
        <v>0.16747590336737619</v>
      </c>
      <c r="E7">
        <v>0.12237726098191209</v>
      </c>
      <c r="H7" t="s">
        <v>85</v>
      </c>
      <c r="I7" s="6">
        <v>6.5032870000000003</v>
      </c>
      <c r="J7">
        <v>0.13406525573192229</v>
      </c>
      <c r="K7" s="2">
        <v>0.17361387966039121</v>
      </c>
      <c r="L7">
        <v>0.16747590336737619</v>
      </c>
      <c r="M7">
        <v>0.12237726098191209</v>
      </c>
    </row>
    <row r="8" spans="1:13" x14ac:dyDescent="0.35">
      <c r="A8" s="1" t="s">
        <v>11</v>
      </c>
      <c r="B8">
        <v>0.28716850493832041</v>
      </c>
      <c r="C8">
        <v>0.3600553814222372</v>
      </c>
      <c r="D8" s="2">
        <v>0.49475108934753848</v>
      </c>
      <c r="E8">
        <v>0.40589321002640288</v>
      </c>
      <c r="H8" t="s">
        <v>86</v>
      </c>
      <c r="I8" s="6">
        <v>8.7260659999999994</v>
      </c>
      <c r="K8" s="2"/>
    </row>
    <row r="9" spans="1:13" x14ac:dyDescent="0.35">
      <c r="A9" s="1" t="s">
        <v>12</v>
      </c>
      <c r="B9">
        <v>0.77019107378433738</v>
      </c>
      <c r="C9">
        <v>0.7900534316089679</v>
      </c>
      <c r="D9" s="2">
        <v>0.79085711600201114</v>
      </c>
      <c r="E9">
        <v>0.78790179495707813</v>
      </c>
      <c r="H9" t="s">
        <v>87</v>
      </c>
      <c r="I9" s="6">
        <v>9.3342080000000003</v>
      </c>
      <c r="L9" s="2"/>
    </row>
    <row r="10" spans="1:13" x14ac:dyDescent="0.35">
      <c r="A10" s="1" t="s">
        <v>13</v>
      </c>
      <c r="B10">
        <v>0.54333669890917702</v>
      </c>
      <c r="C10" s="2">
        <v>0.58962068340286211</v>
      </c>
      <c r="D10">
        <v>0.57774681156013352</v>
      </c>
      <c r="E10">
        <v>0.55740798311091022</v>
      </c>
      <c r="H10" t="s">
        <v>88</v>
      </c>
      <c r="I10" s="6">
        <v>9.6536580000000001</v>
      </c>
      <c r="J10">
        <v>0.28716850493832041</v>
      </c>
      <c r="K10">
        <v>0.3600553814222372</v>
      </c>
      <c r="L10" s="2">
        <v>0.49475108934753848</v>
      </c>
      <c r="M10">
        <v>0.40589321002640288</v>
      </c>
    </row>
    <row r="11" spans="1:13" x14ac:dyDescent="0.35">
      <c r="A11" s="1" t="s">
        <v>14</v>
      </c>
      <c r="B11">
        <v>0.215889722199301</v>
      </c>
      <c r="C11">
        <v>0.24412603749683359</v>
      </c>
      <c r="D11" s="2">
        <v>0.2465309132642397</v>
      </c>
      <c r="E11">
        <v>0.23660856251368331</v>
      </c>
      <c r="H11" t="s">
        <v>89</v>
      </c>
      <c r="I11" s="6">
        <v>9.8675669999999993</v>
      </c>
      <c r="J11">
        <v>0.77019107378433738</v>
      </c>
      <c r="K11">
        <v>0.7900534316089679</v>
      </c>
      <c r="L11" s="2">
        <v>0.79085711600201114</v>
      </c>
      <c r="M11">
        <v>0.78790179495707813</v>
      </c>
    </row>
    <row r="12" spans="1:13" x14ac:dyDescent="0.35">
      <c r="A12" t="s">
        <v>15</v>
      </c>
      <c r="B12">
        <v>0.48927591966586459</v>
      </c>
      <c r="C12" s="2">
        <v>0.53695591806688325</v>
      </c>
      <c r="D12">
        <v>0.52003899230825434</v>
      </c>
      <c r="E12">
        <v>0.5051836963565115</v>
      </c>
    </row>
    <row r="13" spans="1:13" x14ac:dyDescent="0.35">
      <c r="A13" s="3" t="s">
        <v>16</v>
      </c>
      <c r="B13">
        <f>100*D12/B12</f>
        <v>106.28746917759582</v>
      </c>
      <c r="C13">
        <f>100*D12/C12</f>
        <v>96.849475871402589</v>
      </c>
      <c r="D13">
        <f>100*D12/D12</f>
        <v>100</v>
      </c>
      <c r="E13">
        <f>100*D12/E12</f>
        <v>102.9405731140736</v>
      </c>
      <c r="F13">
        <f>(B13+C13+E13)/3</f>
        <v>102.02583938769067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A13" sqref="A13:F13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5</v>
      </c>
      <c r="B2">
        <v>0.26192375255186823</v>
      </c>
      <c r="C2" s="2">
        <v>0.29085837724920471</v>
      </c>
      <c r="D2">
        <v>0.25882827707354128</v>
      </c>
      <c r="E2">
        <v>0.26304894839291648</v>
      </c>
    </row>
    <row r="3" spans="1:6" x14ac:dyDescent="0.35">
      <c r="A3" s="1" t="s">
        <v>6</v>
      </c>
      <c r="B3" s="2">
        <v>0.14534534534534529</v>
      </c>
      <c r="C3">
        <v>0.13723723723723719</v>
      </c>
      <c r="D3">
        <v>0.1312312312312312</v>
      </c>
      <c r="E3">
        <v>0.13153153153153149</v>
      </c>
    </row>
    <row r="4" spans="1:6" x14ac:dyDescent="0.35">
      <c r="A4" s="1" t="s">
        <v>7</v>
      </c>
      <c r="B4">
        <v>0.76254355400696872</v>
      </c>
      <c r="C4" s="2">
        <v>0.7728222996515679</v>
      </c>
      <c r="D4">
        <v>0.76473093302361606</v>
      </c>
      <c r="E4">
        <v>0.76569879984514122</v>
      </c>
    </row>
    <row r="5" spans="1:6" x14ac:dyDescent="0.35">
      <c r="A5" s="1" t="s">
        <v>8</v>
      </c>
      <c r="B5" s="2">
        <v>0.2309444946301315</v>
      </c>
      <c r="C5">
        <v>0.22562481180367361</v>
      </c>
      <c r="D5">
        <v>0.2112717053096457</v>
      </c>
      <c r="E5">
        <v>0.22473652514302919</v>
      </c>
    </row>
    <row r="6" spans="1:6" x14ac:dyDescent="0.35">
      <c r="A6" s="1" t="s">
        <v>9</v>
      </c>
      <c r="B6">
        <v>1.6666666666666601E-2</v>
      </c>
      <c r="C6" s="2">
        <v>1.8081761006289301E-2</v>
      </c>
      <c r="D6">
        <v>1.6194968553459099E-2</v>
      </c>
      <c r="E6">
        <v>1.6194968553459099E-2</v>
      </c>
    </row>
    <row r="7" spans="1:6" x14ac:dyDescent="0.35">
      <c r="A7" s="1" t="s">
        <v>10</v>
      </c>
      <c r="B7">
        <v>0.50594315245478017</v>
      </c>
      <c r="C7" s="2">
        <v>0.52299741602067173</v>
      </c>
      <c r="D7">
        <v>0.51679586563307478</v>
      </c>
      <c r="E7">
        <v>0.50387596899224796</v>
      </c>
    </row>
    <row r="8" spans="1:6" x14ac:dyDescent="0.35">
      <c r="A8" s="1" t="s">
        <v>11</v>
      </c>
      <c r="B8">
        <v>0.20891261131889441</v>
      </c>
      <c r="C8">
        <v>0.25211650276191111</v>
      </c>
      <c r="D8" s="2">
        <v>0.4004587755427671</v>
      </c>
      <c r="E8">
        <v>0.34059874055895489</v>
      </c>
    </row>
    <row r="9" spans="1:6" x14ac:dyDescent="0.35">
      <c r="A9" s="1" t="s">
        <v>12</v>
      </c>
      <c r="B9">
        <v>0.57793860676537001</v>
      </c>
      <c r="C9">
        <v>0.58713813974927642</v>
      </c>
      <c r="D9" s="2">
        <v>0.5978600089166296</v>
      </c>
      <c r="E9">
        <v>0.59087531579729535</v>
      </c>
    </row>
    <row r="10" spans="1:6" x14ac:dyDescent="0.35">
      <c r="A10" s="1" t="s">
        <v>13</v>
      </c>
      <c r="B10">
        <v>0.16043000225992241</v>
      </c>
      <c r="C10" s="2">
        <v>0.17421669343932539</v>
      </c>
      <c r="D10">
        <v>0.16289731994434989</v>
      </c>
      <c r="E10">
        <v>0.15332778955978779</v>
      </c>
    </row>
    <row r="11" spans="1:6" x14ac:dyDescent="0.35">
      <c r="A11" s="1" t="s">
        <v>14</v>
      </c>
      <c r="B11">
        <v>0.10385395537525351</v>
      </c>
      <c r="C11">
        <v>0.1190443993689429</v>
      </c>
      <c r="D11" s="2">
        <v>0.1201938246562993</v>
      </c>
      <c r="E11">
        <v>0.116587784539103</v>
      </c>
    </row>
    <row r="12" spans="1:6" x14ac:dyDescent="0.35">
      <c r="A12" t="s">
        <v>15</v>
      </c>
      <c r="B12">
        <v>0.2974502141375201</v>
      </c>
      <c r="C12">
        <v>0.31001376382881002</v>
      </c>
      <c r="D12" s="2">
        <v>0.31804629098846138</v>
      </c>
      <c r="E12">
        <v>0.31064763729134659</v>
      </c>
    </row>
    <row r="13" spans="1:6" x14ac:dyDescent="0.35">
      <c r="A13" s="3" t="s">
        <v>16</v>
      </c>
      <c r="B13">
        <f>100*D12/B12</f>
        <v>106.92420979109436</v>
      </c>
      <c r="C13">
        <f>100*D12/C12</f>
        <v>102.5910227534565</v>
      </c>
      <c r="D13">
        <f>100*D12/D12</f>
        <v>100</v>
      </c>
      <c r="E13">
        <f>100*D12/E12</f>
        <v>102.38168677593251</v>
      </c>
      <c r="F13">
        <f>(B13+C13+E13)/3</f>
        <v>103.96563977349444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B13" sqref="B13:F13"/>
    </sheetView>
  </sheetViews>
  <sheetFormatPr baseColWidth="10" defaultColWidth="8.7265625" defaultRowHeight="14.5" x14ac:dyDescent="0.35"/>
  <cols>
    <col min="1" max="1" width="1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5</v>
      </c>
      <c r="B2">
        <v>0.20579808194464219</v>
      </c>
      <c r="C2" s="2">
        <v>0.19969535836933641</v>
      </c>
      <c r="D2">
        <v>0.20445172419250179</v>
      </c>
      <c r="E2">
        <v>0.20592706008957251</v>
      </c>
    </row>
    <row r="3" spans="1:6" x14ac:dyDescent="0.35">
      <c r="A3" s="1" t="s">
        <v>6</v>
      </c>
      <c r="B3">
        <v>0.31836836836836829</v>
      </c>
      <c r="C3">
        <v>0.31501501501501489</v>
      </c>
      <c r="D3">
        <v>0.31236236236236231</v>
      </c>
      <c r="E3" s="2">
        <v>0.31011011011011003</v>
      </c>
    </row>
    <row r="4" spans="1:6" x14ac:dyDescent="0.35">
      <c r="A4" s="1" t="s">
        <v>7</v>
      </c>
      <c r="B4">
        <v>6.1098206220157401E-2</v>
      </c>
      <c r="C4" s="2">
        <v>5.7117047360949802E-2</v>
      </c>
      <c r="D4">
        <v>5.8965672990063202E-2</v>
      </c>
      <c r="E4">
        <v>5.9610917537746798E-2</v>
      </c>
    </row>
    <row r="5" spans="1:6" x14ac:dyDescent="0.35">
      <c r="A5" s="1" t="s">
        <v>8</v>
      </c>
      <c r="B5">
        <v>0.15452884004148679</v>
      </c>
      <c r="C5" s="2">
        <v>0.15376936331091701</v>
      </c>
      <c r="D5">
        <v>0.15745257452574521</v>
      </c>
      <c r="E5">
        <v>0.15702432332965299</v>
      </c>
    </row>
    <row r="6" spans="1:6" x14ac:dyDescent="0.35">
      <c r="A6" s="1" t="s">
        <v>9</v>
      </c>
      <c r="B6">
        <v>0.29071203953279429</v>
      </c>
      <c r="C6" s="2">
        <v>0.28853324348607362</v>
      </c>
      <c r="D6">
        <v>0.293766846361186</v>
      </c>
      <c r="E6">
        <v>0.29310422282120391</v>
      </c>
    </row>
    <row r="7" spans="1:6" x14ac:dyDescent="0.35">
      <c r="A7" s="1" t="s">
        <v>10</v>
      </c>
      <c r="B7">
        <v>4.3886848905208699E-2</v>
      </c>
      <c r="C7" s="2">
        <v>4.1615667074663298E-2</v>
      </c>
      <c r="D7">
        <v>4.2322861417108601E-2</v>
      </c>
      <c r="E7">
        <v>4.4770841833265303E-2</v>
      </c>
    </row>
    <row r="8" spans="1:6" x14ac:dyDescent="0.35">
      <c r="A8" s="1" t="s">
        <v>11</v>
      </c>
      <c r="B8">
        <v>5.5188574850693201E-2</v>
      </c>
      <c r="C8">
        <v>5.47774859788593E-2</v>
      </c>
      <c r="D8" s="2">
        <v>4.3532660412007297E-2</v>
      </c>
      <c r="E8">
        <v>4.52558099653761E-2</v>
      </c>
    </row>
    <row r="9" spans="1:6" x14ac:dyDescent="0.35">
      <c r="A9" s="1" t="s">
        <v>12</v>
      </c>
      <c r="B9">
        <v>2.45179074317044E-2</v>
      </c>
      <c r="C9">
        <v>2.3958097055687199E-2</v>
      </c>
      <c r="D9" s="2">
        <v>2.3029672561549499E-2</v>
      </c>
      <c r="E9">
        <v>2.3532471392480301E-2</v>
      </c>
    </row>
    <row r="10" spans="1:6" x14ac:dyDescent="0.35">
      <c r="A10" s="1" t="s">
        <v>13</v>
      </c>
      <c r="B10">
        <v>2.7975800039767101E-2</v>
      </c>
      <c r="C10" s="2">
        <v>2.7192041024436099E-2</v>
      </c>
      <c r="D10">
        <v>2.8031613791128701E-2</v>
      </c>
      <c r="E10">
        <v>2.7690696800930201E-2</v>
      </c>
    </row>
    <row r="11" spans="1:6" x14ac:dyDescent="0.35">
      <c r="A11" s="1" t="s">
        <v>14</v>
      </c>
      <c r="B11">
        <v>1.31331300683361E-2</v>
      </c>
      <c r="C11">
        <v>1.29359601861419E-2</v>
      </c>
      <c r="D11" s="2">
        <v>1.2897688533954701E-2</v>
      </c>
      <c r="E11">
        <v>1.29711134074102E-2</v>
      </c>
    </row>
    <row r="12" spans="1:6" x14ac:dyDescent="0.35">
      <c r="A12" t="s">
        <v>15</v>
      </c>
      <c r="B12">
        <v>0.1195207797403159</v>
      </c>
      <c r="C12" s="2">
        <v>0.11746092788620791</v>
      </c>
      <c r="D12">
        <v>0.1176813677147607</v>
      </c>
      <c r="E12">
        <v>0.1179997567287749</v>
      </c>
    </row>
    <row r="13" spans="1:6" x14ac:dyDescent="0.35">
      <c r="A13" s="3" t="s">
        <v>16</v>
      </c>
      <c r="B13">
        <f>100 + (100-100*D12/B12)</f>
        <v>101.53898931177633</v>
      </c>
      <c r="C13">
        <f>100 + (100-100*D12/C12)</f>
        <v>99.812329229370334</v>
      </c>
      <c r="D13">
        <f>100 + (100-100*D12/D12)</f>
        <v>100</v>
      </c>
      <c r="E13">
        <f>100 + (100- 100*D12/E12)</f>
        <v>100.26982175458718</v>
      </c>
      <c r="F13">
        <f>(B13+C13+E13)/3</f>
        <v>100.54038009857796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F1-Score (Micro)</vt:lpstr>
      <vt:lpstr>F1-Score (Macro)</vt:lpstr>
      <vt:lpstr>Tiempo</vt:lpstr>
      <vt:lpstr>Clusters</vt:lpstr>
      <vt:lpstr>Threshold</vt:lpstr>
      <vt:lpstr>Cluster Order</vt:lpstr>
      <vt:lpstr>Difusidad</vt:lpstr>
      <vt:lpstr>F1-Score (Samples)</vt:lpstr>
      <vt:lpstr>Accuracy</vt:lpstr>
      <vt:lpstr>Hamming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Mellado Díaz</cp:lastModifiedBy>
  <dcterms:created xsi:type="dcterms:W3CDTF">2025-05-03T12:24:49Z</dcterms:created>
  <dcterms:modified xsi:type="dcterms:W3CDTF">2025-05-26T10:18:46Z</dcterms:modified>
</cp:coreProperties>
</file>