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MINTIC 2022\Programación\C4\Sprint3\"/>
    </mc:Choice>
  </mc:AlternateContent>
  <xr:revisionPtr revIDLastSave="0" documentId="13_ncr:1_{BB3096EC-BF43-4F3F-AFEF-0E9B2FB4412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Überblick" sheetId="1" r:id="rId1"/>
    <sheet name="Backlog" sheetId="2" r:id="rId2"/>
    <sheet name="Hilfstabelle - BurnDownTabelle" sheetId="4" r:id="rId3"/>
  </sheets>
  <definedNames>
    <definedName name="_xlnm._FilterDatabase" localSheetId="1" hidden="1">Backlog!$A$5:$A$65</definedName>
    <definedName name="_Hlk82784998" localSheetId="1">Backlog!$D$16</definedName>
    <definedName name="_xlnm.Extract" localSheetId="1">Backlog!$H:$H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  <c r="B6" i="4"/>
  <c r="B14" i="4"/>
  <c r="E14" i="4"/>
  <c r="H13" i="2"/>
  <c r="I13" i="2"/>
  <c r="H12" i="2"/>
  <c r="I12" i="2"/>
  <c r="H6" i="2"/>
  <c r="C24" i="2"/>
  <c r="E8" i="1" s="1"/>
  <c r="E7" i="1"/>
  <c r="E5" i="1"/>
  <c r="I6" i="2"/>
  <c r="I7" i="2"/>
  <c r="I8" i="2"/>
  <c r="I9" i="2"/>
  <c r="I10" i="2"/>
  <c r="I11" i="2"/>
  <c r="I14" i="2"/>
  <c r="I15" i="2"/>
  <c r="I16" i="2"/>
  <c r="I17" i="2"/>
  <c r="I18" i="2"/>
  <c r="I19" i="2"/>
  <c r="I20" i="2"/>
  <c r="I21" i="2"/>
  <c r="I22" i="2"/>
  <c r="I23" i="2"/>
  <c r="H23" i="2"/>
  <c r="H14" i="2"/>
  <c r="H15" i="2"/>
  <c r="H16" i="2"/>
  <c r="H17" i="2"/>
  <c r="H18" i="2"/>
  <c r="H19" i="2"/>
  <c r="H20" i="2"/>
  <c r="H21" i="2"/>
  <c r="H22" i="2"/>
  <c r="C1" i="2"/>
  <c r="E4" i="4" s="1"/>
  <c r="H10" i="2"/>
  <c r="E8" i="4" l="1"/>
  <c r="E12" i="4"/>
  <c r="E7" i="4"/>
  <c r="E6" i="4"/>
  <c r="E15" i="4"/>
  <c r="B15" i="4"/>
  <c r="H8" i="2"/>
  <c r="B4" i="4"/>
  <c r="B13" i="4"/>
  <c r="B11" i="4"/>
  <c r="B9" i="4"/>
  <c r="E11" i="4"/>
  <c r="E9" i="4"/>
  <c r="B5" i="4"/>
  <c r="E10" i="4"/>
  <c r="H9" i="2"/>
  <c r="E5" i="4"/>
  <c r="H7" i="2"/>
  <c r="E13" i="4"/>
  <c r="B12" i="4"/>
  <c r="B10" i="4"/>
  <c r="B8" i="4"/>
  <c r="H11" i="2"/>
  <c r="E16" i="4" l="1"/>
  <c r="D16" i="4" l="1"/>
</calcChain>
</file>

<file path=xl/sharedStrings.xml><?xml version="1.0" encoding="utf-8"?>
<sst xmlns="http://schemas.openxmlformats.org/spreadsheetml/2006/main" count="96" uniqueCount="59">
  <si>
    <t xml:space="preserve">Burndown Chart </t>
  </si>
  <si>
    <t>Aktuell</t>
  </si>
  <si>
    <t>INFORMACIÓN SOBRE EL SPRINT</t>
  </si>
  <si>
    <t>Campo</t>
  </si>
  <si>
    <t>Fecha de comienzo</t>
  </si>
  <si>
    <t>Longitud de sprint (bruto)</t>
  </si>
  <si>
    <t>Días de vacaciones</t>
  </si>
  <si>
    <t>Tamaño del equipo</t>
  </si>
  <si>
    <t>Ocupación máxima del equipo</t>
  </si>
  <si>
    <t>Jornada de trabajo diaria en horas</t>
  </si>
  <si>
    <t>Número de sprints actuales</t>
  </si>
  <si>
    <t>Valor</t>
  </si>
  <si>
    <t>INFORMACIÓN DE SPRINT ACTUAL</t>
  </si>
  <si>
    <t>Fecha de fin de sprint</t>
  </si>
  <si>
    <t>Longitud de sprint (neta)</t>
  </si>
  <si>
    <t>Horas disponibles totales</t>
  </si>
  <si>
    <t>Suma de puntos de historia</t>
  </si>
  <si>
    <t>Número de historias en el sprint</t>
  </si>
  <si>
    <t>Historias completadas</t>
  </si>
  <si>
    <t>Miembro del equipo</t>
  </si>
  <si>
    <t>Estado</t>
  </si>
  <si>
    <t>En curso</t>
  </si>
  <si>
    <t>Terminado</t>
  </si>
  <si>
    <t xml:space="preserve">Sin terminar </t>
  </si>
  <si>
    <t>Comienzo del sprint</t>
  </si>
  <si>
    <t>Duración del sprint en días</t>
  </si>
  <si>
    <t>Velocidad</t>
  </si>
  <si>
    <t>ID de sprint</t>
  </si>
  <si>
    <t>ID de tarea del backlog</t>
  </si>
  <si>
    <t>Historia</t>
  </si>
  <si>
    <t>Asignado a</t>
  </si>
  <si>
    <t>Completado en</t>
  </si>
  <si>
    <t xml:space="preserve">Día de sprint </t>
  </si>
  <si>
    <t>Columna auxiliar</t>
  </si>
  <si>
    <t xml:space="preserve">Puntos historia </t>
  </si>
  <si>
    <t>Puntos historia</t>
  </si>
  <si>
    <t>Puntos historias abiertos</t>
  </si>
  <si>
    <t>Línea ideal</t>
  </si>
  <si>
    <t>Desarrollo real</t>
  </si>
  <si>
    <t>Puntos historia finalizados</t>
  </si>
  <si>
    <t xml:space="preserve">Resultado </t>
  </si>
  <si>
    <t>LUIS</t>
  </si>
  <si>
    <t>Crear el modelo de la base de datos para los requerimientos de la tienda.</t>
  </si>
  <si>
    <t>Presentar y elegir cuáles serán los colores y estilos para la página.</t>
  </si>
  <si>
    <t>Crear bocetos para el Loguin y Register por separado.</t>
  </si>
  <si>
    <t>Realizar la conexión con la base de datos.</t>
  </si>
  <si>
    <t>Realizar el HTML y CSS para la página.</t>
  </si>
  <si>
    <t>Permitir (Usuario) loguear y registrar.</t>
  </si>
  <si>
    <t>Permitir crear (ADMIN) las categorías</t>
  </si>
  <si>
    <t>Permitir crear (ADMIN) los productos.</t>
  </si>
  <si>
    <t>Permitir realizar CRUD (ADMIN) de dichos productos.</t>
  </si>
  <si>
    <t>Permitir (ADMIN) ver el stock de los productos y modificarlo.</t>
  </si>
  <si>
    <t>Permitir (Usuario) ver las categorías.</t>
  </si>
  <si>
    <t>Permitir (Usuario) ver los productos.</t>
  </si>
  <si>
    <t>Permitir (Usuario) crear un carrito para realizar las compras.</t>
  </si>
  <si>
    <t>Presentar el archivo del sprint 1</t>
  </si>
  <si>
    <t xml:space="preserve">Trabajar en el Product Backlog y documentación del sprint 1 </t>
  </si>
  <si>
    <t>Crear al menos una entidad para el sprint 2</t>
  </si>
  <si>
    <t>Terminar todas las entidades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</si>
</sst>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;@"/>
    <numFmt numFmtId="165" formatCode="[$-407]d/\ mmm/\ yy;@"/>
    <numFmt numFmtId="166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sz val="14"/>
      <color rgb="FF222222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4" fillId="0" borderId="0" xfId="0" applyFont="1"/>
    <xf numFmtId="1" fontId="4" fillId="0" borderId="0" xfId="0" applyNumberFormat="1" applyFont="1"/>
    <xf numFmtId="0" fontId="0" fillId="0" borderId="0" xfId="0" applyFill="1"/>
    <xf numFmtId="0" fontId="6" fillId="2" borderId="0" xfId="0" applyFont="1" applyFill="1"/>
    <xf numFmtId="0" fontId="7" fillId="3" borderId="0" xfId="0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2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5" xfId="0" applyFont="1" applyBorder="1"/>
    <xf numFmtId="0" fontId="5" fillId="2" borderId="0" xfId="0" applyFont="1" applyFill="1" applyAlignment="1">
      <alignment horizontal="center"/>
    </xf>
    <xf numFmtId="14" fontId="4" fillId="0" borderId="0" xfId="0" applyNumberFormat="1" applyFont="1"/>
    <xf numFmtId="14" fontId="7" fillId="5" borderId="0" xfId="0" applyNumberFormat="1" applyFont="1" applyFill="1"/>
    <xf numFmtId="1" fontId="7" fillId="3" borderId="0" xfId="0" applyNumberFormat="1" applyFont="1" applyFill="1"/>
    <xf numFmtId="0" fontId="11" fillId="4" borderId="0" xfId="0" applyFont="1" applyFill="1" applyProtection="1">
      <protection locked="0"/>
    </xf>
    <xf numFmtId="164" fontId="4" fillId="0" borderId="4" xfId="0" applyNumberFormat="1" applyFont="1" applyBorder="1" applyProtection="1"/>
    <xf numFmtId="1" fontId="4" fillId="0" borderId="2" xfId="0" applyNumberFormat="1" applyFont="1" applyBorder="1" applyProtection="1"/>
    <xf numFmtId="0" fontId="4" fillId="0" borderId="6" xfId="0" applyFont="1" applyBorder="1" applyProtection="1"/>
    <xf numFmtId="0" fontId="0" fillId="0" borderId="6" xfId="0" applyBorder="1" applyProtection="1"/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9" fontId="4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4" fillId="6" borderId="0" xfId="0" applyFont="1" applyFill="1"/>
    <xf numFmtId="9" fontId="4" fillId="6" borderId="0" xfId="0" applyNumberFormat="1" applyFont="1" applyFill="1"/>
    <xf numFmtId="0" fontId="0" fillId="6" borderId="0" xfId="0" applyFill="1"/>
    <xf numFmtId="0" fontId="4" fillId="6" borderId="0" xfId="0" applyFont="1" applyFill="1" applyBorder="1"/>
    <xf numFmtId="0" fontId="0" fillId="6" borderId="0" xfId="0" applyFill="1" applyBorder="1"/>
    <xf numFmtId="1" fontId="4" fillId="6" borderId="0" xfId="0" applyNumberFormat="1" applyFont="1" applyFill="1"/>
    <xf numFmtId="0" fontId="8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4" fillId="6" borderId="7" xfId="0" applyFont="1" applyFill="1" applyBorder="1" applyProtection="1">
      <protection locked="0"/>
    </xf>
    <xf numFmtId="0" fontId="7" fillId="6" borderId="0" xfId="0" applyFont="1" applyFill="1"/>
    <xf numFmtId="0" fontId="9" fillId="6" borderId="0" xfId="0" applyFont="1" applyFill="1"/>
    <xf numFmtId="0" fontId="2" fillId="6" borderId="0" xfId="0" applyFont="1" applyFill="1"/>
    <xf numFmtId="0" fontId="4" fillId="6" borderId="0" xfId="0" applyNumberFormat="1" applyFont="1" applyFill="1"/>
    <xf numFmtId="1" fontId="0" fillId="6" borderId="0" xfId="0" applyNumberFormat="1" applyFill="1"/>
    <xf numFmtId="0" fontId="5" fillId="6" borderId="0" xfId="0" applyFont="1" applyFill="1"/>
    <xf numFmtId="0" fontId="0" fillId="0" borderId="0" xfId="0" applyBorder="1"/>
    <xf numFmtId="0" fontId="4" fillId="0" borderId="0" xfId="0" applyFont="1" applyFill="1" applyProtection="1">
      <protection locked="0"/>
    </xf>
    <xf numFmtId="0" fontId="0" fillId="6" borderId="0" xfId="0" applyFill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13" fillId="0" borderId="0" xfId="0" applyFont="1" applyBorder="1" applyAlignment="1">
      <alignment horizontal="right" vertical="center" wrapText="1"/>
    </xf>
    <xf numFmtId="0" fontId="1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 applyProtection="1">
      <alignment vertical="center" wrapText="1"/>
      <protection locked="0"/>
    </xf>
    <xf numFmtId="0" fontId="4" fillId="0" borderId="0" xfId="0" applyNumberFormat="1" applyFont="1"/>
    <xf numFmtId="0" fontId="12" fillId="3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BURNDOWN CHART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Puntos Historia finalizados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'Hilfstabelle - BurnDownTabelle'!$A$4:$A$15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45</c:v>
                </c:pt>
              </c:numCache>
            </c:numRef>
          </c:cat>
          <c:val>
            <c:numRef>
              <c:f>'Hilfstabelle - BurnDownTabelle'!$D$4:$D$15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9</c:v>
                </c:pt>
                <c:pt idx="3">
                  <c:v>20</c:v>
                </c:pt>
                <c:pt idx="4">
                  <c:v>2</c:v>
                </c:pt>
                <c:pt idx="5">
                  <c:v>6</c:v>
                </c:pt>
                <c:pt idx="6">
                  <c:v>16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61755312"/>
        <c:axId val="-1860075440"/>
      </c:barChart>
      <c:lineChart>
        <c:grouping val="standard"/>
        <c:varyColors val="0"/>
        <c:ser>
          <c:idx val="1"/>
          <c:order val="0"/>
          <c:tx>
            <c:strRef>
              <c:f>'Hilfstabelle - BurnDownTabelle'!$B$3</c:f>
              <c:strCache>
                <c:ptCount val="1"/>
                <c:pt idx="0">
                  <c:v>Línea ideal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'Hilfstabelle - BurnDownTabelle'!$A$4:$A$15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45</c:v>
                </c:pt>
              </c:numCache>
            </c:numRef>
          </c:cat>
          <c:val>
            <c:numRef>
              <c:f>'Hilfstabelle - BurnDownTabelle'!$B$4:$B$15</c:f>
              <c:numCache>
                <c:formatCode>0</c:formatCode>
                <c:ptCount val="12"/>
                <c:pt idx="0">
                  <c:v>101</c:v>
                </c:pt>
                <c:pt idx="1">
                  <c:v>92.022222222222226</c:v>
                </c:pt>
                <c:pt idx="2">
                  <c:v>83.044444444444451</c:v>
                </c:pt>
                <c:pt idx="3">
                  <c:v>74.066666666666663</c:v>
                </c:pt>
                <c:pt idx="4">
                  <c:v>65.088888888888889</c:v>
                </c:pt>
                <c:pt idx="5">
                  <c:v>56.111111111111114</c:v>
                </c:pt>
                <c:pt idx="6">
                  <c:v>47.133333333333333</c:v>
                </c:pt>
                <c:pt idx="7">
                  <c:v>38.155555555555551</c:v>
                </c:pt>
                <c:pt idx="8">
                  <c:v>29.177777777777777</c:v>
                </c:pt>
                <c:pt idx="9">
                  <c:v>20.200000000000003</c:v>
                </c:pt>
                <c:pt idx="10">
                  <c:v>11.222222222222229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'Hilfstabelle - BurnDownTabelle'!$C$3</c:f>
              <c:strCache>
                <c:ptCount val="1"/>
                <c:pt idx="0">
                  <c:v>Desarrollo real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'Hilfstabelle - BurnDownTabelle'!$A$4:$A$15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45</c:v>
                </c:pt>
              </c:numCache>
            </c:numRef>
          </c:cat>
          <c:val>
            <c:numRef>
              <c:f>'Hilfstabelle - BurnDownTabelle'!$C$4:$C$15</c:f>
              <c:numCache>
                <c:formatCode>General</c:formatCode>
                <c:ptCount val="12"/>
                <c:pt idx="0">
                  <c:v>90</c:v>
                </c:pt>
                <c:pt idx="1">
                  <c:v>85</c:v>
                </c:pt>
                <c:pt idx="2">
                  <c:v>76</c:v>
                </c:pt>
                <c:pt idx="3">
                  <c:v>70</c:v>
                </c:pt>
                <c:pt idx="4">
                  <c:v>62</c:v>
                </c:pt>
                <c:pt idx="5">
                  <c:v>50</c:v>
                </c:pt>
                <c:pt idx="6">
                  <c:v>20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61755312"/>
        <c:axId val="-1860075440"/>
      </c:lineChart>
      <c:catAx>
        <c:axId val="-19617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60075440"/>
        <c:crosses val="autoZero"/>
        <c:auto val="1"/>
        <c:lblAlgn val="ctr"/>
        <c:lblOffset val="100"/>
        <c:tickLblSkip val="1"/>
        <c:noMultiLvlLbl val="0"/>
      </c:catAx>
      <c:valAx>
        <c:axId val="-18600754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Puntos Historia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617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17</xdr:row>
      <xdr:rowOff>0</xdr:rowOff>
    </xdr:from>
    <xdr:to>
      <xdr:col>5</xdr:col>
      <xdr:colOff>390525</xdr:colOff>
      <xdr:row>27</xdr:row>
      <xdr:rowOff>142875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FC1D3C5-B79B-064F-9D9B-41B73128ECAE}"/>
            </a:ext>
          </a:extLst>
        </xdr:cNvPr>
        <xdr:cNvSpPr txBox="1"/>
      </xdr:nvSpPr>
      <xdr:spPr>
        <a:xfrm>
          <a:off x="3762375" y="4505325"/>
          <a:ext cx="5095875" cy="2143125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Introduce aquí los datos de referencia de tu proyecto. Es importante mantener esta información actualizada.</a:t>
          </a:r>
        </a:p>
        <a:p>
          <a:endParaRPr lang="de-DE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Información general:</a:t>
          </a:r>
        </a:p>
        <a:p>
          <a:endParaRPr lang="de-DE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Fecha de comienzo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Longitud de sprint (introduce el número bruto de días)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Días de vacaciones del período de sprint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El tamaño de tu equipo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La ocupación máxima deseada de tu equipo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La jornada de trabajo diaria</a:t>
          </a:r>
        </a:p>
      </xdr:txBody>
    </xdr:sp>
    <xdr:clientData/>
  </xdr:twoCellAnchor>
  <xdr:twoCellAnchor>
    <xdr:from>
      <xdr:col>2</xdr:col>
      <xdr:colOff>127000</xdr:colOff>
      <xdr:row>6</xdr:row>
      <xdr:rowOff>190500</xdr:rowOff>
    </xdr:from>
    <xdr:to>
      <xdr:col>3</xdr:col>
      <xdr:colOff>25400</xdr:colOff>
      <xdr:row>16</xdr:row>
      <xdr:rowOff>139700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3CD49163-B2EE-DF4D-AB55-2279E0D5629A}"/>
            </a:ext>
          </a:extLst>
        </xdr:cNvPr>
        <xdr:cNvCxnSpPr/>
      </xdr:nvCxnSpPr>
      <xdr:spPr>
        <a:xfrm flipH="1" flipV="1">
          <a:off x="4013200" y="1231900"/>
          <a:ext cx="723900" cy="198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215900</xdr:colOff>
      <xdr:row>29</xdr:row>
      <xdr:rowOff>127000</xdr:rowOff>
    </xdr:from>
    <xdr:to>
      <xdr:col>4</xdr:col>
      <xdr:colOff>990600</xdr:colOff>
      <xdr:row>31</xdr:row>
      <xdr:rowOff>101600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457D77D0-8E6A-7449-8443-5859ACD10F44}"/>
            </a:ext>
          </a:extLst>
        </xdr:cNvPr>
        <xdr:cNvSpPr txBox="1"/>
      </xdr:nvSpPr>
      <xdr:spPr>
        <a:xfrm>
          <a:off x="2781300" y="7112000"/>
          <a:ext cx="5181600" cy="3810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Introduce el nombre de los miembros del equipo aquí: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88900</xdr:colOff>
      <xdr:row>25</xdr:row>
      <xdr:rowOff>88900</xdr:rowOff>
    </xdr:from>
    <xdr:to>
      <xdr:col>1</xdr:col>
      <xdr:colOff>914400</xdr:colOff>
      <xdr:row>28</xdr:row>
      <xdr:rowOff>190500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E59EFC0A-F62B-D04B-B943-2BBD45D07DE5}"/>
            </a:ext>
          </a:extLst>
        </xdr:cNvPr>
        <xdr:cNvCxnSpPr/>
      </xdr:nvCxnSpPr>
      <xdr:spPr>
        <a:xfrm flipH="1" flipV="1">
          <a:off x="2654300" y="6261100"/>
          <a:ext cx="825500" cy="71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342900</xdr:colOff>
      <xdr:row>0</xdr:row>
      <xdr:rowOff>342900</xdr:rowOff>
    </xdr:from>
    <xdr:to>
      <xdr:col>1</xdr:col>
      <xdr:colOff>142875</xdr:colOff>
      <xdr:row>0</xdr:row>
      <xdr:rowOff>1007889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B09CC6E9-152D-874F-B595-CD0C755B9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42900"/>
          <a:ext cx="2882900" cy="664989"/>
        </a:xfrm>
        <a:prstGeom prst="rect">
          <a:avLst/>
        </a:prstGeom>
      </xdr:spPr>
    </xdr:pic>
    <xdr:clientData/>
  </xdr:twoCellAnchor>
  <xdr:twoCellAnchor>
    <xdr:from>
      <xdr:col>1</xdr:col>
      <xdr:colOff>279400</xdr:colOff>
      <xdr:row>37</xdr:row>
      <xdr:rowOff>127000</xdr:rowOff>
    </xdr:from>
    <xdr:to>
      <xdr:col>4</xdr:col>
      <xdr:colOff>660400</xdr:colOff>
      <xdr:row>39</xdr:row>
      <xdr:rowOff>114300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1869877E-7680-5540-BC31-3F37DD48564E}"/>
            </a:ext>
          </a:extLst>
        </xdr:cNvPr>
        <xdr:cNvSpPr txBox="1"/>
      </xdr:nvSpPr>
      <xdr:spPr>
        <a:xfrm>
          <a:off x="2844800" y="8775700"/>
          <a:ext cx="4787900" cy="4064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Puedes definir el estado de tareas aquí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304800</xdr:colOff>
      <xdr:row>35</xdr:row>
      <xdr:rowOff>114300</xdr:rowOff>
    </xdr:from>
    <xdr:to>
      <xdr:col>1</xdr:col>
      <xdr:colOff>1155700</xdr:colOff>
      <xdr:row>36</xdr:row>
      <xdr:rowOff>190500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93F55C43-1B3A-084B-9782-1117B9F5E303}"/>
            </a:ext>
          </a:extLst>
        </xdr:cNvPr>
        <xdr:cNvCxnSpPr/>
      </xdr:nvCxnSpPr>
      <xdr:spPr>
        <a:xfrm flipH="1" flipV="1">
          <a:off x="2870200" y="8331200"/>
          <a:ext cx="850900" cy="292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0</xdr:row>
      <xdr:rowOff>165100</xdr:rowOff>
    </xdr:from>
    <xdr:to>
      <xdr:col>4</xdr:col>
      <xdr:colOff>571500</xdr:colOff>
      <xdr:row>3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5B02CDC-74CB-1648-AD1D-14255F62CA1C}"/>
            </a:ext>
          </a:extLst>
        </xdr:cNvPr>
        <xdr:cNvSpPr txBox="1"/>
      </xdr:nvSpPr>
      <xdr:spPr>
        <a:xfrm>
          <a:off x="5473700" y="165100"/>
          <a:ext cx="3683000" cy="6096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Introduce aquí tu velocidad actual desde el último sprint en puntos historia. La velocidad describe el número de puntos historia que completaste durante el último sprint.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914400</xdr:colOff>
      <xdr:row>2</xdr:row>
      <xdr:rowOff>139700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A2CAE939-BBD9-3F4C-A9EA-FC2C518DBD1E}"/>
            </a:ext>
          </a:extLst>
        </xdr:cNvPr>
        <xdr:cNvCxnSpPr/>
      </xdr:nvCxnSpPr>
      <xdr:spPr>
        <a:xfrm flipH="1">
          <a:off x="4508500" y="711200"/>
          <a:ext cx="812800" cy="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27</xdr:row>
      <xdr:rowOff>76200</xdr:rowOff>
    </xdr:from>
    <xdr:to>
      <xdr:col>3</xdr:col>
      <xdr:colOff>508000</xdr:colOff>
      <xdr:row>31</xdr:row>
      <xdr:rowOff>12700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A5EE351F-7F42-9149-BCC0-198008C0AF60}"/>
            </a:ext>
          </a:extLst>
        </xdr:cNvPr>
        <xdr:cNvSpPr txBox="1"/>
      </xdr:nvSpPr>
      <xdr:spPr>
        <a:xfrm>
          <a:off x="977900" y="4000500"/>
          <a:ext cx="3937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Filtra siempre el sprint actual por el ID del sprint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787400</xdr:colOff>
      <xdr:row>22</xdr:row>
      <xdr:rowOff>139700</xdr:rowOff>
    </xdr:from>
    <xdr:to>
      <xdr:col>1</xdr:col>
      <xdr:colOff>723900</xdr:colOff>
      <xdr:row>27</xdr:row>
      <xdr:rowOff>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553CEDF5-AABC-714E-ADFC-C0B1FF3FF787}"/>
            </a:ext>
          </a:extLst>
        </xdr:cNvPr>
        <xdr:cNvCxnSpPr/>
      </xdr:nvCxnSpPr>
      <xdr:spPr>
        <a:xfrm flipH="1" flipV="1">
          <a:off x="787400" y="3594100"/>
          <a:ext cx="762000" cy="673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27</xdr:row>
      <xdr:rowOff>76200</xdr:rowOff>
    </xdr:from>
    <xdr:to>
      <xdr:col>4</xdr:col>
      <xdr:colOff>215900</xdr:colOff>
      <xdr:row>31</xdr:row>
      <xdr:rowOff>12700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6740101C-3CA6-3143-B0B9-CC48DA754679}"/>
            </a:ext>
          </a:extLst>
        </xdr:cNvPr>
        <xdr:cNvSpPr txBox="1"/>
      </xdr:nvSpPr>
      <xdr:spPr>
        <a:xfrm>
          <a:off x="5118100" y="4343400"/>
          <a:ext cx="3683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rgbClr val="244D80"/>
              </a:solidFill>
              <a:latin typeface="Arial" panose="020B0604020202020204" pitchFamily="34" charset="0"/>
              <a:cs typeface="Arial" panose="020B0604020202020204" pitchFamily="34" charset="0"/>
            </a:rPr>
            <a:t>Describe tu tarea del</a:t>
          </a:r>
          <a:r>
            <a:rPr lang="de-DE" sz="1100" baseline="0">
              <a:solidFill>
                <a:srgbClr val="244D80"/>
              </a:solidFill>
              <a:latin typeface="Arial" panose="020B0604020202020204" pitchFamily="34" charset="0"/>
              <a:cs typeface="Arial" panose="020B0604020202020204" pitchFamily="34" charset="0"/>
            </a:rPr>
            <a:t> backlog</a:t>
          </a:r>
          <a:r>
            <a:rPr lang="de-DE" sz="1100">
              <a:solidFill>
                <a:srgbClr val="244D80"/>
              </a:solidFill>
              <a:latin typeface="Arial" panose="020B0604020202020204" pitchFamily="34" charset="0"/>
              <a:cs typeface="Arial" panose="020B0604020202020204" pitchFamily="34" charset="0"/>
            </a:rPr>
            <a:t>, estima los puntos historia asociados y asígnaselos a una persona responsable.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3848100</xdr:colOff>
      <xdr:row>22</xdr:row>
      <xdr:rowOff>88900</xdr:rowOff>
    </xdr:from>
    <xdr:to>
      <xdr:col>4</xdr:col>
      <xdr:colOff>419100</xdr:colOff>
      <xdr:row>27</xdr:row>
      <xdr:rowOff>25400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DFF3789-4AA4-C041-8299-B13EC843741B}"/>
            </a:ext>
          </a:extLst>
        </xdr:cNvPr>
        <xdr:cNvCxnSpPr/>
      </xdr:nvCxnSpPr>
      <xdr:spPr>
        <a:xfrm flipV="1">
          <a:off x="8255000" y="3543300"/>
          <a:ext cx="749300" cy="749300"/>
        </a:xfrm>
        <a:prstGeom prst="straightConnector1">
          <a:avLst/>
        </a:prstGeom>
        <a:ln w="28575">
          <a:solidFill>
            <a:srgbClr val="E54747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2197100</xdr:colOff>
      <xdr:row>22</xdr:row>
      <xdr:rowOff>76200</xdr:rowOff>
    </xdr:from>
    <xdr:to>
      <xdr:col>3</xdr:col>
      <xdr:colOff>2209800</xdr:colOff>
      <xdr:row>27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5DD2BC68-ED14-3749-A7F3-A4B353C6A514}"/>
            </a:ext>
          </a:extLst>
        </xdr:cNvPr>
        <xdr:cNvCxnSpPr/>
      </xdr:nvCxnSpPr>
      <xdr:spPr>
        <a:xfrm flipH="1" flipV="1">
          <a:off x="6604000" y="3530600"/>
          <a:ext cx="12700" cy="7366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22</xdr:row>
      <xdr:rowOff>152400</xdr:rowOff>
    </xdr:from>
    <xdr:to>
      <xdr:col>3</xdr:col>
      <xdr:colOff>1333500</xdr:colOff>
      <xdr:row>26</xdr:row>
      <xdr:rowOff>190500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4A58B069-7FB8-E14D-80B4-15C8114CD976}"/>
            </a:ext>
          </a:extLst>
        </xdr:cNvPr>
        <xdr:cNvCxnSpPr/>
      </xdr:nvCxnSpPr>
      <xdr:spPr>
        <a:xfrm flipH="1" flipV="1">
          <a:off x="4508500" y="3606800"/>
          <a:ext cx="1231900" cy="647700"/>
        </a:xfrm>
        <a:prstGeom prst="straightConnector1">
          <a:avLst/>
        </a:prstGeom>
        <a:ln w="28575">
          <a:solidFill>
            <a:srgbClr val="EF9D3E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1447800</xdr:colOff>
      <xdr:row>27</xdr:row>
      <xdr:rowOff>88900</xdr:rowOff>
    </xdr:from>
    <xdr:to>
      <xdr:col>10</xdr:col>
      <xdr:colOff>152400</xdr:colOff>
      <xdr:row>31</xdr:row>
      <xdr:rowOff>25400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2CEA1CBD-C42F-1C47-A883-28A6F62E2A6B}"/>
            </a:ext>
          </a:extLst>
        </xdr:cNvPr>
        <xdr:cNvSpPr txBox="1"/>
      </xdr:nvSpPr>
      <xdr:spPr>
        <a:xfrm>
          <a:off x="10033000" y="3746500"/>
          <a:ext cx="3683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Escribe aquí la fecha en la que se ha completado una historia.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1346200</xdr:colOff>
      <xdr:row>23</xdr:row>
      <xdr:rowOff>38100</xdr:rowOff>
    </xdr:from>
    <xdr:to>
      <xdr:col>6</xdr:col>
      <xdr:colOff>1358900</xdr:colOff>
      <xdr:row>27</xdr:row>
      <xdr:rowOff>38100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AC820FD-D0CA-5D45-A0C0-B108C41B810B}"/>
            </a:ext>
          </a:extLst>
        </xdr:cNvPr>
        <xdr:cNvCxnSpPr/>
      </xdr:nvCxnSpPr>
      <xdr:spPr>
        <a:xfrm flipH="1" flipV="1">
          <a:off x="12230100" y="2882900"/>
          <a:ext cx="12700" cy="8128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558800</xdr:colOff>
      <xdr:row>32</xdr:row>
      <xdr:rowOff>177800</xdr:rowOff>
    </xdr:from>
    <xdr:to>
      <xdr:col>8</xdr:col>
      <xdr:colOff>996950</xdr:colOff>
      <xdr:row>34</xdr:row>
      <xdr:rowOff>164440</xdr:rowOff>
    </xdr:to>
    <xdr:pic>
      <xdr:nvPicPr>
        <xdr:cNvPr id="17" name="Grafik 13">
          <a:extLst>
            <a:ext uri="{FF2B5EF4-FFF2-40B4-BE49-F238E27FC236}">
              <a16:creationId xmlns:a16="http://schemas.microsoft.com/office/drawing/2014/main" id="{153A1189-49F1-2447-8B98-DA2C2B93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5105400"/>
          <a:ext cx="1676400" cy="3866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977901</xdr:colOff>
      <xdr:row>17</xdr:row>
      <xdr:rowOff>76200</xdr:rowOff>
    </xdr:from>
    <xdr:to>
      <xdr:col>3</xdr:col>
      <xdr:colOff>1333501</xdr:colOff>
      <xdr:row>19</xdr:row>
      <xdr:rowOff>56490</xdr:rowOff>
    </xdr:to>
    <xdr:pic>
      <xdr:nvPicPr>
        <xdr:cNvPr id="3" name="Grafik 13">
          <a:extLst>
            <a:ext uri="{FF2B5EF4-FFF2-40B4-BE49-F238E27FC236}">
              <a16:creationId xmlns:a16="http://schemas.microsoft.com/office/drawing/2014/main" id="{2211A65C-F5A6-8144-9E84-AEAFE9A41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1" y="3327400"/>
          <a:ext cx="1676400" cy="3866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4:B11" totalsRowShown="0">
  <autoFilter ref="A4:B11" xr:uid="{00000000-0009-0000-0100-000003000000}"/>
  <tableColumns count="2">
    <tableColumn id="1" xr3:uid="{00000000-0010-0000-0000-000001000000}" name="Campo" dataDxfId="45"/>
    <tableColumn id="2" xr3:uid="{00000000-0010-0000-0000-000002000000}" name="Valor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D5:E11" headerRowCount="0" totalsRowShown="0" headerRowDxfId="43" headerRowBorderDxfId="42" tableBorderDxfId="41" totalsRowBorderDxfId="40">
  <tableColumns count="2">
    <tableColumn id="1" xr3:uid="{00000000-0010-0000-0100-000001000000}" name="Spalte1" headerRowDxfId="39" dataDxfId="38"/>
    <tableColumn id="2" xr3:uid="{00000000-0010-0000-0100-000002000000}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5" displayName="Tabelle5" ref="A21:A33" totalsRowShown="0" headerRowDxfId="35" dataDxfId="34">
  <autoFilter ref="A21:A33" xr:uid="{00000000-0009-0000-0100-000005000000}"/>
  <tableColumns count="1">
    <tableColumn id="1" xr3:uid="{00000000-0010-0000-0200-000001000000}" name="Miembro del equipo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Backlog" displayName="Backlog" ref="A5:I24" totalsRowCount="1" headerRowDxfId="32" dataDxfId="31" totalsRowDxfId="30">
  <autoFilter ref="A5:I23" xr:uid="{00000000-0009-0000-0100-000001000000}">
    <filterColumn colId="0">
      <filters>
        <filter val="1"/>
      </filters>
    </filterColumn>
  </autoFilter>
  <tableColumns count="9">
    <tableColumn id="1" xr3:uid="{00000000-0010-0000-0300-000001000000}" name="ID de sprint" totalsRowLabel="Puntos historia " dataDxfId="29" totalsRowDxfId="28"/>
    <tableColumn id="2" xr3:uid="{00000000-0010-0000-0300-000002000000}" name="ID de tarea del backlog" dataDxfId="27" totalsRowDxfId="26"/>
    <tableColumn id="3" xr3:uid="{00000000-0010-0000-0300-000003000000}" name="Puntos historia" totalsRowFunction="sum" dataDxfId="25" totalsRowDxfId="24"/>
    <tableColumn id="4" xr3:uid="{00000000-0010-0000-0300-000004000000}" name="Historia" dataDxfId="23" totalsRowDxfId="22"/>
    <tableColumn id="5" xr3:uid="{00000000-0010-0000-0300-000005000000}" name="Asignado a" dataDxfId="21" totalsRowDxfId="20"/>
    <tableColumn id="7" xr3:uid="{00000000-0010-0000-0300-000007000000}" name="Estado" dataDxfId="19" totalsRowDxfId="18"/>
    <tableColumn id="6" xr3:uid="{00000000-0010-0000-0300-000006000000}" name="Completado en" dataDxfId="17" totalsRowDxfId="16"/>
    <tableColumn id="8" xr3:uid="{00000000-0010-0000-0300-000008000000}" name="Día de sprint " dataDxfId="15" totalsRowDxfId="14">
      <calculatedColumnFormula>IF(ISBLANK(Backlog[[#This Row],[Completado en]]),"",Backlog[[#This Row],[Completado en]]-$C$1)</calculatedColumnFormula>
    </tableColumn>
    <tableColumn id="9" xr3:uid="{00000000-0010-0000-0300-000009000000}" name="Columna auxiliar" dataDxfId="13" totalsRowDxfId="12">
      <calculatedColumnFormula>IF(ISBLANK(Backlog[[#This Row],[Completado en]]),"n","y")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elle2" displayName="Tabelle2" ref="A3:E16" totalsRowCount="1" headerRowDxfId="11" dataDxfId="10">
  <autoFilter ref="A3:E15" xr:uid="{00000000-0009-0000-0100-000002000000}"/>
  <tableColumns count="5">
    <tableColumn id="1" xr3:uid="{00000000-0010-0000-0400-000001000000}" name="Día de sprint " totalsRowLabel="Resultado " dataDxfId="9" totalsRowDxfId="4"/>
    <tableColumn id="2" xr3:uid="{00000000-0010-0000-0400-000002000000}" name="Línea ideal" dataDxfId="8" totalsRowDxfId="3">
      <calculatedColumnFormula>Backlog[[#Totals],[Puntos historia]]-(Backlog[[#Totals],[Puntos historia]]/Überblick!$E$6*Tabelle2[[#This Row],[Día de sprint ]])</calculatedColumnFormula>
    </tableColumn>
    <tableColumn id="4" xr3:uid="{00000000-0010-0000-0400-000004000000}" name="Desarrollo real" dataDxfId="7" totalsRowDxfId="2"/>
    <tableColumn id="3" xr3:uid="{00000000-0010-0000-0400-000003000000}" name="Puntos historia finalizados" totalsRowFunction="custom" dataDxfId="6" totalsRowDxfId="1">
      <calculatedColumnFormula>IF(Tabelle2[[#This Row],[Aktuell]]="y",SUMIF(Backlog[[Día de sprint ]],Tabelle2[[#This Row],[Día de sprint ]],Backlog[Puntos historia]),#N/A)</calculatedColumnFormula>
      <totalsRowFormula>SUMIFS(Tabelle2[Puntos historia finalizados],Tabelle2[Puntos historia finalizados],"&lt;&gt;#NV")</totalsRowFormula>
    </tableColumn>
    <tableColumn id="5" xr3:uid="{00000000-0010-0000-0400-000005000000}" name="Aktuell" totalsRowFunction="count" dataDxfId="5" totalsRowDxfId="0">
      <calculatedColumnFormula>IF(NOW()&gt;=Backlog!$C$1+Tabelle2[[#This Row],[Día de sprint 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topLeftCell="A4" zoomScale="50" zoomScaleNormal="50" workbookViewId="0">
      <selection activeCell="U32" sqref="U32"/>
    </sheetView>
  </sheetViews>
  <sheetFormatPr baseColWidth="10" defaultColWidth="10.625" defaultRowHeight="15.75" x14ac:dyDescent="0.25"/>
  <cols>
    <col min="1" max="1" width="40.375" customWidth="1"/>
    <col min="2" max="2" width="17.375" customWidth="1"/>
    <col min="4" max="4" width="29.625" customWidth="1"/>
    <col min="5" max="5" width="13.125" customWidth="1"/>
    <col min="15" max="44" width="10.875" style="29"/>
  </cols>
  <sheetData>
    <row r="1" spans="1:46" ht="98.1" customHeight="1" x14ac:dyDescent="0.2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46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AS2" s="29"/>
      <c r="AT2" s="29"/>
    </row>
    <row r="3" spans="1:46" ht="20.25" x14ac:dyDescent="0.3">
      <c r="A3" s="5" t="s">
        <v>2</v>
      </c>
      <c r="C3" s="29"/>
      <c r="D3" s="54" t="s">
        <v>12</v>
      </c>
      <c r="E3" s="54"/>
      <c r="F3" s="29"/>
      <c r="G3" s="29"/>
      <c r="H3" s="29"/>
      <c r="I3" s="29"/>
      <c r="J3" s="29"/>
      <c r="K3" s="29"/>
      <c r="L3" s="29"/>
      <c r="M3" s="29"/>
      <c r="N3" s="29"/>
    </row>
    <row r="4" spans="1:46" x14ac:dyDescent="0.25">
      <c r="A4" s="4" t="s">
        <v>3</v>
      </c>
      <c r="B4" s="4" t="s">
        <v>11</v>
      </c>
      <c r="C4" s="27"/>
      <c r="D4" s="33"/>
      <c r="E4" s="31"/>
      <c r="F4" s="27"/>
      <c r="G4" s="29"/>
      <c r="H4" s="29"/>
      <c r="I4" s="34"/>
      <c r="J4" s="34"/>
      <c r="K4" s="34"/>
      <c r="L4" s="29"/>
      <c r="M4" s="29"/>
      <c r="N4" s="29"/>
    </row>
    <row r="5" spans="1:46" x14ac:dyDescent="0.25">
      <c r="A5" s="1" t="s">
        <v>4</v>
      </c>
      <c r="B5" s="21">
        <v>44494</v>
      </c>
      <c r="C5" s="27"/>
      <c r="D5" s="10" t="s">
        <v>13</v>
      </c>
      <c r="E5" s="17">
        <f>B5+B6</f>
        <v>44539</v>
      </c>
      <c r="F5" s="27"/>
      <c r="G5" s="29"/>
      <c r="H5" s="29"/>
      <c r="I5" s="29"/>
      <c r="J5" s="35"/>
      <c r="K5" s="35"/>
      <c r="L5" s="29"/>
      <c r="M5" s="29"/>
      <c r="N5" s="29"/>
    </row>
    <row r="6" spans="1:46" x14ac:dyDescent="0.25">
      <c r="A6" s="1" t="s">
        <v>5</v>
      </c>
      <c r="B6" s="22">
        <v>45</v>
      </c>
      <c r="C6" s="27"/>
      <c r="D6" s="9" t="s">
        <v>14</v>
      </c>
      <c r="E6" s="18">
        <v>45</v>
      </c>
      <c r="F6" s="27"/>
      <c r="G6" s="29"/>
      <c r="H6" s="29"/>
      <c r="I6" s="29"/>
      <c r="J6" s="35"/>
      <c r="K6" s="35"/>
      <c r="L6" s="29"/>
      <c r="M6" s="29"/>
      <c r="N6" s="29"/>
    </row>
    <row r="7" spans="1:46" x14ac:dyDescent="0.25">
      <c r="A7" s="1" t="s">
        <v>6</v>
      </c>
      <c r="B7" s="22">
        <v>0</v>
      </c>
      <c r="C7" s="27"/>
      <c r="D7" s="11" t="s">
        <v>15</v>
      </c>
      <c r="E7" s="19">
        <f>B8*B9*B10*E6</f>
        <v>270</v>
      </c>
      <c r="F7" s="27"/>
      <c r="G7" s="29"/>
      <c r="H7" s="29"/>
      <c r="I7" s="29"/>
      <c r="J7" s="35"/>
      <c r="K7" s="35"/>
      <c r="L7" s="29"/>
      <c r="M7" s="29"/>
      <c r="N7" s="29"/>
    </row>
    <row r="8" spans="1:46" x14ac:dyDescent="0.25">
      <c r="A8" s="1" t="s">
        <v>7</v>
      </c>
      <c r="B8" s="22">
        <v>1</v>
      </c>
      <c r="C8" s="27"/>
      <c r="D8" s="11" t="s">
        <v>16</v>
      </c>
      <c r="E8" s="20">
        <f>Backlog[[#Totals],[Puntos historia]]</f>
        <v>101</v>
      </c>
      <c r="F8" s="27"/>
      <c r="G8" s="27"/>
      <c r="H8" s="29"/>
      <c r="I8" s="29"/>
      <c r="J8" s="35"/>
      <c r="K8" s="35"/>
      <c r="L8" s="29"/>
      <c r="M8" s="29"/>
      <c r="N8" s="29"/>
    </row>
    <row r="9" spans="1:46" x14ac:dyDescent="0.25">
      <c r="A9" s="1" t="s">
        <v>8</v>
      </c>
      <c r="B9" s="23">
        <v>0.8</v>
      </c>
      <c r="C9" s="27"/>
      <c r="D9" s="11" t="s">
        <v>36</v>
      </c>
      <c r="E9" s="20">
        <v>0</v>
      </c>
      <c r="F9" s="27"/>
      <c r="G9" s="27"/>
      <c r="H9" s="29"/>
      <c r="I9" s="29"/>
      <c r="J9" s="35"/>
      <c r="K9" s="35"/>
      <c r="L9" s="29"/>
      <c r="M9" s="29"/>
      <c r="N9" s="29"/>
    </row>
    <row r="10" spans="1:46" x14ac:dyDescent="0.25">
      <c r="A10" s="1" t="s">
        <v>9</v>
      </c>
      <c r="B10" s="24">
        <v>7.5</v>
      </c>
      <c r="C10" s="32"/>
      <c r="D10" s="11" t="s">
        <v>17</v>
      </c>
      <c r="E10" s="20">
        <v>15</v>
      </c>
      <c r="F10" s="27"/>
      <c r="G10" s="27"/>
      <c r="H10" s="29"/>
      <c r="I10" s="29"/>
      <c r="J10" s="35"/>
      <c r="K10" s="35"/>
      <c r="L10" s="29"/>
      <c r="M10" s="29"/>
      <c r="N10" s="29"/>
    </row>
    <row r="11" spans="1:46" x14ac:dyDescent="0.25">
      <c r="A11" s="1" t="s">
        <v>10</v>
      </c>
      <c r="B11" s="22">
        <v>1</v>
      </c>
      <c r="C11" s="27"/>
      <c r="D11" s="11" t="s">
        <v>18</v>
      </c>
      <c r="E11" s="20">
        <v>0</v>
      </c>
      <c r="F11" s="27"/>
      <c r="G11" s="27"/>
      <c r="H11" s="29"/>
      <c r="I11" s="29"/>
      <c r="J11" s="35"/>
      <c r="K11" s="35"/>
      <c r="L11" s="29"/>
      <c r="M11" s="29"/>
      <c r="N11" s="29"/>
    </row>
    <row r="12" spans="1:46" x14ac:dyDescent="0.25">
      <c r="A12" s="27"/>
      <c r="B12" s="28"/>
      <c r="C12" s="27"/>
      <c r="D12" s="27"/>
      <c r="E12" s="29"/>
      <c r="F12" s="27"/>
      <c r="G12" s="27"/>
      <c r="H12" s="29"/>
      <c r="I12" s="29"/>
      <c r="J12" s="35"/>
      <c r="K12" s="35"/>
      <c r="L12" s="29"/>
      <c r="M12" s="29"/>
      <c r="N12" s="29"/>
    </row>
    <row r="13" spans="1:46" x14ac:dyDescent="0.25">
      <c r="A13" s="29"/>
      <c r="B13" s="29"/>
      <c r="C13" s="27"/>
      <c r="D13" s="27"/>
      <c r="E13" s="29"/>
      <c r="F13" s="27"/>
      <c r="G13" s="27"/>
      <c r="H13" s="29"/>
      <c r="I13" s="29"/>
      <c r="J13" s="35"/>
      <c r="K13" s="35"/>
      <c r="L13" s="29"/>
      <c r="M13" s="29"/>
      <c r="N13" s="29"/>
    </row>
    <row r="14" spans="1:46" x14ac:dyDescent="0.25">
      <c r="A14" s="29"/>
      <c r="B14" s="29"/>
      <c r="C14" s="27"/>
      <c r="D14" s="27"/>
      <c r="E14" s="29"/>
      <c r="F14" s="27"/>
      <c r="G14" s="27"/>
      <c r="H14" s="29"/>
      <c r="I14" s="29"/>
      <c r="J14" s="35"/>
      <c r="K14" s="35"/>
      <c r="L14" s="29"/>
      <c r="M14" s="29"/>
      <c r="N14" s="29"/>
    </row>
    <row r="15" spans="1:46" x14ac:dyDescent="0.25">
      <c r="A15" s="29"/>
      <c r="B15" s="29"/>
      <c r="C15" s="27"/>
      <c r="D15" s="27"/>
      <c r="E15" s="29"/>
      <c r="F15" s="29"/>
      <c r="G15" s="29"/>
      <c r="H15" s="29"/>
      <c r="I15" s="29"/>
      <c r="J15" s="35"/>
      <c r="K15" s="35"/>
      <c r="L15" s="29"/>
      <c r="M15" s="29"/>
      <c r="N15" s="29"/>
    </row>
    <row r="16" spans="1:46" x14ac:dyDescent="0.25">
      <c r="A16" s="29"/>
      <c r="B16" s="29"/>
      <c r="C16" s="27"/>
      <c r="D16" s="27"/>
      <c r="E16" s="29"/>
      <c r="F16" s="27"/>
      <c r="G16" s="27"/>
      <c r="H16" s="29"/>
      <c r="I16" s="29"/>
      <c r="J16" s="29"/>
      <c r="K16" s="29"/>
      <c r="L16" s="29"/>
      <c r="M16" s="29"/>
      <c r="N16" s="29"/>
    </row>
    <row r="17" spans="1:14" x14ac:dyDescent="0.25">
      <c r="A17" s="30"/>
      <c r="B17" s="31"/>
      <c r="C17" s="31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1:14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19" spans="1:14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</row>
    <row r="20" spans="1:14" x14ac:dyDescent="0.25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</row>
    <row r="21" spans="1:14" x14ac:dyDescent="0.25">
      <c r="A21" s="4" t="s">
        <v>19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</row>
    <row r="22" spans="1:14" x14ac:dyDescent="0.25">
      <c r="A22" s="25" t="s">
        <v>41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4" x14ac:dyDescent="0.25">
      <c r="A23" s="25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spans="1:14" x14ac:dyDescent="0.25">
      <c r="A24" s="25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</row>
    <row r="25" spans="1:14" x14ac:dyDescent="0.25">
      <c r="A25" s="25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 spans="1:14" x14ac:dyDescent="0.25">
      <c r="A26" s="25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</row>
    <row r="27" spans="1:14" x14ac:dyDescent="0.25">
      <c r="A27" s="25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</row>
    <row r="28" spans="1:14" x14ac:dyDescent="0.25">
      <c r="A28" s="25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</row>
    <row r="29" spans="1:14" x14ac:dyDescent="0.25">
      <c r="A29" s="25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 x14ac:dyDescent="0.25">
      <c r="A30" s="25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1" spans="1:14" x14ac:dyDescent="0.25">
      <c r="A31" s="25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spans="1:14" x14ac:dyDescent="0.25">
      <c r="A32" s="26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1:14" x14ac:dyDescent="0.2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</row>
    <row r="34" spans="1:14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 spans="1:14" ht="16.5" thickBot="1" x14ac:dyDescent="0.3">
      <c r="A35" s="4" t="s">
        <v>20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spans="1:14" ht="16.5" thickBot="1" x14ac:dyDescent="0.3">
      <c r="A36" s="36" t="s">
        <v>21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</row>
    <row r="37" spans="1:14" ht="16.5" thickBot="1" x14ac:dyDescent="0.3">
      <c r="A37" s="36" t="s">
        <v>22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</row>
    <row r="38" spans="1:14" ht="16.5" thickBot="1" x14ac:dyDescent="0.3">
      <c r="A38" s="36" t="s">
        <v>23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 spans="1:14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spans="1:14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spans="1:14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1:14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 spans="1:14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1:14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spans="1:14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 spans="1:14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spans="1:14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</row>
    <row r="50" spans="1:14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</row>
    <row r="51" spans="1:14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</row>
    <row r="52" spans="1:14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</row>
    <row r="53" spans="1:14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</row>
    <row r="54" spans="1:14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</row>
    <row r="55" spans="1:14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</row>
    <row r="56" spans="1:14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</row>
    <row r="57" spans="1:14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</row>
    <row r="58" spans="1:14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</row>
  </sheetData>
  <mergeCells count="2">
    <mergeCell ref="D3:E3"/>
    <mergeCell ref="A1:R1"/>
  </mergeCell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3"/>
  <sheetViews>
    <sheetView zoomScale="70" zoomScaleNormal="70" workbookViewId="0">
      <selection activeCell="G17" sqref="G17"/>
    </sheetView>
  </sheetViews>
  <sheetFormatPr baseColWidth="10" defaultColWidth="10.625" defaultRowHeight="15.75" x14ac:dyDescent="0.25"/>
  <cols>
    <col min="1" max="1" width="15.125" customWidth="1"/>
    <col min="2" max="2" width="35.625" customWidth="1"/>
    <col min="3" max="3" width="22.375" customWidth="1"/>
    <col min="4" max="4" width="64.375" bestFit="1" customWidth="1"/>
    <col min="5" max="5" width="19.375" customWidth="1"/>
    <col min="7" max="7" width="24.375" customWidth="1"/>
    <col min="8" max="8" width="16.25" customWidth="1"/>
    <col min="9" max="9" width="16.875" customWidth="1"/>
    <col min="10" max="37" width="10.875" style="29"/>
  </cols>
  <sheetData>
    <row r="1" spans="1:37" ht="48" customHeight="1" x14ac:dyDescent="0.25">
      <c r="A1" s="27"/>
      <c r="B1" s="37" t="s">
        <v>24</v>
      </c>
      <c r="C1" s="14">
        <f>Überblick!$B$5</f>
        <v>44494</v>
      </c>
      <c r="D1" s="27"/>
      <c r="E1" s="27"/>
      <c r="F1" s="27"/>
      <c r="G1" s="27"/>
      <c r="H1" s="29"/>
      <c r="I1" s="29"/>
    </row>
    <row r="2" spans="1:37" ht="18" x14ac:dyDescent="0.25">
      <c r="A2" s="27"/>
      <c r="B2" s="38" t="s">
        <v>25</v>
      </c>
      <c r="C2" s="15">
        <v>45</v>
      </c>
      <c r="D2" s="27"/>
      <c r="E2" s="27"/>
      <c r="F2" s="27"/>
      <c r="G2" s="27"/>
      <c r="H2" s="29"/>
      <c r="I2" s="29"/>
    </row>
    <row r="3" spans="1:37" ht="18" x14ac:dyDescent="0.25">
      <c r="A3" s="27"/>
      <c r="B3" s="37" t="s">
        <v>26</v>
      </c>
      <c r="C3" s="16">
        <v>80</v>
      </c>
      <c r="D3" s="27"/>
      <c r="E3" s="27"/>
      <c r="F3" s="27"/>
      <c r="G3" s="27"/>
      <c r="H3" s="29"/>
      <c r="I3" s="29"/>
    </row>
    <row r="4" spans="1:37" x14ac:dyDescent="0.25">
      <c r="A4" s="27"/>
      <c r="B4" s="27"/>
      <c r="C4" s="27"/>
      <c r="D4" s="27"/>
      <c r="E4" s="27"/>
      <c r="F4" s="27"/>
      <c r="G4" s="27"/>
      <c r="H4" s="29"/>
      <c r="I4" s="29"/>
    </row>
    <row r="5" spans="1:37" s="8" customFormat="1" x14ac:dyDescent="0.25">
      <c r="A5" s="6" t="s">
        <v>27</v>
      </c>
      <c r="B5" s="6" t="s">
        <v>28</v>
      </c>
      <c r="C5" s="7" t="s">
        <v>35</v>
      </c>
      <c r="D5" s="6" t="s">
        <v>29</v>
      </c>
      <c r="E5" s="6" t="s">
        <v>30</v>
      </c>
      <c r="F5" s="6" t="s">
        <v>20</v>
      </c>
      <c r="G5" s="6" t="s">
        <v>31</v>
      </c>
      <c r="H5" s="6" t="s">
        <v>32</v>
      </c>
      <c r="I5" s="6" t="s">
        <v>33</v>
      </c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1:37" x14ac:dyDescent="0.25">
      <c r="A6" s="1">
        <v>1</v>
      </c>
      <c r="B6" s="1">
        <v>1</v>
      </c>
      <c r="C6" s="49">
        <v>8</v>
      </c>
      <c r="D6" s="1" t="s">
        <v>56</v>
      </c>
      <c r="E6" s="1" t="s">
        <v>41</v>
      </c>
      <c r="F6" s="1" t="s">
        <v>22</v>
      </c>
      <c r="G6" s="13">
        <v>44507</v>
      </c>
      <c r="H6" s="2">
        <f>IF(ISBLANK(Backlog[[#This Row],[Completado en]]),"",Backlog[[#This Row],[Completado en]]-$C$1)</f>
        <v>13</v>
      </c>
      <c r="I6" s="1" t="str">
        <f>IF(ISBLANK(Backlog[[#This Row],[Completado en]]),"n","y")</f>
        <v>y</v>
      </c>
    </row>
    <row r="7" spans="1:37" x14ac:dyDescent="0.25">
      <c r="A7" s="1">
        <v>1</v>
      </c>
      <c r="B7" s="1">
        <v>2</v>
      </c>
      <c r="C7" s="49">
        <v>5</v>
      </c>
      <c r="D7" s="1" t="s">
        <v>55</v>
      </c>
      <c r="E7" s="1" t="s">
        <v>41</v>
      </c>
      <c r="F7" s="1" t="s">
        <v>22</v>
      </c>
      <c r="G7" s="13">
        <v>44507</v>
      </c>
      <c r="H7" s="2">
        <f>IF(ISBLANK(Backlog[[#This Row],[Completado en]]),"",Backlog[[#This Row],[Completado en]]-$C$1)</f>
        <v>13</v>
      </c>
      <c r="I7" s="1" t="str">
        <f>IF(ISBLANK(Backlog[[#This Row],[Completado en]]),"n","y")</f>
        <v>y</v>
      </c>
    </row>
    <row r="8" spans="1:37" x14ac:dyDescent="0.25">
      <c r="A8" s="1">
        <v>2</v>
      </c>
      <c r="B8" s="1">
        <v>3</v>
      </c>
      <c r="C8" s="49">
        <v>15</v>
      </c>
      <c r="D8" s="1" t="s">
        <v>42</v>
      </c>
      <c r="E8" s="1" t="s">
        <v>41</v>
      </c>
      <c r="F8" s="1" t="s">
        <v>22</v>
      </c>
      <c r="G8" s="13">
        <v>44517</v>
      </c>
      <c r="H8" s="2">
        <f>IF(ISBLANK(Backlog[[#This Row],[Completado en]]),"",Backlog[[#This Row],[Completado en]]-$C$1)</f>
        <v>23</v>
      </c>
      <c r="I8" s="1" t="str">
        <f>IF(ISBLANK(Backlog[[#This Row],[Completado en]]),"n","y")</f>
        <v>y</v>
      </c>
    </row>
    <row r="9" spans="1:37" x14ac:dyDescent="0.25">
      <c r="A9" s="1">
        <v>2</v>
      </c>
      <c r="B9" s="1">
        <v>4</v>
      </c>
      <c r="C9" s="1">
        <v>8</v>
      </c>
      <c r="D9" s="1" t="s">
        <v>43</v>
      </c>
      <c r="E9" s="1" t="s">
        <v>41</v>
      </c>
      <c r="F9" s="1" t="s">
        <v>22</v>
      </c>
      <c r="G9" s="13">
        <v>44517</v>
      </c>
      <c r="H9" s="2">
        <f>IF(ISBLANK(Backlog[[#This Row],[Completado en]]),"",Backlog[[#This Row],[Completado en]]-$C$1)</f>
        <v>23</v>
      </c>
      <c r="I9" s="1" t="str">
        <f>IF(ISBLANK(Backlog[[#This Row],[Completado en]]),"n","y")</f>
        <v>y</v>
      </c>
    </row>
    <row r="10" spans="1:37" x14ac:dyDescent="0.25">
      <c r="A10" s="1">
        <v>2</v>
      </c>
      <c r="B10" s="1">
        <v>5</v>
      </c>
      <c r="C10" s="1">
        <v>13</v>
      </c>
      <c r="D10" s="1" t="s">
        <v>44</v>
      </c>
      <c r="E10" s="1" t="s">
        <v>41</v>
      </c>
      <c r="F10" s="1" t="s">
        <v>22</v>
      </c>
      <c r="G10" s="13">
        <v>44517</v>
      </c>
      <c r="H10" s="2">
        <f>IF(ISBLANK(Backlog[[#This Row],[Completado en]]),"",Backlog[[#This Row],[Completado en]]-$C$1)</f>
        <v>23</v>
      </c>
      <c r="I10" s="1" t="str">
        <f>IF(ISBLANK(Backlog[[#This Row],[Completado en]]),"n","y")</f>
        <v>y</v>
      </c>
    </row>
    <row r="11" spans="1:37" ht="12.75" customHeight="1" x14ac:dyDescent="0.25">
      <c r="A11" s="1">
        <v>2</v>
      </c>
      <c r="B11" s="1">
        <v>6</v>
      </c>
      <c r="C11" s="1">
        <v>5</v>
      </c>
      <c r="D11" s="1" t="s">
        <v>45</v>
      </c>
      <c r="E11" s="1" t="s">
        <v>41</v>
      </c>
      <c r="F11" s="1" t="s">
        <v>22</v>
      </c>
      <c r="G11" s="13">
        <v>44517</v>
      </c>
      <c r="H11" s="2">
        <f>IF(ISBLANK(Backlog[[#This Row],[Completado en]]),"",Backlog[[#This Row],[Completado en]]-$C$1)</f>
        <v>23</v>
      </c>
      <c r="I11" s="1" t="str">
        <f>IF(ISBLANK(Backlog[[#This Row],[Completado en]]),"n","y")</f>
        <v>y</v>
      </c>
    </row>
    <row r="12" spans="1:37" ht="14.25" customHeight="1" x14ac:dyDescent="0.25">
      <c r="A12" s="1">
        <v>2</v>
      </c>
      <c r="B12" s="1">
        <v>7</v>
      </c>
      <c r="C12" s="1">
        <v>8</v>
      </c>
      <c r="D12" s="1" t="s">
        <v>46</v>
      </c>
      <c r="E12" s="1" t="s">
        <v>41</v>
      </c>
      <c r="F12" s="1" t="s">
        <v>22</v>
      </c>
      <c r="G12" s="13">
        <v>44517</v>
      </c>
      <c r="H12" s="2">
        <f>IF(ISBLANK(Backlog[[#This Row],[Completado en]]),"",Backlog[[#This Row],[Completado en]]-$C$1)</f>
        <v>23</v>
      </c>
      <c r="I12" s="1" t="str">
        <f>IF(ISBLANK(Backlog[[#This Row],[Completado en]]),"n","y")</f>
        <v>y</v>
      </c>
    </row>
    <row r="13" spans="1:37" s="26" customFormat="1" x14ac:dyDescent="0.25">
      <c r="A13" s="25">
        <v>2</v>
      </c>
      <c r="B13" s="44">
        <v>8</v>
      </c>
      <c r="C13" s="44">
        <v>4</v>
      </c>
      <c r="D13" s="25" t="s">
        <v>57</v>
      </c>
      <c r="E13" s="25" t="s">
        <v>41</v>
      </c>
      <c r="F13" s="1" t="s">
        <v>22</v>
      </c>
      <c r="G13" s="13">
        <v>44517</v>
      </c>
      <c r="H13" s="22">
        <f>IF(ISBLANK(Backlog[[#This Row],[Completado en]]),"",Backlog[[#This Row],[Completado en]]-$C$1)</f>
        <v>23</v>
      </c>
      <c r="I13" s="25" t="str">
        <f>IF(ISBLANK(Backlog[[#This Row],[Completado en]]),"n","y")</f>
        <v>y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</row>
    <row r="14" spans="1:37" x14ac:dyDescent="0.25">
      <c r="A14" s="1">
        <v>3</v>
      </c>
      <c r="B14" s="1">
        <v>9</v>
      </c>
      <c r="C14" s="1">
        <v>13</v>
      </c>
      <c r="D14" s="1" t="s">
        <v>58</v>
      </c>
      <c r="E14" s="25" t="s">
        <v>41</v>
      </c>
      <c r="F14" s="1" t="s">
        <v>22</v>
      </c>
      <c r="G14" s="13">
        <v>44538</v>
      </c>
      <c r="H14" s="2">
        <f>IF(ISBLANK(Backlog[[#This Row],[Completado en]]),"",Backlog[[#This Row],[Completado en]]-$C$1)</f>
        <v>44</v>
      </c>
      <c r="I14" s="1" t="str">
        <f>IF(ISBLANK(Backlog[[#This Row],[Completado en]]),"n","y")</f>
        <v>y</v>
      </c>
    </row>
    <row r="15" spans="1:37" x14ac:dyDescent="0.25">
      <c r="A15" s="1">
        <v>3</v>
      </c>
      <c r="B15" s="1">
        <v>10</v>
      </c>
      <c r="C15" s="1">
        <v>3</v>
      </c>
      <c r="D15" s="1" t="s">
        <v>47</v>
      </c>
      <c r="E15" s="25" t="s">
        <v>41</v>
      </c>
      <c r="F15" s="1" t="s">
        <v>23</v>
      </c>
      <c r="G15" s="1"/>
      <c r="H15" s="2" t="str">
        <f>IF(ISBLANK(Backlog[[#This Row],[Completado en]]),"",Backlog[[#This Row],[Completado en]]-$C$1)</f>
        <v/>
      </c>
      <c r="I15" s="1" t="str">
        <f>IF(ISBLANK(Backlog[[#This Row],[Completado en]]),"n","y")</f>
        <v>n</v>
      </c>
    </row>
    <row r="16" spans="1:37" x14ac:dyDescent="0.25">
      <c r="A16" s="1">
        <v>3</v>
      </c>
      <c r="B16" s="1">
        <v>11</v>
      </c>
      <c r="C16" s="1">
        <v>4</v>
      </c>
      <c r="D16" s="51" t="s">
        <v>48</v>
      </c>
      <c r="E16" s="25" t="s">
        <v>41</v>
      </c>
      <c r="F16" s="1" t="s">
        <v>23</v>
      </c>
      <c r="G16" s="1"/>
      <c r="H16" s="2" t="str">
        <f>IF(ISBLANK(Backlog[[#This Row],[Completado en]]),"",Backlog[[#This Row],[Completado en]]-$C$1)</f>
        <v/>
      </c>
      <c r="I16" s="1" t="str">
        <f>IF(ISBLANK(Backlog[[#This Row],[Completado en]]),"n","y")</f>
        <v>n</v>
      </c>
    </row>
    <row r="17" spans="1:37" x14ac:dyDescent="0.25">
      <c r="A17" s="1">
        <v>3</v>
      </c>
      <c r="B17" s="1">
        <v>12</v>
      </c>
      <c r="C17" s="1">
        <v>4</v>
      </c>
      <c r="D17" s="52" t="s">
        <v>49</v>
      </c>
      <c r="E17" s="25" t="s">
        <v>41</v>
      </c>
      <c r="F17" s="1" t="s">
        <v>23</v>
      </c>
      <c r="G17" s="1"/>
      <c r="H17" s="2" t="str">
        <f>IF(ISBLANK(Backlog[[#This Row],[Completado en]]),"",Backlog[[#This Row],[Completado en]]-$C$1)</f>
        <v/>
      </c>
      <c r="I17" s="1" t="str">
        <f>IF(ISBLANK(Backlog[[#This Row],[Completado en]]),"n","y")</f>
        <v>n</v>
      </c>
    </row>
    <row r="18" spans="1:37" x14ac:dyDescent="0.25">
      <c r="A18" s="1">
        <v>3</v>
      </c>
      <c r="B18" s="1">
        <v>13</v>
      </c>
      <c r="C18" s="1">
        <v>3</v>
      </c>
      <c r="D18" s="51" t="s">
        <v>50</v>
      </c>
      <c r="E18" s="25" t="s">
        <v>41</v>
      </c>
      <c r="F18" s="1" t="s">
        <v>22</v>
      </c>
      <c r="G18" s="13">
        <v>44538</v>
      </c>
      <c r="H18" s="2">
        <f>IF(ISBLANK(Backlog[[#This Row],[Completado en]]),"",Backlog[[#This Row],[Completado en]]-$C$1)</f>
        <v>44</v>
      </c>
      <c r="I18" s="1" t="str">
        <f>IF(ISBLANK(Backlog[[#This Row],[Completado en]]),"n","y")</f>
        <v>y</v>
      </c>
    </row>
    <row r="19" spans="1:37" x14ac:dyDescent="0.25">
      <c r="A19" s="1">
        <v>3</v>
      </c>
      <c r="B19" s="1">
        <v>14</v>
      </c>
      <c r="C19" s="1">
        <v>2</v>
      </c>
      <c r="D19" s="50" t="s">
        <v>51</v>
      </c>
      <c r="E19" s="25" t="s">
        <v>41</v>
      </c>
      <c r="F19" s="1" t="s">
        <v>23</v>
      </c>
      <c r="G19" s="13"/>
      <c r="H19" s="2" t="str">
        <f>IF(ISBLANK(Backlog[[#This Row],[Completado en]]),"",Backlog[[#This Row],[Completado en]]-$C$1)</f>
        <v/>
      </c>
      <c r="I19" s="1" t="str">
        <f>IF(ISBLANK(Backlog[[#This Row],[Completado en]]),"n","y")</f>
        <v>n</v>
      </c>
    </row>
    <row r="20" spans="1:37" x14ac:dyDescent="0.25">
      <c r="A20" s="1">
        <v>3</v>
      </c>
      <c r="B20" s="1">
        <v>15</v>
      </c>
      <c r="C20" s="1">
        <v>2</v>
      </c>
      <c r="D20" s="50" t="s">
        <v>52</v>
      </c>
      <c r="E20" s="25" t="s">
        <v>41</v>
      </c>
      <c r="F20" s="1" t="s">
        <v>23</v>
      </c>
      <c r="G20" s="1"/>
      <c r="H20" s="2" t="str">
        <f>IF(ISBLANK(Backlog[[#This Row],[Completado en]]),"",Backlog[[#This Row],[Completado en]]-$C$1)</f>
        <v/>
      </c>
      <c r="I20" s="1" t="str">
        <f>IF(ISBLANK(Backlog[[#This Row],[Completado en]]),"n","y")</f>
        <v>n</v>
      </c>
    </row>
    <row r="21" spans="1:37" x14ac:dyDescent="0.25">
      <c r="A21" s="1">
        <v>3</v>
      </c>
      <c r="B21" s="1">
        <v>16</v>
      </c>
      <c r="C21" s="1">
        <v>2</v>
      </c>
      <c r="D21" s="50" t="s">
        <v>53</v>
      </c>
      <c r="E21" s="25" t="s">
        <v>41</v>
      </c>
      <c r="F21" s="1" t="s">
        <v>23</v>
      </c>
      <c r="G21" s="1"/>
      <c r="H21" s="2" t="str">
        <f>IF(ISBLANK(Backlog[[#This Row],[Completado en]]),"",Backlog[[#This Row],[Completado en]]-$C$1)</f>
        <v/>
      </c>
      <c r="I21" s="1" t="str">
        <f>IF(ISBLANK(Backlog[[#This Row],[Completado en]]),"n","y")</f>
        <v>n</v>
      </c>
    </row>
    <row r="22" spans="1:37" x14ac:dyDescent="0.25">
      <c r="A22" s="1">
        <v>3</v>
      </c>
      <c r="B22" s="1">
        <v>17</v>
      </c>
      <c r="C22" s="1">
        <v>2</v>
      </c>
      <c r="D22" s="50" t="s">
        <v>54</v>
      </c>
      <c r="E22" s="25" t="s">
        <v>41</v>
      </c>
      <c r="F22" s="1" t="s">
        <v>23</v>
      </c>
      <c r="G22" s="1"/>
      <c r="H22" s="2" t="str">
        <f>IF(ISBLANK(Backlog[[#This Row],[Completado en]]),"",Backlog[[#This Row],[Completado en]]-$C$1)</f>
        <v/>
      </c>
      <c r="I22" s="1" t="str">
        <f>IF(ISBLANK(Backlog[[#This Row],[Completado en]]),"n","y")</f>
        <v>n</v>
      </c>
    </row>
    <row r="23" spans="1:37" x14ac:dyDescent="0.25">
      <c r="A23" s="1"/>
      <c r="B23" s="1"/>
      <c r="C23" s="1"/>
      <c r="D23" s="1"/>
      <c r="E23" s="1"/>
      <c r="F23" s="1"/>
      <c r="G23" s="1"/>
      <c r="H23" s="2" t="str">
        <f>IF(ISBLANK(Backlog[[#This Row],[Completado en]]),"",Backlog[[#This Row],[Completado en]]-$C$1)</f>
        <v/>
      </c>
      <c r="I23" s="1" t="str">
        <f>IF(ISBLANK(Backlog[[#This Row],[Completado en]]),"n","y")</f>
        <v>n</v>
      </c>
    </row>
    <row r="24" spans="1:37" s="26" customFormat="1" x14ac:dyDescent="0.25">
      <c r="A24" s="46" t="s">
        <v>34</v>
      </c>
      <c r="B24" s="47"/>
      <c r="C24" s="47">
        <f>SUBTOTAL(109,Backlog[Puntos historia])</f>
        <v>101</v>
      </c>
      <c r="D24" s="47"/>
      <c r="E24" s="47"/>
      <c r="F24" s="47"/>
      <c r="G24" s="47"/>
      <c r="H24" s="48"/>
      <c r="I24" s="48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</row>
    <row r="25" spans="1:37" x14ac:dyDescent="0.25">
      <c r="A25" s="27"/>
      <c r="B25" s="27"/>
      <c r="C25" s="27"/>
      <c r="D25" s="27"/>
      <c r="E25" s="27"/>
      <c r="F25" s="27"/>
      <c r="G25" s="27"/>
      <c r="H25" s="29"/>
      <c r="I25" s="29"/>
    </row>
    <row r="26" spans="1:37" x14ac:dyDescent="0.25">
      <c r="A26" s="27"/>
      <c r="B26" s="27"/>
      <c r="C26" s="27"/>
      <c r="D26" s="27"/>
      <c r="E26" s="27"/>
      <c r="F26" s="27"/>
      <c r="G26" s="27"/>
      <c r="H26" s="29"/>
      <c r="I26" s="29"/>
    </row>
    <row r="27" spans="1:37" x14ac:dyDescent="0.25">
      <c r="A27" s="27"/>
      <c r="B27" s="27"/>
      <c r="C27" s="27"/>
      <c r="D27" s="27"/>
      <c r="E27" s="27"/>
      <c r="F27" s="27"/>
      <c r="G27" s="27"/>
      <c r="H27" s="29"/>
      <c r="I27" s="29"/>
    </row>
    <row r="28" spans="1:37" x14ac:dyDescent="0.25">
      <c r="A28" s="27"/>
      <c r="B28" s="27"/>
      <c r="C28" s="27"/>
      <c r="D28" s="27"/>
      <c r="E28" s="27"/>
      <c r="F28" s="27"/>
      <c r="G28" s="27"/>
      <c r="H28" s="29"/>
      <c r="I28" s="29"/>
    </row>
    <row r="29" spans="1:37" x14ac:dyDescent="0.25">
      <c r="A29" s="27"/>
      <c r="B29" s="27"/>
      <c r="C29" s="27"/>
      <c r="D29" s="27"/>
      <c r="E29" s="27"/>
      <c r="F29" s="27"/>
      <c r="G29" s="27"/>
      <c r="H29" s="43"/>
      <c r="I29" s="43"/>
    </row>
    <row r="30" spans="1:37" x14ac:dyDescent="0.25">
      <c r="A30" s="27"/>
      <c r="B30" s="27"/>
      <c r="C30" s="27"/>
      <c r="D30" s="27"/>
      <c r="E30" s="27"/>
      <c r="F30" s="27"/>
      <c r="G30" s="27"/>
      <c r="H30" s="43"/>
      <c r="I30" s="43"/>
    </row>
    <row r="31" spans="1:37" x14ac:dyDescent="0.25">
      <c r="A31" s="27"/>
      <c r="B31" s="27"/>
      <c r="C31" s="27"/>
      <c r="D31" s="27"/>
      <c r="E31" s="27"/>
      <c r="F31" s="27"/>
      <c r="G31" s="27"/>
      <c r="H31" s="43"/>
      <c r="I31" s="43"/>
    </row>
    <row r="32" spans="1:37" x14ac:dyDescent="0.25">
      <c r="A32" s="27"/>
      <c r="B32" s="27"/>
      <c r="C32" s="27"/>
      <c r="D32" s="27"/>
      <c r="E32" s="27"/>
      <c r="F32" s="27"/>
      <c r="G32" s="27"/>
      <c r="H32" s="29"/>
      <c r="I32" s="29"/>
    </row>
    <row r="33" spans="1:9" x14ac:dyDescent="0.25">
      <c r="A33" s="29"/>
      <c r="B33" s="29"/>
      <c r="C33" s="29"/>
      <c r="D33" s="29"/>
      <c r="E33" s="29"/>
      <c r="F33" s="29"/>
      <c r="G33" s="29"/>
      <c r="H33" s="29"/>
      <c r="I33" s="29"/>
    </row>
    <row r="34" spans="1:9" x14ac:dyDescent="0.25">
      <c r="A34" s="29"/>
      <c r="B34" s="29"/>
      <c r="C34" s="29"/>
      <c r="D34" s="29"/>
      <c r="E34" s="29"/>
      <c r="F34" s="29"/>
      <c r="G34" s="29"/>
      <c r="H34" s="29"/>
      <c r="I34" s="29"/>
    </row>
    <row r="35" spans="1:9" x14ac:dyDescent="0.25">
      <c r="A35" s="29"/>
      <c r="B35" s="29"/>
      <c r="C35" s="29"/>
      <c r="D35" s="29"/>
      <c r="E35" s="29"/>
      <c r="F35" s="29"/>
      <c r="G35" s="29"/>
      <c r="H35" s="29"/>
      <c r="I35" s="29"/>
    </row>
    <row r="36" spans="1:9" x14ac:dyDescent="0.25">
      <c r="A36" s="29"/>
      <c r="B36" s="29"/>
      <c r="C36" s="29"/>
      <c r="D36" s="29"/>
      <c r="E36" s="29"/>
      <c r="F36" s="29"/>
      <c r="G36" s="29"/>
      <c r="H36" s="29"/>
      <c r="I36" s="29"/>
    </row>
    <row r="37" spans="1:9" x14ac:dyDescent="0.25">
      <c r="A37" s="29"/>
      <c r="B37" s="29"/>
      <c r="C37" s="29"/>
      <c r="D37" s="29"/>
      <c r="E37" s="29"/>
      <c r="F37" s="29"/>
      <c r="G37" s="29"/>
      <c r="H37" s="29"/>
      <c r="I37" s="29"/>
    </row>
    <row r="38" spans="1:9" x14ac:dyDescent="0.25">
      <c r="A38" s="29"/>
      <c r="B38" s="29"/>
      <c r="C38" s="29"/>
      <c r="D38" s="29"/>
      <c r="E38" s="29"/>
      <c r="F38" s="29"/>
      <c r="G38" s="29"/>
      <c r="H38" s="29"/>
      <c r="I38" s="29"/>
    </row>
    <row r="39" spans="1:9" x14ac:dyDescent="0.25">
      <c r="A39" s="29"/>
      <c r="B39" s="29"/>
      <c r="C39" s="29"/>
      <c r="D39" s="29"/>
      <c r="E39" s="29"/>
      <c r="F39" s="29"/>
      <c r="G39" s="29"/>
      <c r="H39" s="29"/>
      <c r="I39" s="29"/>
    </row>
    <row r="40" spans="1:9" x14ac:dyDescent="0.25">
      <c r="A40" s="29"/>
      <c r="B40" s="29"/>
      <c r="C40" s="29"/>
      <c r="D40" s="29"/>
      <c r="E40" s="29"/>
      <c r="F40" s="29"/>
      <c r="G40" s="29"/>
      <c r="H40" s="29"/>
      <c r="I40" s="29"/>
    </row>
    <row r="41" spans="1:9" x14ac:dyDescent="0.25">
      <c r="A41" s="29"/>
      <c r="B41" s="29"/>
      <c r="C41" s="29"/>
      <c r="D41" s="29"/>
      <c r="E41" s="29"/>
      <c r="F41" s="29"/>
      <c r="G41" s="29"/>
      <c r="H41" s="29"/>
      <c r="I41" s="29"/>
    </row>
    <row r="42" spans="1:9" x14ac:dyDescent="0.25">
      <c r="A42" s="29"/>
      <c r="B42" s="29"/>
      <c r="C42" s="29"/>
      <c r="D42" s="29"/>
      <c r="E42" s="29"/>
      <c r="F42" s="29"/>
      <c r="G42" s="29"/>
      <c r="H42" s="29"/>
      <c r="I42" s="29"/>
    </row>
    <row r="43" spans="1:9" x14ac:dyDescent="0.25">
      <c r="A43" s="29"/>
      <c r="B43" s="29"/>
      <c r="C43" s="29"/>
      <c r="D43" s="29"/>
      <c r="E43" s="29"/>
      <c r="F43" s="29"/>
      <c r="G43" s="29"/>
      <c r="H43" s="29"/>
      <c r="I43" s="29"/>
    </row>
    <row r="44" spans="1:9" x14ac:dyDescent="0.25">
      <c r="A44" s="29"/>
      <c r="B44" s="29"/>
      <c r="C44" s="29"/>
      <c r="D44" s="29"/>
      <c r="E44" s="29"/>
      <c r="F44" s="29"/>
      <c r="G44" s="29"/>
      <c r="H44" s="29"/>
      <c r="I44" s="29"/>
    </row>
    <row r="45" spans="1:9" x14ac:dyDescent="0.25">
      <c r="A45" s="29"/>
      <c r="B45" s="29"/>
      <c r="C45" s="29"/>
      <c r="D45" s="29"/>
      <c r="E45" s="29"/>
      <c r="F45" s="29"/>
      <c r="G45" s="29"/>
      <c r="H45" s="29"/>
      <c r="I45" s="29"/>
    </row>
    <row r="46" spans="1:9" x14ac:dyDescent="0.25">
      <c r="A46" s="29"/>
      <c r="B46" s="29"/>
      <c r="C46" s="29"/>
      <c r="D46" s="29"/>
      <c r="E46" s="29"/>
      <c r="F46" s="29"/>
      <c r="G46" s="29"/>
      <c r="H46" s="29"/>
      <c r="I46" s="29"/>
    </row>
    <row r="47" spans="1:9" x14ac:dyDescent="0.25">
      <c r="A47" s="29"/>
      <c r="B47" s="29"/>
      <c r="C47" s="29"/>
      <c r="D47" s="29"/>
      <c r="E47" s="29"/>
      <c r="F47" s="29"/>
      <c r="G47" s="29"/>
      <c r="H47" s="29"/>
      <c r="I47" s="29"/>
    </row>
    <row r="48" spans="1:9" x14ac:dyDescent="0.25">
      <c r="A48" s="29"/>
      <c r="B48" s="29"/>
      <c r="C48" s="29"/>
      <c r="D48" s="29"/>
      <c r="E48" s="29"/>
      <c r="F48" s="29"/>
      <c r="G48" s="29"/>
      <c r="H48" s="29"/>
      <c r="I48" s="29"/>
    </row>
    <row r="49" spans="1:9" x14ac:dyDescent="0.25">
      <c r="A49" s="29"/>
      <c r="B49" s="29"/>
      <c r="C49" s="29"/>
      <c r="D49" s="29"/>
      <c r="E49" s="29"/>
      <c r="F49" s="29"/>
      <c r="G49" s="29"/>
      <c r="H49" s="29"/>
      <c r="I49" s="29"/>
    </row>
    <row r="50" spans="1:9" x14ac:dyDescent="0.25">
      <c r="A50" s="29"/>
      <c r="B50" s="29"/>
      <c r="C50" s="29"/>
      <c r="D50" s="29"/>
      <c r="E50" s="29"/>
      <c r="F50" s="29"/>
      <c r="G50" s="29"/>
      <c r="H50" s="29"/>
      <c r="I50" s="29"/>
    </row>
    <row r="51" spans="1:9" x14ac:dyDescent="0.25">
      <c r="A51" s="29"/>
      <c r="B51" s="29"/>
      <c r="C51" s="29"/>
      <c r="D51" s="29"/>
      <c r="E51" s="29"/>
      <c r="F51" s="29"/>
      <c r="G51" s="29"/>
      <c r="H51" s="29"/>
      <c r="I51" s="29"/>
    </row>
    <row r="52" spans="1:9" x14ac:dyDescent="0.25">
      <c r="A52" s="29"/>
      <c r="B52" s="29"/>
      <c r="C52" s="29"/>
      <c r="D52" s="29"/>
      <c r="E52" s="29"/>
      <c r="F52" s="29"/>
      <c r="G52" s="29"/>
      <c r="H52" s="29"/>
      <c r="I52" s="29"/>
    </row>
    <row r="53" spans="1:9" x14ac:dyDescent="0.25">
      <c r="A53" s="29"/>
      <c r="B53" s="29"/>
      <c r="C53" s="29"/>
      <c r="D53" s="29"/>
      <c r="E53" s="29"/>
      <c r="F53" s="29"/>
      <c r="G53" s="29"/>
      <c r="H53" s="29"/>
      <c r="I53" s="29"/>
    </row>
    <row r="54" spans="1:9" x14ac:dyDescent="0.25">
      <c r="A54" s="29"/>
      <c r="B54" s="29"/>
      <c r="C54" s="29"/>
      <c r="D54" s="29"/>
      <c r="E54" s="29"/>
      <c r="F54" s="29"/>
      <c r="G54" s="29"/>
      <c r="H54" s="29"/>
      <c r="I54" s="29"/>
    </row>
    <row r="55" spans="1:9" x14ac:dyDescent="0.25">
      <c r="A55" s="29"/>
      <c r="B55" s="29"/>
      <c r="C55" s="29"/>
      <c r="D55" s="29"/>
      <c r="E55" s="29"/>
      <c r="F55" s="29"/>
      <c r="G55" s="29"/>
      <c r="H55" s="29"/>
      <c r="I55" s="29"/>
    </row>
    <row r="56" spans="1:9" x14ac:dyDescent="0.25">
      <c r="A56" s="29"/>
      <c r="B56" s="29"/>
      <c r="C56" s="29"/>
      <c r="D56" s="29"/>
      <c r="E56" s="29"/>
      <c r="F56" s="29"/>
      <c r="G56" s="29"/>
      <c r="H56" s="29"/>
      <c r="I56" s="29"/>
    </row>
    <row r="57" spans="1:9" x14ac:dyDescent="0.25">
      <c r="A57" s="29"/>
      <c r="B57" s="29"/>
      <c r="C57" s="29"/>
      <c r="D57" s="29"/>
      <c r="E57" s="29"/>
      <c r="F57" s="29"/>
      <c r="G57" s="29"/>
      <c r="H57" s="29"/>
      <c r="I57" s="29"/>
    </row>
    <row r="58" spans="1:9" x14ac:dyDescent="0.25">
      <c r="A58" s="29"/>
      <c r="B58" s="29"/>
      <c r="C58" s="29"/>
      <c r="D58" s="29"/>
      <c r="E58" s="29"/>
      <c r="F58" s="29"/>
      <c r="G58" s="29"/>
      <c r="H58" s="29"/>
      <c r="I58" s="29"/>
    </row>
    <row r="59" spans="1:9" x14ac:dyDescent="0.25">
      <c r="A59" s="29"/>
      <c r="B59" s="29"/>
      <c r="C59" s="29"/>
      <c r="D59" s="29"/>
      <c r="E59" s="29"/>
      <c r="F59" s="29"/>
      <c r="G59" s="29"/>
      <c r="H59" s="29"/>
      <c r="I59" s="29"/>
    </row>
    <row r="60" spans="1:9" x14ac:dyDescent="0.25">
      <c r="A60" s="29"/>
      <c r="B60" s="29"/>
      <c r="C60" s="29"/>
      <c r="D60" s="29"/>
      <c r="E60" s="29"/>
      <c r="F60" s="29"/>
      <c r="G60" s="29"/>
      <c r="H60" s="29"/>
      <c r="I60" s="29"/>
    </row>
    <row r="61" spans="1:9" x14ac:dyDescent="0.25">
      <c r="A61" s="29"/>
      <c r="B61" s="29"/>
      <c r="C61" s="29"/>
      <c r="D61" s="29"/>
      <c r="E61" s="29"/>
      <c r="F61" s="29"/>
      <c r="G61" s="29"/>
      <c r="H61" s="29"/>
      <c r="I61" s="29"/>
    </row>
    <row r="62" spans="1:9" x14ac:dyDescent="0.25">
      <c r="A62" s="29"/>
      <c r="B62" s="29"/>
      <c r="C62" s="29"/>
      <c r="D62" s="29"/>
      <c r="E62" s="29"/>
      <c r="F62" s="29"/>
      <c r="G62" s="29"/>
      <c r="H62" s="29"/>
      <c r="I62" s="29"/>
    </row>
    <row r="63" spans="1:9" x14ac:dyDescent="0.25">
      <c r="H63" s="29"/>
      <c r="I63" s="29"/>
    </row>
  </sheetData>
  <dataValidations count="4">
    <dataValidation type="date" operator="greaterThanOrEqual" allowBlank="1" showInputMessage="1" showErrorMessage="1" sqref="G6:G13" xr:uid="{00000000-0002-0000-0100-000000000000}">
      <formula1>43723</formula1>
    </dataValidation>
    <dataValidation type="custom" allowBlank="1" showInputMessage="1" showErrorMessage="1" sqref="B5 B1 B25:B1048576" xr:uid="{00000000-0002-0000-0100-000001000000}">
      <formula1>COUNTIF($A:$A,A1)=1</formula1>
    </dataValidation>
    <dataValidation type="custom" allowBlank="1" showInputMessage="1" showErrorMessage="1" errorTitle="Doppelte ID" error="DIe ID wurde bereits vergeben" sqref="B8:B22" xr:uid="{00000000-0002-0000-0100-000002000000}">
      <formula1>COUNTIF($B:$B,B5)=1</formula1>
    </dataValidation>
    <dataValidation type="custom" allowBlank="1" showInputMessage="1" showErrorMessage="1" errorTitle="Doppelte ID" error="DIe ID wurde bereits vergeben" sqref="B6:B7" xr:uid="{00000000-0002-0000-0100-000003000000}">
      <formula1>COUNTIF($B:$B,B1)=1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4000000}">
          <x14:formula1>
            <xm:f>Überblick!$A$22:$A$31</xm:f>
          </x14:formula1>
          <xm:sqref>E6:E22</xm:sqref>
        </x14:dataValidation>
        <x14:dataValidation type="list" allowBlank="1" showInputMessage="1" showErrorMessage="1" xr:uid="{00000000-0002-0000-0100-000005000000}">
          <x14:formula1>
            <xm:f>Überblick!$A$36:$A$38</xm:f>
          </x14:formula1>
          <xm:sqref>F6:F22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tabSelected="1" workbookViewId="0">
      <selection activeCell="J12" sqref="J12"/>
    </sheetView>
  </sheetViews>
  <sheetFormatPr baseColWidth="10" defaultColWidth="10.625" defaultRowHeight="15.75" x14ac:dyDescent="0.25"/>
  <cols>
    <col min="1" max="1" width="20.375" customWidth="1"/>
    <col min="2" max="2" width="19.625" customWidth="1"/>
    <col min="3" max="3" width="17.375" customWidth="1"/>
    <col min="4" max="4" width="29.625" customWidth="1"/>
    <col min="5" max="5" width="10.875" hidden="1" customWidth="1"/>
  </cols>
  <sheetData>
    <row r="1" spans="1:5" x14ac:dyDescent="0.25">
      <c r="A1" s="27"/>
      <c r="B1" s="42"/>
      <c r="C1" s="42"/>
      <c r="D1" s="42"/>
      <c r="E1" s="27"/>
    </row>
    <row r="2" spans="1:5" x14ac:dyDescent="0.25">
      <c r="A2" s="56" t="s">
        <v>34</v>
      </c>
      <c r="B2" s="56"/>
      <c r="C2" s="56"/>
      <c r="D2" s="12"/>
      <c r="E2" s="1"/>
    </row>
    <row r="3" spans="1:5" x14ac:dyDescent="0.25">
      <c r="A3" s="1" t="s">
        <v>32</v>
      </c>
      <c r="B3" s="1" t="s">
        <v>37</v>
      </c>
      <c r="C3" s="1" t="s">
        <v>38</v>
      </c>
      <c r="D3" s="1" t="s">
        <v>39</v>
      </c>
      <c r="E3" s="1" t="s">
        <v>1</v>
      </c>
    </row>
    <row r="4" spans="1:5" x14ac:dyDescent="0.25">
      <c r="A4" s="1">
        <v>0</v>
      </c>
      <c r="B4" s="2">
        <f>Backlog[[#Totals],[Puntos historia]]-(Backlog[[#Totals],[Puntos historia]]/Überblick!$E$6*Tabelle2[[#This Row],[Día de sprint ]])</f>
        <v>101</v>
      </c>
      <c r="C4" s="1">
        <v>90</v>
      </c>
      <c r="D4" s="1">
        <v>1</v>
      </c>
      <c r="E4" s="1" t="str">
        <f ca="1">IF(NOW()&gt;=Backlog!$C$1+Tabelle2[[#This Row],[Día de sprint ]],"y","n")</f>
        <v>y</v>
      </c>
    </row>
    <row r="5" spans="1:5" x14ac:dyDescent="0.25">
      <c r="A5" s="1">
        <v>4</v>
      </c>
      <c r="B5" s="2">
        <f>Backlog[[#Totals],[Puntos historia]]-(Backlog[[#Totals],[Puntos historia]]/Überblick!$E$6*Tabelle2[[#This Row],[Día de sprint ]])</f>
        <v>92.022222222222226</v>
      </c>
      <c r="C5" s="1">
        <v>85</v>
      </c>
      <c r="D5" s="1">
        <v>13</v>
      </c>
      <c r="E5" s="1" t="str">
        <f ca="1">IF(NOW()&gt;=Backlog!$C$1+Tabelle2[[#This Row],[Día de sprint ]],"y","n")</f>
        <v>y</v>
      </c>
    </row>
    <row r="6" spans="1:5" x14ac:dyDescent="0.25">
      <c r="A6" s="1">
        <v>8</v>
      </c>
      <c r="B6" s="2">
        <f>Backlog[[#Totals],[Puntos historia]]-(Backlog[[#Totals],[Puntos historia]]/Überblick!$E$6*Tabelle2[[#This Row],[Día de sprint ]])</f>
        <v>83.044444444444451</v>
      </c>
      <c r="C6" s="1">
        <v>76</v>
      </c>
      <c r="D6" s="1">
        <v>9</v>
      </c>
      <c r="E6" s="1" t="str">
        <f ca="1">IF(NOW()&gt;=Backlog!$C$1+Tabelle2[[#This Row],[Día de sprint ]],"y","n")</f>
        <v>y</v>
      </c>
    </row>
    <row r="7" spans="1:5" x14ac:dyDescent="0.25">
      <c r="A7" s="1">
        <v>12</v>
      </c>
      <c r="B7" s="2">
        <f>Backlog[[#Totals],[Puntos historia]]-(Backlog[[#Totals],[Puntos historia]]/Überblick!$E$6*Tabelle2[[#This Row],[Día de sprint ]])</f>
        <v>74.066666666666663</v>
      </c>
      <c r="C7" s="1">
        <v>70</v>
      </c>
      <c r="D7" s="1">
        <v>20</v>
      </c>
      <c r="E7" s="1" t="str">
        <f ca="1">IF(NOW()&gt;=Backlog!$C$1+Tabelle2[[#This Row],[Día de sprint ]],"y","n")</f>
        <v>y</v>
      </c>
    </row>
    <row r="8" spans="1:5" x14ac:dyDescent="0.25">
      <c r="A8" s="1">
        <v>16</v>
      </c>
      <c r="B8" s="2">
        <f>Backlog[[#Totals],[Puntos historia]]-(Backlog[[#Totals],[Puntos historia]]/Überblick!$E$6*Tabelle2[[#This Row],[Día de sprint ]])</f>
        <v>65.088888888888889</v>
      </c>
      <c r="C8" s="1">
        <v>62</v>
      </c>
      <c r="D8" s="1">
        <v>2</v>
      </c>
      <c r="E8" s="1" t="str">
        <f ca="1">IF(NOW()&gt;=Backlog!$C$1+Tabelle2[[#This Row],[Día de sprint ]],"y","n")</f>
        <v>y</v>
      </c>
    </row>
    <row r="9" spans="1:5" x14ac:dyDescent="0.25">
      <c r="A9" s="1">
        <v>20</v>
      </c>
      <c r="B9" s="2">
        <f>Backlog[[#Totals],[Puntos historia]]-(Backlog[[#Totals],[Puntos historia]]/Überblick!$E$6*Tabelle2[[#This Row],[Día de sprint ]])</f>
        <v>56.111111111111114</v>
      </c>
      <c r="C9" s="1">
        <v>50</v>
      </c>
      <c r="D9" s="1">
        <v>6</v>
      </c>
      <c r="E9" s="1" t="str">
        <f ca="1">IF(NOW()&gt;=Backlog!$C$1+Tabelle2[[#This Row],[Día de sprint ]],"y","n")</f>
        <v>y</v>
      </c>
    </row>
    <row r="10" spans="1:5" x14ac:dyDescent="0.25">
      <c r="A10" s="1">
        <v>24</v>
      </c>
      <c r="B10" s="2">
        <f>Backlog[[#Totals],[Puntos historia]]-(Backlog[[#Totals],[Puntos historia]]/Überblick!$E$6*Tabelle2[[#This Row],[Día de sprint ]])</f>
        <v>47.133333333333333</v>
      </c>
      <c r="C10" s="1">
        <v>20</v>
      </c>
      <c r="D10" s="1">
        <v>16</v>
      </c>
      <c r="E10" s="1" t="str">
        <f ca="1">IF(NOW()&gt;=Backlog!$C$1+Tabelle2[[#This Row],[Día de sprint ]],"y","n")</f>
        <v>y</v>
      </c>
    </row>
    <row r="11" spans="1:5" x14ac:dyDescent="0.25">
      <c r="A11" s="1">
        <v>28</v>
      </c>
      <c r="B11" s="2">
        <f>Backlog[[#Totals],[Puntos historia]]-(Backlog[[#Totals],[Puntos historia]]/Überblick!$E$6*Tabelle2[[#This Row],[Día de sprint ]])</f>
        <v>38.155555555555551</v>
      </c>
      <c r="C11" s="1">
        <v>0</v>
      </c>
      <c r="D11" s="1">
        <v>2</v>
      </c>
      <c r="E11" s="1" t="str">
        <f ca="1">IF(NOW()&gt;=Backlog!$C$1+Tabelle2[[#This Row],[Día de sprint ]],"y","n")</f>
        <v>y</v>
      </c>
    </row>
    <row r="12" spans="1:5" x14ac:dyDescent="0.25">
      <c r="A12" s="1">
        <v>32</v>
      </c>
      <c r="B12" s="2">
        <f>Backlog[[#Totals],[Puntos historia]]-(Backlog[[#Totals],[Puntos historia]]/Überblick!$E$6*Tabelle2[[#This Row],[Día de sprint ]])</f>
        <v>29.177777777777777</v>
      </c>
      <c r="C12" s="1">
        <v>2</v>
      </c>
      <c r="D12" s="1">
        <v>2</v>
      </c>
      <c r="E12" s="1" t="str">
        <f ca="1">IF(NOW()&gt;=Backlog!$C$1+Tabelle2[[#This Row],[Día de sprint ]],"y","n")</f>
        <v>y</v>
      </c>
    </row>
    <row r="13" spans="1:5" x14ac:dyDescent="0.25">
      <c r="A13" s="1">
        <v>36</v>
      </c>
      <c r="B13" s="2">
        <f>Backlog[[#Totals],[Puntos historia]]-(Backlog[[#Totals],[Puntos historia]]/Überblick!$E$6*Tabelle2[[#This Row],[Día de sprint ]])</f>
        <v>20.200000000000003</v>
      </c>
      <c r="C13" s="1">
        <v>2</v>
      </c>
      <c r="D13" s="1">
        <v>3</v>
      </c>
      <c r="E13" s="1" t="str">
        <f ca="1">IF(NOW()&gt;=Backlog!$C$1+Tabelle2[[#This Row],[Día de sprint ]],"y","n")</f>
        <v>y</v>
      </c>
    </row>
    <row r="14" spans="1:5" x14ac:dyDescent="0.25">
      <c r="A14" s="1">
        <v>40</v>
      </c>
      <c r="B14" s="2">
        <f>Backlog[[#Totals],[Puntos historia]]-(Backlog[[#Totals],[Puntos historia]]/Überblick!$E$6*Tabelle2[[#This Row],[Día de sprint ]])</f>
        <v>11.222222222222229</v>
      </c>
      <c r="C14" s="1">
        <v>7</v>
      </c>
      <c r="D14" s="53">
        <v>6</v>
      </c>
      <c r="E14" s="53" t="str">
        <f ca="1">IF(NOW()&gt;=Backlog!$C$1+Tabelle2[[#This Row],[Día de sprint ]],"y","n")</f>
        <v>y</v>
      </c>
    </row>
    <row r="15" spans="1:5" x14ac:dyDescent="0.25">
      <c r="A15" s="1">
        <v>45</v>
      </c>
      <c r="B15" s="2">
        <f>Backlog[[#Totals],[Puntos historia]]-(Backlog[[#Totals],[Puntos historia]]/Überblick!$E$6*Tabelle2[[#This Row],[Día de sprint ]])</f>
        <v>0</v>
      </c>
      <c r="C15" s="1">
        <v>0</v>
      </c>
      <c r="D15" s="53">
        <v>0</v>
      </c>
      <c r="E15" s="1" t="str">
        <f ca="1">IF(NOW()&gt;=Backlog!$C$1+Tabelle2[[#This Row],[Día de sprint ]],"y","n")</f>
        <v>n</v>
      </c>
    </row>
    <row r="16" spans="1:5" x14ac:dyDescent="0.25">
      <c r="A16" s="1" t="s">
        <v>40</v>
      </c>
      <c r="B16" s="2"/>
      <c r="C16" s="1"/>
      <c r="D16" s="1">
        <f>SUMIFS(Tabelle2[Puntos historia finalizados],Tabelle2[Puntos historia finalizados],"&lt;&gt;#NV")</f>
        <v>80</v>
      </c>
      <c r="E16" s="1">
        <f ca="1">SUBTOTAL(103,Tabelle2[Aktuell])</f>
        <v>12</v>
      </c>
    </row>
    <row r="17" spans="1:5" s="29" customFormat="1" x14ac:dyDescent="0.25">
      <c r="A17" s="27"/>
      <c r="B17" s="32"/>
      <c r="C17" s="27"/>
      <c r="D17" s="40"/>
      <c r="E17" s="40"/>
    </row>
    <row r="18" spans="1:5" s="29" customFormat="1" x14ac:dyDescent="0.25">
      <c r="A18" s="27"/>
      <c r="B18" s="32"/>
      <c r="C18" s="27"/>
      <c r="D18" s="40"/>
      <c r="E18" s="40"/>
    </row>
    <row r="19" spans="1:5" s="29" customFormat="1" x14ac:dyDescent="0.25">
      <c r="A19" s="27"/>
      <c r="B19" s="32"/>
      <c r="C19" s="27"/>
      <c r="D19" s="40"/>
      <c r="E19" s="40"/>
    </row>
    <row r="20" spans="1:5" s="29" customFormat="1" x14ac:dyDescent="0.25">
      <c r="A20" s="27"/>
      <c r="B20" s="32"/>
      <c r="C20" s="27"/>
      <c r="D20" s="40"/>
      <c r="E20" s="40"/>
    </row>
    <row r="21" spans="1:5" s="29" customFormat="1" x14ac:dyDescent="0.25">
      <c r="A21" s="27"/>
      <c r="B21" s="32"/>
      <c r="C21" s="27"/>
      <c r="D21" s="40"/>
      <c r="E21" s="40"/>
    </row>
    <row r="22" spans="1:5" s="29" customFormat="1" x14ac:dyDescent="0.25">
      <c r="A22" s="27"/>
      <c r="B22" s="32"/>
      <c r="C22" s="27"/>
      <c r="D22" s="40"/>
      <c r="E22" s="40"/>
    </row>
    <row r="23" spans="1:5" s="29" customFormat="1" x14ac:dyDescent="0.25">
      <c r="A23" s="27"/>
      <c r="B23" s="32"/>
      <c r="C23" s="27"/>
      <c r="D23" s="40"/>
      <c r="E23" s="40"/>
    </row>
    <row r="24" spans="1:5" s="29" customFormat="1" x14ac:dyDescent="0.25">
      <c r="A24" s="27"/>
      <c r="B24" s="32"/>
      <c r="C24" s="27"/>
      <c r="D24" s="40"/>
      <c r="E24" s="40"/>
    </row>
    <row r="25" spans="1:5" s="29" customFormat="1" x14ac:dyDescent="0.25"/>
    <row r="26" spans="1:5" s="29" customFormat="1" x14ac:dyDescent="0.25"/>
    <row r="27" spans="1:5" s="29" customFormat="1" x14ac:dyDescent="0.25"/>
    <row r="28" spans="1:5" s="29" customFormat="1" x14ac:dyDescent="0.25"/>
    <row r="29" spans="1:5" s="29" customFormat="1" x14ac:dyDescent="0.25"/>
    <row r="30" spans="1:5" s="29" customFormat="1" x14ac:dyDescent="0.25"/>
    <row r="31" spans="1:5" s="29" customFormat="1" x14ac:dyDescent="0.25"/>
    <row r="32" spans="1:5" s="29" customFormat="1" x14ac:dyDescent="0.25"/>
    <row r="33" spans="2:2" s="29" customFormat="1" x14ac:dyDescent="0.25"/>
    <row r="34" spans="2:2" s="29" customFormat="1" x14ac:dyDescent="0.25"/>
    <row r="35" spans="2:2" s="29" customFormat="1" x14ac:dyDescent="0.25"/>
    <row r="36" spans="2:2" s="29" customFormat="1" x14ac:dyDescent="0.25">
      <c r="B36" s="32"/>
    </row>
    <row r="37" spans="2:2" s="29" customFormat="1" x14ac:dyDescent="0.25">
      <c r="B37" s="41"/>
    </row>
    <row r="38" spans="2:2" s="29" customFormat="1" x14ac:dyDescent="0.25">
      <c r="B38" s="32"/>
    </row>
    <row r="39" spans="2:2" s="29" customFormat="1" x14ac:dyDescent="0.25">
      <c r="B39" s="41"/>
    </row>
    <row r="40" spans="2:2" s="29" customFormat="1" x14ac:dyDescent="0.25">
      <c r="B40" s="32"/>
    </row>
    <row r="41" spans="2:2" s="29" customFormat="1" x14ac:dyDescent="0.25">
      <c r="B41" s="41"/>
    </row>
    <row r="42" spans="2:2" s="29" customFormat="1" x14ac:dyDescent="0.25">
      <c r="B42" s="32"/>
    </row>
    <row r="43" spans="2:2" s="29" customFormat="1" x14ac:dyDescent="0.25">
      <c r="B43" s="41"/>
    </row>
    <row r="44" spans="2:2" s="29" customFormat="1" x14ac:dyDescent="0.25">
      <c r="B44" s="32"/>
    </row>
    <row r="45" spans="2:2" s="29" customFormat="1" x14ac:dyDescent="0.25">
      <c r="B45" s="41"/>
    </row>
    <row r="46" spans="2:2" s="29" customFormat="1" x14ac:dyDescent="0.25">
      <c r="B46" s="32"/>
    </row>
    <row r="47" spans="2:2" s="29" customFormat="1" x14ac:dyDescent="0.25"/>
    <row r="48" spans="2:2" x14ac:dyDescent="0.25">
      <c r="B48" s="3"/>
    </row>
  </sheetData>
  <mergeCells count="1">
    <mergeCell ref="A2:C2"/>
  </mergeCells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Überblick</vt:lpstr>
      <vt:lpstr>Backlog</vt:lpstr>
      <vt:lpstr>Hilfstabelle - BurnDownTabelle</vt:lpstr>
      <vt:lpstr>Backlog!_Hlk82784998</vt:lpstr>
      <vt:lpstr>Backlog!Área_de_extracción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LUIS JOSE PARADA JAIMES</cp:lastModifiedBy>
  <dcterms:created xsi:type="dcterms:W3CDTF">2019-09-18T13:29:49Z</dcterms:created>
  <dcterms:modified xsi:type="dcterms:W3CDTF">2021-12-08T18:47:02Z</dcterms:modified>
</cp:coreProperties>
</file>