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Info\Docencia\00-MICROCONTROLADORES (Materiales)\MATERIALES\"/>
    </mc:Choice>
  </mc:AlternateContent>
  <xr:revisionPtr revIDLastSave="0" documentId="13_ncr:1_{B08A0BF7-9D1B-45F6-A275-7CD2DF960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r0-comp" sheetId="1" r:id="rId1"/>
    <sheet name="Timer0-overflow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J5" i="4"/>
  <c r="N5" i="4" s="1"/>
  <c r="J6" i="4" s="1"/>
  <c r="N6" i="4" s="1"/>
  <c r="J7" i="4" s="1"/>
  <c r="N7" i="4" s="1"/>
  <c r="J8" i="4" s="1"/>
  <c r="N8" i="4" s="1"/>
  <c r="J9" i="4" s="1"/>
  <c r="N9" i="4" s="1"/>
  <c r="J10" i="4" s="1"/>
  <c r="N10" i="4" s="1"/>
  <c r="J11" i="4" s="1"/>
  <c r="N11" i="4" s="1"/>
  <c r="J12" i="4" s="1"/>
  <c r="N12" i="4" s="1"/>
  <c r="N4" i="4"/>
  <c r="J4" i="4"/>
  <c r="N3" i="4"/>
  <c r="C5" i="4" l="1"/>
  <c r="G5" i="4"/>
  <c r="C6" i="4" s="1"/>
  <c r="G6" i="4" s="1"/>
  <c r="C7" i="4" s="1"/>
  <c r="G7" i="4" s="1"/>
  <c r="C8" i="4" s="1"/>
  <c r="G8" i="4" s="1"/>
  <c r="C9" i="4" s="1"/>
  <c r="G9" i="4" s="1"/>
  <c r="C10" i="4" s="1"/>
  <c r="G10" i="4" s="1"/>
  <c r="C11" i="4" s="1"/>
  <c r="G11" i="4" s="1"/>
  <c r="C12" i="4" s="1"/>
  <c r="G12" i="4" s="1"/>
  <c r="C13" i="4" s="1"/>
  <c r="G13" i="4" s="1"/>
  <c r="C14" i="4" s="1"/>
  <c r="G14" i="4" s="1"/>
  <c r="C15" i="4" s="1"/>
  <c r="G15" i="4" s="1"/>
  <c r="C16" i="4" s="1"/>
  <c r="G16" i="4" s="1"/>
  <c r="C17" i="4" s="1"/>
  <c r="G17" i="4" s="1"/>
  <c r="C18" i="4" s="1"/>
  <c r="G18" i="4" s="1"/>
  <c r="C19" i="4" s="1"/>
  <c r="G19" i="4" s="1"/>
  <c r="C20" i="4" s="1"/>
  <c r="G20" i="4" s="1"/>
  <c r="C21" i="4" s="1"/>
  <c r="G21" i="4" s="1"/>
  <c r="G4" i="4"/>
  <c r="G3" i="4"/>
  <c r="C4" i="4"/>
  <c r="E25" i="3" l="1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4" i="1" l="1"/>
  <c r="E19" i="1"/>
  <c r="C23" i="1"/>
  <c r="E27" i="1" s="1"/>
  <c r="C17" i="1"/>
  <c r="E17" i="1" s="1"/>
  <c r="C11" i="1"/>
  <c r="E14" i="1" s="1"/>
  <c r="E7" i="1"/>
  <c r="C5" i="1"/>
  <c r="E6" i="1" s="1"/>
  <c r="E13" i="1" l="1"/>
  <c r="F13" i="1" s="1"/>
  <c r="F19" i="1"/>
  <c r="G19" i="1"/>
  <c r="F7" i="1"/>
  <c r="G7" i="1"/>
  <c r="F27" i="1"/>
  <c r="G27" i="1"/>
  <c r="G14" i="1"/>
  <c r="F14" i="1"/>
  <c r="F24" i="1"/>
  <c r="G24" i="1"/>
  <c r="F6" i="1"/>
  <c r="G6" i="1"/>
  <c r="F17" i="1"/>
  <c r="G17" i="1"/>
  <c r="E15" i="1"/>
  <c r="E11" i="1"/>
  <c r="E12" i="1"/>
  <c r="E26" i="1"/>
  <c r="E8" i="1"/>
  <c r="E20" i="1"/>
  <c r="E5" i="1"/>
  <c r="E9" i="1"/>
  <c r="E21" i="1"/>
  <c r="E18" i="1"/>
  <c r="E23" i="1"/>
  <c r="G25" i="1" l="1"/>
  <c r="G13" i="1"/>
  <c r="F18" i="1"/>
  <c r="G18" i="1"/>
  <c r="F20" i="1"/>
  <c r="G20" i="1"/>
  <c r="F11" i="1"/>
  <c r="G11" i="1"/>
  <c r="F8" i="1"/>
  <c r="G8" i="1"/>
  <c r="F9" i="1"/>
  <c r="G9" i="1"/>
  <c r="F26" i="1"/>
  <c r="G26" i="1"/>
  <c r="F21" i="1"/>
  <c r="G21" i="1"/>
  <c r="F15" i="1"/>
  <c r="G15" i="1"/>
  <c r="F23" i="1"/>
  <c r="G23" i="1"/>
  <c r="G5" i="1"/>
  <c r="F5" i="1"/>
  <c r="F12" i="1"/>
  <c r="G12" i="1"/>
</calcChain>
</file>

<file path=xl/sharedStrings.xml><?xml version="1.0" encoding="utf-8"?>
<sst xmlns="http://schemas.openxmlformats.org/spreadsheetml/2006/main" count="106" uniqueCount="14">
  <si>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</si>
  <si>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</si>
  <si>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</si>
  <si>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</si>
  <si>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</si>
  <si>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</si>
  <si>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</si>
  <si>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</si>
  <si>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</si>
  <si>
    <t>t(real)</t>
  </si>
  <si>
    <t>OCR0 con dec</t>
  </si>
  <si>
    <t>&lt;=</t>
  </si>
  <si>
    <t>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</si>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</sst>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Protection="1"/>
    <xf numFmtId="0" fontId="0" fillId="0" borderId="0" xfId="0" applyFill="1"/>
    <xf numFmtId="0" fontId="0" fillId="3" borderId="1" xfId="0" applyNumberFormat="1" applyFill="1" applyBorder="1" applyAlignment="1" applyProtection="1">
      <alignment horizontal="center" vertical="center"/>
    </xf>
    <xf numFmtId="0" fontId="0" fillId="0" borderId="0" xfId="0" quotePrefix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 shrinkToFit="1"/>
    </xf>
    <xf numFmtId="0" fontId="0" fillId="0" borderId="1" xfId="0" applyNumberFormat="1" applyBorder="1" applyAlignment="1" applyProtection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19050</xdr:rowOff>
    </xdr:from>
    <xdr:to>
      <xdr:col>8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8"/>
  <sheetViews>
    <sheetView showGridLines="0" tabSelected="1" zoomScale="130" zoomScaleNormal="130" workbookViewId="0">
      <selection activeCell="E2" sqref="E2"/>
    </sheetView>
  </sheetViews>
  <sheetFormatPr baseColWidth="10" defaultColWidth="11.42578125" defaultRowHeight="15" x14ac:dyDescent="0.25"/>
  <cols>
    <col min="1" max="1" width="3" customWidth="1"/>
    <col min="2" max="2" width="14.5703125" bestFit="1" customWidth="1"/>
    <col min="3" max="3" width="14.85546875" bestFit="1" customWidth="1"/>
    <col min="4" max="4" width="12.5703125" bestFit="1" customWidth="1"/>
    <col min="5" max="5" width="15.85546875" bestFit="1" customWidth="1"/>
    <col min="6" max="7" width="15.85546875" customWidth="1"/>
  </cols>
  <sheetData>
    <row r="1" spans="2:12" ht="15" customHeight="1" thickBot="1" x14ac:dyDescent="0.3"/>
    <row r="2" spans="2:12" ht="15.75" thickBot="1" x14ac:dyDescent="0.3">
      <c r="B2" s="19" t="s">
        <v>5</v>
      </c>
      <c r="C2" s="19"/>
      <c r="D2" s="20"/>
      <c r="E2" s="1">
        <v>4.6999999999999999E-4</v>
      </c>
      <c r="F2" s="7"/>
      <c r="G2" s="7"/>
    </row>
    <row r="3" spans="2:12" x14ac:dyDescent="0.25">
      <c r="J3" s="6"/>
      <c r="K3" s="6"/>
      <c r="L3" s="6"/>
    </row>
    <row r="4" spans="2:12" x14ac:dyDescent="0.25">
      <c r="B4" s="2" t="s">
        <v>1</v>
      </c>
      <c r="C4" s="2" t="s">
        <v>4</v>
      </c>
      <c r="D4" s="2" t="s">
        <v>2</v>
      </c>
      <c r="E4" s="2" t="s">
        <v>10</v>
      </c>
      <c r="F4" s="2" t="s">
        <v>3</v>
      </c>
      <c r="G4" s="2" t="s">
        <v>9</v>
      </c>
      <c r="J4" s="15"/>
      <c r="K4" s="15"/>
      <c r="L4" s="15"/>
    </row>
    <row r="5" spans="2:12" x14ac:dyDescent="0.25">
      <c r="B5" s="18" t="s">
        <v>0</v>
      </c>
      <c r="C5" s="18">
        <f>1/8000000</f>
        <v>1.2499999999999999E-7</v>
      </c>
      <c r="D5" s="10">
        <v>1</v>
      </c>
      <c r="E5" s="4">
        <f>($E$2/($C$5*D5))-1</f>
        <v>3759</v>
      </c>
      <c r="F5" s="10">
        <f>ROUND(E5,0)</f>
        <v>3759</v>
      </c>
      <c r="G5" s="4">
        <f>D5*$C$5*(ROUND(E5,0)+1)</f>
        <v>4.6999999999999999E-4</v>
      </c>
      <c r="J5" s="16"/>
      <c r="K5" s="16"/>
      <c r="L5" s="16"/>
    </row>
    <row r="6" spans="2:12" x14ac:dyDescent="0.25">
      <c r="B6" s="18"/>
      <c r="C6" s="18"/>
      <c r="D6" s="10">
        <v>8</v>
      </c>
      <c r="E6" s="4">
        <f>($E$2/($C$5*D6))-1</f>
        <v>469</v>
      </c>
      <c r="F6" s="10">
        <f t="shared" ref="F6:F9" si="0">ROUND(E6,0)</f>
        <v>469</v>
      </c>
      <c r="G6" s="4">
        <f>D6*$C$5*(ROUND(E6,0)+1)</f>
        <v>4.6999999999999999E-4</v>
      </c>
      <c r="J6" s="16"/>
      <c r="K6" s="16"/>
      <c r="L6" s="16"/>
    </row>
    <row r="7" spans="2:12" x14ac:dyDescent="0.25">
      <c r="B7" s="18"/>
      <c r="C7" s="18"/>
      <c r="D7" s="10">
        <v>64</v>
      </c>
      <c r="E7" s="4">
        <f>($E$2/($C$5*D7))-1</f>
        <v>57.75</v>
      </c>
      <c r="F7" s="10">
        <f t="shared" si="0"/>
        <v>58</v>
      </c>
      <c r="G7" s="4">
        <f>D7*$C$5*(ROUND(E7,0)+1)</f>
        <v>4.7199999999999998E-4</v>
      </c>
      <c r="J7" s="16"/>
      <c r="K7" s="16"/>
      <c r="L7" s="16"/>
    </row>
    <row r="8" spans="2:12" x14ac:dyDescent="0.25">
      <c r="B8" s="18"/>
      <c r="C8" s="18"/>
      <c r="D8" s="10">
        <v>256</v>
      </c>
      <c r="E8" s="4">
        <f>($E$2/($C$5*D8))-1</f>
        <v>13.6875</v>
      </c>
      <c r="F8" s="10">
        <f t="shared" si="0"/>
        <v>14</v>
      </c>
      <c r="G8" s="4">
        <f>D8*$C$5*(ROUND(E8,0)+1)</f>
        <v>4.7999999999999996E-4</v>
      </c>
      <c r="J8" s="16"/>
      <c r="K8" s="16"/>
      <c r="L8" s="16"/>
    </row>
    <row r="9" spans="2:12" x14ac:dyDescent="0.25">
      <c r="B9" s="18"/>
      <c r="C9" s="18"/>
      <c r="D9" s="10">
        <v>1024</v>
      </c>
      <c r="E9" s="4">
        <f>($E$2/($C$5*D9))-1</f>
        <v>2.671875</v>
      </c>
      <c r="F9" s="10">
        <f t="shared" si="0"/>
        <v>3</v>
      </c>
      <c r="G9" s="4">
        <f>D9*$C$5*(ROUND(E9,0)+1)</f>
        <v>5.1199999999999998E-4</v>
      </c>
      <c r="J9" s="16"/>
      <c r="K9" s="16"/>
      <c r="L9" s="16"/>
    </row>
    <row r="10" spans="2:12" x14ac:dyDescent="0.25">
      <c r="B10" s="3"/>
      <c r="C10" s="3"/>
      <c r="D10" s="8"/>
      <c r="E10" s="8"/>
      <c r="F10" s="8"/>
      <c r="G10" s="8"/>
      <c r="J10" s="16"/>
      <c r="K10" s="16"/>
      <c r="L10" s="16"/>
    </row>
    <row r="11" spans="2:12" x14ac:dyDescent="0.25">
      <c r="B11" s="18" t="s">
        <v>6</v>
      </c>
      <c r="C11" s="18">
        <f>1/4000000</f>
        <v>2.4999999999999999E-7</v>
      </c>
      <c r="D11" s="10">
        <v>1</v>
      </c>
      <c r="E11" s="4">
        <f>($E$2/($C$11*D11))-1</f>
        <v>1879</v>
      </c>
      <c r="F11" s="10">
        <f t="shared" ref="F11:F15" si="1">ROUND(E11,0)</f>
        <v>1879</v>
      </c>
      <c r="G11" s="4">
        <f>D11*$C$11*(ROUND(E11,0)+1)</f>
        <v>4.6999999999999999E-4</v>
      </c>
      <c r="J11" s="16"/>
      <c r="K11" s="16"/>
      <c r="L11" s="16"/>
    </row>
    <row r="12" spans="2:12" x14ac:dyDescent="0.25">
      <c r="B12" s="18"/>
      <c r="C12" s="18"/>
      <c r="D12" s="10">
        <v>8</v>
      </c>
      <c r="E12" s="4">
        <f>($E$2/($C$11*D12))-1</f>
        <v>234</v>
      </c>
      <c r="F12" s="10">
        <f t="shared" si="1"/>
        <v>234</v>
      </c>
      <c r="G12" s="4">
        <f>D12*$C$11*(ROUND(E12,0)+1)</f>
        <v>4.6999999999999999E-4</v>
      </c>
      <c r="J12" s="16"/>
      <c r="K12" s="16"/>
      <c r="L12" s="16"/>
    </row>
    <row r="13" spans="2:12" x14ac:dyDescent="0.25">
      <c r="B13" s="18"/>
      <c r="C13" s="18"/>
      <c r="D13" s="10">
        <v>64</v>
      </c>
      <c r="E13" s="4">
        <f>($E$2/($C$11*D13))-1</f>
        <v>28.375</v>
      </c>
      <c r="F13" s="10">
        <f t="shared" si="1"/>
        <v>28</v>
      </c>
      <c r="G13" s="4">
        <f>D13*$C$11*(ROUND(E13,0)+1)</f>
        <v>4.64E-4</v>
      </c>
      <c r="J13" s="16"/>
      <c r="K13" s="16"/>
      <c r="L13" s="16"/>
    </row>
    <row r="14" spans="2:12" x14ac:dyDescent="0.25">
      <c r="B14" s="18"/>
      <c r="C14" s="18"/>
      <c r="D14" s="10">
        <v>256</v>
      </c>
      <c r="E14" s="4">
        <f>($E$2/($C$11*D14))-1</f>
        <v>6.34375</v>
      </c>
      <c r="F14" s="10">
        <f t="shared" si="1"/>
        <v>6</v>
      </c>
      <c r="G14" s="4">
        <f>D14*$C$11*(ROUND(E14,0)+1)</f>
        <v>4.4799999999999999E-4</v>
      </c>
      <c r="J14" s="16"/>
      <c r="K14" s="16"/>
      <c r="L14" s="16"/>
    </row>
    <row r="15" spans="2:12" x14ac:dyDescent="0.25">
      <c r="B15" s="18"/>
      <c r="C15" s="18"/>
      <c r="D15" s="10">
        <v>1024</v>
      </c>
      <c r="E15" s="4">
        <f>($E$2/($C$11*D15))-1</f>
        <v>0.8359375</v>
      </c>
      <c r="F15" s="10">
        <f t="shared" si="1"/>
        <v>1</v>
      </c>
      <c r="G15" s="4">
        <f>D15*$C$11*(ROUND(E15,0)+1)</f>
        <v>5.1199999999999998E-4</v>
      </c>
      <c r="J15" s="16"/>
      <c r="K15" s="16"/>
      <c r="L15" s="16"/>
    </row>
    <row r="16" spans="2:12" x14ac:dyDescent="0.25">
      <c r="B16" s="3"/>
      <c r="C16" s="3"/>
      <c r="D16" s="8"/>
      <c r="E16" s="8"/>
      <c r="F16" s="8"/>
      <c r="G16" s="8"/>
      <c r="J16" s="17"/>
      <c r="K16" s="17"/>
      <c r="L16" s="17"/>
    </row>
    <row r="17" spans="2:12" ht="15" customHeight="1" x14ac:dyDescent="0.25">
      <c r="B17" s="18" t="s">
        <v>7</v>
      </c>
      <c r="C17" s="18">
        <f>1/2000000</f>
        <v>4.9999999999999998E-7</v>
      </c>
      <c r="D17" s="10">
        <v>1</v>
      </c>
      <c r="E17" s="4">
        <f>($E$2/($C$17*D17))-1</f>
        <v>939</v>
      </c>
      <c r="F17" s="10">
        <f t="shared" ref="F17:F21" si="2">ROUND(E17,0)</f>
        <v>939</v>
      </c>
      <c r="G17" s="4">
        <f>D17*$C$17*(ROUND(E17,0)+1)</f>
        <v>4.6999999999999999E-4</v>
      </c>
      <c r="J17" s="17"/>
      <c r="K17" s="17"/>
      <c r="L17" s="17"/>
    </row>
    <row r="18" spans="2:12" x14ac:dyDescent="0.25">
      <c r="B18" s="18"/>
      <c r="C18" s="18"/>
      <c r="D18" s="10">
        <v>8</v>
      </c>
      <c r="E18" s="4">
        <f>($E$2/($C$17*D18))-1</f>
        <v>116.5</v>
      </c>
      <c r="F18" s="10">
        <f t="shared" si="2"/>
        <v>117</v>
      </c>
      <c r="G18" s="4">
        <f>D18*$C$17*(ROUND(E18,0)+1)</f>
        <v>4.7199999999999998E-4</v>
      </c>
      <c r="J18" s="17"/>
      <c r="K18" s="17"/>
      <c r="L18" s="17"/>
    </row>
    <row r="19" spans="2:12" x14ac:dyDescent="0.25">
      <c r="B19" s="18"/>
      <c r="C19" s="18"/>
      <c r="D19" s="10">
        <v>64</v>
      </c>
      <c r="E19" s="4">
        <f>($E$2/($C$17*D19))-1</f>
        <v>13.6875</v>
      </c>
      <c r="F19" s="10">
        <f t="shared" si="2"/>
        <v>14</v>
      </c>
      <c r="G19" s="4">
        <f>D19*$C$17*(ROUND(E19,0)+1)</f>
        <v>4.7999999999999996E-4</v>
      </c>
      <c r="J19" s="17"/>
      <c r="K19" s="17"/>
      <c r="L19" s="17"/>
    </row>
    <row r="20" spans="2:12" x14ac:dyDescent="0.25">
      <c r="B20" s="18"/>
      <c r="C20" s="18"/>
      <c r="D20" s="10">
        <v>256</v>
      </c>
      <c r="E20" s="4">
        <f>($E$2/($C$17*D20))-1</f>
        <v>2.671875</v>
      </c>
      <c r="F20" s="10">
        <f t="shared" si="2"/>
        <v>3</v>
      </c>
      <c r="G20" s="4">
        <f>D20*$C$17*(ROUND(E20,0)+1)</f>
        <v>5.1199999999999998E-4</v>
      </c>
      <c r="J20" s="6"/>
      <c r="K20" s="6"/>
      <c r="L20" s="6"/>
    </row>
    <row r="21" spans="2:12" x14ac:dyDescent="0.25">
      <c r="B21" s="18"/>
      <c r="C21" s="18"/>
      <c r="D21" s="10">
        <v>1024</v>
      </c>
      <c r="E21" s="4">
        <f>($E$2/($C$17*D21))-1</f>
        <v>-8.203125E-2</v>
      </c>
      <c r="F21" s="10">
        <f t="shared" si="2"/>
        <v>0</v>
      </c>
      <c r="G21" s="4">
        <f>D21*$C$17*(ROUND(E21,0)+1)</f>
        <v>5.1199999999999998E-4</v>
      </c>
    </row>
    <row r="22" spans="2:12" x14ac:dyDescent="0.25">
      <c r="B22" s="3"/>
      <c r="C22" s="3"/>
      <c r="D22" s="8"/>
      <c r="E22" s="8"/>
      <c r="F22" s="8"/>
      <c r="G22" s="8"/>
    </row>
    <row r="23" spans="2:12" x14ac:dyDescent="0.25">
      <c r="B23" s="18" t="s">
        <v>8</v>
      </c>
      <c r="C23" s="18">
        <f>1/1000000</f>
        <v>9.9999999999999995E-7</v>
      </c>
      <c r="D23" s="10">
        <v>1</v>
      </c>
      <c r="E23" s="4">
        <f>($E$2/($C$23*D23))-1</f>
        <v>469</v>
      </c>
      <c r="F23" s="10">
        <f t="shared" ref="F23:F27" si="3">ROUND(E23,0)</f>
        <v>469</v>
      </c>
      <c r="G23" s="4">
        <f>D23*$C$23*(ROUND(E23,0)+1)</f>
        <v>4.6999999999999999E-4</v>
      </c>
    </row>
    <row r="24" spans="2:12" x14ac:dyDescent="0.25">
      <c r="B24" s="18"/>
      <c r="C24" s="18"/>
      <c r="D24" s="10">
        <v>8</v>
      </c>
      <c r="E24" s="4">
        <f>($E$2/($C$23*D24))-1</f>
        <v>57.75</v>
      </c>
      <c r="F24" s="10">
        <f t="shared" si="3"/>
        <v>58</v>
      </c>
      <c r="G24" s="4">
        <f>D24*$C$23*(ROUND(E24,0)+1)</f>
        <v>4.7199999999999998E-4</v>
      </c>
    </row>
    <row r="25" spans="2:12" x14ac:dyDescent="0.25">
      <c r="B25" s="18"/>
      <c r="C25" s="18"/>
      <c r="D25" s="10">
        <v>64</v>
      </c>
      <c r="E25" s="4">
        <f>($E$2/($C$23*D25))-1</f>
        <v>6.34375</v>
      </c>
      <c r="F25" s="10">
        <f t="shared" si="3"/>
        <v>6</v>
      </c>
      <c r="G25" s="4">
        <f>D25*$C$23*(ROUND(E25,0)+1)</f>
        <v>4.4799999999999999E-4</v>
      </c>
    </row>
    <row r="26" spans="2:12" x14ac:dyDescent="0.25">
      <c r="B26" s="18"/>
      <c r="C26" s="18"/>
      <c r="D26" s="10">
        <v>256</v>
      </c>
      <c r="E26" s="4">
        <f>($E$2/($C$23*D26))-1</f>
        <v>0.8359375</v>
      </c>
      <c r="F26" s="10">
        <f t="shared" si="3"/>
        <v>1</v>
      </c>
      <c r="G26" s="4">
        <f>D26*$C$23*(ROUND(E26,0)+1)</f>
        <v>5.1199999999999998E-4</v>
      </c>
    </row>
    <row r="27" spans="2:12" x14ac:dyDescent="0.25">
      <c r="B27" s="18"/>
      <c r="C27" s="18"/>
      <c r="D27" s="10">
        <v>1024</v>
      </c>
      <c r="E27" s="4">
        <f>($E$2/($C$23*D27))-1</f>
        <v>-0.541015625</v>
      </c>
      <c r="F27" s="10">
        <f t="shared" si="3"/>
        <v>-1</v>
      </c>
      <c r="G27" s="4">
        <f>D27*$C$23*(ROUND(E27,0)+1)</f>
        <v>0</v>
      </c>
    </row>
    <row r="28" spans="2:12" x14ac:dyDescent="0.25">
      <c r="D28" s="9"/>
      <c r="E28" s="9"/>
      <c r="F28" s="9"/>
      <c r="G28" s="9"/>
    </row>
  </sheetData>
  <mergeCells count="12">
    <mergeCell ref="B2:D2"/>
    <mergeCell ref="B17:B21"/>
    <mergeCell ref="C17:C21"/>
    <mergeCell ref="B23:B27"/>
    <mergeCell ref="C23:C27"/>
    <mergeCell ref="J4:L4"/>
    <mergeCell ref="J5:L15"/>
    <mergeCell ref="J16:L19"/>
    <mergeCell ref="B5:B9"/>
    <mergeCell ref="C5:C9"/>
    <mergeCell ref="B11:B15"/>
    <mergeCell ref="C11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K26"/>
  <sheetViews>
    <sheetView showGridLines="0" zoomScaleNormal="100" workbookViewId="0">
      <selection activeCell="B3" sqref="B3"/>
    </sheetView>
  </sheetViews>
  <sheetFormatPr baseColWidth="10" defaultColWidth="11.42578125" defaultRowHeight="15" x14ac:dyDescent="0.25"/>
  <cols>
    <col min="1" max="1" width="3" customWidth="1"/>
    <col min="2" max="2" width="14.5703125" bestFit="1" customWidth="1"/>
    <col min="3" max="3" width="14.85546875" bestFit="1" customWidth="1"/>
    <col min="4" max="4" width="12.5703125" bestFit="1" customWidth="1"/>
    <col min="5" max="5" width="15.85546875" bestFit="1" customWidth="1"/>
  </cols>
  <sheetData>
    <row r="1" spans="2:11" ht="15" customHeight="1" x14ac:dyDescent="0.25"/>
    <row r="2" spans="2:11" x14ac:dyDescent="0.25">
      <c r="G2" s="6"/>
      <c r="H2" s="6"/>
      <c r="I2" s="6"/>
      <c r="J2" s="6"/>
      <c r="K2" s="6"/>
    </row>
    <row r="3" spans="2:11" x14ac:dyDescent="0.25">
      <c r="B3" s="2" t="s">
        <v>1</v>
      </c>
      <c r="C3" s="2" t="s">
        <v>4</v>
      </c>
      <c r="D3" s="2" t="s">
        <v>2</v>
      </c>
      <c r="E3" s="2" t="s">
        <v>3</v>
      </c>
      <c r="G3" s="6"/>
      <c r="H3" s="15"/>
      <c r="I3" s="15"/>
      <c r="J3" s="15"/>
      <c r="K3" s="6"/>
    </row>
    <row r="4" spans="2:11" x14ac:dyDescent="0.25">
      <c r="B4" s="18" t="s">
        <v>0</v>
      </c>
      <c r="C4" s="18">
        <f>1/8000000</f>
        <v>1.2499999999999999E-7</v>
      </c>
      <c r="D4" s="5">
        <v>1</v>
      </c>
      <c r="E4" s="5">
        <f>$C$4*D4*256</f>
        <v>3.1999999999999999E-5</v>
      </c>
      <c r="G4" s="6"/>
      <c r="H4" s="16"/>
      <c r="I4" s="16"/>
      <c r="J4" s="16"/>
      <c r="K4" s="6"/>
    </row>
    <row r="5" spans="2:11" x14ac:dyDescent="0.25">
      <c r="B5" s="18"/>
      <c r="C5" s="18"/>
      <c r="D5" s="5">
        <v>8</v>
      </c>
      <c r="E5" s="5">
        <f>$C$4*D5*256</f>
        <v>2.5599999999999999E-4</v>
      </c>
      <c r="G5" s="6"/>
      <c r="H5" s="16"/>
      <c r="I5" s="16"/>
      <c r="J5" s="16"/>
      <c r="K5" s="6"/>
    </row>
    <row r="6" spans="2:11" x14ac:dyDescent="0.25">
      <c r="B6" s="18"/>
      <c r="C6" s="18"/>
      <c r="D6" s="5">
        <v>64</v>
      </c>
      <c r="E6" s="5">
        <f>$C$4*D6*256</f>
        <v>2.0479999999999999E-3</v>
      </c>
      <c r="G6" s="6"/>
      <c r="H6" s="16"/>
      <c r="I6" s="16"/>
      <c r="J6" s="16"/>
      <c r="K6" s="6"/>
    </row>
    <row r="7" spans="2:11" x14ac:dyDescent="0.25">
      <c r="B7" s="18"/>
      <c r="C7" s="18"/>
      <c r="D7" s="5">
        <v>256</v>
      </c>
      <c r="E7" s="5">
        <f>$C$4*D7*256</f>
        <v>8.1919999999999996E-3</v>
      </c>
      <c r="G7" s="6"/>
      <c r="H7" s="16"/>
      <c r="I7" s="16"/>
      <c r="J7" s="16"/>
      <c r="K7" s="6"/>
    </row>
    <row r="8" spans="2:11" x14ac:dyDescent="0.25">
      <c r="B8" s="18"/>
      <c r="C8" s="18"/>
      <c r="D8" s="5">
        <v>1024</v>
      </c>
      <c r="E8" s="5">
        <f>$C$4*D8*256</f>
        <v>3.2767999999999999E-2</v>
      </c>
      <c r="G8" s="6"/>
      <c r="H8" s="16"/>
      <c r="I8" s="16"/>
      <c r="J8" s="16"/>
      <c r="K8" s="6"/>
    </row>
    <row r="9" spans="2:11" x14ac:dyDescent="0.25">
      <c r="B9" s="3"/>
      <c r="C9" s="3"/>
      <c r="D9" s="3"/>
      <c r="E9" s="3"/>
      <c r="G9" s="6"/>
      <c r="H9" s="16"/>
      <c r="I9" s="16"/>
      <c r="J9" s="16"/>
      <c r="K9" s="6"/>
    </row>
    <row r="10" spans="2:11" x14ac:dyDescent="0.25">
      <c r="B10" s="18" t="s">
        <v>6</v>
      </c>
      <c r="C10" s="18">
        <f>1/4000000</f>
        <v>2.4999999999999999E-7</v>
      </c>
      <c r="D10" s="4">
        <v>1</v>
      </c>
      <c r="E10" s="5">
        <f>$C$10*D10*256</f>
        <v>6.3999999999999997E-5</v>
      </c>
      <c r="G10" s="6"/>
      <c r="H10" s="16"/>
      <c r="I10" s="16"/>
      <c r="J10" s="16"/>
      <c r="K10" s="6"/>
    </row>
    <row r="11" spans="2:11" x14ac:dyDescent="0.25">
      <c r="B11" s="18"/>
      <c r="C11" s="18"/>
      <c r="D11" s="5">
        <v>8</v>
      </c>
      <c r="E11" s="5">
        <f t="shared" ref="E11:E14" si="0">$C$10*D11*256</f>
        <v>5.1199999999999998E-4</v>
      </c>
      <c r="G11" s="6"/>
      <c r="H11" s="16"/>
      <c r="I11" s="16"/>
      <c r="J11" s="16"/>
      <c r="K11" s="6"/>
    </row>
    <row r="12" spans="2:11" x14ac:dyDescent="0.25">
      <c r="B12" s="18"/>
      <c r="C12" s="18"/>
      <c r="D12" s="5">
        <v>64</v>
      </c>
      <c r="E12" s="5">
        <f t="shared" si="0"/>
        <v>4.0959999999999998E-3</v>
      </c>
      <c r="G12" s="6"/>
      <c r="H12" s="16"/>
      <c r="I12" s="16"/>
      <c r="J12" s="16"/>
      <c r="K12" s="6"/>
    </row>
    <row r="13" spans="2:11" x14ac:dyDescent="0.25">
      <c r="B13" s="18"/>
      <c r="C13" s="18"/>
      <c r="D13" s="5">
        <v>256</v>
      </c>
      <c r="E13" s="5">
        <f t="shared" si="0"/>
        <v>1.6383999999999999E-2</v>
      </c>
      <c r="G13" s="6"/>
      <c r="H13" s="16"/>
      <c r="I13" s="16"/>
      <c r="J13" s="16"/>
      <c r="K13" s="6"/>
    </row>
    <row r="14" spans="2:11" x14ac:dyDescent="0.25">
      <c r="B14" s="18"/>
      <c r="C14" s="18"/>
      <c r="D14" s="5">
        <v>1024</v>
      </c>
      <c r="E14" s="5">
        <f t="shared" si="0"/>
        <v>6.5535999999999997E-2</v>
      </c>
      <c r="G14" s="6"/>
      <c r="H14" s="16"/>
      <c r="I14" s="16"/>
      <c r="J14" s="16"/>
      <c r="K14" s="6"/>
    </row>
    <row r="15" spans="2:11" x14ac:dyDescent="0.25">
      <c r="B15" s="3"/>
      <c r="C15" s="3"/>
      <c r="D15" s="3"/>
      <c r="E15" s="3"/>
      <c r="G15" s="6"/>
      <c r="H15" s="17"/>
      <c r="I15" s="17"/>
      <c r="J15" s="17"/>
      <c r="K15" s="6"/>
    </row>
    <row r="16" spans="2:11" ht="15" customHeight="1" x14ac:dyDescent="0.25">
      <c r="B16" s="18" t="s">
        <v>7</v>
      </c>
      <c r="C16" s="18">
        <f>1/2000000</f>
        <v>4.9999999999999998E-7</v>
      </c>
      <c r="D16" s="4">
        <v>1</v>
      </c>
      <c r="E16" s="5">
        <f>$C$16*D16*256</f>
        <v>1.2799999999999999E-4</v>
      </c>
      <c r="G16" s="6"/>
      <c r="H16" s="17"/>
      <c r="I16" s="17"/>
      <c r="J16" s="17"/>
      <c r="K16" s="6"/>
    </row>
    <row r="17" spans="2:11" x14ac:dyDescent="0.25">
      <c r="B17" s="18"/>
      <c r="C17" s="18"/>
      <c r="D17" s="5">
        <v>8</v>
      </c>
      <c r="E17" s="5">
        <f t="shared" ref="E17:E20" si="1">$C$16*D17*256</f>
        <v>1.024E-3</v>
      </c>
      <c r="G17" s="6"/>
      <c r="H17" s="17"/>
      <c r="I17" s="17"/>
      <c r="J17" s="17"/>
      <c r="K17" s="6"/>
    </row>
    <row r="18" spans="2:11" x14ac:dyDescent="0.25">
      <c r="B18" s="18"/>
      <c r="C18" s="18"/>
      <c r="D18" s="5">
        <v>64</v>
      </c>
      <c r="E18" s="5">
        <f t="shared" si="1"/>
        <v>8.1919999999999996E-3</v>
      </c>
      <c r="G18" s="6"/>
      <c r="H18" s="17"/>
      <c r="I18" s="17"/>
      <c r="J18" s="17"/>
      <c r="K18" s="6"/>
    </row>
    <row r="19" spans="2:11" x14ac:dyDescent="0.25">
      <c r="B19" s="18"/>
      <c r="C19" s="18"/>
      <c r="D19" s="5">
        <v>256</v>
      </c>
      <c r="E19" s="5">
        <f t="shared" si="1"/>
        <v>3.2767999999999999E-2</v>
      </c>
    </row>
    <row r="20" spans="2:11" x14ac:dyDescent="0.25">
      <c r="B20" s="18"/>
      <c r="C20" s="18"/>
      <c r="D20" s="5">
        <v>1024</v>
      </c>
      <c r="E20" s="5">
        <f t="shared" si="1"/>
        <v>0.13107199999999999</v>
      </c>
    </row>
    <row r="21" spans="2:11" x14ac:dyDescent="0.25">
      <c r="B21" s="3"/>
      <c r="C21" s="3"/>
      <c r="D21" s="3"/>
      <c r="E21" s="3"/>
    </row>
    <row r="22" spans="2:11" x14ac:dyDescent="0.25">
      <c r="B22" s="18" t="s">
        <v>8</v>
      </c>
      <c r="C22" s="18">
        <f>1/1000000</f>
        <v>9.9999999999999995E-7</v>
      </c>
      <c r="D22" s="5">
        <v>1</v>
      </c>
      <c r="E22" s="5">
        <f>$C$22*D22*256</f>
        <v>2.5599999999999999E-4</v>
      </c>
    </row>
    <row r="23" spans="2:11" x14ac:dyDescent="0.25">
      <c r="B23" s="18"/>
      <c r="C23" s="18"/>
      <c r="D23" s="5">
        <v>8</v>
      </c>
      <c r="E23" s="5">
        <f>$C$22*D23*256</f>
        <v>2.0479999999999999E-3</v>
      </c>
    </row>
    <row r="24" spans="2:11" x14ac:dyDescent="0.25">
      <c r="B24" s="18"/>
      <c r="C24" s="18"/>
      <c r="D24" s="5">
        <v>64</v>
      </c>
      <c r="E24" s="5">
        <f>$C$22*D24*256</f>
        <v>1.6383999999999999E-2</v>
      </c>
    </row>
    <row r="25" spans="2:11" x14ac:dyDescent="0.25">
      <c r="B25" s="18"/>
      <c r="C25" s="18"/>
      <c r="D25" s="5">
        <v>256</v>
      </c>
      <c r="E25" s="5">
        <f>$C$22*D25*256</f>
        <v>6.5535999999999997E-2</v>
      </c>
    </row>
    <row r="26" spans="2:11" x14ac:dyDescent="0.25">
      <c r="B26" s="18"/>
      <c r="C26" s="18"/>
      <c r="D26" s="5">
        <v>1024</v>
      </c>
      <c r="E26" s="5">
        <f>$C$22*D26*256</f>
        <v>0.26214399999999999</v>
      </c>
    </row>
  </sheetData>
  <mergeCells count="11">
    <mergeCell ref="H15:J18"/>
    <mergeCell ref="B16:B20"/>
    <mergeCell ref="C16:C20"/>
    <mergeCell ref="B22:B26"/>
    <mergeCell ref="C22:C26"/>
    <mergeCell ref="H3:J3"/>
    <mergeCell ref="B4:B8"/>
    <mergeCell ref="C4:C8"/>
    <mergeCell ref="H4:J14"/>
    <mergeCell ref="B10:B14"/>
    <mergeCell ref="C10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ECB-759F-4078-9289-3B3889F39787}">
  <dimension ref="B3:N21"/>
  <sheetViews>
    <sheetView workbookViewId="0">
      <selection activeCell="P13" sqref="P13"/>
    </sheetView>
  </sheetViews>
  <sheetFormatPr baseColWidth="10" defaultRowHeight="15" x14ac:dyDescent="0.25"/>
  <cols>
    <col min="2" max="2" width="11.42578125" style="14"/>
    <col min="3" max="3" width="8.42578125" style="14" customWidth="1"/>
    <col min="4" max="4" width="3" bestFit="1" customWidth="1"/>
    <col min="5" max="5" width="2.28515625" bestFit="1" customWidth="1"/>
    <col min="6" max="6" width="3" bestFit="1" customWidth="1"/>
    <col min="7" max="7" width="8.42578125" style="13" customWidth="1"/>
    <col min="11" max="11" width="3" bestFit="1" customWidth="1"/>
    <col min="12" max="12" width="2.28515625" bestFit="1" customWidth="1"/>
    <col min="13" max="13" width="3" bestFit="1" customWidth="1"/>
    <col min="14" max="14" width="11.42578125" style="12"/>
  </cols>
  <sheetData>
    <row r="3" spans="2:14" x14ac:dyDescent="0.25">
      <c r="B3" s="14">
        <v>0</v>
      </c>
      <c r="C3" s="14">
        <v>0</v>
      </c>
      <c r="D3" s="11" t="s">
        <v>12</v>
      </c>
      <c r="E3" t="s">
        <v>13</v>
      </c>
      <c r="F3" t="s">
        <v>11</v>
      </c>
      <c r="G3" s="13">
        <f>C3+5/19</f>
        <v>0.26315789473684209</v>
      </c>
      <c r="I3">
        <v>1</v>
      </c>
      <c r="J3">
        <v>0</v>
      </c>
      <c r="K3" s="11" t="s">
        <v>12</v>
      </c>
      <c r="L3" t="s">
        <v>13</v>
      </c>
      <c r="M3" t="s">
        <v>11</v>
      </c>
      <c r="N3" s="12">
        <f>J3+5/10</f>
        <v>0.5</v>
      </c>
    </row>
    <row r="4" spans="2:14" x14ac:dyDescent="0.25">
      <c r="B4" s="14">
        <v>10</v>
      </c>
      <c r="C4" s="13">
        <f>G3</f>
        <v>0.26315789473684209</v>
      </c>
      <c r="D4" t="s">
        <v>11</v>
      </c>
      <c r="E4" t="s">
        <v>13</v>
      </c>
      <c r="F4" t="s">
        <v>11</v>
      </c>
      <c r="G4" s="13">
        <f>C4+5/19</f>
        <v>0.52631578947368418</v>
      </c>
      <c r="I4">
        <v>2</v>
      </c>
      <c r="J4" s="12">
        <f>N3</f>
        <v>0.5</v>
      </c>
      <c r="K4" t="s">
        <v>11</v>
      </c>
      <c r="L4" t="s">
        <v>13</v>
      </c>
      <c r="M4" t="s">
        <v>11</v>
      </c>
      <c r="N4" s="12">
        <f>J4+5/10</f>
        <v>1</v>
      </c>
    </row>
    <row r="5" spans="2:14" x14ac:dyDescent="0.25">
      <c r="B5" s="14">
        <v>20</v>
      </c>
      <c r="C5" s="13">
        <f t="shared" ref="C5:C21" si="0">G4</f>
        <v>0.52631578947368418</v>
      </c>
      <c r="D5" t="s">
        <v>11</v>
      </c>
      <c r="E5" t="s">
        <v>13</v>
      </c>
      <c r="F5" t="s">
        <v>11</v>
      </c>
      <c r="G5" s="13">
        <f t="shared" ref="G5:G21" si="1">C5+5/19</f>
        <v>0.78947368421052633</v>
      </c>
      <c r="I5">
        <v>3</v>
      </c>
      <c r="J5" s="12">
        <f t="shared" ref="J5:J12" si="2">N4</f>
        <v>1</v>
      </c>
      <c r="K5" t="s">
        <v>11</v>
      </c>
      <c r="L5" t="s">
        <v>13</v>
      </c>
      <c r="M5" t="s">
        <v>11</v>
      </c>
      <c r="N5" s="12">
        <f t="shared" ref="N5:N12" si="3">J5+5/10</f>
        <v>1.5</v>
      </c>
    </row>
    <row r="6" spans="2:14" x14ac:dyDescent="0.25">
      <c r="B6" s="14">
        <v>30</v>
      </c>
      <c r="C6" s="13">
        <f t="shared" si="0"/>
        <v>0.78947368421052633</v>
      </c>
      <c r="D6" t="s">
        <v>11</v>
      </c>
      <c r="E6" t="s">
        <v>13</v>
      </c>
      <c r="F6" t="s">
        <v>11</v>
      </c>
      <c r="G6" s="13">
        <f t="shared" si="1"/>
        <v>1.0526315789473684</v>
      </c>
      <c r="I6">
        <v>4</v>
      </c>
      <c r="J6" s="12">
        <f t="shared" si="2"/>
        <v>1.5</v>
      </c>
      <c r="K6" t="s">
        <v>11</v>
      </c>
      <c r="L6" t="s">
        <v>13</v>
      </c>
      <c r="M6" t="s">
        <v>11</v>
      </c>
      <c r="N6" s="12">
        <f t="shared" si="3"/>
        <v>2</v>
      </c>
    </row>
    <row r="7" spans="2:14" x14ac:dyDescent="0.25">
      <c r="B7" s="14">
        <v>40</v>
      </c>
      <c r="C7" s="13">
        <f t="shared" si="0"/>
        <v>1.0526315789473684</v>
      </c>
      <c r="D7" t="s">
        <v>11</v>
      </c>
      <c r="E7" t="s">
        <v>13</v>
      </c>
      <c r="F7" t="s">
        <v>11</v>
      </c>
      <c r="G7" s="13">
        <f t="shared" si="1"/>
        <v>1.3157894736842104</v>
      </c>
      <c r="I7">
        <v>5</v>
      </c>
      <c r="J7" s="12">
        <f t="shared" si="2"/>
        <v>2</v>
      </c>
      <c r="K7" t="s">
        <v>11</v>
      </c>
      <c r="L7" t="s">
        <v>13</v>
      </c>
      <c r="M7" t="s">
        <v>11</v>
      </c>
      <c r="N7" s="12">
        <f t="shared" si="3"/>
        <v>2.5</v>
      </c>
    </row>
    <row r="8" spans="2:14" x14ac:dyDescent="0.25">
      <c r="B8" s="14">
        <v>50</v>
      </c>
      <c r="C8" s="13">
        <f t="shared" si="0"/>
        <v>1.3157894736842104</v>
      </c>
      <c r="D8" t="s">
        <v>11</v>
      </c>
      <c r="E8" t="s">
        <v>13</v>
      </c>
      <c r="F8" t="s">
        <v>11</v>
      </c>
      <c r="G8" s="13">
        <f t="shared" si="1"/>
        <v>1.5789473684210524</v>
      </c>
      <c r="I8">
        <v>6</v>
      </c>
      <c r="J8" s="12">
        <f t="shared" si="2"/>
        <v>2.5</v>
      </c>
      <c r="K8" t="s">
        <v>11</v>
      </c>
      <c r="L8" t="s">
        <v>13</v>
      </c>
      <c r="M8" t="s">
        <v>11</v>
      </c>
      <c r="N8" s="12">
        <f t="shared" si="3"/>
        <v>3</v>
      </c>
    </row>
    <row r="9" spans="2:14" x14ac:dyDescent="0.25">
      <c r="B9" s="14">
        <v>60</v>
      </c>
      <c r="C9" s="13">
        <f t="shared" si="0"/>
        <v>1.5789473684210524</v>
      </c>
      <c r="D9" t="s">
        <v>11</v>
      </c>
      <c r="E9" t="s">
        <v>13</v>
      </c>
      <c r="F9" t="s">
        <v>11</v>
      </c>
      <c r="G9" s="13">
        <f t="shared" si="1"/>
        <v>1.8421052631578945</v>
      </c>
      <c r="I9">
        <v>7</v>
      </c>
      <c r="J9" s="12">
        <f t="shared" si="2"/>
        <v>3</v>
      </c>
      <c r="K9" t="s">
        <v>11</v>
      </c>
      <c r="L9" t="s">
        <v>13</v>
      </c>
      <c r="M9" t="s">
        <v>11</v>
      </c>
      <c r="N9" s="12">
        <f t="shared" si="3"/>
        <v>3.5</v>
      </c>
    </row>
    <row r="10" spans="2:14" x14ac:dyDescent="0.25">
      <c r="B10" s="14">
        <v>70</v>
      </c>
      <c r="C10" s="13">
        <f t="shared" si="0"/>
        <v>1.8421052631578945</v>
      </c>
      <c r="D10" t="s">
        <v>11</v>
      </c>
      <c r="E10" t="s">
        <v>13</v>
      </c>
      <c r="F10" t="s">
        <v>11</v>
      </c>
      <c r="G10" s="13">
        <f t="shared" si="1"/>
        <v>2.1052631578947367</v>
      </c>
      <c r="I10">
        <v>8</v>
      </c>
      <c r="J10" s="12">
        <f t="shared" si="2"/>
        <v>3.5</v>
      </c>
      <c r="K10" t="s">
        <v>11</v>
      </c>
      <c r="L10" t="s">
        <v>13</v>
      </c>
      <c r="M10" t="s">
        <v>11</v>
      </c>
      <c r="N10" s="12">
        <f t="shared" si="3"/>
        <v>4</v>
      </c>
    </row>
    <row r="11" spans="2:14" x14ac:dyDescent="0.25">
      <c r="B11" s="14">
        <v>80</v>
      </c>
      <c r="C11" s="13">
        <f t="shared" si="0"/>
        <v>2.1052631578947367</v>
      </c>
      <c r="D11" t="s">
        <v>11</v>
      </c>
      <c r="E11" t="s">
        <v>13</v>
      </c>
      <c r="F11" t="s">
        <v>11</v>
      </c>
      <c r="G11" s="13">
        <f t="shared" si="1"/>
        <v>2.3684210526315788</v>
      </c>
      <c r="I11">
        <v>9</v>
      </c>
      <c r="J11" s="12">
        <f t="shared" si="2"/>
        <v>4</v>
      </c>
      <c r="K11" t="s">
        <v>11</v>
      </c>
      <c r="L11" t="s">
        <v>13</v>
      </c>
      <c r="M11" t="s">
        <v>11</v>
      </c>
      <c r="N11" s="12">
        <f t="shared" si="3"/>
        <v>4.5</v>
      </c>
    </row>
    <row r="12" spans="2:14" x14ac:dyDescent="0.25">
      <c r="B12" s="14">
        <v>90</v>
      </c>
      <c r="C12" s="13">
        <f t="shared" si="0"/>
        <v>2.3684210526315788</v>
      </c>
      <c r="D12" t="s">
        <v>11</v>
      </c>
      <c r="E12" t="s">
        <v>13</v>
      </c>
      <c r="F12" t="s">
        <v>11</v>
      </c>
      <c r="G12" s="13">
        <f t="shared" si="1"/>
        <v>2.6315789473684208</v>
      </c>
      <c r="I12">
        <v>10</v>
      </c>
      <c r="J12" s="12">
        <f t="shared" si="2"/>
        <v>4.5</v>
      </c>
      <c r="K12" t="s">
        <v>11</v>
      </c>
      <c r="L12" t="s">
        <v>13</v>
      </c>
      <c r="M12" t="s">
        <v>11</v>
      </c>
      <c r="N12" s="12">
        <f t="shared" si="3"/>
        <v>5</v>
      </c>
    </row>
    <row r="13" spans="2:14" x14ac:dyDescent="0.25">
      <c r="B13" s="14">
        <v>100</v>
      </c>
      <c r="C13" s="13">
        <f t="shared" si="0"/>
        <v>2.6315789473684208</v>
      </c>
      <c r="D13" t="s">
        <v>11</v>
      </c>
      <c r="E13" t="s">
        <v>13</v>
      </c>
      <c r="F13" t="s">
        <v>11</v>
      </c>
      <c r="G13" s="13">
        <f t="shared" si="1"/>
        <v>2.8947368421052628</v>
      </c>
    </row>
    <row r="14" spans="2:14" x14ac:dyDescent="0.25">
      <c r="B14" s="14">
        <v>110</v>
      </c>
      <c r="C14" s="13">
        <f t="shared" si="0"/>
        <v>2.8947368421052628</v>
      </c>
      <c r="D14" t="s">
        <v>11</v>
      </c>
      <c r="E14" t="s">
        <v>13</v>
      </c>
      <c r="F14" t="s">
        <v>11</v>
      </c>
      <c r="G14" s="13">
        <f t="shared" si="1"/>
        <v>3.1578947368421049</v>
      </c>
    </row>
    <row r="15" spans="2:14" x14ac:dyDescent="0.25">
      <c r="B15" s="14">
        <v>120</v>
      </c>
      <c r="C15" s="13">
        <f t="shared" si="0"/>
        <v>3.1578947368421049</v>
      </c>
      <c r="D15" t="s">
        <v>11</v>
      </c>
      <c r="E15" t="s">
        <v>13</v>
      </c>
      <c r="F15" t="s">
        <v>11</v>
      </c>
      <c r="G15" s="13">
        <f t="shared" si="1"/>
        <v>3.4210526315789469</v>
      </c>
    </row>
    <row r="16" spans="2:14" x14ac:dyDescent="0.25">
      <c r="B16" s="14">
        <v>130</v>
      </c>
      <c r="C16" s="13">
        <f t="shared" si="0"/>
        <v>3.4210526315789469</v>
      </c>
      <c r="D16" t="s">
        <v>11</v>
      </c>
      <c r="E16" t="s">
        <v>13</v>
      </c>
      <c r="F16" t="s">
        <v>11</v>
      </c>
      <c r="G16" s="13">
        <f t="shared" si="1"/>
        <v>3.6842105263157889</v>
      </c>
    </row>
    <row r="17" spans="2:7" x14ac:dyDescent="0.25">
      <c r="B17" s="14">
        <v>140</v>
      </c>
      <c r="C17" s="13">
        <f t="shared" si="0"/>
        <v>3.6842105263157889</v>
      </c>
      <c r="D17" t="s">
        <v>11</v>
      </c>
      <c r="E17" t="s">
        <v>13</v>
      </c>
      <c r="F17" t="s">
        <v>11</v>
      </c>
      <c r="G17" s="13">
        <f t="shared" si="1"/>
        <v>3.947368421052631</v>
      </c>
    </row>
    <row r="18" spans="2:7" x14ac:dyDescent="0.25">
      <c r="B18" s="14">
        <v>150</v>
      </c>
      <c r="C18" s="13">
        <f t="shared" si="0"/>
        <v>3.947368421052631</v>
      </c>
      <c r="D18" t="s">
        <v>11</v>
      </c>
      <c r="E18" t="s">
        <v>13</v>
      </c>
      <c r="F18" t="s">
        <v>11</v>
      </c>
      <c r="G18" s="13">
        <f t="shared" si="1"/>
        <v>4.2105263157894735</v>
      </c>
    </row>
    <row r="19" spans="2:7" x14ac:dyDescent="0.25">
      <c r="B19" s="14">
        <v>160</v>
      </c>
      <c r="C19" s="13">
        <f t="shared" si="0"/>
        <v>4.2105263157894735</v>
      </c>
      <c r="D19" t="s">
        <v>11</v>
      </c>
      <c r="E19" t="s">
        <v>13</v>
      </c>
      <c r="F19" t="s">
        <v>11</v>
      </c>
      <c r="G19" s="13">
        <f t="shared" si="1"/>
        <v>4.4736842105263159</v>
      </c>
    </row>
    <row r="20" spans="2:7" x14ac:dyDescent="0.25">
      <c r="B20" s="14">
        <v>170</v>
      </c>
      <c r="C20" s="13">
        <f t="shared" si="0"/>
        <v>4.4736842105263159</v>
      </c>
      <c r="D20" t="s">
        <v>11</v>
      </c>
      <c r="E20" t="s">
        <v>13</v>
      </c>
      <c r="F20" t="s">
        <v>11</v>
      </c>
      <c r="G20" s="13">
        <f t="shared" si="1"/>
        <v>4.7368421052631584</v>
      </c>
    </row>
    <row r="21" spans="2:7" x14ac:dyDescent="0.25">
      <c r="B21" s="14">
        <v>180</v>
      </c>
      <c r="C21" s="13">
        <f t="shared" si="0"/>
        <v>4.7368421052631584</v>
      </c>
      <c r="D21" t="s">
        <v>11</v>
      </c>
      <c r="E21" t="s">
        <v>13</v>
      </c>
      <c r="F21" t="s">
        <v>11</v>
      </c>
      <c r="G21" s="13">
        <f t="shared" si="1"/>
        <v>5.0000000000000009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Timer0-comp</vt:lpstr>
      <vt:lpstr>Timer0-overflow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TereLAP</cp:lastModifiedBy>
  <dcterms:created xsi:type="dcterms:W3CDTF">2016-08-17T14:42:33Z</dcterms:created>
  <dcterms:modified xsi:type="dcterms:W3CDTF">2021-10-28T21:39:13Z</dcterms:modified>
</cp:coreProperties>
</file>