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o Semestre ITCM\Simulación\"/>
    </mc:Choice>
  </mc:AlternateContent>
  <xr:revisionPtr revIDLastSave="0" documentId="8_{9E5DFA37-FB93-4736-BBCA-EAA36D07948B}" xr6:coauthVersionLast="47" xr6:coauthVersionMax="47" xr10:uidLastSave="{00000000-0000-0000-0000-000000000000}"/>
  <bookViews>
    <workbookView xWindow="-120" yWindow="-120" windowWidth="20730" windowHeight="11040" activeTab="4" xr2:uid="{F3E76E4D-11B6-4664-A557-173011A9294B}"/>
  </bookViews>
  <sheets>
    <sheet name="Ejercicio 1" sheetId="3" r:id="rId1"/>
    <sheet name="Ejemplo 2 " sheetId="1" r:id="rId2"/>
    <sheet name="Ejemplo 3" sheetId="2" r:id="rId3"/>
    <sheet name="Ejercicio1" sheetId="5" r:id="rId4"/>
    <sheet name="Ejercicio  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4" l="1"/>
  <c r="C45" i="4"/>
  <c r="D45" i="4" s="1"/>
  <c r="G45" i="4" s="1"/>
  <c r="E43" i="4"/>
  <c r="E44" i="4"/>
  <c r="E30" i="4"/>
  <c r="E41" i="4"/>
  <c r="E42" i="4"/>
  <c r="C42" i="4"/>
  <c r="D42" i="4" s="1"/>
  <c r="G42" i="4" s="1"/>
  <c r="C31" i="4"/>
  <c r="F31" i="4" s="1"/>
  <c r="C35" i="4"/>
  <c r="F35" i="4" s="1"/>
  <c r="C36" i="4"/>
  <c r="F36" i="4" s="1"/>
  <c r="C39" i="4"/>
  <c r="F39" i="4" s="1"/>
  <c r="E39" i="4"/>
  <c r="E40" i="4"/>
  <c r="E31" i="4"/>
  <c r="E32" i="4"/>
  <c r="E33" i="4"/>
  <c r="E34" i="4"/>
  <c r="E35" i="4"/>
  <c r="E36" i="4"/>
  <c r="E37" i="4"/>
  <c r="E38" i="4"/>
  <c r="J47" i="5"/>
  <c r="O35" i="5" s="1"/>
  <c r="P35" i="5" s="1"/>
  <c r="H19" i="4"/>
  <c r="E16" i="4"/>
  <c r="C38" i="4" s="1"/>
  <c r="D38" i="4" s="1"/>
  <c r="G38" i="4" s="1"/>
  <c r="O33" i="5"/>
  <c r="P33" i="5" s="1"/>
  <c r="O34" i="5"/>
  <c r="P34" i="5" s="1"/>
  <c r="O36" i="5"/>
  <c r="P36" i="5" s="1"/>
  <c r="O37" i="5"/>
  <c r="P37" i="5" s="1"/>
  <c r="O38" i="5"/>
  <c r="P38" i="5" s="1"/>
  <c r="O39" i="5"/>
  <c r="P39" i="5" s="1"/>
  <c r="O32" i="5"/>
  <c r="P32" i="5" s="1"/>
  <c r="M48" i="5"/>
  <c r="M49" i="5"/>
  <c r="N49" i="5" s="1"/>
  <c r="M50" i="5"/>
  <c r="N50" i="5" s="1"/>
  <c r="M51" i="5"/>
  <c r="N51" i="5" s="1"/>
  <c r="M52" i="5"/>
  <c r="N52" i="5" s="1"/>
  <c r="M53" i="5"/>
  <c r="N53" i="5" s="1"/>
  <c r="M47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H47" i="5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U41" i="5"/>
  <c r="U40" i="5"/>
  <c r="U39" i="5"/>
  <c r="U38" i="5"/>
  <c r="X22" i="5" s="1"/>
  <c r="Y22" i="5" s="1"/>
  <c r="U37" i="5"/>
  <c r="U36" i="5"/>
  <c r="U35" i="5"/>
  <c r="U34" i="5"/>
  <c r="U33" i="5"/>
  <c r="U32" i="5"/>
  <c r="U31" i="5"/>
  <c r="U30" i="5"/>
  <c r="U29" i="5"/>
  <c r="U28" i="5"/>
  <c r="U27" i="5"/>
  <c r="U26" i="5"/>
  <c r="N33" i="5" s="1"/>
  <c r="U25" i="5"/>
  <c r="U24" i="5"/>
  <c r="U23" i="5"/>
  <c r="X25" i="5" s="1"/>
  <c r="Y25" i="5" s="1"/>
  <c r="U22" i="5"/>
  <c r="U21" i="5"/>
  <c r="N37" i="5" s="1"/>
  <c r="S21" i="5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M39" i="5"/>
  <c r="M38" i="5"/>
  <c r="M37" i="5"/>
  <c r="M36" i="5"/>
  <c r="M35" i="5"/>
  <c r="M34" i="5"/>
  <c r="M33" i="5"/>
  <c r="M32" i="5"/>
  <c r="M29" i="5"/>
  <c r="N29" i="5"/>
  <c r="N22" i="5"/>
  <c r="N23" i="5"/>
  <c r="N24" i="5"/>
  <c r="N25" i="5"/>
  <c r="N26" i="5"/>
  <c r="N27" i="5"/>
  <c r="N28" i="5"/>
  <c r="N21" i="5"/>
  <c r="J24" i="5"/>
  <c r="J25" i="5"/>
  <c r="J26" i="5"/>
  <c r="J27" i="5"/>
  <c r="J28" i="5"/>
  <c r="J29" i="5"/>
  <c r="J36" i="5"/>
  <c r="J37" i="5"/>
  <c r="J38" i="5"/>
  <c r="J39" i="5"/>
  <c r="J40" i="5"/>
  <c r="J41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J21" i="5"/>
  <c r="J22" i="5"/>
  <c r="J23" i="5"/>
  <c r="J30" i="5"/>
  <c r="J31" i="5"/>
  <c r="J32" i="5"/>
  <c r="J33" i="5"/>
  <c r="J34" i="5"/>
  <c r="J35" i="5"/>
  <c r="H23" i="5"/>
  <c r="H24" i="5"/>
  <c r="H25" i="5"/>
  <c r="H26" i="5"/>
  <c r="H27" i="5"/>
  <c r="H28" i="5"/>
  <c r="H29" i="5"/>
  <c r="H30" i="5"/>
  <c r="H31" i="5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22" i="5"/>
  <c r="H21" i="5"/>
  <c r="K8" i="5"/>
  <c r="K9" i="5"/>
  <c r="K10" i="5"/>
  <c r="K11" i="5"/>
  <c r="K12" i="5"/>
  <c r="K13" i="5"/>
  <c r="K7" i="5"/>
  <c r="L7" i="5"/>
  <c r="L8" i="5"/>
  <c r="L9" i="5"/>
  <c r="L10" i="5"/>
  <c r="L11" i="5"/>
  <c r="L12" i="5"/>
  <c r="L13" i="5"/>
  <c r="L6" i="5"/>
  <c r="J7" i="5"/>
  <c r="J8" i="5" s="1"/>
  <c r="J6" i="5"/>
  <c r="B18" i="2"/>
  <c r="B19" i="2"/>
  <c r="B20" i="2"/>
  <c r="B21" i="2"/>
  <c r="B17" i="2"/>
  <c r="E12" i="2"/>
  <c r="D12" i="2"/>
  <c r="E11" i="2"/>
  <c r="D11" i="2"/>
  <c r="E10" i="2"/>
  <c r="D10" i="2"/>
  <c r="E9" i="2"/>
  <c r="G14" i="3"/>
  <c r="H13" i="3"/>
  <c r="D16" i="4"/>
  <c r="D17" i="4" s="1"/>
  <c r="D18" i="4" s="1"/>
  <c r="D19" i="4" s="1"/>
  <c r="D20" i="4" s="1"/>
  <c r="C19" i="3"/>
  <c r="D16" i="3" s="1"/>
  <c r="N14" i="1"/>
  <c r="M14" i="1"/>
  <c r="N13" i="1"/>
  <c r="M13" i="1"/>
  <c r="N12" i="1"/>
  <c r="I15" i="1"/>
  <c r="I16" i="1" s="1"/>
  <c r="I17" i="1" s="1"/>
  <c r="I18" i="1" s="1"/>
  <c r="I19" i="1" s="1"/>
  <c r="I20" i="1" s="1"/>
  <c r="I21" i="1" s="1"/>
  <c r="I14" i="1"/>
  <c r="I13" i="1"/>
  <c r="F45" i="4" l="1"/>
  <c r="H45" i="4" s="1"/>
  <c r="C40" i="4"/>
  <c r="D40" i="4" s="1"/>
  <c r="G40" i="4" s="1"/>
  <c r="C44" i="4"/>
  <c r="C43" i="4"/>
  <c r="D43" i="4" s="1"/>
  <c r="G43" i="4" s="1"/>
  <c r="C34" i="4"/>
  <c r="F34" i="4" s="1"/>
  <c r="C37" i="4"/>
  <c r="D37" i="4" s="1"/>
  <c r="G37" i="4" s="1"/>
  <c r="C33" i="4"/>
  <c r="F33" i="4" s="1"/>
  <c r="C32" i="4"/>
  <c r="F32" i="4" s="1"/>
  <c r="F43" i="4"/>
  <c r="H43" i="4" s="1"/>
  <c r="C41" i="4"/>
  <c r="D41" i="4" s="1"/>
  <c r="G41" i="4" s="1"/>
  <c r="C30" i="4"/>
  <c r="F30" i="4" s="1"/>
  <c r="D39" i="4"/>
  <c r="G39" i="4" s="1"/>
  <c r="H39" i="4" s="1"/>
  <c r="D36" i="4"/>
  <c r="G36" i="4" s="1"/>
  <c r="H36" i="4" s="1"/>
  <c r="F42" i="4"/>
  <c r="H42" i="4" s="1"/>
  <c r="D35" i="4"/>
  <c r="G35" i="4" s="1"/>
  <c r="H35" i="4" s="1"/>
  <c r="F38" i="4"/>
  <c r="H38" i="4" s="1"/>
  <c r="D31" i="4"/>
  <c r="G31" i="4" s="1"/>
  <c r="H31" i="4" s="1"/>
  <c r="M54" i="5"/>
  <c r="N54" i="5" s="1"/>
  <c r="N35" i="5"/>
  <c r="N34" i="5"/>
  <c r="N36" i="5"/>
  <c r="X28" i="5"/>
  <c r="Y28" i="5" s="1"/>
  <c r="X27" i="5"/>
  <c r="Y27" i="5" s="1"/>
  <c r="X21" i="5"/>
  <c r="X29" i="5" s="1"/>
  <c r="X26" i="5"/>
  <c r="Y26" i="5" s="1"/>
  <c r="N32" i="5"/>
  <c r="N39" i="5"/>
  <c r="X24" i="5"/>
  <c r="Y24" i="5" s="1"/>
  <c r="N38" i="5"/>
  <c r="X23" i="5"/>
  <c r="Y23" i="5" s="1"/>
  <c r="N48" i="5"/>
  <c r="N47" i="5"/>
  <c r="M22" i="5"/>
  <c r="M21" i="5"/>
  <c r="M28" i="5"/>
  <c r="M27" i="5"/>
  <c r="M26" i="5"/>
  <c r="M25" i="5"/>
  <c r="M24" i="5"/>
  <c r="M23" i="5"/>
  <c r="J9" i="5"/>
  <c r="J10" i="5" s="1"/>
  <c r="J11" i="5" s="1"/>
  <c r="J12" i="5" s="1"/>
  <c r="J13" i="5" s="1"/>
  <c r="D13" i="3"/>
  <c r="D17" i="3"/>
  <c r="D14" i="3"/>
  <c r="E14" i="3" s="1"/>
  <c r="E15" i="3" s="1"/>
  <c r="E16" i="3" s="1"/>
  <c r="E17" i="3" s="1"/>
  <c r="E18" i="3" s="1"/>
  <c r="D18" i="3"/>
  <c r="D15" i="3"/>
  <c r="F37" i="4" l="1"/>
  <c r="H37" i="4" s="1"/>
  <c r="D32" i="4"/>
  <c r="G32" i="4" s="1"/>
  <c r="H32" i="4" s="1"/>
  <c r="F40" i="4"/>
  <c r="H40" i="4" s="1"/>
  <c r="D33" i="4"/>
  <c r="G33" i="4" s="1"/>
  <c r="H33" i="4" s="1"/>
  <c r="D34" i="4"/>
  <c r="G34" i="4" s="1"/>
  <c r="H34" i="4" s="1"/>
  <c r="F44" i="4"/>
  <c r="D44" i="4"/>
  <c r="G44" i="4" s="1"/>
  <c r="F41" i="4"/>
  <c r="H41" i="4" s="1"/>
  <c r="D30" i="4"/>
  <c r="G30" i="4" s="1"/>
  <c r="H30" i="4" s="1"/>
  <c r="M55" i="5"/>
  <c r="Y21" i="5"/>
  <c r="Y29" i="5" s="1"/>
  <c r="N55" i="5"/>
  <c r="H14" i="3"/>
  <c r="G15" i="3" s="1"/>
  <c r="H15" i="3" s="1"/>
  <c r="G16" i="3" s="1"/>
  <c r="H16" i="3" s="1"/>
  <c r="G17" i="3" s="1"/>
  <c r="H17" i="3" s="1"/>
  <c r="G18" i="3" s="1"/>
  <c r="H18" i="3" s="1"/>
  <c r="H44" i="4" l="1"/>
</calcChain>
</file>

<file path=xl/sharedStrings.xml><?xml version="1.0" encoding="utf-8"?>
<sst xmlns="http://schemas.openxmlformats.org/spreadsheetml/2006/main" count="106" uniqueCount="72">
  <si>
    <t>Ventas por semana</t>
  </si>
  <si>
    <t>Probabilidad</t>
  </si>
  <si>
    <t>Intervalos de No.Aleatorio</t>
  </si>
  <si>
    <t>Tabla de datos</t>
  </si>
  <si>
    <t>No. Aleatorio</t>
  </si>
  <si>
    <t>Sobrante</t>
  </si>
  <si>
    <t>Pedido</t>
  </si>
  <si>
    <t>Ventas Perdidas</t>
  </si>
  <si>
    <t>Semana</t>
  </si>
  <si>
    <t>Invetario</t>
  </si>
  <si>
    <t>si</t>
  </si>
  <si>
    <t>Tres Sencillos Pasos</t>
  </si>
  <si>
    <t>Demanda</t>
  </si>
  <si>
    <t>LM</t>
  </si>
  <si>
    <t>LS</t>
  </si>
  <si>
    <t>Simulación</t>
  </si>
  <si>
    <t>Día</t>
  </si>
  <si>
    <t>FA</t>
  </si>
  <si>
    <t>Probabilidad=FR</t>
  </si>
  <si>
    <t>Consultas EIS</t>
  </si>
  <si>
    <t>Frec.Abs(días)</t>
  </si>
  <si>
    <t>Frec.Relativa(Probabilidad)</t>
  </si>
  <si>
    <t>Frec.Relatica Acumulada</t>
  </si>
  <si>
    <t>Total</t>
  </si>
  <si>
    <t>FrecRelativa =  FrecAbs / Total de Frecuencia</t>
  </si>
  <si>
    <t>Frec.RelativaAcumulada = FrecRelativaAnt + FrecRelativa</t>
  </si>
  <si>
    <t>LM(lïmite menor) = Límite Superior anterios</t>
  </si>
  <si>
    <t>LS(límite superior) = Límite menor + probabilidad</t>
  </si>
  <si>
    <t>Supongamos que trabajamos en un gran almacén informático, y que nos piden consejo para</t>
  </si>
  <si>
    <t>decidir sobre el número de licencias de un determinado sistema operativo que conviene</t>
  </si>
  <si>
    <t>adquirir – las licencias se suministrarán con los ordenadores que se vendan durante el</t>
  </si>
  <si>
    <t>próximo trimestre, y es lógico pensar que en pocos meses habrá un nuevo sistema</t>
  </si>
  <si>
    <t>operativo en el mercado de características superiores. Cada licencia de sistema operativo le</t>
  </si>
  <si>
    <t>cuesta al almacén un total de 75 dólares, mientras que el precio al que la vende es de 100</t>
  </si>
  <si>
    <t>dólares. Cuando salga al mercado la nueva versión del sistema operativo, el almacén podrá</t>
  </si>
  <si>
    <t>devolver al distribuidor las licencias sobrantes, obteniendo a cambio un total del 25 dólares</t>
  </si>
  <si>
    <t>por cada una. Basándose en los datos históricos de los últimos meses, los responsables del</t>
  </si>
  <si>
    <t>almacén han sido capaces de determinar la siguiente distribución de probabilidades por lo</t>
  </si>
  <si>
    <t>que a las ventas de licencias del nuevo sistema operativo se refiere:</t>
  </si>
  <si>
    <t>No. Lic Vendidas</t>
  </si>
  <si>
    <t>Prob.Acumulada</t>
  </si>
  <si>
    <t>Costo * Licencia</t>
  </si>
  <si>
    <t>Cantidad Lic. A Comprar</t>
  </si>
  <si>
    <t>Licencias</t>
  </si>
  <si>
    <t>Lic. Vendida</t>
  </si>
  <si>
    <t>Lic. Devueltas</t>
  </si>
  <si>
    <t>Ingreso Ventas</t>
  </si>
  <si>
    <t>Ingreso Dev.</t>
  </si>
  <si>
    <t>Beneficios</t>
  </si>
  <si>
    <t>Inversión( 200 lic.)</t>
  </si>
  <si>
    <t>No Aleatorio</t>
  </si>
  <si>
    <t>Consultas</t>
  </si>
  <si>
    <t>Simular la demanda diara para un periodo establecido, teniendo las siguientes probabilidades</t>
  </si>
  <si>
    <t>Ingresos*Lic.Vendida</t>
  </si>
  <si>
    <t>Ingresos*Lic.Devuelta</t>
  </si>
  <si>
    <t>Conocer el número esperado de consultas por día y estimar el número
esperado de consultas diarias</t>
  </si>
  <si>
    <t>Frecuencia RA</t>
  </si>
  <si>
    <t>Distribución de Probabilidad</t>
  </si>
  <si>
    <t>x</t>
  </si>
  <si>
    <t>FA(Frecuencia Acumulada)</t>
  </si>
  <si>
    <t>Intervalos</t>
  </si>
  <si>
    <t>Cuadro de Distribución</t>
  </si>
  <si>
    <t>Número de Giro</t>
  </si>
  <si>
    <t>Aleatorio</t>
  </si>
  <si>
    <t>Resultado</t>
  </si>
  <si>
    <t>Resumen</t>
  </si>
  <si>
    <t>LI</t>
  </si>
  <si>
    <t>Veces</t>
  </si>
  <si>
    <t>%</t>
  </si>
  <si>
    <t>Rondas</t>
  </si>
  <si>
    <t>dólares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</si>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</sst>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0" fillId="2" borderId="2" xfId="0" applyFill="1" applyBorder="1" applyAlignment="1">
      <alignment wrapText="1"/>
    </xf>
    <xf numFmtId="9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0" fontId="0" fillId="0" borderId="3" xfId="0" applyBorder="1"/>
    <xf numFmtId="0" fontId="0" fillId="2" borderId="1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3" borderId="1" xfId="0" applyFill="1" applyBorder="1" applyAlignment="1">
      <alignment wrapText="1"/>
    </xf>
    <xf numFmtId="0" fontId="0" fillId="3" borderId="0" xfId="0" applyFill="1"/>
    <xf numFmtId="0" fontId="0" fillId="3" borderId="1" xfId="0" applyFill="1" applyBorder="1"/>
    <xf numFmtId="0" fontId="0" fillId="0" borderId="0" xfId="0" applyBorder="1"/>
    <xf numFmtId="0" fontId="0" fillId="0" borderId="1" xfId="0" applyFill="1" applyBorder="1"/>
    <xf numFmtId="0" fontId="0" fillId="0" borderId="5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12700</xdr:rowOff>
    </xdr:from>
    <xdr:to>
      <xdr:col>4</xdr:col>
      <xdr:colOff>1576073</xdr:colOff>
      <xdr:row>7</xdr:row>
      <xdr:rowOff>167825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0D5D78-0497-44B6-AAEF-95C97225E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12700"/>
          <a:ext cx="6833873" cy="1444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296334</xdr:colOff>
      <xdr:row>0</xdr:row>
      <xdr:rowOff>91722</xdr:rowOff>
    </xdr:from>
    <xdr:to>
      <xdr:col>22</xdr:col>
      <xdr:colOff>592667</xdr:colOff>
      <xdr:row>5</xdr:row>
      <xdr:rowOff>155222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F03C0A-32C3-4655-8333-89D94D71EE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04" t="25435" r="29679" b="64996"/>
        <a:stretch/>
      </xdr:blipFill>
      <xdr:spPr>
        <a:xfrm>
          <a:off x="296334" y="91722"/>
          <a:ext cx="12382500" cy="9807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5</xdr:col>
      <xdr:colOff>304800</xdr:colOff>
      <xdr:row>15</xdr:row>
      <xdr:rowOff>39258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EB55EA-515A-72CE-3648-A5EA71ABE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350" y="342900"/>
          <a:ext cx="3346450" cy="26427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CDF6-3B36-4379-8B0B-96260EE45ACC}">
  <dimension ref="B9:H32"/>
  <sheetViews>
    <sheetView workbookViewId="0">
      <selection activeCell="J27" sqref="J27"/>
    </sheetView>
  </sheetViews>
  <sheetFormatPr baseColWidth="10" defaultRowHeight="15" x14ac:dyDescent="0.25"/>
  <cols>
    <col min="2" max="2" width="19.42578125" customWidth="1"/>
    <col min="3" max="3" width="23.42578125" customWidth="1"/>
    <col min="4" max="4" width="23.85546875" customWidth="1"/>
    <col min="5" max="5" width="23.140625" customWidth="1"/>
  </cols>
  <sheetData>
    <row r="9" spans="2:8" ht="14.45" customHeight="1" x14ac:dyDescent="0.25">
      <c r="C9" s="22" t="s">
        <v>55</v>
      </c>
      <c r="D9" s="22"/>
      <c r="E9" s="22"/>
      <c r="F9" s="22"/>
      <c r="G9" s="22"/>
    </row>
    <row r="10" spans="2:8" x14ac:dyDescent="0.25">
      <c r="C10" s="22"/>
      <c r="D10" s="22"/>
      <c r="E10" s="22"/>
      <c r="F10" s="22"/>
      <c r="G10" s="22"/>
    </row>
    <row r="11" spans="2:8" x14ac:dyDescent="0.25">
      <c r="C11" s="14"/>
      <c r="D11" s="14"/>
      <c r="E11" s="14"/>
      <c r="F11" s="14"/>
      <c r="G11" s="14"/>
    </row>
    <row r="12" spans="2:8" ht="30" x14ac:dyDescent="0.25">
      <c r="B12" s="1" t="s">
        <v>19</v>
      </c>
      <c r="C12" s="1" t="s">
        <v>20</v>
      </c>
      <c r="D12" s="1" t="s">
        <v>21</v>
      </c>
      <c r="E12" s="1" t="s">
        <v>22</v>
      </c>
      <c r="F12" s="1"/>
      <c r="G12" s="1" t="s">
        <v>13</v>
      </c>
      <c r="H12" s="1" t="s">
        <v>14</v>
      </c>
    </row>
    <row r="13" spans="2:8" x14ac:dyDescent="0.25">
      <c r="B13" s="15">
        <v>0</v>
      </c>
      <c r="C13" s="15">
        <v>10</v>
      </c>
      <c r="D13">
        <f>C13/C19</f>
        <v>0.05</v>
      </c>
      <c r="E13">
        <v>0.05</v>
      </c>
      <c r="G13" s="7">
        <v>0</v>
      </c>
      <c r="H13" s="8">
        <f>G13+E13</f>
        <v>0.05</v>
      </c>
    </row>
    <row r="14" spans="2:8" x14ac:dyDescent="0.25">
      <c r="B14" s="15">
        <v>1</v>
      </c>
      <c r="C14" s="15">
        <v>20</v>
      </c>
      <c r="D14" s="8">
        <f>C14/C19</f>
        <v>0.1</v>
      </c>
      <c r="E14" s="8">
        <f>E13+D14</f>
        <v>0.15000000000000002</v>
      </c>
      <c r="G14" s="8">
        <f>H13</f>
        <v>0.05</v>
      </c>
      <c r="H14" s="8">
        <f>G14+D14</f>
        <v>0.15000000000000002</v>
      </c>
    </row>
    <row r="15" spans="2:8" x14ac:dyDescent="0.25">
      <c r="B15" s="15">
        <v>2</v>
      </c>
      <c r="C15" s="15">
        <v>40</v>
      </c>
      <c r="D15" s="8">
        <f>C15/C19</f>
        <v>0.2</v>
      </c>
      <c r="E15" s="8">
        <f>E14+D15</f>
        <v>0.35000000000000003</v>
      </c>
      <c r="G15" s="8">
        <f>H14</f>
        <v>0.15000000000000002</v>
      </c>
      <c r="H15" s="8">
        <f>G15+D15</f>
        <v>0.35000000000000003</v>
      </c>
    </row>
    <row r="16" spans="2:8" x14ac:dyDescent="0.25">
      <c r="B16" s="15">
        <v>3</v>
      </c>
      <c r="C16" s="15">
        <v>60</v>
      </c>
      <c r="D16">
        <f>C16/C19</f>
        <v>0.3</v>
      </c>
      <c r="E16" s="8">
        <f>E15+D16</f>
        <v>0.65</v>
      </c>
      <c r="G16" s="8">
        <f>H15</f>
        <v>0.35000000000000003</v>
      </c>
      <c r="H16" s="8">
        <f>G16+D16</f>
        <v>0.65</v>
      </c>
    </row>
    <row r="17" spans="2:8" x14ac:dyDescent="0.25">
      <c r="B17" s="15">
        <v>4</v>
      </c>
      <c r="C17" s="15">
        <v>40</v>
      </c>
      <c r="D17">
        <f>C17/C19</f>
        <v>0.2</v>
      </c>
      <c r="E17" s="8">
        <f>E16+D17</f>
        <v>0.85000000000000009</v>
      </c>
      <c r="G17" s="8">
        <f>H16</f>
        <v>0.65</v>
      </c>
      <c r="H17" s="8">
        <f>G17+D17</f>
        <v>0.85000000000000009</v>
      </c>
    </row>
    <row r="18" spans="2:8" x14ac:dyDescent="0.25">
      <c r="B18" s="15">
        <v>5</v>
      </c>
      <c r="C18" s="15">
        <v>30</v>
      </c>
      <c r="D18">
        <f>C18/C19</f>
        <v>0.15</v>
      </c>
      <c r="E18" s="8">
        <f>E17+D18</f>
        <v>1</v>
      </c>
      <c r="G18" s="8">
        <f>H17</f>
        <v>0.85000000000000009</v>
      </c>
      <c r="H18" s="8">
        <f>G18+D18</f>
        <v>1</v>
      </c>
    </row>
    <row r="19" spans="2:8" x14ac:dyDescent="0.25">
      <c r="B19" t="s">
        <v>23</v>
      </c>
      <c r="C19">
        <f>SUM(C13:C18)</f>
        <v>200</v>
      </c>
    </row>
    <row r="21" spans="2:8" x14ac:dyDescent="0.25">
      <c r="C21" t="s">
        <v>24</v>
      </c>
      <c r="G21" t="s">
        <v>26</v>
      </c>
    </row>
    <row r="23" spans="2:8" x14ac:dyDescent="0.25">
      <c r="C23" t="s">
        <v>25</v>
      </c>
      <c r="G23" t="s">
        <v>27</v>
      </c>
    </row>
    <row r="26" spans="2:8" x14ac:dyDescent="0.25">
      <c r="B26" t="s">
        <v>50</v>
      </c>
      <c r="C26" t="s">
        <v>51</v>
      </c>
    </row>
    <row r="27" spans="2:8" x14ac:dyDescent="0.25">
      <c r="B27">
        <v>0.4054570674527429</v>
      </c>
      <c r="C27">
        <v>3</v>
      </c>
    </row>
    <row r="28" spans="2:8" x14ac:dyDescent="0.25">
      <c r="B28">
        <v>0.43280631535511971</v>
      </c>
      <c r="C28">
        <v>3</v>
      </c>
    </row>
    <row r="29" spans="2:8" x14ac:dyDescent="0.25">
      <c r="B29">
        <v>0.62537442344252114</v>
      </c>
      <c r="C29">
        <v>3</v>
      </c>
    </row>
    <row r="30" spans="2:8" x14ac:dyDescent="0.25">
      <c r="B30">
        <v>0.17379647521624875</v>
      </c>
      <c r="C30">
        <v>2</v>
      </c>
    </row>
    <row r="31" spans="2:8" x14ac:dyDescent="0.25">
      <c r="B31">
        <v>0.39875480619621473</v>
      </c>
    </row>
    <row r="32" spans="2:8" x14ac:dyDescent="0.25">
      <c r="B32">
        <v>0.92173238687520731</v>
      </c>
    </row>
  </sheetData>
  <mergeCells count="1">
    <mergeCell ref="C9:G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E53E-7D31-4C13-BB34-BEEF8ABFCE02}">
  <dimension ref="A8:W26"/>
  <sheetViews>
    <sheetView topLeftCell="A2" zoomScale="90" zoomScaleNormal="90" workbookViewId="0">
      <selection activeCell="B22" sqref="B22:C22"/>
    </sheetView>
  </sheetViews>
  <sheetFormatPr baseColWidth="10" defaultRowHeight="15" x14ac:dyDescent="0.25"/>
  <cols>
    <col min="1" max="1" width="12.140625" customWidth="1"/>
    <col min="2" max="2" width="5.5703125" customWidth="1"/>
    <col min="3" max="3" width="5.28515625" customWidth="1"/>
    <col min="4" max="4" width="5.42578125" customWidth="1"/>
    <col min="5" max="5" width="4.42578125" customWidth="1"/>
    <col min="6" max="6" width="5.140625" customWidth="1"/>
    <col min="7" max="7" width="5.42578125" customWidth="1"/>
    <col min="8" max="8" width="6.28515625" customWidth="1"/>
    <col min="9" max="9" width="10.85546875" customWidth="1"/>
    <col min="10" max="10" width="6.85546875" customWidth="1"/>
    <col min="11" max="11" width="6" customWidth="1"/>
    <col min="12" max="12" width="5.28515625" customWidth="1"/>
    <col min="13" max="13" width="6.140625" customWidth="1"/>
    <col min="14" max="14" width="6.28515625" customWidth="1"/>
    <col min="15" max="15" width="5.5703125" customWidth="1"/>
  </cols>
  <sheetData>
    <row r="8" spans="1:23" x14ac:dyDescent="0.25">
      <c r="A8">
        <v>23</v>
      </c>
      <c r="B8">
        <v>59</v>
      </c>
      <c r="C8">
        <v>82</v>
      </c>
      <c r="D8">
        <v>83</v>
      </c>
      <c r="E8">
        <v>61</v>
      </c>
      <c r="F8">
        <v>0</v>
      </c>
      <c r="G8">
        <v>48</v>
      </c>
      <c r="H8">
        <v>33</v>
      </c>
      <c r="I8">
        <v>6</v>
      </c>
      <c r="J8">
        <v>32</v>
      </c>
      <c r="K8">
        <v>82</v>
      </c>
      <c r="L8">
        <v>51</v>
      </c>
      <c r="M8">
        <v>54</v>
      </c>
      <c r="N8">
        <v>66</v>
      </c>
      <c r="O8">
        <v>55</v>
      </c>
    </row>
    <row r="10" spans="1:23" x14ac:dyDescent="0.25">
      <c r="J10" t="s">
        <v>13</v>
      </c>
      <c r="K10" t="s">
        <v>14</v>
      </c>
    </row>
    <row r="11" spans="1:23" ht="30" x14ac:dyDescent="0.25">
      <c r="A11" s="13" t="s">
        <v>3</v>
      </c>
      <c r="C11" s="2" t="s">
        <v>0</v>
      </c>
      <c r="G11" s="2" t="s">
        <v>18</v>
      </c>
      <c r="I11" t="s">
        <v>17</v>
      </c>
      <c r="J11" s="2" t="s">
        <v>2</v>
      </c>
      <c r="P11" s="4" t="s">
        <v>8</v>
      </c>
      <c r="Q11" s="4" t="s">
        <v>9</v>
      </c>
      <c r="R11" s="4" t="s">
        <v>4</v>
      </c>
      <c r="S11" s="4" t="s">
        <v>0</v>
      </c>
      <c r="T11" s="4" t="s">
        <v>5</v>
      </c>
      <c r="U11" s="4" t="s">
        <v>6</v>
      </c>
      <c r="V11" s="4" t="s">
        <v>7</v>
      </c>
      <c r="W11" s="1"/>
    </row>
    <row r="12" spans="1:23" x14ac:dyDescent="0.25">
      <c r="C12">
        <v>5</v>
      </c>
      <c r="G12">
        <v>0.05</v>
      </c>
      <c r="I12">
        <v>0.05</v>
      </c>
      <c r="J12">
        <v>0</v>
      </c>
      <c r="K12">
        <v>4</v>
      </c>
      <c r="M12">
        <v>0</v>
      </c>
      <c r="N12">
        <f>M12+G12</f>
        <v>0.05</v>
      </c>
      <c r="P12" s="3">
        <v>1</v>
      </c>
      <c r="Q12" s="3">
        <v>25</v>
      </c>
      <c r="R12" s="3">
        <v>23</v>
      </c>
      <c r="S12" s="3">
        <v>8</v>
      </c>
      <c r="T12" s="3">
        <v>17</v>
      </c>
      <c r="U12" s="3" t="s">
        <v>10</v>
      </c>
      <c r="V12" s="3"/>
    </row>
    <row r="13" spans="1:23" x14ac:dyDescent="0.25">
      <c r="C13">
        <v>6</v>
      </c>
      <c r="G13">
        <v>0.05</v>
      </c>
      <c r="I13">
        <f>I12+G13</f>
        <v>0.1</v>
      </c>
      <c r="J13">
        <v>5</v>
      </c>
      <c r="K13">
        <v>9</v>
      </c>
      <c r="M13">
        <f>N12</f>
        <v>0.05</v>
      </c>
      <c r="N13">
        <f>M13+G13</f>
        <v>0.1</v>
      </c>
      <c r="P13" s="3">
        <v>2</v>
      </c>
      <c r="Q13" s="3">
        <v>17</v>
      </c>
      <c r="R13" s="3">
        <v>59</v>
      </c>
      <c r="S13" s="3">
        <v>10</v>
      </c>
      <c r="T13" s="3">
        <v>7</v>
      </c>
      <c r="U13" s="3"/>
      <c r="V13" s="3"/>
    </row>
    <row r="14" spans="1:23" x14ac:dyDescent="0.25">
      <c r="C14">
        <v>7</v>
      </c>
      <c r="G14">
        <v>0.1</v>
      </c>
      <c r="I14">
        <f>I13+G14</f>
        <v>0.2</v>
      </c>
      <c r="J14">
        <v>10</v>
      </c>
      <c r="K14">
        <v>19</v>
      </c>
      <c r="M14">
        <f>N13</f>
        <v>0.1</v>
      </c>
      <c r="N14">
        <f>M14+G14</f>
        <v>0.2</v>
      </c>
      <c r="P14" s="3">
        <v>3</v>
      </c>
      <c r="Q14" s="3">
        <v>7</v>
      </c>
      <c r="R14" s="3">
        <v>82</v>
      </c>
      <c r="S14" s="3">
        <v>12</v>
      </c>
      <c r="T14" s="3">
        <v>0</v>
      </c>
      <c r="U14" s="3"/>
      <c r="V14" s="3">
        <v>5</v>
      </c>
    </row>
    <row r="15" spans="1:23" x14ac:dyDescent="0.25">
      <c r="C15">
        <v>8</v>
      </c>
      <c r="G15">
        <v>0.1</v>
      </c>
      <c r="I15">
        <f t="shared" ref="I15:I21" si="0">I14+G15</f>
        <v>0.30000000000000004</v>
      </c>
      <c r="J15">
        <v>20</v>
      </c>
      <c r="K15">
        <v>29</v>
      </c>
      <c r="P15" s="3">
        <v>4</v>
      </c>
      <c r="Q15" s="3">
        <v>27</v>
      </c>
      <c r="R15" s="3">
        <v>83</v>
      </c>
      <c r="S15" s="3">
        <v>12</v>
      </c>
      <c r="T15" s="3">
        <v>15</v>
      </c>
      <c r="U15" s="3" t="s">
        <v>10</v>
      </c>
      <c r="V15" s="3"/>
    </row>
    <row r="16" spans="1:23" x14ac:dyDescent="0.25">
      <c r="C16">
        <v>9</v>
      </c>
      <c r="G16">
        <v>0.1</v>
      </c>
      <c r="I16">
        <f t="shared" si="0"/>
        <v>0.4</v>
      </c>
      <c r="J16">
        <v>30</v>
      </c>
      <c r="K16">
        <v>39</v>
      </c>
      <c r="P16" s="3">
        <v>5</v>
      </c>
      <c r="Q16" s="3">
        <v>15</v>
      </c>
      <c r="R16" s="3">
        <v>61</v>
      </c>
      <c r="S16" s="3">
        <v>11</v>
      </c>
      <c r="T16" s="3">
        <v>4</v>
      </c>
      <c r="U16" s="3"/>
      <c r="V16" s="3"/>
    </row>
    <row r="17" spans="3:22" x14ac:dyDescent="0.25">
      <c r="C17">
        <v>10</v>
      </c>
      <c r="G17">
        <v>0.2</v>
      </c>
      <c r="I17">
        <f t="shared" si="0"/>
        <v>0.60000000000000009</v>
      </c>
      <c r="J17">
        <v>40</v>
      </c>
      <c r="K17">
        <v>59</v>
      </c>
      <c r="P17" s="3">
        <v>6</v>
      </c>
      <c r="Q17" s="3">
        <v>4</v>
      </c>
      <c r="R17" s="3">
        <v>0</v>
      </c>
      <c r="S17" s="3">
        <v>5</v>
      </c>
      <c r="T17" s="3">
        <v>0</v>
      </c>
      <c r="U17" s="3"/>
      <c r="V17" s="3">
        <v>1</v>
      </c>
    </row>
    <row r="18" spans="3:22" x14ac:dyDescent="0.25">
      <c r="C18">
        <v>11</v>
      </c>
      <c r="G18">
        <v>0.2</v>
      </c>
      <c r="I18">
        <f t="shared" si="0"/>
        <v>0.8</v>
      </c>
      <c r="J18">
        <v>60</v>
      </c>
      <c r="K18">
        <v>79</v>
      </c>
      <c r="P18" s="3">
        <v>7</v>
      </c>
      <c r="Q18" s="3">
        <v>27</v>
      </c>
      <c r="R18" s="3">
        <v>48</v>
      </c>
      <c r="S18" s="3">
        <v>10</v>
      </c>
      <c r="T18" s="3">
        <v>17</v>
      </c>
      <c r="U18" s="3" t="s">
        <v>10</v>
      </c>
      <c r="V18" s="3"/>
    </row>
    <row r="19" spans="3:22" x14ac:dyDescent="0.25">
      <c r="C19">
        <v>12</v>
      </c>
      <c r="G19">
        <v>0.1</v>
      </c>
      <c r="I19">
        <f t="shared" si="0"/>
        <v>0.9</v>
      </c>
      <c r="J19">
        <v>80</v>
      </c>
      <c r="K19">
        <v>89</v>
      </c>
      <c r="P19" s="3"/>
      <c r="Q19" s="3"/>
      <c r="R19" s="3"/>
      <c r="S19" s="3"/>
      <c r="T19" s="3"/>
      <c r="U19" s="3"/>
      <c r="V19" s="3"/>
    </row>
    <row r="20" spans="3:22" x14ac:dyDescent="0.25">
      <c r="C20">
        <v>13</v>
      </c>
      <c r="G20">
        <v>0.05</v>
      </c>
      <c r="I20">
        <f t="shared" si="0"/>
        <v>0.95000000000000007</v>
      </c>
      <c r="J20">
        <v>90</v>
      </c>
      <c r="K20">
        <v>94</v>
      </c>
      <c r="P20" s="3"/>
      <c r="Q20" s="3"/>
      <c r="R20" s="3"/>
      <c r="S20" s="3"/>
      <c r="T20" s="3"/>
      <c r="U20" s="3"/>
      <c r="V20" s="3"/>
    </row>
    <row r="21" spans="3:22" x14ac:dyDescent="0.25">
      <c r="C21">
        <v>14</v>
      </c>
      <c r="G21">
        <v>0.05</v>
      </c>
      <c r="I21">
        <f t="shared" si="0"/>
        <v>1</v>
      </c>
      <c r="J21">
        <v>95</v>
      </c>
      <c r="K21">
        <v>99</v>
      </c>
      <c r="P21" s="3"/>
      <c r="Q21" s="3"/>
      <c r="R21" s="3"/>
      <c r="S21" s="3"/>
      <c r="T21" s="3"/>
      <c r="U21" s="3"/>
      <c r="V21" s="3"/>
    </row>
    <row r="22" spans="3:22" x14ac:dyDescent="0.25">
      <c r="C22" s="15"/>
      <c r="P22" s="3"/>
      <c r="Q22" s="3"/>
      <c r="R22" s="3"/>
      <c r="S22" s="3"/>
      <c r="T22" s="3"/>
      <c r="U22" s="3"/>
      <c r="V22" s="3"/>
    </row>
    <row r="23" spans="3:22" x14ac:dyDescent="0.25">
      <c r="P23" s="3"/>
      <c r="Q23" s="3"/>
      <c r="R23" s="3"/>
      <c r="S23" s="3"/>
      <c r="T23" s="3"/>
      <c r="U23" s="3"/>
      <c r="V23" s="3"/>
    </row>
    <row r="24" spans="3:22" x14ac:dyDescent="0.25">
      <c r="P24" s="3"/>
      <c r="Q24" s="3"/>
      <c r="R24" s="3"/>
      <c r="S24" s="3"/>
      <c r="T24" s="3"/>
      <c r="U24" s="3"/>
      <c r="V24" s="3"/>
    </row>
    <row r="25" spans="3:22" x14ac:dyDescent="0.25">
      <c r="P25" s="3"/>
      <c r="Q25" s="3"/>
      <c r="R25" s="3"/>
      <c r="S25" s="3"/>
      <c r="T25" s="3"/>
      <c r="U25" s="3"/>
      <c r="V25" s="3"/>
    </row>
    <row r="26" spans="3:22" x14ac:dyDescent="0.25">
      <c r="P26" s="3"/>
      <c r="Q26" s="3"/>
      <c r="R26" s="3"/>
      <c r="S26" s="3"/>
      <c r="T26" s="3"/>
      <c r="U26" s="3"/>
      <c r="V26" s="3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A676-3B4B-4F84-8017-B735C9F5B812}">
  <dimension ref="A2:I21"/>
  <sheetViews>
    <sheetView workbookViewId="0">
      <selection activeCell="H15" sqref="H15"/>
    </sheetView>
  </sheetViews>
  <sheetFormatPr baseColWidth="10" defaultRowHeight="15" x14ac:dyDescent="0.25"/>
  <cols>
    <col min="3" max="3" width="21.5703125" customWidth="1"/>
  </cols>
  <sheetData>
    <row r="2" spans="1:9" x14ac:dyDescent="0.25">
      <c r="B2" s="23" t="s">
        <v>52</v>
      </c>
      <c r="C2" s="23"/>
      <c r="D2" s="23"/>
      <c r="E2" s="23"/>
      <c r="F2" s="23"/>
      <c r="G2" s="23"/>
      <c r="H2" s="23"/>
      <c r="I2" s="23"/>
    </row>
    <row r="4" spans="1:9" x14ac:dyDescent="0.25">
      <c r="C4" t="s">
        <v>11</v>
      </c>
    </row>
    <row r="8" spans="1:9" x14ac:dyDescent="0.25">
      <c r="A8" t="s">
        <v>12</v>
      </c>
      <c r="B8" t="s">
        <v>1</v>
      </c>
      <c r="C8" t="s">
        <v>56</v>
      </c>
      <c r="D8" t="s">
        <v>13</v>
      </c>
      <c r="E8" t="s">
        <v>14</v>
      </c>
    </row>
    <row r="9" spans="1:9" x14ac:dyDescent="0.25">
      <c r="A9">
        <v>1500</v>
      </c>
      <c r="B9" s="5">
        <v>0.2</v>
      </c>
      <c r="C9" s="5">
        <v>0.2</v>
      </c>
      <c r="D9" s="5">
        <v>0</v>
      </c>
      <c r="E9" s="5">
        <f>D9+B9</f>
        <v>0.2</v>
      </c>
    </row>
    <row r="10" spans="1:9" x14ac:dyDescent="0.25">
      <c r="A10">
        <v>1700</v>
      </c>
      <c r="B10" s="5">
        <v>0.3</v>
      </c>
      <c r="C10" s="5">
        <v>0.5</v>
      </c>
      <c r="D10" s="5">
        <f>E9</f>
        <v>0.2</v>
      </c>
      <c r="E10" s="5">
        <f>D10+B10</f>
        <v>0.5</v>
      </c>
    </row>
    <row r="11" spans="1:9" x14ac:dyDescent="0.25">
      <c r="A11">
        <v>2100</v>
      </c>
      <c r="B11" s="5">
        <v>0.4</v>
      </c>
      <c r="C11" s="5">
        <v>0.9</v>
      </c>
      <c r="D11" s="5">
        <f>E10</f>
        <v>0.5</v>
      </c>
      <c r="E11" s="5">
        <f>D11+B11</f>
        <v>0.9</v>
      </c>
    </row>
    <row r="12" spans="1:9" x14ac:dyDescent="0.25">
      <c r="A12">
        <v>2400</v>
      </c>
      <c r="B12" s="5">
        <v>0.1</v>
      </c>
      <c r="C12" s="5">
        <v>1</v>
      </c>
      <c r="D12" s="5">
        <f>E11</f>
        <v>0.9</v>
      </c>
      <c r="E12" s="5">
        <f>D12+B12</f>
        <v>1</v>
      </c>
    </row>
    <row r="15" spans="1:9" x14ac:dyDescent="0.25">
      <c r="C15" t="s">
        <v>15</v>
      </c>
    </row>
    <row r="16" spans="1:9" x14ac:dyDescent="0.25">
      <c r="A16" t="s">
        <v>16</v>
      </c>
      <c r="B16" t="s">
        <v>4</v>
      </c>
      <c r="C16" t="s">
        <v>12</v>
      </c>
    </row>
    <row r="17" spans="1:2" x14ac:dyDescent="0.25">
      <c r="A17">
        <v>1</v>
      </c>
      <c r="B17" s="6">
        <f ca="1">RAND()</f>
        <v>0.87507855438659654</v>
      </c>
    </row>
    <row r="18" spans="1:2" x14ac:dyDescent="0.25">
      <c r="A18">
        <v>2</v>
      </c>
      <c r="B18" s="6">
        <f t="shared" ref="B18:B21" ca="1" si="0">RAND()</f>
        <v>0.48616799938416144</v>
      </c>
    </row>
    <row r="19" spans="1:2" x14ac:dyDescent="0.25">
      <c r="A19">
        <v>3</v>
      </c>
      <c r="B19" s="6">
        <f t="shared" ca="1" si="0"/>
        <v>0.96679460653543925</v>
      </c>
    </row>
    <row r="20" spans="1:2" x14ac:dyDescent="0.25">
      <c r="A20">
        <v>4</v>
      </c>
      <c r="B20" s="6">
        <f t="shared" ca="1" si="0"/>
        <v>0.49585833826593517</v>
      </c>
    </row>
    <row r="21" spans="1:2" x14ac:dyDescent="0.25">
      <c r="A21">
        <v>5</v>
      </c>
      <c r="B21" s="6">
        <f t="shared" ca="1" si="0"/>
        <v>0.95530486561068206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E12F-80F2-4F35-A4EF-CADC9AF62662}">
  <dimension ref="D3:Y67"/>
  <sheetViews>
    <sheetView topLeftCell="A46" zoomScale="73" zoomScaleNormal="73" workbookViewId="0">
      <pane xSplit="1" topLeftCell="B1" activePane="topRight" state="frozen"/>
      <selection activeCell="A21" sqref="A21"/>
      <selection pane="topRight" activeCell="J47" sqref="J47"/>
    </sheetView>
  </sheetViews>
  <sheetFormatPr baseColWidth="10" defaultRowHeight="15" x14ac:dyDescent="0.25"/>
  <cols>
    <col min="7" max="7" width="6.85546875" customWidth="1"/>
    <col min="9" max="9" width="15.5703125" customWidth="1"/>
    <col min="10" max="10" width="21" customWidth="1"/>
  </cols>
  <sheetData>
    <row r="3" spans="8:12" x14ac:dyDescent="0.25">
      <c r="H3" t="s">
        <v>57</v>
      </c>
    </row>
    <row r="4" spans="8:12" x14ac:dyDescent="0.25">
      <c r="K4" s="24" t="s">
        <v>60</v>
      </c>
      <c r="L4" s="24"/>
    </row>
    <row r="5" spans="8:12" ht="30" x14ac:dyDescent="0.25">
      <c r="H5" s="16" t="s">
        <v>58</v>
      </c>
      <c r="I5" s="16" t="s">
        <v>1</v>
      </c>
      <c r="J5" s="16" t="s">
        <v>59</v>
      </c>
      <c r="K5" s="16" t="s">
        <v>66</v>
      </c>
      <c r="L5" s="16" t="s">
        <v>14</v>
      </c>
    </row>
    <row r="6" spans="8:12" x14ac:dyDescent="0.25">
      <c r="H6" s="3">
        <v>0</v>
      </c>
      <c r="I6" s="3">
        <v>0.125</v>
      </c>
      <c r="J6" s="3">
        <f>SUM(I6)</f>
        <v>0.125</v>
      </c>
      <c r="K6" s="3">
        <v>0</v>
      </c>
      <c r="L6" s="3">
        <f>J6</f>
        <v>0.125</v>
      </c>
    </row>
    <row r="7" spans="8:12" x14ac:dyDescent="0.25">
      <c r="H7" s="3">
        <v>1</v>
      </c>
      <c r="I7" s="3">
        <v>0.125</v>
      </c>
      <c r="J7" s="3">
        <f>SUM(I7:I8)</f>
        <v>0.25</v>
      </c>
      <c r="K7" s="3">
        <f>J6</f>
        <v>0.125</v>
      </c>
      <c r="L7" s="3">
        <f t="shared" ref="L7:L13" si="0">J7</f>
        <v>0.25</v>
      </c>
    </row>
    <row r="8" spans="8:12" x14ac:dyDescent="0.25">
      <c r="H8" s="3">
        <v>2</v>
      </c>
      <c r="I8" s="3">
        <v>0.125</v>
      </c>
      <c r="J8" s="3">
        <f t="shared" ref="J8:J13" si="1">SUM(I7:J7)</f>
        <v>0.375</v>
      </c>
      <c r="K8" s="3">
        <f t="shared" ref="K8:K13" si="2">J7</f>
        <v>0.25</v>
      </c>
      <c r="L8" s="3">
        <f t="shared" si="0"/>
        <v>0.375</v>
      </c>
    </row>
    <row r="9" spans="8:12" x14ac:dyDescent="0.25">
      <c r="H9" s="3">
        <v>3</v>
      </c>
      <c r="I9" s="3">
        <v>0.125</v>
      </c>
      <c r="J9" s="3">
        <f t="shared" si="1"/>
        <v>0.5</v>
      </c>
      <c r="K9" s="3">
        <f t="shared" si="2"/>
        <v>0.375</v>
      </c>
      <c r="L9" s="3">
        <f t="shared" si="0"/>
        <v>0.5</v>
      </c>
    </row>
    <row r="10" spans="8:12" x14ac:dyDescent="0.25">
      <c r="H10" s="3">
        <v>4</v>
      </c>
      <c r="I10" s="3">
        <v>0.125</v>
      </c>
      <c r="J10" s="3">
        <f t="shared" si="1"/>
        <v>0.625</v>
      </c>
      <c r="K10" s="3">
        <f t="shared" si="2"/>
        <v>0.5</v>
      </c>
      <c r="L10" s="3">
        <f t="shared" si="0"/>
        <v>0.625</v>
      </c>
    </row>
    <row r="11" spans="8:12" x14ac:dyDescent="0.25">
      <c r="H11" s="3">
        <v>5</v>
      </c>
      <c r="I11" s="3">
        <v>0.125</v>
      </c>
      <c r="J11" s="3">
        <f t="shared" si="1"/>
        <v>0.75</v>
      </c>
      <c r="K11" s="3">
        <f t="shared" si="2"/>
        <v>0.625</v>
      </c>
      <c r="L11" s="3">
        <f t="shared" si="0"/>
        <v>0.75</v>
      </c>
    </row>
    <row r="12" spans="8:12" x14ac:dyDescent="0.25">
      <c r="H12" s="3">
        <v>6</v>
      </c>
      <c r="I12" s="3">
        <v>0.125</v>
      </c>
      <c r="J12" s="3">
        <f t="shared" si="1"/>
        <v>0.875</v>
      </c>
      <c r="K12" s="3">
        <f t="shared" si="2"/>
        <v>0.75</v>
      </c>
      <c r="L12" s="3">
        <f t="shared" si="0"/>
        <v>0.875</v>
      </c>
    </row>
    <row r="13" spans="8:12" x14ac:dyDescent="0.25">
      <c r="H13" s="3">
        <v>7</v>
      </c>
      <c r="I13" s="3">
        <v>0.125</v>
      </c>
      <c r="J13" s="3">
        <f t="shared" si="1"/>
        <v>1</v>
      </c>
      <c r="K13" s="3">
        <f t="shared" si="2"/>
        <v>0.875</v>
      </c>
      <c r="L13" s="3">
        <f t="shared" si="0"/>
        <v>1</v>
      </c>
    </row>
    <row r="18" spans="4:25" x14ac:dyDescent="0.25">
      <c r="H18" s="25" t="s">
        <v>61</v>
      </c>
      <c r="I18" s="25"/>
      <c r="L18" s="17" t="s">
        <v>65</v>
      </c>
      <c r="S18" s="25" t="s">
        <v>61</v>
      </c>
      <c r="T18" s="25"/>
      <c r="W18" s="17" t="s">
        <v>65</v>
      </c>
    </row>
    <row r="20" spans="4:25" ht="30" x14ac:dyDescent="0.25">
      <c r="H20" s="16" t="s">
        <v>62</v>
      </c>
      <c r="I20" s="16" t="s">
        <v>63</v>
      </c>
      <c r="J20" s="16" t="s">
        <v>64</v>
      </c>
      <c r="L20" s="18" t="s">
        <v>64</v>
      </c>
      <c r="M20" s="18" t="s">
        <v>67</v>
      </c>
      <c r="N20" s="18" t="s">
        <v>68</v>
      </c>
      <c r="S20" s="16" t="s">
        <v>62</v>
      </c>
      <c r="T20" s="16" t="s">
        <v>63</v>
      </c>
      <c r="U20" s="16" t="s">
        <v>64</v>
      </c>
      <c r="W20" s="18" t="s">
        <v>64</v>
      </c>
      <c r="X20" s="18" t="s">
        <v>67</v>
      </c>
      <c r="Y20" s="18" t="s">
        <v>68</v>
      </c>
    </row>
    <row r="21" spans="4:25" x14ac:dyDescent="0.25">
      <c r="D21" s="3">
        <f ca="1">RAND()</f>
        <v>0.19688734377146344</v>
      </c>
      <c r="H21" s="3">
        <f>COUNT(1)</f>
        <v>1</v>
      </c>
      <c r="I21" s="3">
        <v>0.62575339292190602</v>
      </c>
      <c r="J21" s="3">
        <f>LOOKUP(I21,$K$6:$L$13,$H$6:$H$13)</f>
        <v>5</v>
      </c>
      <c r="L21" s="3">
        <v>0</v>
      </c>
      <c r="M21" s="3">
        <f>COUNTIF($J$21:$J$41,L21)</f>
        <v>2</v>
      </c>
      <c r="N21" s="3">
        <f>M21/COUNT($H$21:$H$41)*100</f>
        <v>9.5238095238095237</v>
      </c>
      <c r="S21" s="3">
        <f>COUNT(1)</f>
        <v>1</v>
      </c>
      <c r="T21" s="3">
        <v>0.18391741821321927</v>
      </c>
      <c r="U21" s="3">
        <f>LOOKUP(T21,$K$6:$L$13,$H$6:$H$13)</f>
        <v>1</v>
      </c>
      <c r="W21" s="3">
        <v>0</v>
      </c>
      <c r="X21" s="3">
        <f t="shared" ref="X21:X28" si="3">COUNTIF($U$21:$U$41,W21)</f>
        <v>3</v>
      </c>
      <c r="Y21" s="3">
        <f>X21/COUNT($H$21:$H$41)*100</f>
        <v>14.285714285714285</v>
      </c>
    </row>
    <row r="22" spans="4:25" x14ac:dyDescent="0.25">
      <c r="D22" s="3">
        <f t="shared" ref="D22:D41" ca="1" si="4">RAND()</f>
        <v>0.87137206251927812</v>
      </c>
      <c r="H22" s="3">
        <f>SUM(H21)+1</f>
        <v>2</v>
      </c>
      <c r="I22" s="3">
        <v>5.2922223779327648E-2</v>
      </c>
      <c r="J22" s="3">
        <f>LOOKUP(I22,$K$6:$L$13,$H$6:$H$13)</f>
        <v>0</v>
      </c>
      <c r="L22" s="3">
        <v>1</v>
      </c>
      <c r="M22" s="3">
        <f t="shared" ref="M22:M28" si="5">COUNTIF($J$21:$J$41,L22)</f>
        <v>3</v>
      </c>
      <c r="N22" s="3">
        <f t="shared" ref="N22:N28" si="6">M22/COUNT($H$21:$H$41)*100</f>
        <v>14.285714285714285</v>
      </c>
      <c r="S22" s="3">
        <f>SUM(S21)+1</f>
        <v>2</v>
      </c>
      <c r="T22" s="3">
        <v>0.46185955753236352</v>
      </c>
      <c r="U22" s="3">
        <f>LOOKUP(T22,$K$6:$L$13,$H$6:$H$13)</f>
        <v>3</v>
      </c>
      <c r="W22" s="3">
        <v>1</v>
      </c>
      <c r="X22" s="3">
        <f t="shared" si="3"/>
        <v>4</v>
      </c>
      <c r="Y22" s="3">
        <f t="shared" ref="Y22:Y28" si="7">X22/COUNT($H$21:$H$41)*100</f>
        <v>19.047619047619047</v>
      </c>
    </row>
    <row r="23" spans="4:25" x14ac:dyDescent="0.25">
      <c r="D23" s="3">
        <f t="shared" ca="1" si="4"/>
        <v>0.66383795323080375</v>
      </c>
      <c r="H23" s="3">
        <f t="shared" ref="H23:H41" si="8">SUM(H22)+1</f>
        <v>3</v>
      </c>
      <c r="I23" s="3">
        <v>0.39454710233167578</v>
      </c>
      <c r="J23" s="3">
        <f t="shared" ref="J23:J41" si="9">LOOKUP(I23,$K$6:$L$13,$H$6:$H$13)</f>
        <v>3</v>
      </c>
      <c r="L23" s="3">
        <v>2</v>
      </c>
      <c r="M23" s="3">
        <f t="shared" si="5"/>
        <v>4</v>
      </c>
      <c r="N23" s="3">
        <f t="shared" si="6"/>
        <v>19.047619047619047</v>
      </c>
      <c r="S23" s="3">
        <f t="shared" ref="S23:S41" si="10">SUM(S22)+1</f>
        <v>3</v>
      </c>
      <c r="T23" s="3">
        <v>4.7126109470264632E-2</v>
      </c>
      <c r="U23" s="3">
        <f t="shared" ref="U23:U41" si="11">LOOKUP(T23,$K$6:$L$13,$H$6:$H$13)</f>
        <v>0</v>
      </c>
      <c r="W23" s="3">
        <v>2</v>
      </c>
      <c r="X23" s="3">
        <f t="shared" si="3"/>
        <v>3</v>
      </c>
      <c r="Y23" s="3">
        <f t="shared" si="7"/>
        <v>14.285714285714285</v>
      </c>
    </row>
    <row r="24" spans="4:25" x14ac:dyDescent="0.25">
      <c r="D24" s="3">
        <f t="shared" ca="1" si="4"/>
        <v>0.6216361613873802</v>
      </c>
      <c r="H24" s="3">
        <f t="shared" si="8"/>
        <v>4</v>
      </c>
      <c r="I24" s="3">
        <v>0.53118778956237445</v>
      </c>
      <c r="J24" s="3">
        <f t="shared" si="9"/>
        <v>4</v>
      </c>
      <c r="L24" s="3">
        <v>3</v>
      </c>
      <c r="M24" s="3">
        <f t="shared" si="5"/>
        <v>4</v>
      </c>
      <c r="N24" s="3">
        <f t="shared" si="6"/>
        <v>19.047619047619047</v>
      </c>
      <c r="S24" s="3">
        <f t="shared" si="10"/>
        <v>4</v>
      </c>
      <c r="T24" s="3">
        <v>0.21648652437301685</v>
      </c>
      <c r="U24" s="3">
        <f t="shared" si="11"/>
        <v>1</v>
      </c>
      <c r="W24" s="3">
        <v>3</v>
      </c>
      <c r="X24" s="3">
        <f t="shared" si="3"/>
        <v>1</v>
      </c>
      <c r="Y24" s="3">
        <f t="shared" si="7"/>
        <v>4.7619047619047619</v>
      </c>
    </row>
    <row r="25" spans="4:25" x14ac:dyDescent="0.25">
      <c r="D25" s="3">
        <f t="shared" ca="1" si="4"/>
        <v>0.37156854755845437</v>
      </c>
      <c r="H25" s="3">
        <f t="shared" si="8"/>
        <v>5</v>
      </c>
      <c r="I25" s="3">
        <v>0.46677366285844979</v>
      </c>
      <c r="J25" s="3">
        <f t="shared" si="9"/>
        <v>3</v>
      </c>
      <c r="L25" s="3">
        <v>4</v>
      </c>
      <c r="M25" s="3">
        <f t="shared" si="5"/>
        <v>4</v>
      </c>
      <c r="N25" s="3">
        <f t="shared" si="6"/>
        <v>19.047619047619047</v>
      </c>
      <c r="S25" s="3">
        <f t="shared" si="10"/>
        <v>5</v>
      </c>
      <c r="T25" s="3">
        <v>0.2784667340617929</v>
      </c>
      <c r="U25" s="3">
        <f t="shared" si="11"/>
        <v>2</v>
      </c>
      <c r="W25" s="3">
        <v>4</v>
      </c>
      <c r="X25" s="3">
        <f t="shared" si="3"/>
        <v>3</v>
      </c>
      <c r="Y25" s="3">
        <f t="shared" si="7"/>
        <v>14.285714285714285</v>
      </c>
    </row>
    <row r="26" spans="4:25" x14ac:dyDescent="0.25">
      <c r="D26" s="3">
        <f t="shared" ca="1" si="4"/>
        <v>8.7985978651074048E-2</v>
      </c>
      <c r="H26" s="3">
        <f t="shared" si="8"/>
        <v>6</v>
      </c>
      <c r="I26" s="3">
        <v>0.1161791587141584</v>
      </c>
      <c r="J26" s="3">
        <f t="shared" si="9"/>
        <v>0</v>
      </c>
      <c r="L26" s="3">
        <v>5</v>
      </c>
      <c r="M26" s="3">
        <f t="shared" si="5"/>
        <v>1</v>
      </c>
      <c r="N26" s="3">
        <f t="shared" si="6"/>
        <v>4.7619047619047619</v>
      </c>
      <c r="S26" s="3">
        <f t="shared" si="10"/>
        <v>6</v>
      </c>
      <c r="T26" s="3">
        <v>0.62150909566088197</v>
      </c>
      <c r="U26" s="3">
        <f t="shared" si="11"/>
        <v>4</v>
      </c>
      <c r="W26" s="3">
        <v>5</v>
      </c>
      <c r="X26" s="3">
        <f t="shared" si="3"/>
        <v>2</v>
      </c>
      <c r="Y26" s="3">
        <f t="shared" si="7"/>
        <v>9.5238095238095237</v>
      </c>
    </row>
    <row r="27" spans="4:25" x14ac:dyDescent="0.25">
      <c r="D27" s="3">
        <f t="shared" ca="1" si="4"/>
        <v>1.9004257053343299E-2</v>
      </c>
      <c r="H27" s="3">
        <f t="shared" si="8"/>
        <v>7</v>
      </c>
      <c r="I27" s="3">
        <v>0.98133807210104951</v>
      </c>
      <c r="J27" s="3">
        <f t="shared" si="9"/>
        <v>7</v>
      </c>
      <c r="L27" s="3">
        <v>6</v>
      </c>
      <c r="M27" s="3">
        <f t="shared" si="5"/>
        <v>1</v>
      </c>
      <c r="N27" s="3">
        <f t="shared" si="6"/>
        <v>4.7619047619047619</v>
      </c>
      <c r="S27" s="3">
        <f t="shared" si="10"/>
        <v>7</v>
      </c>
      <c r="T27" s="3">
        <v>0.89347159466616777</v>
      </c>
      <c r="U27" s="3">
        <f t="shared" si="11"/>
        <v>7</v>
      </c>
      <c r="W27" s="3">
        <v>6</v>
      </c>
      <c r="X27" s="3">
        <f t="shared" si="3"/>
        <v>3</v>
      </c>
      <c r="Y27" s="3">
        <f t="shared" si="7"/>
        <v>14.285714285714285</v>
      </c>
    </row>
    <row r="28" spans="4:25" x14ac:dyDescent="0.25">
      <c r="D28" s="3">
        <f t="shared" ca="1" si="4"/>
        <v>0.26909450960437309</v>
      </c>
      <c r="H28" s="3">
        <f t="shared" si="8"/>
        <v>8</v>
      </c>
      <c r="I28" s="3">
        <v>0.36325502492028794</v>
      </c>
      <c r="J28" s="3">
        <f t="shared" si="9"/>
        <v>2</v>
      </c>
      <c r="L28" s="3">
        <v>7</v>
      </c>
      <c r="M28" s="3">
        <f t="shared" si="5"/>
        <v>2</v>
      </c>
      <c r="N28" s="3">
        <f t="shared" si="6"/>
        <v>9.5238095238095237</v>
      </c>
      <c r="S28" s="3">
        <f t="shared" si="10"/>
        <v>8</v>
      </c>
      <c r="T28" s="3">
        <v>0.36073472591856237</v>
      </c>
      <c r="U28" s="3">
        <f t="shared" si="11"/>
        <v>2</v>
      </c>
      <c r="W28" s="3">
        <v>7</v>
      </c>
      <c r="X28" s="3">
        <f t="shared" si="3"/>
        <v>2</v>
      </c>
      <c r="Y28" s="3">
        <f t="shared" si="7"/>
        <v>9.5238095238095237</v>
      </c>
    </row>
    <row r="29" spans="4:25" x14ac:dyDescent="0.25">
      <c r="D29" s="3">
        <f t="shared" ca="1" si="4"/>
        <v>0.33314988192525119</v>
      </c>
      <c r="H29" s="3">
        <f t="shared" si="8"/>
        <v>9</v>
      </c>
      <c r="I29" s="3">
        <v>0.31696074059229684</v>
      </c>
      <c r="J29" s="3">
        <f t="shared" si="9"/>
        <v>2</v>
      </c>
      <c r="L29" s="19"/>
      <c r="M29" s="21">
        <f>SUM(M21:M28)</f>
        <v>21</v>
      </c>
      <c r="N29" s="21">
        <f>SUM(N21:N28)</f>
        <v>100</v>
      </c>
      <c r="S29" s="3">
        <f t="shared" si="10"/>
        <v>9</v>
      </c>
      <c r="T29" s="3">
        <v>0.79499767359910423</v>
      </c>
      <c r="U29" s="3">
        <f t="shared" si="11"/>
        <v>6</v>
      </c>
      <c r="W29" s="19"/>
      <c r="X29" s="21">
        <f>SUM(X21:X28)</f>
        <v>21</v>
      </c>
      <c r="Y29" s="21">
        <f>SUM(Y21:Y28)</f>
        <v>99.999999999999972</v>
      </c>
    </row>
    <row r="30" spans="4:25" x14ac:dyDescent="0.25">
      <c r="D30" s="3">
        <f t="shared" ca="1" si="4"/>
        <v>0.50264786759165958</v>
      </c>
      <c r="H30" s="3">
        <f t="shared" si="8"/>
        <v>10</v>
      </c>
      <c r="I30" s="3">
        <v>0.42711111343881936</v>
      </c>
      <c r="J30" s="3">
        <f t="shared" si="9"/>
        <v>3</v>
      </c>
      <c r="L30" s="19"/>
      <c r="M30" s="19"/>
      <c r="N30" s="19"/>
      <c r="S30" s="3">
        <f t="shared" si="10"/>
        <v>10</v>
      </c>
      <c r="T30" s="3">
        <v>0.61011097014064086</v>
      </c>
      <c r="U30" s="3">
        <f t="shared" si="11"/>
        <v>4</v>
      </c>
    </row>
    <row r="31" spans="4:25" x14ac:dyDescent="0.25">
      <c r="D31" s="3">
        <f t="shared" ca="1" si="4"/>
        <v>0.94787417343485825</v>
      </c>
      <c r="H31" s="3">
        <f t="shared" si="8"/>
        <v>11</v>
      </c>
      <c r="I31" s="3">
        <v>0.95945017108283814</v>
      </c>
      <c r="J31" s="3">
        <f t="shared" si="9"/>
        <v>7</v>
      </c>
      <c r="L31" s="18" t="s">
        <v>69</v>
      </c>
      <c r="M31" s="18">
        <v>1</v>
      </c>
      <c r="N31" s="18">
        <v>2</v>
      </c>
      <c r="O31" s="18">
        <v>3</v>
      </c>
      <c r="S31" s="3">
        <f t="shared" si="10"/>
        <v>11</v>
      </c>
      <c r="T31" s="3">
        <v>0.76551350667074891</v>
      </c>
      <c r="U31" s="3">
        <f t="shared" si="11"/>
        <v>6</v>
      </c>
    </row>
    <row r="32" spans="4:25" x14ac:dyDescent="0.25">
      <c r="D32" s="3">
        <f t="shared" ca="1" si="4"/>
        <v>0.60971802672070197</v>
      </c>
      <c r="H32" s="3">
        <f t="shared" si="8"/>
        <v>12</v>
      </c>
      <c r="I32" s="3">
        <v>0.16668050820052305</v>
      </c>
      <c r="J32" s="3">
        <f t="shared" si="9"/>
        <v>1</v>
      </c>
      <c r="L32" s="3">
        <v>0</v>
      </c>
      <c r="M32" s="3">
        <f>COUNTIF($J$21:$J$41,L32)</f>
        <v>2</v>
      </c>
      <c r="N32" s="3">
        <f t="shared" ref="N32:N39" si="12">COUNTIF($U$21:$U$41,W21)</f>
        <v>3</v>
      </c>
      <c r="O32" s="3">
        <f>COUNTIF($J$47:$J$67,L47)</f>
        <v>4</v>
      </c>
      <c r="P32">
        <f>SUM(M32:O32)</f>
        <v>9</v>
      </c>
      <c r="S32" s="3">
        <f t="shared" si="10"/>
        <v>12</v>
      </c>
      <c r="T32" s="3">
        <v>4.75779128814795E-2</v>
      </c>
      <c r="U32" s="3">
        <f t="shared" si="11"/>
        <v>0</v>
      </c>
    </row>
    <row r="33" spans="4:21" x14ac:dyDescent="0.25">
      <c r="D33" s="3">
        <f t="shared" ca="1" si="4"/>
        <v>0.49649180223376177</v>
      </c>
      <c r="H33" s="3">
        <f t="shared" si="8"/>
        <v>13</v>
      </c>
      <c r="I33" s="3">
        <v>0.62315112237696602</v>
      </c>
      <c r="J33" s="3">
        <f t="shared" si="9"/>
        <v>4</v>
      </c>
      <c r="L33" s="3">
        <v>1</v>
      </c>
      <c r="M33" s="3">
        <f t="shared" ref="M33:M39" si="13">COUNTIF($J$21:$J$41,L33)</f>
        <v>3</v>
      </c>
      <c r="N33" s="3">
        <f t="shared" si="12"/>
        <v>4</v>
      </c>
      <c r="O33" s="3">
        <f t="shared" ref="O33:O39" si="14">COUNTIF($J$47:$J$67,L48)</f>
        <v>3</v>
      </c>
      <c r="P33">
        <f t="shared" ref="P33:P39" si="15">SUM(M33:O33)</f>
        <v>10</v>
      </c>
      <c r="S33" s="3">
        <f t="shared" si="10"/>
        <v>13</v>
      </c>
      <c r="T33" s="3">
        <v>0.3181962939598495</v>
      </c>
      <c r="U33" s="3">
        <f t="shared" si="11"/>
        <v>2</v>
      </c>
    </row>
    <row r="34" spans="4:21" x14ac:dyDescent="0.25">
      <c r="D34" s="3">
        <f t="shared" ca="1" si="4"/>
        <v>0.8787278964723948</v>
      </c>
      <c r="H34" s="3">
        <f t="shared" si="8"/>
        <v>14</v>
      </c>
      <c r="I34" s="3">
        <v>0.34034320624544845</v>
      </c>
      <c r="J34" s="3">
        <f t="shared" si="9"/>
        <v>2</v>
      </c>
      <c r="L34" s="3">
        <v>2</v>
      </c>
      <c r="M34" s="3">
        <f t="shared" si="13"/>
        <v>4</v>
      </c>
      <c r="N34" s="3">
        <f t="shared" si="12"/>
        <v>3</v>
      </c>
      <c r="O34" s="3">
        <f t="shared" si="14"/>
        <v>1</v>
      </c>
      <c r="P34">
        <f t="shared" si="15"/>
        <v>8</v>
      </c>
      <c r="S34" s="3">
        <f t="shared" si="10"/>
        <v>14</v>
      </c>
      <c r="T34" s="3">
        <v>0.8124127372831873</v>
      </c>
      <c r="U34" s="3">
        <f t="shared" si="11"/>
        <v>6</v>
      </c>
    </row>
    <row r="35" spans="4:21" x14ac:dyDescent="0.25">
      <c r="D35" s="3">
        <f t="shared" ca="1" si="4"/>
        <v>0.98282908684221237</v>
      </c>
      <c r="H35" s="3">
        <f t="shared" si="8"/>
        <v>15</v>
      </c>
      <c r="I35" s="3">
        <v>0.62261167195978173</v>
      </c>
      <c r="J35" s="3">
        <f t="shared" si="9"/>
        <v>4</v>
      </c>
      <c r="L35" s="20">
        <v>3</v>
      </c>
      <c r="M35" s="3">
        <f t="shared" si="13"/>
        <v>4</v>
      </c>
      <c r="N35" s="3">
        <f t="shared" si="12"/>
        <v>1</v>
      </c>
      <c r="O35" s="3">
        <f t="shared" si="14"/>
        <v>2</v>
      </c>
      <c r="P35">
        <f t="shared" si="15"/>
        <v>7</v>
      </c>
      <c r="S35" s="3">
        <f t="shared" si="10"/>
        <v>15</v>
      </c>
      <c r="T35" s="3">
        <v>0.56163866412860042</v>
      </c>
      <c r="U35" s="3">
        <f t="shared" si="11"/>
        <v>4</v>
      </c>
    </row>
    <row r="36" spans="4:21" x14ac:dyDescent="0.25">
      <c r="D36" s="3">
        <f t="shared" ca="1" si="4"/>
        <v>9.3511415056364067E-2</v>
      </c>
      <c r="H36" s="3">
        <f t="shared" si="8"/>
        <v>16</v>
      </c>
      <c r="I36" s="3">
        <v>0.44604718483145045</v>
      </c>
      <c r="J36" s="3">
        <f t="shared" si="9"/>
        <v>3</v>
      </c>
      <c r="L36" s="20">
        <v>4</v>
      </c>
      <c r="M36" s="3">
        <f t="shared" si="13"/>
        <v>4</v>
      </c>
      <c r="N36" s="3">
        <f t="shared" si="12"/>
        <v>3</v>
      </c>
      <c r="O36" s="3">
        <f t="shared" si="14"/>
        <v>3</v>
      </c>
      <c r="P36">
        <f t="shared" si="15"/>
        <v>10</v>
      </c>
      <c r="S36" s="3">
        <f t="shared" si="10"/>
        <v>16</v>
      </c>
      <c r="T36" s="3">
        <v>0.10449900602221684</v>
      </c>
      <c r="U36" s="3">
        <f t="shared" si="11"/>
        <v>0</v>
      </c>
    </row>
    <row r="37" spans="4:21" x14ac:dyDescent="0.25">
      <c r="D37" s="3">
        <f t="shared" ca="1" si="4"/>
        <v>0.54184832170127906</v>
      </c>
      <c r="H37" s="3">
        <f t="shared" si="8"/>
        <v>17</v>
      </c>
      <c r="I37" s="3">
        <v>0.14970412565151914</v>
      </c>
      <c r="J37" s="3">
        <f t="shared" si="9"/>
        <v>1</v>
      </c>
      <c r="L37" s="20">
        <v>5</v>
      </c>
      <c r="M37" s="3">
        <f t="shared" si="13"/>
        <v>1</v>
      </c>
      <c r="N37" s="3">
        <f t="shared" si="12"/>
        <v>2</v>
      </c>
      <c r="O37" s="3">
        <f t="shared" si="14"/>
        <v>3</v>
      </c>
      <c r="P37">
        <f t="shared" si="15"/>
        <v>6</v>
      </c>
      <c r="S37" s="3">
        <f t="shared" si="10"/>
        <v>17</v>
      </c>
      <c r="T37" s="3">
        <v>0.87563338511745858</v>
      </c>
      <c r="U37" s="3">
        <f t="shared" si="11"/>
        <v>7</v>
      </c>
    </row>
    <row r="38" spans="4:21" x14ac:dyDescent="0.25">
      <c r="D38" s="3">
        <f t="shared" ca="1" si="4"/>
        <v>0.66939719685903853</v>
      </c>
      <c r="H38" s="3">
        <f t="shared" si="8"/>
        <v>18</v>
      </c>
      <c r="I38" s="3">
        <v>0.24034427925047774</v>
      </c>
      <c r="J38" s="3">
        <f t="shared" si="9"/>
        <v>1</v>
      </c>
      <c r="L38" s="20">
        <v>6</v>
      </c>
      <c r="M38" s="3">
        <f t="shared" si="13"/>
        <v>1</v>
      </c>
      <c r="N38" s="3">
        <f t="shared" si="12"/>
        <v>3</v>
      </c>
      <c r="O38" s="3">
        <f t="shared" si="14"/>
        <v>1</v>
      </c>
      <c r="P38">
        <f t="shared" si="15"/>
        <v>5</v>
      </c>
      <c r="S38" s="3">
        <f t="shared" si="10"/>
        <v>18</v>
      </c>
      <c r="T38" s="3">
        <v>0.73469072493962184</v>
      </c>
      <c r="U38" s="3">
        <f t="shared" si="11"/>
        <v>5</v>
      </c>
    </row>
    <row r="39" spans="4:21" x14ac:dyDescent="0.25">
      <c r="D39" s="3">
        <f t="shared" ca="1" si="4"/>
        <v>0.16121076221202923</v>
      </c>
      <c r="H39" s="3">
        <f t="shared" si="8"/>
        <v>19</v>
      </c>
      <c r="I39" s="3">
        <v>0.54020553105350366</v>
      </c>
      <c r="J39" s="3">
        <f t="shared" si="9"/>
        <v>4</v>
      </c>
      <c r="L39" s="20">
        <v>7</v>
      </c>
      <c r="M39" s="3">
        <f t="shared" si="13"/>
        <v>2</v>
      </c>
      <c r="N39" s="3">
        <f t="shared" si="12"/>
        <v>2</v>
      </c>
      <c r="O39" s="3">
        <f t="shared" si="14"/>
        <v>4</v>
      </c>
      <c r="P39">
        <f t="shared" si="15"/>
        <v>8</v>
      </c>
      <c r="S39" s="3">
        <f t="shared" si="10"/>
        <v>19</v>
      </c>
      <c r="T39" s="3">
        <v>0.23965666636358218</v>
      </c>
      <c r="U39" s="3">
        <f t="shared" si="11"/>
        <v>1</v>
      </c>
    </row>
    <row r="40" spans="4:21" x14ac:dyDescent="0.25">
      <c r="D40" s="3">
        <f t="shared" ca="1" si="4"/>
        <v>0.79818611533500239</v>
      </c>
      <c r="H40" s="3">
        <f t="shared" si="8"/>
        <v>20</v>
      </c>
      <c r="I40" s="3">
        <v>0.8165234735328939</v>
      </c>
      <c r="J40" s="3">
        <f t="shared" si="9"/>
        <v>6</v>
      </c>
      <c r="L40" s="19"/>
      <c r="M40" s="19"/>
      <c r="N40" s="19"/>
      <c r="S40" s="3">
        <f t="shared" si="10"/>
        <v>20</v>
      </c>
      <c r="T40" s="3">
        <v>0.24982123449559424</v>
      </c>
      <c r="U40" s="3">
        <f t="shared" si="11"/>
        <v>1</v>
      </c>
    </row>
    <row r="41" spans="4:21" x14ac:dyDescent="0.25">
      <c r="D41" s="3">
        <f t="shared" ca="1" si="4"/>
        <v>0.81368397404815429</v>
      </c>
      <c r="H41" s="3">
        <f t="shared" si="8"/>
        <v>21</v>
      </c>
      <c r="I41" s="3">
        <v>0.33281571753709438</v>
      </c>
      <c r="J41" s="3">
        <f t="shared" si="9"/>
        <v>2</v>
      </c>
      <c r="L41" s="19"/>
      <c r="M41" s="19"/>
      <c r="N41" s="19"/>
      <c r="S41" s="3">
        <f t="shared" si="10"/>
        <v>21</v>
      </c>
      <c r="T41" s="3">
        <v>0.73142938769098276</v>
      </c>
      <c r="U41" s="3">
        <f t="shared" si="11"/>
        <v>5</v>
      </c>
    </row>
    <row r="44" spans="4:21" x14ac:dyDescent="0.25">
      <c r="H44" s="25" t="s">
        <v>61</v>
      </c>
      <c r="I44" s="25"/>
      <c r="L44" s="17" t="s">
        <v>65</v>
      </c>
    </row>
    <row r="46" spans="4:21" ht="30" x14ac:dyDescent="0.25">
      <c r="H46" s="16" t="s">
        <v>62</v>
      </c>
      <c r="I46" s="16" t="s">
        <v>63</v>
      </c>
      <c r="J46" s="16" t="s">
        <v>64</v>
      </c>
      <c r="L46" s="18" t="s">
        <v>64</v>
      </c>
      <c r="M46" s="18" t="s">
        <v>67</v>
      </c>
      <c r="N46" s="18" t="s">
        <v>68</v>
      </c>
    </row>
    <row r="47" spans="4:21" x14ac:dyDescent="0.25">
      <c r="H47" s="3">
        <f>COUNT(1)</f>
        <v>1</v>
      </c>
      <c r="I47" s="3">
        <v>0.95422058844564772</v>
      </c>
      <c r="J47" s="3">
        <f>LOOKUP(I47,$K$6:$L$13,$H$6:$H$13)</f>
        <v>7</v>
      </c>
      <c r="L47" s="3">
        <v>0</v>
      </c>
      <c r="M47" s="3">
        <f>COUNTIF($J$47:$J$67,L47)</f>
        <v>4</v>
      </c>
      <c r="N47" s="3">
        <f>M47/COUNT($H$21:$H$41)*100</f>
        <v>19.047619047619047</v>
      </c>
    </row>
    <row r="48" spans="4:21" x14ac:dyDescent="0.25">
      <c r="H48" s="3">
        <f>SUM(H47)+1</f>
        <v>2</v>
      </c>
      <c r="I48" s="3">
        <v>7.5002420148881255E-2</v>
      </c>
      <c r="J48" s="3">
        <f>LOOKUP(I48,$K$6:$L$13,$H$6:$H$13)</f>
        <v>0</v>
      </c>
      <c r="L48" s="3">
        <v>1</v>
      </c>
      <c r="M48" s="3">
        <f t="shared" ref="M48:M54" si="16">COUNTIF($J$47:$J$67,L48)</f>
        <v>3</v>
      </c>
      <c r="N48" s="3">
        <f t="shared" ref="N48:N54" si="17">M48/COUNT($H$21:$H$41)*100</f>
        <v>14.285714285714285</v>
      </c>
    </row>
    <row r="49" spans="8:14" x14ac:dyDescent="0.25">
      <c r="H49" s="3">
        <f t="shared" ref="H49:H67" si="18">SUM(H48)+1</f>
        <v>3</v>
      </c>
      <c r="I49" s="3">
        <v>0.11219846131664635</v>
      </c>
      <c r="J49" s="3">
        <f t="shared" ref="J49:J67" si="19">LOOKUP(I49,$K$6:$L$13,$H$6:$H$13)</f>
        <v>0</v>
      </c>
      <c r="L49" s="3">
        <v>2</v>
      </c>
      <c r="M49" s="3">
        <f t="shared" si="16"/>
        <v>1</v>
      </c>
      <c r="N49" s="3">
        <f t="shared" si="17"/>
        <v>4.7619047619047619</v>
      </c>
    </row>
    <row r="50" spans="8:14" x14ac:dyDescent="0.25">
      <c r="H50" s="3">
        <f t="shared" si="18"/>
        <v>4</v>
      </c>
      <c r="I50" s="3">
        <v>0.62855953635905137</v>
      </c>
      <c r="J50" s="3">
        <f t="shared" si="19"/>
        <v>5</v>
      </c>
      <c r="L50" s="3">
        <v>3</v>
      </c>
      <c r="M50" s="3">
        <f t="shared" si="16"/>
        <v>2</v>
      </c>
      <c r="N50" s="3">
        <f t="shared" si="17"/>
        <v>9.5238095238095237</v>
      </c>
    </row>
    <row r="51" spans="8:14" x14ac:dyDescent="0.25">
      <c r="H51" s="3">
        <f t="shared" si="18"/>
        <v>5</v>
      </c>
      <c r="I51" s="3">
        <v>0.52607023702047173</v>
      </c>
      <c r="J51" s="3">
        <f t="shared" si="19"/>
        <v>4</v>
      </c>
      <c r="L51" s="3">
        <v>4</v>
      </c>
      <c r="M51" s="3">
        <f t="shared" si="16"/>
        <v>3</v>
      </c>
      <c r="N51" s="3">
        <f t="shared" si="17"/>
        <v>14.285714285714285</v>
      </c>
    </row>
    <row r="52" spans="8:14" x14ac:dyDescent="0.25">
      <c r="H52" s="3">
        <f t="shared" si="18"/>
        <v>6</v>
      </c>
      <c r="I52" s="3">
        <v>0.73334170826272416</v>
      </c>
      <c r="J52" s="3">
        <f t="shared" si="19"/>
        <v>5</v>
      </c>
      <c r="L52" s="3">
        <v>5</v>
      </c>
      <c r="M52" s="3">
        <f t="shared" si="16"/>
        <v>3</v>
      </c>
      <c r="N52" s="3">
        <f t="shared" si="17"/>
        <v>14.285714285714285</v>
      </c>
    </row>
    <row r="53" spans="8:14" x14ac:dyDescent="0.25">
      <c r="H53" s="3">
        <f t="shared" si="18"/>
        <v>7</v>
      </c>
      <c r="I53" s="3">
        <v>0.22386901636740775</v>
      </c>
      <c r="J53" s="3">
        <f t="shared" si="19"/>
        <v>1</v>
      </c>
      <c r="L53" s="3">
        <v>6</v>
      </c>
      <c r="M53" s="3">
        <f t="shared" si="16"/>
        <v>1</v>
      </c>
      <c r="N53" s="3">
        <f t="shared" si="17"/>
        <v>4.7619047619047619</v>
      </c>
    </row>
    <row r="54" spans="8:14" x14ac:dyDescent="0.25">
      <c r="H54" s="3">
        <f t="shared" si="18"/>
        <v>8</v>
      </c>
      <c r="I54" s="3">
        <v>0.15902944687088272</v>
      </c>
      <c r="J54" s="3">
        <f t="shared" si="19"/>
        <v>1</v>
      </c>
      <c r="L54" s="3">
        <v>7</v>
      </c>
      <c r="M54" s="3">
        <f t="shared" si="16"/>
        <v>4</v>
      </c>
      <c r="N54" s="3">
        <f t="shared" si="17"/>
        <v>19.047619047619047</v>
      </c>
    </row>
    <row r="55" spans="8:14" x14ac:dyDescent="0.25">
      <c r="H55" s="3">
        <f t="shared" si="18"/>
        <v>9</v>
      </c>
      <c r="I55" s="3">
        <v>0.89577858231325458</v>
      </c>
      <c r="J55" s="3">
        <f t="shared" si="19"/>
        <v>7</v>
      </c>
      <c r="L55" s="19"/>
      <c r="M55" s="21">
        <f>SUM(M47:M54)</f>
        <v>21</v>
      </c>
      <c r="N55" s="21">
        <f>SUM(N47:N54)</f>
        <v>99.999999999999986</v>
      </c>
    </row>
    <row r="56" spans="8:14" x14ac:dyDescent="0.25">
      <c r="H56" s="3">
        <f t="shared" si="18"/>
        <v>10</v>
      </c>
      <c r="I56" s="3">
        <v>0.61085917316229887</v>
      </c>
      <c r="J56" s="3">
        <f t="shared" si="19"/>
        <v>4</v>
      </c>
    </row>
    <row r="57" spans="8:14" x14ac:dyDescent="0.25">
      <c r="H57" s="3">
        <f t="shared" si="18"/>
        <v>11</v>
      </c>
      <c r="I57" s="3">
        <v>0.98091307135296091</v>
      </c>
      <c r="J57" s="3">
        <f t="shared" si="19"/>
        <v>7</v>
      </c>
    </row>
    <row r="58" spans="8:14" x14ac:dyDescent="0.25">
      <c r="H58" s="3">
        <f t="shared" si="18"/>
        <v>12</v>
      </c>
      <c r="I58" s="3">
        <v>0.73632984508043775</v>
      </c>
      <c r="J58" s="3">
        <f t="shared" si="19"/>
        <v>5</v>
      </c>
    </row>
    <row r="59" spans="8:14" x14ac:dyDescent="0.25">
      <c r="H59" s="3">
        <f t="shared" si="18"/>
        <v>13</v>
      </c>
      <c r="I59" s="3">
        <v>0.543461354501657</v>
      </c>
      <c r="J59" s="3">
        <f t="shared" si="19"/>
        <v>4</v>
      </c>
    </row>
    <row r="60" spans="8:14" x14ac:dyDescent="0.25">
      <c r="H60" s="3">
        <f t="shared" si="18"/>
        <v>14</v>
      </c>
      <c r="I60" s="3">
        <v>0.83618956162350466</v>
      </c>
      <c r="J60" s="3">
        <f t="shared" si="19"/>
        <v>6</v>
      </c>
    </row>
    <row r="61" spans="8:14" x14ac:dyDescent="0.25">
      <c r="H61" s="3">
        <f t="shared" si="18"/>
        <v>15</v>
      </c>
      <c r="I61" s="3">
        <v>0.99356951428920737</v>
      </c>
      <c r="J61" s="3">
        <f t="shared" si="19"/>
        <v>7</v>
      </c>
    </row>
    <row r="62" spans="8:14" x14ac:dyDescent="0.25">
      <c r="H62" s="3">
        <f t="shared" si="18"/>
        <v>16</v>
      </c>
      <c r="I62" s="3">
        <v>0.46613885577156866</v>
      </c>
      <c r="J62" s="3">
        <f t="shared" si="19"/>
        <v>3</v>
      </c>
    </row>
    <row r="63" spans="8:14" x14ac:dyDescent="0.25">
      <c r="H63" s="3">
        <f t="shared" si="18"/>
        <v>17</v>
      </c>
      <c r="I63" s="3">
        <v>6.4371107851735831E-2</v>
      </c>
      <c r="J63" s="3">
        <f t="shared" si="19"/>
        <v>0</v>
      </c>
    </row>
    <row r="64" spans="8:14" x14ac:dyDescent="0.25">
      <c r="H64" s="3">
        <f t="shared" si="18"/>
        <v>18</v>
      </c>
      <c r="I64" s="3">
        <v>0.40868296735869747</v>
      </c>
      <c r="J64" s="3">
        <f t="shared" si="19"/>
        <v>3</v>
      </c>
    </row>
    <row r="65" spans="8:10" x14ac:dyDescent="0.25">
      <c r="H65" s="3">
        <f t="shared" si="18"/>
        <v>19</v>
      </c>
      <c r="I65" s="3">
        <v>2.0775804168424283E-2</v>
      </c>
      <c r="J65" s="3">
        <f t="shared" si="19"/>
        <v>0</v>
      </c>
    </row>
    <row r="66" spans="8:10" x14ac:dyDescent="0.25">
      <c r="H66" s="3">
        <f t="shared" si="18"/>
        <v>20</v>
      </c>
      <c r="I66" s="3">
        <v>0.1449094488816518</v>
      </c>
      <c r="J66" s="3">
        <f t="shared" si="19"/>
        <v>1</v>
      </c>
    </row>
    <row r="67" spans="8:10" x14ac:dyDescent="0.25">
      <c r="H67" s="3">
        <f t="shared" si="18"/>
        <v>21</v>
      </c>
      <c r="I67" s="3">
        <v>0.27416500241089925</v>
      </c>
      <c r="J67" s="3">
        <f t="shared" si="19"/>
        <v>2</v>
      </c>
    </row>
  </sheetData>
  <mergeCells count="4">
    <mergeCell ref="K4:L4"/>
    <mergeCell ref="H18:I18"/>
    <mergeCell ref="S18:T18"/>
    <mergeCell ref="H44:I4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E112-24A5-4420-9070-35D086730A58}">
  <dimension ref="A2:H45"/>
  <sheetViews>
    <sheetView tabSelected="1" topLeftCell="A29" zoomScale="96" zoomScaleNormal="96" workbookViewId="0">
      <selection activeCell="C46" sqref="C46"/>
    </sheetView>
  </sheetViews>
  <sheetFormatPr baseColWidth="10" defaultRowHeight="15" x14ac:dyDescent="0.25"/>
  <cols>
    <col min="3" max="3" width="31.42578125" customWidth="1"/>
    <col min="4" max="4" width="19.5703125" customWidth="1"/>
    <col min="5" max="5" width="16.85546875" customWidth="1"/>
    <col min="6" max="6" width="17.85546875" customWidth="1"/>
    <col min="7" max="7" width="16.5703125" customWidth="1"/>
  </cols>
  <sheetData>
    <row r="2" spans="2:8" x14ac:dyDescent="0.25">
      <c r="B2" s="2" t="s">
        <v>28</v>
      </c>
      <c r="C2" s="2"/>
      <c r="D2" s="2"/>
      <c r="E2" s="2"/>
      <c r="F2" s="2"/>
      <c r="G2" s="2"/>
      <c r="H2" s="2"/>
    </row>
    <row r="3" spans="2:8" x14ac:dyDescent="0.25">
      <c r="B3" s="2" t="s">
        <v>29</v>
      </c>
      <c r="C3" s="2"/>
      <c r="D3" s="2"/>
      <c r="E3" s="2"/>
      <c r="F3" s="2"/>
      <c r="G3" s="2"/>
      <c r="H3" s="2"/>
    </row>
    <row r="4" spans="2:8" x14ac:dyDescent="0.25">
      <c r="B4" s="2" t="s">
        <v>30</v>
      </c>
      <c r="C4" s="2"/>
      <c r="D4" s="2"/>
      <c r="E4" s="2"/>
      <c r="F4" s="2"/>
      <c r="G4" s="2"/>
      <c r="H4" s="2"/>
    </row>
    <row r="5" spans="2:8" x14ac:dyDescent="0.25">
      <c r="B5" s="2" t="s">
        <v>31</v>
      </c>
      <c r="C5" s="2"/>
      <c r="D5" s="2"/>
      <c r="E5" s="2"/>
      <c r="F5" s="2"/>
      <c r="G5" s="2"/>
      <c r="H5" s="2"/>
    </row>
    <row r="6" spans="2:8" x14ac:dyDescent="0.25">
      <c r="B6" s="2" t="s">
        <v>32</v>
      </c>
      <c r="C6" s="2"/>
      <c r="D6" s="2"/>
      <c r="E6" s="2"/>
      <c r="F6" s="2"/>
      <c r="G6" s="2"/>
      <c r="H6" s="2"/>
    </row>
    <row r="7" spans="2:8" x14ac:dyDescent="0.25">
      <c r="B7" s="2" t="s">
        <v>33</v>
      </c>
      <c r="C7" s="2"/>
      <c r="D7" s="2"/>
      <c r="E7" s="2"/>
      <c r="F7" s="2"/>
      <c r="G7" s="2"/>
      <c r="H7" s="2"/>
    </row>
    <row r="8" spans="2:8" x14ac:dyDescent="0.25">
      <c r="B8" s="2" t="s">
        <v>34</v>
      </c>
      <c r="C8" s="2"/>
      <c r="D8" s="2"/>
      <c r="E8" s="2"/>
      <c r="F8" s="2"/>
      <c r="G8" s="2"/>
      <c r="H8" s="2"/>
    </row>
    <row r="9" spans="2:8" x14ac:dyDescent="0.25">
      <c r="B9" s="2" t="s">
        <v>35</v>
      </c>
      <c r="C9" s="2"/>
      <c r="D9" s="2"/>
      <c r="E9" s="2"/>
      <c r="F9" s="2"/>
      <c r="G9" s="2"/>
      <c r="H9" s="2"/>
    </row>
    <row r="10" spans="2:8" x14ac:dyDescent="0.25">
      <c r="B10" s="2" t="s">
        <v>36</v>
      </c>
      <c r="C10" s="2"/>
      <c r="D10" s="2"/>
      <c r="E10" s="2"/>
      <c r="F10" s="2"/>
      <c r="G10" s="2"/>
      <c r="H10" s="2"/>
    </row>
    <row r="11" spans="2:8" x14ac:dyDescent="0.25">
      <c r="B11" s="2" t="s">
        <v>37</v>
      </c>
      <c r="C11" s="2"/>
      <c r="D11" s="2"/>
      <c r="E11" s="2"/>
      <c r="F11" s="2"/>
      <c r="G11" s="2"/>
      <c r="H11" s="2"/>
    </row>
    <row r="12" spans="2:8" x14ac:dyDescent="0.25">
      <c r="B12" s="2" t="s">
        <v>38</v>
      </c>
      <c r="C12" s="2"/>
      <c r="D12" s="2"/>
      <c r="E12" s="2"/>
      <c r="F12" s="2"/>
      <c r="G12" s="2"/>
      <c r="H12" s="2"/>
    </row>
    <row r="14" spans="2:8" ht="15.75" thickBot="1" x14ac:dyDescent="0.3"/>
    <row r="15" spans="2:8" ht="31.5" thickTop="1" thickBot="1" x14ac:dyDescent="0.3">
      <c r="B15" s="11" t="s">
        <v>39</v>
      </c>
      <c r="C15" s="12" t="s">
        <v>1</v>
      </c>
      <c r="D15" s="12" t="s">
        <v>40</v>
      </c>
      <c r="E15" s="12" t="s">
        <v>13</v>
      </c>
      <c r="F15" s="12" t="s">
        <v>14</v>
      </c>
    </row>
    <row r="16" spans="2:8" ht="16.5" thickTop="1" thickBot="1" x14ac:dyDescent="0.3">
      <c r="B16" s="9">
        <v>100</v>
      </c>
      <c r="C16" s="9">
        <v>0.3</v>
      </c>
      <c r="D16" s="9">
        <f>C16</f>
        <v>0.3</v>
      </c>
      <c r="E16" s="9">
        <f>F16-C16</f>
        <v>0</v>
      </c>
      <c r="F16" s="9">
        <v>0.3</v>
      </c>
    </row>
    <row r="17" spans="1:8" ht="16.5" thickTop="1" thickBot="1" x14ac:dyDescent="0.3">
      <c r="B17" s="9">
        <v>150</v>
      </c>
      <c r="C17" s="9">
        <v>0.2</v>
      </c>
      <c r="D17" s="9">
        <f>D16+C17</f>
        <v>0.5</v>
      </c>
      <c r="E17" s="9">
        <v>0.3</v>
      </c>
      <c r="F17" s="9">
        <v>0.5</v>
      </c>
    </row>
    <row r="18" spans="1:8" ht="16.5" thickTop="1" thickBot="1" x14ac:dyDescent="0.3">
      <c r="B18" s="9">
        <v>200</v>
      </c>
      <c r="C18" s="9">
        <v>0.3</v>
      </c>
      <c r="D18" s="9">
        <f t="shared" ref="D18:D20" si="0">D17+C18</f>
        <v>0.8</v>
      </c>
      <c r="E18" s="9">
        <v>0.5</v>
      </c>
      <c r="F18" s="9">
        <v>0.8</v>
      </c>
    </row>
    <row r="19" spans="1:8" ht="16.5" thickTop="1" thickBot="1" x14ac:dyDescent="0.3">
      <c r="B19" s="9">
        <v>250</v>
      </c>
      <c r="C19" s="9">
        <v>0.15</v>
      </c>
      <c r="D19" s="9">
        <f t="shared" si="0"/>
        <v>0.95000000000000007</v>
      </c>
      <c r="E19" s="9">
        <v>0.8</v>
      </c>
      <c r="F19" s="9">
        <v>0.95000000000000007</v>
      </c>
      <c r="H19">
        <f ca="1">RAND()</f>
        <v>0.85558768475516866</v>
      </c>
    </row>
    <row r="20" spans="1:8" ht="16.5" thickTop="1" thickBot="1" x14ac:dyDescent="0.3">
      <c r="B20" s="9">
        <v>300</v>
      </c>
      <c r="C20" s="9">
        <v>0.05</v>
      </c>
      <c r="D20" s="9">
        <f t="shared" si="0"/>
        <v>1</v>
      </c>
      <c r="E20" s="9">
        <v>0.95000000000000007</v>
      </c>
      <c r="F20" s="9">
        <v>1</v>
      </c>
    </row>
    <row r="21" spans="1:8" ht="15.75" thickTop="1" x14ac:dyDescent="0.25"/>
    <row r="23" spans="1:8" x14ac:dyDescent="0.25">
      <c r="C23" s="3" t="s">
        <v>41</v>
      </c>
      <c r="D23" s="3">
        <v>75</v>
      </c>
      <c r="E23" s="3" t="s">
        <v>70</v>
      </c>
      <c r="G23" t="s">
        <v>71</v>
      </c>
    </row>
    <row r="24" spans="1:8" x14ac:dyDescent="0.25">
      <c r="C24" s="3" t="s">
        <v>53</v>
      </c>
      <c r="D24" s="3">
        <v>100</v>
      </c>
      <c r="E24" s="3" t="s">
        <v>70</v>
      </c>
    </row>
    <row r="25" spans="1:8" x14ac:dyDescent="0.25">
      <c r="C25" s="3" t="s">
        <v>54</v>
      </c>
      <c r="D25" s="3">
        <v>25</v>
      </c>
      <c r="E25" s="3" t="s">
        <v>70</v>
      </c>
    </row>
    <row r="26" spans="1:8" x14ac:dyDescent="0.25">
      <c r="C26" s="3" t="s">
        <v>42</v>
      </c>
      <c r="D26" s="3">
        <v>200</v>
      </c>
      <c r="E26" s="3" t="s">
        <v>43</v>
      </c>
    </row>
    <row r="29" spans="1:8" ht="30" x14ac:dyDescent="0.25">
      <c r="B29" s="10" t="s">
        <v>4</v>
      </c>
      <c r="C29" s="10" t="s">
        <v>44</v>
      </c>
      <c r="D29" s="10" t="s">
        <v>45</v>
      </c>
      <c r="E29" s="10" t="s">
        <v>49</v>
      </c>
      <c r="F29" s="10" t="s">
        <v>46</v>
      </c>
      <c r="G29" s="10" t="s">
        <v>47</v>
      </c>
      <c r="H29" s="10" t="s">
        <v>48</v>
      </c>
    </row>
    <row r="30" spans="1:8" x14ac:dyDescent="0.25">
      <c r="A30">
        <v>200</v>
      </c>
      <c r="B30">
        <v>0.691505386</v>
      </c>
      <c r="C30">
        <f>LOOKUP(B30,$E$16:$F$20,$B$16:$B$20)</f>
        <v>200</v>
      </c>
      <c r="D30">
        <f>A30-C30</f>
        <v>0</v>
      </c>
      <c r="E30">
        <f>200*$D$23</f>
        <v>15000</v>
      </c>
      <c r="F30">
        <f>IF(C30&lt;A30,C30*$D$24,A30*$D$24)</f>
        <v>20000</v>
      </c>
      <c r="G30">
        <f>D30*$D$25</f>
        <v>0</v>
      </c>
      <c r="H30">
        <f>F30+G30-E30</f>
        <v>5000</v>
      </c>
    </row>
    <row r="31" spans="1:8" x14ac:dyDescent="0.25">
      <c r="A31">
        <v>200</v>
      </c>
      <c r="B31">
        <v>0.79698866999999995</v>
      </c>
      <c r="C31">
        <f t="shared" ref="C31:C45" si="1">LOOKUP(B31,$E$16:$F$20,$B$16:$B$20)</f>
        <v>200</v>
      </c>
      <c r="D31">
        <f>IF(C31&gt;A31,0,A31-C31)</f>
        <v>0</v>
      </c>
      <c r="E31">
        <f t="shared" ref="E31:E45" si="2">200*$D$23</f>
        <v>15000</v>
      </c>
      <c r="F31">
        <f t="shared" ref="F31:F45" si="3">IF(C31&lt;A31,C31*$D$24,A31*$D$24)</f>
        <v>20000</v>
      </c>
      <c r="G31">
        <f t="shared" ref="G31:G45" si="4">D31*$D$25</f>
        <v>0</v>
      </c>
      <c r="H31">
        <f t="shared" ref="H31:H45" si="5">F31+G31-E31</f>
        <v>5000</v>
      </c>
    </row>
    <row r="32" spans="1:8" x14ac:dyDescent="0.25">
      <c r="A32">
        <v>200</v>
      </c>
      <c r="B32">
        <v>0.909401083</v>
      </c>
      <c r="C32">
        <f t="shared" si="1"/>
        <v>250</v>
      </c>
      <c r="D32">
        <f t="shared" ref="D32:D45" si="6">IF(C32&gt;A32,0,A32-C32)</f>
        <v>0</v>
      </c>
      <c r="E32">
        <f t="shared" si="2"/>
        <v>15000</v>
      </c>
      <c r="F32">
        <f t="shared" si="3"/>
        <v>20000</v>
      </c>
      <c r="G32">
        <f t="shared" si="4"/>
        <v>0</v>
      </c>
      <c r="H32">
        <f t="shared" si="5"/>
        <v>5000</v>
      </c>
    </row>
    <row r="33" spans="1:8" x14ac:dyDescent="0.25">
      <c r="A33">
        <v>200</v>
      </c>
      <c r="B33">
        <v>0.103297615</v>
      </c>
      <c r="C33">
        <f t="shared" si="1"/>
        <v>100</v>
      </c>
      <c r="D33">
        <f t="shared" si="6"/>
        <v>100</v>
      </c>
      <c r="E33">
        <f t="shared" si="2"/>
        <v>15000</v>
      </c>
      <c r="F33">
        <f t="shared" si="3"/>
        <v>10000</v>
      </c>
      <c r="G33">
        <f t="shared" si="4"/>
        <v>2500</v>
      </c>
      <c r="H33">
        <f t="shared" si="5"/>
        <v>-2500</v>
      </c>
    </row>
    <row r="34" spans="1:8" x14ac:dyDescent="0.25">
      <c r="A34">
        <v>200</v>
      </c>
      <c r="B34">
        <v>0.70397264599999998</v>
      </c>
      <c r="C34">
        <f t="shared" si="1"/>
        <v>200</v>
      </c>
      <c r="D34">
        <f t="shared" si="6"/>
        <v>0</v>
      </c>
      <c r="E34">
        <f t="shared" si="2"/>
        <v>15000</v>
      </c>
      <c r="F34">
        <f t="shared" si="3"/>
        <v>20000</v>
      </c>
      <c r="G34">
        <f t="shared" si="4"/>
        <v>0</v>
      </c>
      <c r="H34">
        <f t="shared" si="5"/>
        <v>5000</v>
      </c>
    </row>
    <row r="35" spans="1:8" x14ac:dyDescent="0.25">
      <c r="A35">
        <v>200</v>
      </c>
      <c r="B35">
        <v>0.77486316200000005</v>
      </c>
      <c r="C35">
        <f t="shared" si="1"/>
        <v>200</v>
      </c>
      <c r="D35">
        <f t="shared" si="6"/>
        <v>0</v>
      </c>
      <c r="E35">
        <f t="shared" si="2"/>
        <v>15000</v>
      </c>
      <c r="F35">
        <f t="shared" si="3"/>
        <v>20000</v>
      </c>
      <c r="G35">
        <f t="shared" si="4"/>
        <v>0</v>
      </c>
      <c r="H35">
        <f t="shared" si="5"/>
        <v>5000</v>
      </c>
    </row>
    <row r="36" spans="1:8" x14ac:dyDescent="0.25">
      <c r="A36">
        <v>200</v>
      </c>
      <c r="B36">
        <v>0.12919824599999999</v>
      </c>
      <c r="C36">
        <f t="shared" si="1"/>
        <v>100</v>
      </c>
      <c r="D36">
        <f t="shared" si="6"/>
        <v>100</v>
      </c>
      <c r="E36">
        <f t="shared" si="2"/>
        <v>15000</v>
      </c>
      <c r="F36">
        <f t="shared" si="3"/>
        <v>10000</v>
      </c>
      <c r="G36">
        <f t="shared" si="4"/>
        <v>2500</v>
      </c>
      <c r="H36">
        <f t="shared" si="5"/>
        <v>-2500</v>
      </c>
    </row>
    <row r="37" spans="1:8" x14ac:dyDescent="0.25">
      <c r="A37">
        <v>200</v>
      </c>
      <c r="B37">
        <v>0.92186769400000002</v>
      </c>
      <c r="C37">
        <f t="shared" si="1"/>
        <v>250</v>
      </c>
      <c r="D37">
        <f t="shared" si="6"/>
        <v>0</v>
      </c>
      <c r="E37">
        <f t="shared" si="2"/>
        <v>15000</v>
      </c>
      <c r="F37">
        <f t="shared" si="3"/>
        <v>20000</v>
      </c>
      <c r="G37">
        <f t="shared" si="4"/>
        <v>0</v>
      </c>
      <c r="H37">
        <f t="shared" si="5"/>
        <v>5000</v>
      </c>
    </row>
    <row r="38" spans="1:8" x14ac:dyDescent="0.25">
      <c r="A38">
        <v>200</v>
      </c>
      <c r="B38">
        <v>0.40045240799999998</v>
      </c>
      <c r="C38">
        <f t="shared" si="1"/>
        <v>150</v>
      </c>
      <c r="D38">
        <f t="shared" si="6"/>
        <v>50</v>
      </c>
      <c r="E38">
        <f t="shared" si="2"/>
        <v>15000</v>
      </c>
      <c r="F38">
        <f t="shared" si="3"/>
        <v>15000</v>
      </c>
      <c r="G38">
        <f t="shared" si="4"/>
        <v>1250</v>
      </c>
      <c r="H38">
        <f t="shared" si="5"/>
        <v>1250</v>
      </c>
    </row>
    <row r="39" spans="1:8" x14ac:dyDescent="0.25">
      <c r="A39">
        <v>200</v>
      </c>
      <c r="B39">
        <v>0.62131072899999995</v>
      </c>
      <c r="C39">
        <f t="shared" si="1"/>
        <v>200</v>
      </c>
      <c r="D39">
        <f t="shared" si="6"/>
        <v>0</v>
      </c>
      <c r="E39">
        <f>200*$D$23</f>
        <v>15000</v>
      </c>
      <c r="F39">
        <f t="shared" si="3"/>
        <v>20000</v>
      </c>
      <c r="G39">
        <f t="shared" si="4"/>
        <v>0</v>
      </c>
      <c r="H39">
        <f t="shared" si="5"/>
        <v>5000</v>
      </c>
    </row>
    <row r="40" spans="1:8" x14ac:dyDescent="0.25">
      <c r="A40">
        <v>200</v>
      </c>
      <c r="B40">
        <v>0.27021970499999998</v>
      </c>
      <c r="C40">
        <f t="shared" si="1"/>
        <v>100</v>
      </c>
      <c r="D40">
        <f t="shared" si="6"/>
        <v>100</v>
      </c>
      <c r="E40">
        <f t="shared" si="2"/>
        <v>15000</v>
      </c>
      <c r="F40">
        <f t="shared" si="3"/>
        <v>10000</v>
      </c>
      <c r="G40">
        <f t="shared" si="4"/>
        <v>2500</v>
      </c>
      <c r="H40">
        <f t="shared" si="5"/>
        <v>-2500</v>
      </c>
    </row>
    <row r="41" spans="1:8" x14ac:dyDescent="0.25">
      <c r="A41">
        <v>200</v>
      </c>
      <c r="B41">
        <v>0.18688970199999999</v>
      </c>
      <c r="C41">
        <f t="shared" si="1"/>
        <v>100</v>
      </c>
      <c r="D41">
        <f t="shared" si="6"/>
        <v>100</v>
      </c>
      <c r="E41">
        <f t="shared" si="2"/>
        <v>15000</v>
      </c>
      <c r="F41">
        <f t="shared" si="3"/>
        <v>10000</v>
      </c>
      <c r="G41">
        <f t="shared" si="4"/>
        <v>2500</v>
      </c>
      <c r="H41">
        <f t="shared" si="5"/>
        <v>-2500</v>
      </c>
    </row>
    <row r="42" spans="1:8" x14ac:dyDescent="0.25">
      <c r="A42">
        <v>200</v>
      </c>
      <c r="B42">
        <v>0.27760713599999998</v>
      </c>
      <c r="C42">
        <f t="shared" si="1"/>
        <v>100</v>
      </c>
      <c r="D42">
        <f t="shared" si="6"/>
        <v>100</v>
      </c>
      <c r="E42">
        <f t="shared" si="2"/>
        <v>15000</v>
      </c>
      <c r="F42">
        <f t="shared" si="3"/>
        <v>10000</v>
      </c>
      <c r="G42">
        <f t="shared" si="4"/>
        <v>2500</v>
      </c>
      <c r="H42">
        <f t="shared" si="5"/>
        <v>-2500</v>
      </c>
    </row>
    <row r="43" spans="1:8" x14ac:dyDescent="0.25">
      <c r="A43">
        <v>200</v>
      </c>
      <c r="B43">
        <v>0.657219581</v>
      </c>
      <c r="C43">
        <f t="shared" si="1"/>
        <v>200</v>
      </c>
      <c r="D43">
        <f t="shared" si="6"/>
        <v>0</v>
      </c>
      <c r="E43">
        <f t="shared" si="2"/>
        <v>15000</v>
      </c>
      <c r="F43">
        <f t="shared" si="3"/>
        <v>20000</v>
      </c>
      <c r="G43">
        <f t="shared" si="4"/>
        <v>0</v>
      </c>
      <c r="H43">
        <f t="shared" si="5"/>
        <v>5000</v>
      </c>
    </row>
    <row r="44" spans="1:8" x14ac:dyDescent="0.25">
      <c r="A44">
        <v>200</v>
      </c>
      <c r="B44">
        <v>0.37577649800000001</v>
      </c>
      <c r="C44">
        <f t="shared" si="1"/>
        <v>150</v>
      </c>
      <c r="D44">
        <f t="shared" si="6"/>
        <v>50</v>
      </c>
      <c r="E44">
        <f t="shared" si="2"/>
        <v>15000</v>
      </c>
      <c r="F44">
        <f t="shared" si="3"/>
        <v>15000</v>
      </c>
      <c r="G44">
        <f t="shared" si="4"/>
        <v>1250</v>
      </c>
      <c r="H44">
        <f t="shared" si="5"/>
        <v>1250</v>
      </c>
    </row>
    <row r="45" spans="1:8" x14ac:dyDescent="0.25">
      <c r="A45">
        <v>200</v>
      </c>
      <c r="B45">
        <v>7.9764491000000007E-2</v>
      </c>
      <c r="C45">
        <f t="shared" si="1"/>
        <v>100</v>
      </c>
      <c r="D45">
        <f t="shared" si="6"/>
        <v>100</v>
      </c>
      <c r="E45">
        <f t="shared" si="2"/>
        <v>15000</v>
      </c>
      <c r="F45">
        <f t="shared" si="3"/>
        <v>10000</v>
      </c>
      <c r="G45">
        <f t="shared" si="4"/>
        <v>2500</v>
      </c>
      <c r="H45">
        <f t="shared" si="5"/>
        <v>-2500</v>
      </c>
    </row>
  </sheetData>
  <conditionalFormatting sqref="H51:H57">
    <cfRule type="cellIs" dxfId="1" priority="3" operator="lessThan">
      <formula>0</formula>
    </cfRule>
  </conditionalFormatting>
  <conditionalFormatting sqref="H30:H45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 1</vt:lpstr>
      <vt:lpstr>Ejemplo 2 </vt:lpstr>
      <vt:lpstr>Ejemplo 3</vt:lpstr>
      <vt:lpstr>Ejercicio1</vt:lpstr>
      <vt:lpstr>Ejercicio 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Luis Ricardo Reyes Villar</cp:lastModifiedBy>
  <dcterms:created xsi:type="dcterms:W3CDTF">2022-03-16T16:40:03Z</dcterms:created>
  <dcterms:modified xsi:type="dcterms:W3CDTF">2023-04-22T01:48:17Z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0e6a9672-4dc7-420f-805e-51a932b48984</vt:lpwstr>
  </property>
</Properties>
</file>