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o Semestre ITCM\Simulación\"/>
    </mc:Choice>
  </mc:AlternateContent>
  <xr:revisionPtr revIDLastSave="0" documentId="8_{06B5682C-82E5-457D-8158-8FF6556E9141}" xr6:coauthVersionLast="47" xr6:coauthVersionMax="47" xr10:uidLastSave="{00000000-0000-0000-0000-000000000000}"/>
  <bookViews>
    <workbookView xWindow="-120" yWindow="-120" windowWidth="20640" windowHeight="11040" xr2:uid="{E67360FC-99B4-45B2-887F-EBCA36A20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1" i="1" l="1"/>
  <c r="I21" i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H23" i="1" s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H25" i="1" l="1"/>
  <c r="H20" i="1"/>
  <c r="F80" i="1"/>
  <c r="H21" i="1"/>
  <c r="J20" i="1" s="1"/>
  <c r="H22" i="1" l="1"/>
  <c r="H24" i="1" s="1"/>
  <c r="K20" i="1" s="1"/>
  <c r="J21" i="1" s="1"/>
  <c r="K21" i="1" s="1"/>
  <c r="J22" i="1" s="1"/>
  <c r="K22" i="1" s="1"/>
  <c r="J23" i="1" s="1"/>
  <c r="K23" i="1" s="1"/>
  <c r="J24" i="1" s="1"/>
  <c r="K24" i="1" s="1"/>
  <c r="J25" i="1" s="1"/>
  <c r="K25" i="1" s="1"/>
  <c r="J26" i="1" s="1"/>
  <c r="K26" i="1" s="1"/>
  <c r="J27" i="1" s="1"/>
  <c r="K27" i="1" s="1"/>
  <c r="J28" i="1" s="1"/>
  <c r="K28" i="1" s="1"/>
  <c r="J29" i="1" s="1"/>
  <c r="K29" i="1" s="1"/>
  <c r="J30" i="1" s="1"/>
  <c r="K30" i="1" s="1"/>
  <c r="J31" i="1" s="1"/>
  <c r="K31" i="1" s="1"/>
  <c r="J32" i="1" s="1"/>
  <c r="K32" i="1" s="1"/>
  <c r="J33" i="1" s="1"/>
  <c r="K33" i="1" s="1"/>
  <c r="J34" i="1" s="1"/>
  <c r="K34" i="1" s="1"/>
  <c r="J35" i="1" s="1"/>
  <c r="K35" i="1" s="1"/>
  <c r="J36" i="1" s="1"/>
  <c r="K36" i="1" s="1"/>
  <c r="J37" i="1" s="1"/>
  <c r="K37" i="1" s="1"/>
  <c r="J38" i="1" s="1"/>
  <c r="K38" i="1" s="1"/>
  <c r="J39" i="1" s="1"/>
  <c r="K39" i="1" s="1"/>
  <c r="J40" i="1" s="1"/>
  <c r="K40" i="1" s="1"/>
  <c r="J41" i="1" s="1"/>
  <c r="K41" i="1" s="1"/>
  <c r="J42" i="1" s="1"/>
  <c r="K42" i="1" s="1"/>
  <c r="J43" i="1" s="1"/>
  <c r="K43" i="1" s="1"/>
  <c r="J44" i="1" s="1"/>
  <c r="K44" i="1" s="1"/>
  <c r="J45" i="1" s="1"/>
  <c r="K45" i="1" s="1"/>
  <c r="J46" i="1" s="1"/>
  <c r="K46" i="1" s="1"/>
  <c r="J47" i="1" s="1"/>
  <c r="K47" i="1" s="1"/>
  <c r="J48" i="1" s="1"/>
  <c r="K48" i="1" s="1"/>
  <c r="J49" i="1" s="1"/>
  <c r="K49" i="1" s="1"/>
  <c r="J50" i="1" s="1"/>
  <c r="K50" i="1" s="1"/>
  <c r="J51" i="1" s="1"/>
  <c r="K51" i="1" s="1"/>
  <c r="J52" i="1" s="1"/>
  <c r="K52" i="1" s="1"/>
  <c r="J53" i="1" s="1"/>
  <c r="K53" i="1" s="1"/>
  <c r="J54" i="1" s="1"/>
  <c r="K54" i="1" s="1"/>
  <c r="J55" i="1" s="1"/>
  <c r="K55" i="1" s="1"/>
  <c r="J56" i="1" s="1"/>
  <c r="K56" i="1" s="1"/>
  <c r="J57" i="1" s="1"/>
  <c r="K57" i="1" s="1"/>
  <c r="J58" i="1" s="1"/>
  <c r="K58" i="1" s="1"/>
  <c r="J59" i="1" s="1"/>
  <c r="K59" i="1" s="1"/>
  <c r="J60" i="1" s="1"/>
  <c r="K60" i="1" s="1"/>
  <c r="J61" i="1" s="1"/>
  <c r="K61" i="1" s="1"/>
  <c r="J62" i="1" s="1"/>
  <c r="K62" i="1" s="1"/>
  <c r="J63" i="1" s="1"/>
  <c r="K63" i="1" s="1"/>
  <c r="J64" i="1" s="1"/>
  <c r="K64" i="1" s="1"/>
  <c r="J65" i="1" s="1"/>
  <c r="K65" i="1" s="1"/>
  <c r="J66" i="1" s="1"/>
  <c r="K66" i="1" s="1"/>
  <c r="J67" i="1" s="1"/>
  <c r="K67" i="1" s="1"/>
  <c r="J68" i="1" s="1"/>
  <c r="K68" i="1" s="1"/>
  <c r="J69" i="1" s="1"/>
  <c r="K69" i="1" s="1"/>
  <c r="J70" i="1" s="1"/>
  <c r="K70" i="1" s="1"/>
  <c r="J71" i="1" s="1"/>
  <c r="K71" i="1" s="1"/>
  <c r="J72" i="1" s="1"/>
  <c r="K72" i="1" s="1"/>
  <c r="J73" i="1" s="1"/>
  <c r="K73" i="1" s="1"/>
  <c r="J74" i="1" s="1"/>
  <c r="K74" i="1" s="1"/>
  <c r="J75" i="1" s="1"/>
  <c r="K75" i="1" s="1"/>
  <c r="J76" i="1" s="1"/>
  <c r="K76" i="1" s="1"/>
  <c r="J77" i="1" s="1"/>
  <c r="K77" i="1" s="1"/>
  <c r="L20" i="1" l="1" a="1"/>
  <c r="L30" i="1" l="1"/>
  <c r="M30" i="1" s="1"/>
  <c r="L65" i="1"/>
  <c r="M65" i="1" s="1"/>
  <c r="L60" i="1"/>
  <c r="M60" i="1" s="1"/>
  <c r="L20" i="1"/>
  <c r="L27" i="1"/>
  <c r="M27" i="1" s="1"/>
  <c r="L58" i="1"/>
  <c r="M58" i="1" s="1"/>
  <c r="L59" i="1"/>
  <c r="M59" i="1" s="1"/>
  <c r="L38" i="1"/>
  <c r="M38" i="1" s="1"/>
  <c r="L64" i="1"/>
  <c r="M64" i="1" s="1"/>
  <c r="L43" i="1"/>
  <c r="M43" i="1" s="1"/>
  <c r="L57" i="1"/>
  <c r="M57" i="1" s="1"/>
  <c r="L34" i="1"/>
  <c r="M34" i="1" s="1"/>
  <c r="L37" i="1"/>
  <c r="M37" i="1" s="1"/>
  <c r="L39" i="1"/>
  <c r="M39" i="1" s="1"/>
  <c r="L69" i="1"/>
  <c r="M69" i="1" s="1"/>
  <c r="L77" i="1"/>
  <c r="M77" i="1" s="1"/>
  <c r="L45" i="1"/>
  <c r="M45" i="1" s="1"/>
  <c r="L48" i="1"/>
  <c r="M48" i="1" s="1"/>
  <c r="L50" i="1"/>
  <c r="M50" i="1" s="1"/>
  <c r="L52" i="1"/>
  <c r="M52" i="1" s="1"/>
  <c r="L54" i="1"/>
  <c r="M54" i="1" s="1"/>
  <c r="L68" i="1"/>
  <c r="M68" i="1" s="1"/>
  <c r="L28" i="1"/>
  <c r="M28" i="1" s="1"/>
  <c r="L42" i="1"/>
  <c r="M42" i="1" s="1"/>
  <c r="L56" i="1"/>
  <c r="M56" i="1" s="1"/>
  <c r="L75" i="1"/>
  <c r="M75" i="1" s="1"/>
  <c r="L49" i="1"/>
  <c r="M49" i="1" s="1"/>
  <c r="L63" i="1"/>
  <c r="M63" i="1" s="1"/>
  <c r="L32" i="1"/>
  <c r="M32" i="1" s="1"/>
  <c r="L70" i="1"/>
  <c r="M70" i="1" s="1"/>
  <c r="L53" i="1"/>
  <c r="M53" i="1" s="1"/>
  <c r="L36" i="1"/>
  <c r="M36" i="1" s="1"/>
  <c r="L67" i="1"/>
  <c r="M67" i="1" s="1"/>
  <c r="L74" i="1"/>
  <c r="M74" i="1" s="1"/>
  <c r="L46" i="1"/>
  <c r="M46" i="1" s="1"/>
  <c r="L29" i="1"/>
  <c r="M29" i="1" s="1"/>
  <c r="L55" i="1"/>
  <c r="M55" i="1" s="1"/>
  <c r="L22" i="1"/>
  <c r="M22" i="1" s="1"/>
  <c r="L35" i="1"/>
  <c r="M35" i="1" s="1"/>
  <c r="L73" i="1"/>
  <c r="M73" i="1" s="1"/>
  <c r="L40" i="1"/>
  <c r="M40" i="1" s="1"/>
  <c r="L31" i="1"/>
  <c r="M31" i="1" s="1"/>
  <c r="L21" i="1"/>
  <c r="M21" i="1" s="1"/>
  <c r="L41" i="1"/>
  <c r="M41" i="1" s="1"/>
  <c r="L72" i="1"/>
  <c r="M72" i="1" s="1"/>
  <c r="L62" i="1"/>
  <c r="M62" i="1" s="1"/>
  <c r="L76" i="1"/>
  <c r="M76" i="1" s="1"/>
  <c r="L66" i="1"/>
  <c r="M66" i="1" s="1"/>
  <c r="L33" i="1"/>
  <c r="M33" i="1" s="1"/>
  <c r="L24" i="1"/>
  <c r="M24" i="1" s="1"/>
  <c r="L26" i="1"/>
  <c r="M26" i="1" s="1"/>
  <c r="L71" i="1"/>
  <c r="M71" i="1" s="1"/>
  <c r="L61" i="1"/>
  <c r="M61" i="1" s="1"/>
  <c r="L47" i="1"/>
  <c r="M47" i="1" s="1"/>
  <c r="L44" i="1"/>
  <c r="M44" i="1" s="1"/>
  <c r="L23" i="1"/>
  <c r="M23" i="1" s="1"/>
  <c r="L25" i="1"/>
  <c r="M25" i="1" s="1"/>
  <c r="L51" i="1"/>
  <c r="M51" i="1" s="1"/>
  <c r="L78" i="1" l="1"/>
  <c r="M20" i="1"/>
  <c r="M78" i="1" s="1"/>
</calcChain>
</file>

<file path=xl/sharedStrings.xml><?xml version="1.0" encoding="utf-8"?>
<sst xmlns="http://schemas.openxmlformats.org/spreadsheetml/2006/main" count="15" uniqueCount="15">
  <si>
    <t>Numero Aleatorio</t>
  </si>
  <si>
    <t>Ri</t>
  </si>
  <si>
    <t>Xi</t>
  </si>
  <si>
    <t>Demanda (Variable Aleatoria)</t>
  </si>
  <si>
    <t>LS</t>
  </si>
  <si>
    <t>Maximo</t>
  </si>
  <si>
    <t>Minimo</t>
  </si>
  <si>
    <t>Rango</t>
  </si>
  <si>
    <t>Clases</t>
  </si>
  <si>
    <t>Amplitud</t>
  </si>
  <si>
    <t>Frecuencia Esperada</t>
  </si>
  <si>
    <t>LI</t>
  </si>
  <si>
    <t>FO</t>
  </si>
  <si>
    <t>Chi cuadrada teorica: 75.62374846944101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</si>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</sst>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3" borderId="1" xfId="2" applyAlignment="1">
      <alignment horizontal="center"/>
    </xf>
    <xf numFmtId="0" fontId="1" fillId="4" borderId="1" xfId="3" applyBorder="1" applyAlignment="1">
      <alignment horizontal="center"/>
    </xf>
    <xf numFmtId="0" fontId="2" fillId="2" borderId="0" xfId="1" applyAlignment="1">
      <alignment horizontal="center"/>
    </xf>
    <xf numFmtId="0" fontId="3" fillId="3" borderId="0" xfId="2" applyBorder="1" applyAlignment="1">
      <alignment horizontal="center"/>
    </xf>
    <xf numFmtId="0" fontId="1" fillId="5" borderId="0" xfId="4" applyAlignment="1">
      <alignment horizontal="right"/>
    </xf>
    <xf numFmtId="0" fontId="1" fillId="5" borderId="0" xfId="4"/>
    <xf numFmtId="0" fontId="3" fillId="3" borderId="1" xfId="2"/>
  </cellXfs>
  <cellStyles count="5">
    <cellStyle name="60% - Énfasis3" xfId="3" builtinId="40"/>
    <cellStyle name="60% - Énfasis4" xfId="4" builtinId="44"/>
    <cellStyle name="Bueno" xfId="1" builtinId="26"/>
    <cellStyle name="Normal" xfId="0" builtinId="0"/>
    <cellStyle name="Salida" xfId="2" builtinId="2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411772</xdr:colOff>
      <xdr:row>15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A8CE97-0A6B-4009-A0B3-855642E4A8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802"/>
        <a:stretch/>
      </xdr:blipFill>
      <xdr:spPr>
        <a:xfrm>
          <a:off x="1524000" y="381000"/>
          <a:ext cx="8180952" cy="256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8380-E58D-445C-8DE9-7A00C8D181AA}">
  <dimension ref="C18:M90"/>
  <sheetViews>
    <sheetView tabSelected="1" zoomScale="71" zoomScaleNormal="71" workbookViewId="0">
      <selection activeCell="F82" sqref="F82"/>
    </sheetView>
  </sheetViews>
  <sheetFormatPr baseColWidth="10" defaultRowHeight="15" x14ac:dyDescent="0.25"/>
  <cols>
    <col min="3" max="3" width="34.28515625" customWidth="1"/>
    <col min="4" max="4" width="12.85546875" customWidth="1"/>
    <col min="5" max="5" width="14.140625" customWidth="1"/>
    <col min="6" max="6" width="28.85546875" customWidth="1"/>
    <col min="7" max="7" width="26.28515625" customWidth="1"/>
    <col min="8" max="8" width="14.5703125" customWidth="1"/>
    <col min="9" max="9" width="12.7109375" customWidth="1"/>
    <col min="10" max="10" width="20" customWidth="1"/>
    <col min="11" max="11" width="19.7109375" customWidth="1"/>
    <col min="12" max="12" width="24.85546875" customWidth="1"/>
    <col min="13" max="13" width="20.28515625" customWidth="1"/>
    <col min="14" max="14" width="30.85546875" customWidth="1"/>
    <col min="15" max="15" width="22.42578125" customWidth="1"/>
    <col min="16" max="16" width="20.42578125" customWidth="1"/>
    <col min="17" max="17" width="14.140625" customWidth="1"/>
    <col min="18" max="18" width="13.7109375" customWidth="1"/>
    <col min="19" max="19" width="14.42578125" customWidth="1"/>
    <col min="20" max="20" width="18.28515625" customWidth="1"/>
    <col min="21" max="21" width="20.42578125" customWidth="1"/>
    <col min="22" max="22" width="16.7109375" customWidth="1"/>
    <col min="23" max="23" width="20.28515625" customWidth="1"/>
    <col min="24" max="24" width="27.85546875" customWidth="1"/>
    <col min="27" max="27" width="18.140625" customWidth="1"/>
    <col min="28" max="28" width="16" customWidth="1"/>
    <col min="29" max="29" width="21.5703125" customWidth="1"/>
    <col min="30" max="30" width="17.28515625" customWidth="1"/>
    <col min="31" max="31" width="32.28515625" customWidth="1"/>
    <col min="34" max="34" width="20.140625" customWidth="1"/>
    <col min="35" max="35" width="21.5703125" customWidth="1"/>
    <col min="36" max="36" width="21" customWidth="1"/>
    <col min="37" max="37" width="20.28515625" customWidth="1"/>
    <col min="38" max="38" width="29.42578125" customWidth="1"/>
    <col min="41" max="41" width="16.42578125" customWidth="1"/>
    <col min="42" max="42" width="14.85546875" customWidth="1"/>
    <col min="43" max="43" width="20" customWidth="1"/>
    <col min="44" max="44" width="17.85546875" customWidth="1"/>
    <col min="45" max="45" width="28.7109375" customWidth="1"/>
    <col min="48" max="48" width="16.140625" customWidth="1"/>
    <col min="49" max="49" width="13.28515625" customWidth="1"/>
    <col min="50" max="50" width="16.85546875" customWidth="1"/>
    <col min="51" max="51" width="17.28515625" customWidth="1"/>
    <col min="52" max="52" width="31.42578125" customWidth="1"/>
    <col min="55" max="55" width="17.5703125" customWidth="1"/>
    <col min="56" max="56" width="15.7109375" customWidth="1"/>
    <col min="57" max="57" width="19.7109375" customWidth="1"/>
    <col min="58" max="58" width="19.28515625" customWidth="1"/>
    <col min="59" max="59" width="30.85546875" customWidth="1"/>
    <col min="62" max="62" width="16.85546875" customWidth="1"/>
    <col min="63" max="63" width="15" customWidth="1"/>
    <col min="64" max="64" width="19.140625" customWidth="1"/>
    <col min="65" max="65" width="20.140625" customWidth="1"/>
    <col min="66" max="66" width="30.7109375" customWidth="1"/>
    <col min="69" max="69" width="16.42578125" customWidth="1"/>
    <col min="70" max="70" width="18.85546875" customWidth="1"/>
    <col min="71" max="71" width="19.7109375" customWidth="1"/>
    <col min="72" max="72" width="22.140625" customWidth="1"/>
    <col min="73" max="73" width="33.42578125" customWidth="1"/>
  </cols>
  <sheetData>
    <row r="18" spans="4:13" x14ac:dyDescent="0.25">
      <c r="E18" s="4" t="s">
        <v>1</v>
      </c>
      <c r="F18" s="4" t="s">
        <v>2</v>
      </c>
    </row>
    <row r="19" spans="4:13" x14ac:dyDescent="0.25">
      <c r="E19" s="3" t="s">
        <v>0</v>
      </c>
      <c r="F19" s="3" t="s">
        <v>3</v>
      </c>
      <c r="I19" s="2" t="s">
        <v>14</v>
      </c>
      <c r="J19" s="2" t="s">
        <v>11</v>
      </c>
      <c r="K19" s="2" t="s">
        <v>4</v>
      </c>
      <c r="L19" s="2" t="s">
        <v>12</v>
      </c>
      <c r="M19" s="2"/>
    </row>
    <row r="20" spans="4:13" x14ac:dyDescent="0.25">
      <c r="D20">
        <v>1</v>
      </c>
      <c r="E20" s="2">
        <v>9.2859999999999998E-2</v>
      </c>
      <c r="F20" s="2">
        <f>-100*LN(1-E20)</f>
        <v>9.7458485761972184</v>
      </c>
      <c r="G20" s="6" t="s">
        <v>5</v>
      </c>
      <c r="H20" s="7">
        <f>MAX(F20:F79)</f>
        <v>309.44482464931485</v>
      </c>
      <c r="I20" s="2">
        <v>1</v>
      </c>
      <c r="J20" s="8">
        <f>H21</f>
        <v>2.0457841902396199</v>
      </c>
      <c r="K20" s="8">
        <f>J20+$H$24</f>
        <v>7.3457676464305726</v>
      </c>
      <c r="L20" s="8">
        <f t="array" ref="L20:L77">FREQUENCY(F20:F79,K20:K77)</f>
        <v>2</v>
      </c>
      <c r="M20" s="8">
        <f>POWER(L20-$H$25,2)/$H$25</f>
        <v>0.9011494252873562</v>
      </c>
    </row>
    <row r="21" spans="4:13" x14ac:dyDescent="0.25">
      <c r="D21">
        <f>D20+1</f>
        <v>2</v>
      </c>
      <c r="E21" s="2">
        <v>0.86229</v>
      </c>
      <c r="F21" s="2">
        <f>-100*LN(1-E21)</f>
        <v>198.26052542431026</v>
      </c>
      <c r="G21" s="6" t="s">
        <v>6</v>
      </c>
      <c r="H21" s="7">
        <f>MIN(F20:F79)</f>
        <v>2.0457841902396199</v>
      </c>
      <c r="I21" s="2">
        <f>I20+1</f>
        <v>2</v>
      </c>
      <c r="J21" s="8">
        <f>K20</f>
        <v>7.3457676464305726</v>
      </c>
      <c r="K21" s="8">
        <f>J21+$H$24</f>
        <v>12.645751102621524</v>
      </c>
      <c r="L21" s="8">
        <v>4</v>
      </c>
      <c r="M21" s="8">
        <f>POWER(L21-$H$25,2)/$H$25</f>
        <v>8.5011494252873554</v>
      </c>
    </row>
    <row r="22" spans="4:13" x14ac:dyDescent="0.25">
      <c r="D22">
        <f t="shared" ref="D22:D79" si="0">D21+1</f>
        <v>3</v>
      </c>
      <c r="E22" s="2">
        <v>0.35439999999999999</v>
      </c>
      <c r="F22" s="2">
        <f t="shared" ref="F22:F79" si="1">-100*LN(1-E22)</f>
        <v>43.757516202639806</v>
      </c>
      <c r="G22" s="6" t="s">
        <v>7</v>
      </c>
      <c r="H22" s="7">
        <f>H20-H21</f>
        <v>307.39904045907525</v>
      </c>
      <c r="I22" s="2">
        <f t="shared" ref="I22:I77" si="2">I21+1</f>
        <v>3</v>
      </c>
      <c r="J22" s="8">
        <f>K21</f>
        <v>12.645751102621524</v>
      </c>
      <c r="K22" s="8">
        <f>J22+$H$24</f>
        <v>17.945734558812475</v>
      </c>
      <c r="L22" s="8">
        <v>4</v>
      </c>
      <c r="M22" s="8">
        <f>POWER(L22-$H$25,2)/$H$25</f>
        <v>8.5011494252873554</v>
      </c>
    </row>
    <row r="23" spans="4:13" x14ac:dyDescent="0.25">
      <c r="D23">
        <f t="shared" si="0"/>
        <v>4</v>
      </c>
      <c r="E23" s="2">
        <v>0.55993000000000004</v>
      </c>
      <c r="F23" s="2">
        <f t="shared" si="1"/>
        <v>82.082147381435604</v>
      </c>
      <c r="G23" s="6" t="s">
        <v>8</v>
      </c>
      <c r="H23" s="7">
        <f>I77</f>
        <v>58</v>
      </c>
      <c r="I23" s="2">
        <f t="shared" si="2"/>
        <v>4</v>
      </c>
      <c r="J23" s="8">
        <f t="shared" ref="J23:J77" si="3">K22</f>
        <v>17.945734558812475</v>
      </c>
      <c r="K23" s="8">
        <f>J23+$H$24</f>
        <v>23.245718015003426</v>
      </c>
      <c r="L23" s="8">
        <v>4</v>
      </c>
      <c r="M23" s="8">
        <f>POWER(L23-$H$25,2)/$H$25</f>
        <v>8.5011494252873554</v>
      </c>
    </row>
    <row r="24" spans="4:13" x14ac:dyDescent="0.25">
      <c r="D24">
        <f t="shared" si="0"/>
        <v>5</v>
      </c>
      <c r="E24" s="2">
        <v>0.35215999999999997</v>
      </c>
      <c r="F24" s="2">
        <f t="shared" si="1"/>
        <v>43.41115266982861</v>
      </c>
      <c r="G24" s="6" t="s">
        <v>9</v>
      </c>
      <c r="H24" s="7">
        <f>H22/H23</f>
        <v>5.2999834561909527</v>
      </c>
      <c r="I24" s="2">
        <f t="shared" si="2"/>
        <v>5</v>
      </c>
      <c r="J24" s="8">
        <f t="shared" si="3"/>
        <v>23.245718015003426</v>
      </c>
      <c r="K24" s="8">
        <f>J24+$H$24</f>
        <v>28.545701471194377</v>
      </c>
      <c r="L24" s="8">
        <v>1</v>
      </c>
      <c r="M24" s="8">
        <f>POWER(L24-$H$25,2)/$H$25</f>
        <v>1.1494252873563264E-3</v>
      </c>
    </row>
    <row r="25" spans="4:13" x14ac:dyDescent="0.25">
      <c r="D25">
        <f t="shared" si="0"/>
        <v>6</v>
      </c>
      <c r="E25" s="2">
        <v>0.40166000000000002</v>
      </c>
      <c r="F25" s="2">
        <f t="shared" si="1"/>
        <v>51.359612472865848</v>
      </c>
      <c r="G25" s="6" t="s">
        <v>10</v>
      </c>
      <c r="H25" s="7">
        <f>D79/H23</f>
        <v>1.0344827586206897</v>
      </c>
      <c r="I25" s="2">
        <f t="shared" si="2"/>
        <v>6</v>
      </c>
      <c r="J25" s="8">
        <f t="shared" si="3"/>
        <v>28.545701471194377</v>
      </c>
      <c r="K25" s="8">
        <f>J25+$H$24</f>
        <v>33.845684927385328</v>
      </c>
      <c r="L25" s="8">
        <v>2</v>
      </c>
      <c r="M25" s="8">
        <f>POWER(L25-$H$25,2)/$H$25</f>
        <v>0.9011494252873562</v>
      </c>
    </row>
    <row r="26" spans="4:13" x14ac:dyDescent="0.25">
      <c r="D26">
        <f t="shared" si="0"/>
        <v>7</v>
      </c>
      <c r="E26" s="2">
        <v>0.13306999999999999</v>
      </c>
      <c r="F26" s="2">
        <f t="shared" si="1"/>
        <v>14.279704363872131</v>
      </c>
      <c r="I26" s="2">
        <f t="shared" si="2"/>
        <v>7</v>
      </c>
      <c r="J26" s="8">
        <f t="shared" si="3"/>
        <v>33.845684927385328</v>
      </c>
      <c r="K26" s="8">
        <f>J26+$H$24</f>
        <v>39.145668383576279</v>
      </c>
      <c r="L26" s="8">
        <v>1</v>
      </c>
      <c r="M26" s="8">
        <f>POWER(L26-$H$25,2)/$H$25</f>
        <v>1.1494252873563264E-3</v>
      </c>
    </row>
    <row r="27" spans="4:13" x14ac:dyDescent="0.25">
      <c r="D27">
        <f t="shared" si="0"/>
        <v>8</v>
      </c>
      <c r="E27" s="2">
        <v>0.77076</v>
      </c>
      <c r="F27" s="2">
        <f t="shared" si="1"/>
        <v>147.29857892986001</v>
      </c>
      <c r="I27" s="2">
        <f t="shared" si="2"/>
        <v>8</v>
      </c>
      <c r="J27" s="8">
        <f t="shared" si="3"/>
        <v>39.145668383576279</v>
      </c>
      <c r="K27" s="8">
        <f>J27+$H$24</f>
        <v>44.44565183976723</v>
      </c>
      <c r="L27" s="8">
        <v>3</v>
      </c>
      <c r="M27" s="8">
        <f>POWER(L27-$H$25,2)/$H$25</f>
        <v>3.7344827586206892</v>
      </c>
    </row>
    <row r="28" spans="4:13" x14ac:dyDescent="0.25">
      <c r="D28">
        <f t="shared" si="0"/>
        <v>9</v>
      </c>
      <c r="E28" s="2">
        <v>0.40709000000000001</v>
      </c>
      <c r="F28" s="2">
        <f t="shared" si="1"/>
        <v>52.27126621604161</v>
      </c>
      <c r="I28" s="2">
        <f t="shared" si="2"/>
        <v>9</v>
      </c>
      <c r="J28" s="8">
        <f t="shared" si="3"/>
        <v>44.44565183976723</v>
      </c>
      <c r="K28" s="8">
        <f>J28+$H$24</f>
        <v>49.745635295958181</v>
      </c>
      <c r="L28" s="8">
        <v>2</v>
      </c>
      <c r="M28" s="8">
        <f>POWER(L28-$H$25,2)/$H$25</f>
        <v>0.9011494252873562</v>
      </c>
    </row>
    <row r="29" spans="4:13" x14ac:dyDescent="0.25">
      <c r="D29">
        <f t="shared" si="0"/>
        <v>10</v>
      </c>
      <c r="E29" s="2">
        <v>0.57221999999999995</v>
      </c>
      <c r="F29" s="2">
        <f t="shared" si="1"/>
        <v>84.914623424482457</v>
      </c>
      <c r="I29" s="2">
        <f t="shared" si="2"/>
        <v>10</v>
      </c>
      <c r="J29" s="8">
        <f t="shared" si="3"/>
        <v>49.745635295958181</v>
      </c>
      <c r="K29" s="8">
        <f>J29+$H$24</f>
        <v>55.045618752149132</v>
      </c>
      <c r="L29" s="8">
        <v>3</v>
      </c>
      <c r="M29" s="8">
        <f>POWER(L29-$H$25,2)/$H$25</f>
        <v>3.7344827586206892</v>
      </c>
    </row>
    <row r="30" spans="4:13" x14ac:dyDescent="0.25">
      <c r="D30">
        <f t="shared" si="0"/>
        <v>11</v>
      </c>
      <c r="E30" s="2">
        <v>0.74356999999999995</v>
      </c>
      <c r="F30" s="2">
        <f t="shared" si="1"/>
        <v>136.08995560999483</v>
      </c>
      <c r="I30" s="2">
        <f t="shared" si="2"/>
        <v>11</v>
      </c>
      <c r="J30" s="8">
        <f t="shared" si="3"/>
        <v>55.045618752149132</v>
      </c>
      <c r="K30" s="8">
        <f>J30+$H$24</f>
        <v>60.345602208340082</v>
      </c>
      <c r="L30" s="8">
        <v>2</v>
      </c>
      <c r="M30" s="8">
        <f>POWER(L30-$H$25,2)/$H$25</f>
        <v>0.9011494252873562</v>
      </c>
    </row>
    <row r="31" spans="4:13" x14ac:dyDescent="0.25">
      <c r="D31">
        <f t="shared" si="0"/>
        <v>12</v>
      </c>
      <c r="E31" s="2">
        <v>0.28963</v>
      </c>
      <c r="F31" s="2">
        <f t="shared" si="1"/>
        <v>34.196931792560669</v>
      </c>
      <c r="I31" s="2">
        <f t="shared" si="2"/>
        <v>12</v>
      </c>
      <c r="J31" s="8">
        <f t="shared" si="3"/>
        <v>60.345602208340082</v>
      </c>
      <c r="K31" s="8">
        <f>J31+$H$24</f>
        <v>65.64558566453104</v>
      </c>
      <c r="L31" s="8">
        <v>1</v>
      </c>
      <c r="M31" s="8">
        <f>POWER(L31-$H$25,2)/$H$25</f>
        <v>1.1494252873563264E-3</v>
      </c>
    </row>
    <row r="32" spans="4:13" x14ac:dyDescent="0.25">
      <c r="D32">
        <f t="shared" si="0"/>
        <v>13</v>
      </c>
      <c r="E32" s="2">
        <v>0.38855000000000001</v>
      </c>
      <c r="F32" s="2">
        <f t="shared" si="1"/>
        <v>49.192209334675809</v>
      </c>
      <c r="I32" s="2">
        <f t="shared" si="2"/>
        <v>13</v>
      </c>
      <c r="J32" s="8">
        <f t="shared" si="3"/>
        <v>65.64558566453104</v>
      </c>
      <c r="K32" s="8">
        <f>J32+$H$24</f>
        <v>70.945569120721999</v>
      </c>
      <c r="L32" s="8">
        <v>1</v>
      </c>
      <c r="M32" s="8">
        <f>POWER(L32-$H$25,2)/$H$25</f>
        <v>1.1494252873563264E-3</v>
      </c>
    </row>
    <row r="33" spans="4:13" x14ac:dyDescent="0.25">
      <c r="D33">
        <f t="shared" si="0"/>
        <v>14</v>
      </c>
      <c r="E33" s="2">
        <v>9.7110000000000002E-2</v>
      </c>
      <c r="F33" s="2">
        <f t="shared" si="1"/>
        <v>10.21545491536715</v>
      </c>
      <c r="I33" s="2">
        <f t="shared" si="2"/>
        <v>14</v>
      </c>
      <c r="J33" s="8">
        <f t="shared" si="3"/>
        <v>70.945569120721999</v>
      </c>
      <c r="K33" s="8">
        <f>J33+$H$24</f>
        <v>76.245552576912957</v>
      </c>
      <c r="L33" s="8">
        <v>1</v>
      </c>
      <c r="M33" s="8">
        <f>POWER(L33-$H$25,2)/$H$25</f>
        <v>1.1494252873563264E-3</v>
      </c>
    </row>
    <row r="34" spans="4:13" x14ac:dyDescent="0.25">
      <c r="D34">
        <f t="shared" si="0"/>
        <v>15</v>
      </c>
      <c r="E34" s="2">
        <v>0.94303000000000003</v>
      </c>
      <c r="F34" s="2">
        <f t="shared" si="1"/>
        <v>286.5230465489833</v>
      </c>
      <c r="I34" s="2">
        <f t="shared" si="2"/>
        <v>15</v>
      </c>
      <c r="J34" s="8">
        <f t="shared" si="3"/>
        <v>76.245552576912957</v>
      </c>
      <c r="K34" s="8">
        <f>J34+$H$24</f>
        <v>81.545536033103915</v>
      </c>
      <c r="L34" s="8">
        <v>2</v>
      </c>
      <c r="M34" s="8">
        <f>POWER(L34-$H$25,2)/$H$25</f>
        <v>0.9011494252873562</v>
      </c>
    </row>
    <row r="35" spans="4:13" x14ac:dyDescent="0.25">
      <c r="D35">
        <f t="shared" si="0"/>
        <v>16</v>
      </c>
      <c r="E35" s="2">
        <v>0.93054999999999999</v>
      </c>
      <c r="F35" s="2">
        <f t="shared" si="1"/>
        <v>266.71482097817841</v>
      </c>
      <c r="I35" s="2">
        <f t="shared" si="2"/>
        <v>16</v>
      </c>
      <c r="J35" s="8">
        <f t="shared" si="3"/>
        <v>81.545536033103915</v>
      </c>
      <c r="K35" s="8">
        <f>J35+$H$24</f>
        <v>86.845519489294873</v>
      </c>
      <c r="L35" s="8">
        <v>2</v>
      </c>
      <c r="M35" s="8">
        <f>POWER(L35-$H$25,2)/$H$25</f>
        <v>0.9011494252873562</v>
      </c>
    </row>
    <row r="36" spans="4:13" x14ac:dyDescent="0.25">
      <c r="D36">
        <f t="shared" si="0"/>
        <v>17</v>
      </c>
      <c r="E36" s="2">
        <v>0.59233000000000002</v>
      </c>
      <c r="F36" s="2">
        <f t="shared" si="1"/>
        <v>89.729725538162128</v>
      </c>
      <c r="I36" s="2">
        <f t="shared" si="2"/>
        <v>17</v>
      </c>
      <c r="J36" s="8">
        <f t="shared" si="3"/>
        <v>86.845519489294873</v>
      </c>
      <c r="K36" s="8">
        <f>J36+$H$24</f>
        <v>92.145502945485831</v>
      </c>
      <c r="L36" s="8">
        <v>2</v>
      </c>
      <c r="M36" s="8">
        <f>POWER(L36-$H$25,2)/$H$25</f>
        <v>0.9011494252873562</v>
      </c>
    </row>
    <row r="37" spans="4:13" x14ac:dyDescent="0.25">
      <c r="D37">
        <f t="shared" si="0"/>
        <v>18</v>
      </c>
      <c r="E37" s="2">
        <v>8.548E-2</v>
      </c>
      <c r="F37" s="2">
        <f t="shared" si="1"/>
        <v>8.9355941516110668</v>
      </c>
      <c r="I37" s="2">
        <f t="shared" si="2"/>
        <v>18</v>
      </c>
      <c r="J37" s="8">
        <f t="shared" si="3"/>
        <v>92.145502945485831</v>
      </c>
      <c r="K37" s="8">
        <f>J37+$H$24</f>
        <v>97.445486401676789</v>
      </c>
      <c r="L37" s="8">
        <v>1</v>
      </c>
      <c r="M37" s="8">
        <f>POWER(L37-$H$25,2)/$H$25</f>
        <v>1.1494252873563264E-3</v>
      </c>
    </row>
    <row r="38" spans="4:13" x14ac:dyDescent="0.25">
      <c r="D38">
        <f t="shared" si="0"/>
        <v>19</v>
      </c>
      <c r="E38" s="2">
        <v>0.73068</v>
      </c>
      <c r="F38" s="2">
        <f t="shared" si="1"/>
        <v>131.18550153050569</v>
      </c>
      <c r="I38" s="2">
        <f t="shared" si="2"/>
        <v>19</v>
      </c>
      <c r="J38" s="8">
        <f t="shared" si="3"/>
        <v>97.445486401676789</v>
      </c>
      <c r="K38" s="8">
        <f>J38+$H$24</f>
        <v>102.74546985786775</v>
      </c>
      <c r="L38" s="8">
        <v>0</v>
      </c>
      <c r="M38" s="8">
        <f>POWER(L38-$H$25,2)/$H$25</f>
        <v>1.0344827586206897</v>
      </c>
    </row>
    <row r="39" spans="4:13" x14ac:dyDescent="0.25">
      <c r="D39">
        <f t="shared" si="0"/>
        <v>20</v>
      </c>
      <c r="E39" s="2">
        <v>0.38932</v>
      </c>
      <c r="F39" s="2">
        <f t="shared" si="1"/>
        <v>49.318218859339545</v>
      </c>
      <c r="I39" s="2">
        <f t="shared" si="2"/>
        <v>20</v>
      </c>
      <c r="J39" s="8">
        <f t="shared" si="3"/>
        <v>102.74546985786775</v>
      </c>
      <c r="K39" s="8">
        <f>J39+$H$24</f>
        <v>108.0454533140587</v>
      </c>
      <c r="L39" s="8">
        <v>0</v>
      </c>
      <c r="M39" s="8">
        <f>POWER(L39-$H$25,2)/$H$25</f>
        <v>1.0344827586206897</v>
      </c>
    </row>
    <row r="40" spans="4:13" x14ac:dyDescent="0.25">
      <c r="D40">
        <f t="shared" si="0"/>
        <v>21</v>
      </c>
      <c r="E40" s="2">
        <v>0.157</v>
      </c>
      <c r="F40" s="2">
        <f t="shared" si="1"/>
        <v>17.078832098028162</v>
      </c>
      <c r="I40" s="2">
        <f t="shared" si="2"/>
        <v>21</v>
      </c>
      <c r="J40" s="8">
        <f t="shared" si="3"/>
        <v>108.0454533140587</v>
      </c>
      <c r="K40" s="8">
        <f>J40+$H$24</f>
        <v>113.34543677024966</v>
      </c>
      <c r="L40" s="8">
        <v>0</v>
      </c>
      <c r="M40" s="8">
        <f>POWER(L40-$H$25,2)/$H$25</f>
        <v>1.0344827586206897</v>
      </c>
    </row>
    <row r="41" spans="4:13" x14ac:dyDescent="0.25">
      <c r="D41">
        <f t="shared" si="0"/>
        <v>22</v>
      </c>
      <c r="E41" s="2">
        <v>0.46489999999999998</v>
      </c>
      <c r="F41" s="2">
        <f t="shared" si="1"/>
        <v>62.530163366487812</v>
      </c>
      <c r="I41" s="2">
        <f t="shared" si="2"/>
        <v>22</v>
      </c>
      <c r="J41" s="8">
        <f t="shared" si="3"/>
        <v>113.34543677024966</v>
      </c>
      <c r="K41" s="8">
        <f>J41+$H$24</f>
        <v>118.64542022644062</v>
      </c>
      <c r="L41" s="8">
        <v>1</v>
      </c>
      <c r="M41" s="8">
        <f>POWER(L41-$H$25,2)/$H$25</f>
        <v>1.1494252873563264E-3</v>
      </c>
    </row>
    <row r="42" spans="4:13" x14ac:dyDescent="0.25">
      <c r="D42">
        <f t="shared" si="0"/>
        <v>23</v>
      </c>
      <c r="E42" s="2">
        <v>0.61319999999999997</v>
      </c>
      <c r="F42" s="2">
        <f t="shared" si="1"/>
        <v>94.984751540299769</v>
      </c>
      <c r="I42" s="2">
        <f t="shared" si="2"/>
        <v>23</v>
      </c>
      <c r="J42" s="8">
        <f t="shared" si="3"/>
        <v>118.64542022644062</v>
      </c>
      <c r="K42" s="8">
        <f>J42+$H$24</f>
        <v>123.94540368263158</v>
      </c>
      <c r="L42" s="8">
        <v>0</v>
      </c>
      <c r="M42" s="8">
        <f>POWER(L42-$H$25,2)/$H$25</f>
        <v>1.0344827586206897</v>
      </c>
    </row>
    <row r="43" spans="4:13" x14ac:dyDescent="0.25">
      <c r="D43">
        <f t="shared" si="0"/>
        <v>24</v>
      </c>
      <c r="E43" s="2">
        <v>0.60141999999999995</v>
      </c>
      <c r="F43" s="2">
        <f t="shared" si="1"/>
        <v>91.98470480769322</v>
      </c>
      <c r="I43" s="2">
        <f t="shared" si="2"/>
        <v>24</v>
      </c>
      <c r="J43" s="8">
        <f t="shared" si="3"/>
        <v>123.94540368263158</v>
      </c>
      <c r="K43" s="8">
        <f>J43+$H$24</f>
        <v>129.24538713882254</v>
      </c>
      <c r="L43" s="8">
        <v>1</v>
      </c>
      <c r="M43" s="8">
        <f>POWER(L43-$H$25,2)/$H$25</f>
        <v>1.1494252873563264E-3</v>
      </c>
    </row>
    <row r="44" spans="4:13" x14ac:dyDescent="0.25">
      <c r="D44">
        <f t="shared" si="0"/>
        <v>25</v>
      </c>
      <c r="E44" s="2">
        <v>0.1706</v>
      </c>
      <c r="F44" s="2">
        <f t="shared" si="1"/>
        <v>18.705273116985609</v>
      </c>
      <c r="I44" s="2">
        <f t="shared" si="2"/>
        <v>25</v>
      </c>
      <c r="J44" s="8">
        <f t="shared" si="3"/>
        <v>129.24538713882254</v>
      </c>
      <c r="K44" s="8">
        <f>J44+$H$24</f>
        <v>134.54537059501348</v>
      </c>
      <c r="L44" s="8">
        <v>2</v>
      </c>
      <c r="M44" s="8">
        <f>POWER(L44-$H$25,2)/$H$25</f>
        <v>0.9011494252873562</v>
      </c>
    </row>
    <row r="45" spans="4:13" x14ac:dyDescent="0.25">
      <c r="D45">
        <f t="shared" si="0"/>
        <v>26</v>
      </c>
      <c r="E45" s="2">
        <v>0.91042999999999996</v>
      </c>
      <c r="F45" s="2">
        <f t="shared" si="1"/>
        <v>241.27348364950328</v>
      </c>
      <c r="I45" s="2">
        <f t="shared" si="2"/>
        <v>26</v>
      </c>
      <c r="J45" s="8">
        <f t="shared" si="3"/>
        <v>134.54537059501348</v>
      </c>
      <c r="K45" s="8">
        <f>J45+$H$24</f>
        <v>139.84535405120442</v>
      </c>
      <c r="L45" s="8">
        <v>1</v>
      </c>
      <c r="M45" s="8">
        <f>POWER(L45-$H$25,2)/$H$25</f>
        <v>1.1494252873563264E-3</v>
      </c>
    </row>
    <row r="46" spans="4:13" x14ac:dyDescent="0.25">
      <c r="D46">
        <f t="shared" si="0"/>
        <v>27</v>
      </c>
      <c r="E46" s="2">
        <v>0.88827</v>
      </c>
      <c r="F46" s="2">
        <f t="shared" si="1"/>
        <v>219.16700324228904</v>
      </c>
      <c r="I46" s="2">
        <f t="shared" si="2"/>
        <v>27</v>
      </c>
      <c r="J46" s="8">
        <f t="shared" si="3"/>
        <v>139.84535405120442</v>
      </c>
      <c r="K46" s="8">
        <f>J46+$H$24</f>
        <v>145.14533750739537</v>
      </c>
      <c r="L46" s="8">
        <v>2</v>
      </c>
      <c r="M46" s="8">
        <f>POWER(L46-$H$25,2)/$H$25</f>
        <v>0.9011494252873562</v>
      </c>
    </row>
    <row r="47" spans="4:13" x14ac:dyDescent="0.25">
      <c r="D47">
        <f t="shared" si="0"/>
        <v>28</v>
      </c>
      <c r="E47" s="2">
        <v>0.90234999999999999</v>
      </c>
      <c r="F47" s="2">
        <f t="shared" si="1"/>
        <v>232.63656216594489</v>
      </c>
      <c r="I47" s="2">
        <f t="shared" si="2"/>
        <v>28</v>
      </c>
      <c r="J47" s="8">
        <f t="shared" si="3"/>
        <v>145.14533750739537</v>
      </c>
      <c r="K47" s="8">
        <f>J47+$H$24</f>
        <v>150.44532096358631</v>
      </c>
      <c r="L47" s="8">
        <v>2</v>
      </c>
      <c r="M47" s="8">
        <f>POWER(L47-$H$25,2)/$H$25</f>
        <v>0.9011494252873562</v>
      </c>
    </row>
    <row r="48" spans="4:13" x14ac:dyDescent="0.25">
      <c r="D48">
        <f t="shared" si="0"/>
        <v>29</v>
      </c>
      <c r="E48" s="2">
        <v>0.42354999999999998</v>
      </c>
      <c r="F48" s="2">
        <f t="shared" si="1"/>
        <v>55.086667330317439</v>
      </c>
      <c r="I48" s="2">
        <f t="shared" si="2"/>
        <v>29</v>
      </c>
      <c r="J48" s="8">
        <f t="shared" si="3"/>
        <v>150.44532096358631</v>
      </c>
      <c r="K48" s="8">
        <f>J48+$H$24</f>
        <v>155.74530441977726</v>
      </c>
      <c r="L48" s="8">
        <v>0</v>
      </c>
      <c r="M48" s="8">
        <f>POWER(L48-$H$25,2)/$H$25</f>
        <v>1.0344827586206897</v>
      </c>
    </row>
    <row r="49" spans="4:13" x14ac:dyDescent="0.25">
      <c r="D49">
        <f t="shared" si="0"/>
        <v>30</v>
      </c>
      <c r="E49" s="2">
        <v>0.93945999999999996</v>
      </c>
      <c r="F49" s="2">
        <f t="shared" si="1"/>
        <v>280.44509753885637</v>
      </c>
      <c r="I49" s="2">
        <f t="shared" si="2"/>
        <v>30</v>
      </c>
      <c r="J49" s="8">
        <f t="shared" si="3"/>
        <v>155.74530441977726</v>
      </c>
      <c r="K49" s="8">
        <f>J49+$H$24</f>
        <v>161.0452878759682</v>
      </c>
      <c r="L49" s="8">
        <v>2</v>
      </c>
      <c r="M49" s="8">
        <f>POWER(L49-$H$25,2)/$H$25</f>
        <v>0.9011494252873562</v>
      </c>
    </row>
    <row r="50" spans="4:13" x14ac:dyDescent="0.25">
      <c r="D50">
        <f t="shared" si="0"/>
        <v>31</v>
      </c>
      <c r="E50" s="2">
        <v>0.25850000000000001</v>
      </c>
      <c r="F50" s="2">
        <f t="shared" si="1"/>
        <v>29.90801174041502</v>
      </c>
      <c r="I50" s="2">
        <f t="shared" si="2"/>
        <v>31</v>
      </c>
      <c r="J50" s="8">
        <f t="shared" si="3"/>
        <v>161.0452878759682</v>
      </c>
      <c r="K50" s="8">
        <f>J50+$H$24</f>
        <v>166.34527133215914</v>
      </c>
      <c r="L50" s="8">
        <v>0</v>
      </c>
      <c r="M50" s="8">
        <f>POWER(L50-$H$25,2)/$H$25</f>
        <v>1.0344827586206897</v>
      </c>
    </row>
    <row r="51" spans="4:13" x14ac:dyDescent="0.25">
      <c r="D51">
        <f t="shared" si="0"/>
        <v>32</v>
      </c>
      <c r="E51" s="2">
        <v>0.68222000000000005</v>
      </c>
      <c r="F51" s="2">
        <f t="shared" si="1"/>
        <v>114.63959595219163</v>
      </c>
      <c r="I51" s="2">
        <f t="shared" si="2"/>
        <v>32</v>
      </c>
      <c r="J51" s="8">
        <f t="shared" si="3"/>
        <v>166.34527133215914</v>
      </c>
      <c r="K51" s="8">
        <f>J51+$H$24</f>
        <v>171.64525478835009</v>
      </c>
      <c r="L51" s="8">
        <v>0</v>
      </c>
      <c r="M51" s="8">
        <f>POWER(L51-$H$25,2)/$H$25</f>
        <v>1.0344827586206897</v>
      </c>
    </row>
    <row r="52" spans="4:13" x14ac:dyDescent="0.25">
      <c r="D52">
        <f t="shared" si="0"/>
        <v>33</v>
      </c>
      <c r="E52" s="2">
        <v>0.54240999999999995</v>
      </c>
      <c r="F52" s="2">
        <f t="shared" si="1"/>
        <v>78.178169230218543</v>
      </c>
      <c r="I52" s="2">
        <f t="shared" si="2"/>
        <v>33</v>
      </c>
      <c r="J52" s="8">
        <f t="shared" si="3"/>
        <v>171.64525478835009</v>
      </c>
      <c r="K52" s="8">
        <f>J52+$H$24</f>
        <v>176.94523824454103</v>
      </c>
      <c r="L52" s="8">
        <v>1</v>
      </c>
      <c r="M52" s="8">
        <f>POWER(L52-$H$25,2)/$H$25</f>
        <v>1.1494252873563264E-3</v>
      </c>
    </row>
    <row r="53" spans="4:13" x14ac:dyDescent="0.25">
      <c r="D53">
        <f t="shared" si="0"/>
        <v>34</v>
      </c>
      <c r="E53" s="2">
        <v>0.42086000000000001</v>
      </c>
      <c r="F53" s="2">
        <f t="shared" si="1"/>
        <v>54.621103443678635</v>
      </c>
      <c r="I53" s="2">
        <f t="shared" si="2"/>
        <v>34</v>
      </c>
      <c r="J53" s="8">
        <f t="shared" si="3"/>
        <v>176.94523824454103</v>
      </c>
      <c r="K53" s="8">
        <f>J53+$H$24</f>
        <v>182.24522170073197</v>
      </c>
      <c r="L53" s="8">
        <v>0</v>
      </c>
      <c r="M53" s="8">
        <f>POWER(L53-$H$25,2)/$H$25</f>
        <v>1.0344827586206897</v>
      </c>
    </row>
    <row r="54" spans="4:13" x14ac:dyDescent="0.25">
      <c r="D54">
        <f t="shared" si="0"/>
        <v>35</v>
      </c>
      <c r="E54" s="2">
        <v>0.71231</v>
      </c>
      <c r="F54" s="2">
        <f t="shared" si="1"/>
        <v>124.58717674576421</v>
      </c>
      <c r="I54" s="2">
        <f t="shared" si="2"/>
        <v>35</v>
      </c>
      <c r="J54" s="8">
        <f t="shared" si="3"/>
        <v>182.24522170073197</v>
      </c>
      <c r="K54" s="8">
        <f>J54+$H$24</f>
        <v>187.54520515692292</v>
      </c>
      <c r="L54" s="8">
        <v>0</v>
      </c>
      <c r="M54" s="8">
        <f>POWER(L54-$H$25,2)/$H$25</f>
        <v>1.0344827586206897</v>
      </c>
    </row>
    <row r="55" spans="4:13" x14ac:dyDescent="0.25">
      <c r="D55">
        <f t="shared" si="0"/>
        <v>36</v>
      </c>
      <c r="E55" s="2">
        <v>0.73855000000000004</v>
      </c>
      <c r="F55" s="2">
        <f t="shared" si="1"/>
        <v>134.15122183479974</v>
      </c>
      <c r="I55" s="2">
        <f t="shared" si="2"/>
        <v>36</v>
      </c>
      <c r="J55" s="8">
        <f t="shared" si="3"/>
        <v>187.54520515692292</v>
      </c>
      <c r="K55" s="8">
        <f>J55+$H$24</f>
        <v>192.84518861311386</v>
      </c>
      <c r="L55" s="8">
        <v>0</v>
      </c>
      <c r="M55" s="8">
        <f>POWER(L55-$H$25,2)/$H$25</f>
        <v>1.0344827586206897</v>
      </c>
    </row>
    <row r="56" spans="4:13" x14ac:dyDescent="0.25">
      <c r="D56">
        <f t="shared" si="0"/>
        <v>37</v>
      </c>
      <c r="E56" s="2">
        <v>0.54561000000000004</v>
      </c>
      <c r="F56" s="2">
        <f t="shared" si="1"/>
        <v>78.879941885960761</v>
      </c>
      <c r="I56" s="2">
        <f t="shared" si="2"/>
        <v>37</v>
      </c>
      <c r="J56" s="8">
        <f t="shared" si="3"/>
        <v>192.84518861311386</v>
      </c>
      <c r="K56" s="8">
        <f>J56+$H$24</f>
        <v>198.14517206930481</v>
      </c>
      <c r="L56" s="8">
        <v>0</v>
      </c>
      <c r="M56" s="8">
        <f>POWER(L56-$H$25,2)/$H$25</f>
        <v>1.0344827586206897</v>
      </c>
    </row>
    <row r="57" spans="4:13" x14ac:dyDescent="0.25">
      <c r="D57">
        <f t="shared" si="0"/>
        <v>38</v>
      </c>
      <c r="E57" s="2">
        <v>0.76902000000000004</v>
      </c>
      <c r="F57" s="2">
        <f t="shared" si="1"/>
        <v>146.54241522951958</v>
      </c>
      <c r="I57" s="2">
        <f t="shared" si="2"/>
        <v>38</v>
      </c>
      <c r="J57" s="8">
        <f t="shared" si="3"/>
        <v>198.14517206930481</v>
      </c>
      <c r="K57" s="8">
        <f>J57+$H$24</f>
        <v>203.44515552549575</v>
      </c>
      <c r="L57" s="8">
        <v>1</v>
      </c>
      <c r="M57" s="8">
        <f>POWER(L57-$H$25,2)/$H$25</f>
        <v>1.1494252873563264E-3</v>
      </c>
    </row>
    <row r="58" spans="4:13" x14ac:dyDescent="0.25">
      <c r="D58">
        <f t="shared" si="0"/>
        <v>39</v>
      </c>
      <c r="E58" s="2">
        <v>0.13916999999999999</v>
      </c>
      <c r="F58" s="2">
        <f t="shared" si="1"/>
        <v>14.985823888079434</v>
      </c>
      <c r="I58" s="2">
        <f t="shared" si="2"/>
        <v>39</v>
      </c>
      <c r="J58" s="8">
        <f t="shared" si="3"/>
        <v>203.44515552549575</v>
      </c>
      <c r="K58" s="8">
        <f>J58+$H$24</f>
        <v>208.74513898168669</v>
      </c>
      <c r="L58" s="8">
        <v>0</v>
      </c>
      <c r="M58" s="8">
        <f>POWER(L58-$H$25,2)/$H$25</f>
        <v>1.0344827586206897</v>
      </c>
    </row>
    <row r="59" spans="4:13" x14ac:dyDescent="0.25">
      <c r="D59">
        <f t="shared" si="0"/>
        <v>40</v>
      </c>
      <c r="E59" s="2">
        <v>0.93681999999999999</v>
      </c>
      <c r="F59" s="2">
        <f t="shared" si="1"/>
        <v>276.17674836081977</v>
      </c>
      <c r="I59" s="2">
        <f t="shared" si="2"/>
        <v>40</v>
      </c>
      <c r="J59" s="8">
        <f t="shared" si="3"/>
        <v>208.74513898168669</v>
      </c>
      <c r="K59" s="8">
        <f>J59+$H$24</f>
        <v>214.04512243787764</v>
      </c>
      <c r="L59" s="8">
        <v>0</v>
      </c>
      <c r="M59" s="8">
        <f>POWER(L59-$H$25,2)/$H$25</f>
        <v>1.0344827586206897</v>
      </c>
    </row>
    <row r="60" spans="4:13" x14ac:dyDescent="0.25">
      <c r="D60">
        <f t="shared" si="0"/>
        <v>41</v>
      </c>
      <c r="E60" s="2">
        <v>0.76317000000000002</v>
      </c>
      <c r="F60" s="2">
        <f t="shared" si="1"/>
        <v>144.04126948074949</v>
      </c>
      <c r="I60" s="2">
        <f t="shared" si="2"/>
        <v>41</v>
      </c>
      <c r="J60" s="8">
        <f t="shared" si="3"/>
        <v>214.04512243787764</v>
      </c>
      <c r="K60" s="8">
        <f>J60+$H$24</f>
        <v>219.34510589406858</v>
      </c>
      <c r="L60" s="8">
        <v>1</v>
      </c>
      <c r="M60" s="8">
        <f>POWER(L60-$H$25,2)/$H$25</f>
        <v>1.1494252873563264E-3</v>
      </c>
    </row>
    <row r="61" spans="4:13" x14ac:dyDescent="0.25">
      <c r="D61">
        <f t="shared" si="0"/>
        <v>42</v>
      </c>
      <c r="E61" s="2">
        <v>0.24284</v>
      </c>
      <c r="F61" s="2">
        <f t="shared" si="1"/>
        <v>27.81806872441182</v>
      </c>
      <c r="I61" s="2">
        <f t="shared" si="2"/>
        <v>42</v>
      </c>
      <c r="J61" s="8">
        <f t="shared" si="3"/>
        <v>219.34510589406858</v>
      </c>
      <c r="K61" s="8">
        <f>J61+$H$24</f>
        <v>224.64508935025952</v>
      </c>
      <c r="L61" s="8">
        <v>0</v>
      </c>
      <c r="M61" s="8">
        <f>POWER(L61-$H$25,2)/$H$25</f>
        <v>1.0344827586206897</v>
      </c>
    </row>
    <row r="62" spans="4:13" x14ac:dyDescent="0.25">
      <c r="D62">
        <f t="shared" si="0"/>
        <v>43</v>
      </c>
      <c r="E62" s="2">
        <v>0.89712000000000003</v>
      </c>
      <c r="F62" s="2">
        <f t="shared" si="1"/>
        <v>227.41920184928279</v>
      </c>
      <c r="I62" s="2">
        <f t="shared" si="2"/>
        <v>43</v>
      </c>
      <c r="J62" s="8">
        <f t="shared" si="3"/>
        <v>224.64508935025952</v>
      </c>
      <c r="K62" s="8">
        <f>J62+$H$24</f>
        <v>229.94507280645047</v>
      </c>
      <c r="L62" s="8">
        <v>1</v>
      </c>
      <c r="M62" s="8">
        <f>POWER(L62-$H$25,2)/$H$25</f>
        <v>1.1494252873563264E-3</v>
      </c>
    </row>
    <row r="63" spans="4:13" x14ac:dyDescent="0.25">
      <c r="D63">
        <f t="shared" si="0"/>
        <v>44</v>
      </c>
      <c r="E63" s="2">
        <v>0.48242000000000002</v>
      </c>
      <c r="F63" s="2">
        <f t="shared" si="1"/>
        <v>65.859117641833791</v>
      </c>
      <c r="I63" s="2">
        <f t="shared" si="2"/>
        <v>44</v>
      </c>
      <c r="J63" s="8">
        <f t="shared" si="3"/>
        <v>229.94507280645047</v>
      </c>
      <c r="K63" s="8">
        <f>J63+$H$24</f>
        <v>235.24505626264141</v>
      </c>
      <c r="L63" s="8">
        <v>1</v>
      </c>
      <c r="M63" s="8">
        <f>POWER(L63-$H$25,2)/$H$25</f>
        <v>1.1494252873563264E-3</v>
      </c>
    </row>
    <row r="64" spans="4:13" x14ac:dyDescent="0.25">
      <c r="D64">
        <f t="shared" si="0"/>
        <v>45</v>
      </c>
      <c r="E64" s="2">
        <v>0.27289999999999998</v>
      </c>
      <c r="F64" s="2">
        <f t="shared" si="1"/>
        <v>31.86912593261258</v>
      </c>
      <c r="I64" s="2">
        <f t="shared" si="2"/>
        <v>45</v>
      </c>
      <c r="J64" s="8">
        <f t="shared" si="3"/>
        <v>235.24505626264141</v>
      </c>
      <c r="K64" s="8">
        <f>J64+$H$24</f>
        <v>240.54503971883236</v>
      </c>
      <c r="L64" s="8">
        <v>0</v>
      </c>
      <c r="M64" s="8">
        <f>POWER(L64-$H$25,2)/$H$25</f>
        <v>1.0344827586206897</v>
      </c>
    </row>
    <row r="65" spans="3:13" x14ac:dyDescent="0.25">
      <c r="D65">
        <f t="shared" si="0"/>
        <v>46</v>
      </c>
      <c r="E65" s="2">
        <v>0.44744</v>
      </c>
      <c r="F65" s="2">
        <f t="shared" si="1"/>
        <v>59.319325420141965</v>
      </c>
      <c r="I65" s="2">
        <f t="shared" si="2"/>
        <v>46</v>
      </c>
      <c r="J65" s="8">
        <f t="shared" si="3"/>
        <v>240.54503971883236</v>
      </c>
      <c r="K65" s="8">
        <f>J65+$H$24</f>
        <v>245.8450231750233</v>
      </c>
      <c r="L65" s="8">
        <v>1</v>
      </c>
      <c r="M65" s="8">
        <f>POWER(L65-$H$25,2)/$H$25</f>
        <v>1.1494252873563264E-3</v>
      </c>
    </row>
    <row r="66" spans="3:13" x14ac:dyDescent="0.25">
      <c r="D66">
        <f t="shared" si="0"/>
        <v>47</v>
      </c>
      <c r="E66" s="2">
        <v>2.0250000000000001E-2</v>
      </c>
      <c r="F66" s="2">
        <f t="shared" si="1"/>
        <v>2.0457841902396199</v>
      </c>
      <c r="I66" s="2">
        <f t="shared" si="2"/>
        <v>47</v>
      </c>
      <c r="J66" s="8">
        <f t="shared" si="3"/>
        <v>245.8450231750233</v>
      </c>
      <c r="K66" s="8">
        <f>J66+$H$24</f>
        <v>251.14500663121424</v>
      </c>
      <c r="L66" s="8">
        <v>0</v>
      </c>
      <c r="M66" s="8">
        <f>POWER(L66-$H$25,2)/$H$25</f>
        <v>1.0344827586206897</v>
      </c>
    </row>
    <row r="67" spans="3:13" x14ac:dyDescent="0.25">
      <c r="D67">
        <f t="shared" si="0"/>
        <v>48</v>
      </c>
      <c r="E67" s="2">
        <v>4.1000000000000002E-2</v>
      </c>
      <c r="F67" s="2">
        <f t="shared" si="1"/>
        <v>4.1864204098698874</v>
      </c>
      <c r="I67" s="2">
        <f t="shared" si="2"/>
        <v>48</v>
      </c>
      <c r="J67" s="8">
        <f t="shared" si="3"/>
        <v>251.14500663121424</v>
      </c>
      <c r="K67" s="8">
        <f>J67+$H$24</f>
        <v>256.44499008740519</v>
      </c>
      <c r="L67" s="8">
        <v>0</v>
      </c>
      <c r="M67" s="8">
        <f>POWER(L67-$H$25,2)/$H$25</f>
        <v>1.0344827586206897</v>
      </c>
    </row>
    <row r="68" spans="3:13" x14ac:dyDescent="0.25">
      <c r="D68">
        <f t="shared" si="0"/>
        <v>49</v>
      </c>
      <c r="E68" s="2">
        <v>0.1681</v>
      </c>
      <c r="F68" s="2">
        <f t="shared" si="1"/>
        <v>18.404303769229504</v>
      </c>
      <c r="I68" s="2">
        <f t="shared" si="2"/>
        <v>49</v>
      </c>
      <c r="J68" s="8">
        <f t="shared" si="3"/>
        <v>256.44499008740519</v>
      </c>
      <c r="K68" s="8">
        <f>J68+$H$24</f>
        <v>261.74497354359613</v>
      </c>
      <c r="L68" s="8">
        <v>0</v>
      </c>
      <c r="M68" s="8">
        <f>POWER(L68-$H$25,2)/$H$25</f>
        <v>1.0344827586206897</v>
      </c>
    </row>
    <row r="69" spans="3:13" x14ac:dyDescent="0.25">
      <c r="D69">
        <f t="shared" si="0"/>
        <v>50</v>
      </c>
      <c r="E69" s="2">
        <v>0.82576000000000005</v>
      </c>
      <c r="F69" s="2">
        <f t="shared" si="1"/>
        <v>174.7321619797487</v>
      </c>
      <c r="I69" s="2">
        <f t="shared" si="2"/>
        <v>50</v>
      </c>
      <c r="J69" s="8">
        <f t="shared" si="3"/>
        <v>261.74497354359613</v>
      </c>
      <c r="K69" s="8">
        <f>J69+$H$24</f>
        <v>267.04495699978708</v>
      </c>
      <c r="L69" s="8">
        <v>1</v>
      </c>
      <c r="M69" s="8">
        <f>POWER(L69-$H$25,2)/$H$25</f>
        <v>1.1494252873563264E-3</v>
      </c>
    </row>
    <row r="70" spans="3:13" x14ac:dyDescent="0.25">
      <c r="D70">
        <f t="shared" si="0"/>
        <v>51</v>
      </c>
      <c r="E70" s="2">
        <v>0.18795000000000001</v>
      </c>
      <c r="F70" s="2">
        <f t="shared" si="1"/>
        <v>20.819336436152529</v>
      </c>
      <c r="I70" s="2">
        <f t="shared" si="2"/>
        <v>51</v>
      </c>
      <c r="J70" s="8">
        <f t="shared" si="3"/>
        <v>267.04495699978708</v>
      </c>
      <c r="K70" s="8">
        <f>J70+$H$24</f>
        <v>272.34494045597802</v>
      </c>
      <c r="L70" s="8">
        <v>0</v>
      </c>
      <c r="M70" s="8">
        <f>POWER(L70-$H$25,2)/$H$25</f>
        <v>1.0344827586206897</v>
      </c>
    </row>
    <row r="71" spans="3:13" x14ac:dyDescent="0.25">
      <c r="D71">
        <f t="shared" si="0"/>
        <v>52</v>
      </c>
      <c r="E71" s="2">
        <v>0.53251999999999999</v>
      </c>
      <c r="F71" s="2">
        <f t="shared" si="1"/>
        <v>76.039871191718078</v>
      </c>
      <c r="I71" s="2">
        <f t="shared" si="2"/>
        <v>52</v>
      </c>
      <c r="J71" s="8">
        <f t="shared" si="3"/>
        <v>272.34494045597802</v>
      </c>
      <c r="K71" s="8">
        <f>J71+$H$24</f>
        <v>277.64492391216896</v>
      </c>
      <c r="L71" s="8">
        <v>1</v>
      </c>
      <c r="M71" s="8">
        <f>POWER(L71-$H$25,2)/$H$25</f>
        <v>1.1494252873563264E-3</v>
      </c>
    </row>
    <row r="72" spans="3:13" x14ac:dyDescent="0.25">
      <c r="D72">
        <f t="shared" si="0"/>
        <v>53</v>
      </c>
      <c r="E72" s="2">
        <v>0.35775000000000001</v>
      </c>
      <c r="F72" s="2">
        <f t="shared" si="1"/>
        <v>44.277764299214411</v>
      </c>
      <c r="I72" s="2">
        <f t="shared" si="2"/>
        <v>53</v>
      </c>
      <c r="J72" s="8">
        <f t="shared" si="3"/>
        <v>277.64492391216896</v>
      </c>
      <c r="K72" s="8">
        <f>J72+$H$24</f>
        <v>282.94490736835991</v>
      </c>
      <c r="L72" s="8">
        <v>1</v>
      </c>
      <c r="M72" s="8">
        <f>POWER(L72-$H$25,2)/$H$25</f>
        <v>1.1494252873563264E-3</v>
      </c>
    </row>
    <row r="73" spans="3:13" x14ac:dyDescent="0.25">
      <c r="D73">
        <f t="shared" si="0"/>
        <v>54</v>
      </c>
      <c r="E73" s="2">
        <v>0.79849999999999999</v>
      </c>
      <c r="F73" s="2">
        <f t="shared" si="1"/>
        <v>160.19658975953993</v>
      </c>
      <c r="I73" s="2">
        <f t="shared" si="2"/>
        <v>54</v>
      </c>
      <c r="J73" s="8">
        <f t="shared" si="3"/>
        <v>282.94490736835991</v>
      </c>
      <c r="K73" s="8">
        <f>J73+$H$24</f>
        <v>288.24489082455085</v>
      </c>
      <c r="L73" s="8">
        <v>1</v>
      </c>
      <c r="M73" s="8">
        <f>POWER(L73-$H$25,2)/$H$25</f>
        <v>1.1494252873563264E-3</v>
      </c>
    </row>
    <row r="74" spans="3:13" x14ac:dyDescent="0.25">
      <c r="D74">
        <f t="shared" si="0"/>
        <v>55</v>
      </c>
      <c r="E74" s="2">
        <v>0.76022000000000001</v>
      </c>
      <c r="F74" s="2">
        <f t="shared" si="1"/>
        <v>142.80334427026295</v>
      </c>
      <c r="I74" s="2">
        <f t="shared" si="2"/>
        <v>55</v>
      </c>
      <c r="J74" s="8">
        <f t="shared" si="3"/>
        <v>288.24489082455085</v>
      </c>
      <c r="K74" s="8">
        <f>J74+$H$24</f>
        <v>293.54487428074179</v>
      </c>
      <c r="L74" s="8">
        <v>0</v>
      </c>
      <c r="M74" s="8">
        <f>POWER(L74-$H$25,2)/$H$25</f>
        <v>1.0344827586206897</v>
      </c>
    </row>
    <row r="75" spans="3:13" x14ac:dyDescent="0.25">
      <c r="D75">
        <f t="shared" si="0"/>
        <v>56</v>
      </c>
      <c r="E75" s="2">
        <v>0.79344000000000003</v>
      </c>
      <c r="F75" s="2">
        <f t="shared" si="1"/>
        <v>157.71643518838047</v>
      </c>
      <c r="I75" s="2">
        <f>I74+1</f>
        <v>56</v>
      </c>
      <c r="J75" s="8">
        <f t="shared" si="3"/>
        <v>293.54487428074179</v>
      </c>
      <c r="K75" s="8">
        <f>J75+$H$24</f>
        <v>298.84485773693274</v>
      </c>
      <c r="L75" s="8">
        <v>0</v>
      </c>
      <c r="M75" s="8">
        <f>POWER(L75-$H$25,2)/$H$25</f>
        <v>1.0344827586206897</v>
      </c>
    </row>
    <row r="76" spans="3:13" x14ac:dyDescent="0.25">
      <c r="D76">
        <f t="shared" si="0"/>
        <v>57</v>
      </c>
      <c r="E76" s="2">
        <v>0.95469999999999999</v>
      </c>
      <c r="F76" s="2">
        <f t="shared" si="1"/>
        <v>309.44482464931485</v>
      </c>
      <c r="I76" s="2">
        <f t="shared" si="2"/>
        <v>57</v>
      </c>
      <c r="J76" s="8">
        <f t="shared" si="3"/>
        <v>298.84485773693274</v>
      </c>
      <c r="K76" s="8">
        <f>J76+$H$24</f>
        <v>304.14484119312368</v>
      </c>
      <c r="L76" s="8">
        <v>0</v>
      </c>
      <c r="M76" s="8">
        <f>POWER(L76-$H$25,2)/$H$25</f>
        <v>1.0344827586206897</v>
      </c>
    </row>
    <row r="77" spans="3:13" x14ac:dyDescent="0.25">
      <c r="D77">
        <f t="shared" si="0"/>
        <v>58</v>
      </c>
      <c r="E77" s="2">
        <v>0.1452</v>
      </c>
      <c r="F77" s="2">
        <f t="shared" si="1"/>
        <v>15.688775553714448</v>
      </c>
      <c r="I77" s="2">
        <f t="shared" si="2"/>
        <v>58</v>
      </c>
      <c r="J77" s="8">
        <f t="shared" si="3"/>
        <v>304.14484119312368</v>
      </c>
      <c r="K77" s="8">
        <f>J77+$H$24+0.00001</f>
        <v>309.4448346493146</v>
      </c>
      <c r="L77" s="8">
        <v>1</v>
      </c>
      <c r="M77" s="8">
        <f>POWER(L77-$H$25,2)/$H$25</f>
        <v>1.1494252873563264E-3</v>
      </c>
    </row>
    <row r="78" spans="3:13" x14ac:dyDescent="0.25">
      <c r="D78">
        <f t="shared" si="0"/>
        <v>59</v>
      </c>
      <c r="E78" s="2">
        <v>0.10829999999999999</v>
      </c>
      <c r="F78" s="2">
        <f t="shared" si="1"/>
        <v>11.462552584130323</v>
      </c>
      <c r="L78" s="8">
        <f>SUM(L20:L77)</f>
        <v>60</v>
      </c>
      <c r="M78" s="8">
        <f>SUM(M20:M77)</f>
        <v>65.666666666666714</v>
      </c>
    </row>
    <row r="79" spans="3:13" x14ac:dyDescent="0.25">
      <c r="D79">
        <f t="shared" si="0"/>
        <v>60</v>
      </c>
      <c r="E79" s="2">
        <v>0.17288000000000001</v>
      </c>
      <c r="F79" s="2">
        <f t="shared" si="1"/>
        <v>18.980549170369944</v>
      </c>
      <c r="L79" s="8" t="s">
        <v>13</v>
      </c>
      <c r="M79" s="8">
        <v>75.623748469440997</v>
      </c>
    </row>
    <row r="80" spans="3:13" x14ac:dyDescent="0.25">
      <c r="C80" s="1"/>
      <c r="E80" s="1"/>
      <c r="F80" s="1">
        <f>SUM(F20:F79)</f>
        <v>5869.1700045896832</v>
      </c>
    </row>
    <row r="81" spans="4:12" x14ac:dyDescent="0.25">
      <c r="F81" s="5">
        <f>F80/D79</f>
        <v>97.81950007649472</v>
      </c>
    </row>
    <row r="86" spans="4:12" x14ac:dyDescent="0.25">
      <c r="D86" s="1"/>
      <c r="E86" s="1"/>
    </row>
    <row r="90" spans="4:12" x14ac:dyDescent="0.25">
      <c r="L90" s="5"/>
    </row>
  </sheetData>
  <conditionalFormatting sqref="H82">
    <cfRule type="cellIs" dxfId="1" priority="25" operator="lessThan">
      <formula>0</formula>
    </cfRule>
  </conditionalFormatting>
  <conditionalFormatting sqref="F20:F79 F81">
    <cfRule type="cellIs" dxfId="0" priority="2" operator="greaterThan">
      <formula>261.8599977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Reyes Villar</dc:creator>
  <cp:lastModifiedBy>Luis Ricardo Reyes Villar</cp:lastModifiedBy>
  <dcterms:created xsi:type="dcterms:W3CDTF">2023-05-08T15:36:52Z</dcterms:created>
  <dcterms:modified xsi:type="dcterms:W3CDTF">2023-05-18T22:52:22Z</dcterms:modified>
</cp:coreProperties>
</file>