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R. Arce Valdez\Documents\Tesis\Laboratorio\Genotipos 20-05-2018\"/>
    </mc:Choice>
  </mc:AlternateContent>
  <bookViews>
    <workbookView xWindow="0" yWindow="0" windowWidth="20490" windowHeight="7755" tabRatio="608" activeTab="2"/>
  </bookViews>
  <sheets>
    <sheet name="Lecturas" sheetId="208" r:id="rId1"/>
    <sheet name="AlelosCrudos" sheetId="214" r:id="rId2"/>
    <sheet name="FormatoBinning" sheetId="221" r:id="rId3"/>
  </sheets>
  <definedNames>
    <definedName name="_xlnm._FilterDatabase" localSheetId="0" hidden="1">Lecturas!$A$1:$BJ$189</definedName>
  </definedNames>
  <calcPr calcId="152511"/>
</workbook>
</file>

<file path=xl/calcChain.xml><?xml version="1.0" encoding="utf-8"?>
<calcChain xmlns="http://schemas.openxmlformats.org/spreadsheetml/2006/main">
  <c r="BI188" i="208" l="1"/>
  <c r="BG188" i="208"/>
  <c r="BE188" i="208"/>
  <c r="BC188" i="208"/>
  <c r="BA188" i="208"/>
  <c r="AY188" i="208"/>
  <c r="AW188" i="208"/>
  <c r="AU188" i="208"/>
  <c r="AS188" i="208"/>
  <c r="AQ188" i="208"/>
  <c r="AO188" i="208"/>
  <c r="AM188" i="208"/>
  <c r="AK188" i="208"/>
  <c r="AI188" i="208"/>
  <c r="AG188" i="208"/>
  <c r="AE188" i="208"/>
  <c r="AC188" i="208"/>
  <c r="AA188" i="208"/>
  <c r="Y188" i="208"/>
  <c r="W188" i="208"/>
  <c r="U188" i="208"/>
  <c r="S188" i="208"/>
  <c r="Q188" i="208"/>
  <c r="O188" i="208"/>
  <c r="M188" i="208"/>
  <c r="K188" i="208"/>
  <c r="I188" i="208"/>
  <c r="G188" i="208"/>
  <c r="E188" i="208"/>
  <c r="C188" i="208"/>
  <c r="BI187" i="208"/>
  <c r="BG187" i="208"/>
  <c r="BE187" i="208"/>
  <c r="BC187" i="208"/>
  <c r="BA187" i="208"/>
  <c r="AY187" i="208"/>
  <c r="AW187" i="208"/>
  <c r="AU187" i="208"/>
  <c r="AS187" i="208"/>
  <c r="AQ187" i="208"/>
  <c r="AO187" i="208"/>
  <c r="AM187" i="208"/>
  <c r="AK187" i="208"/>
  <c r="AI187" i="208"/>
  <c r="AG187" i="208"/>
  <c r="AE187" i="208"/>
  <c r="AC187" i="208"/>
  <c r="AA187" i="208"/>
  <c r="Y187" i="208"/>
  <c r="W187" i="208"/>
  <c r="U187" i="208"/>
  <c r="S187" i="208"/>
  <c r="Q187" i="208"/>
  <c r="O187" i="208"/>
  <c r="M187" i="208"/>
  <c r="K187" i="208"/>
  <c r="I187" i="208"/>
  <c r="G187" i="208"/>
  <c r="E187" i="208"/>
  <c r="C187" i="208"/>
  <c r="BI186" i="208"/>
  <c r="BG186" i="208"/>
  <c r="BE186" i="208"/>
  <c r="BC186" i="208"/>
  <c r="BA186" i="208"/>
  <c r="AY186" i="208"/>
  <c r="AW186" i="208"/>
  <c r="AU186" i="208"/>
  <c r="AS186" i="208"/>
  <c r="AQ186" i="208"/>
  <c r="AO186" i="208"/>
  <c r="AM186" i="208"/>
  <c r="AK186" i="208"/>
  <c r="AI186" i="208"/>
  <c r="AG186" i="208"/>
  <c r="AE186" i="208"/>
  <c r="AC186" i="208"/>
  <c r="AA186" i="208"/>
  <c r="Y186" i="208"/>
  <c r="W186" i="208"/>
  <c r="U186" i="208"/>
  <c r="S186" i="208"/>
  <c r="Q186" i="208"/>
  <c r="O186" i="208"/>
  <c r="M186" i="208"/>
  <c r="K186" i="208"/>
  <c r="I186" i="208"/>
  <c r="G186" i="208"/>
  <c r="E186" i="208"/>
  <c r="C186" i="208"/>
  <c r="BI185" i="208"/>
  <c r="BG185" i="208"/>
  <c r="BE185" i="208"/>
  <c r="BC185" i="208"/>
  <c r="BA185" i="208"/>
  <c r="AY185" i="208"/>
  <c r="AW185" i="208"/>
  <c r="AU185" i="208"/>
  <c r="AS185" i="208"/>
  <c r="AQ185" i="208"/>
  <c r="AO185" i="208"/>
  <c r="AM185" i="208"/>
  <c r="AG185" i="208"/>
  <c r="AE185" i="208"/>
  <c r="AC185" i="208"/>
  <c r="AA185" i="208"/>
  <c r="Y185" i="208"/>
  <c r="W185" i="208"/>
  <c r="U185" i="208"/>
  <c r="S185" i="208"/>
  <c r="Q185" i="208"/>
  <c r="O185" i="208"/>
  <c r="M185" i="208"/>
  <c r="K185" i="208"/>
  <c r="I185" i="208"/>
  <c r="G185" i="208"/>
  <c r="E185" i="208"/>
  <c r="C185" i="208"/>
  <c r="BI184" i="208"/>
  <c r="BG184" i="208"/>
  <c r="BE184" i="208"/>
  <c r="BC184" i="208"/>
  <c r="BA184" i="208"/>
  <c r="AY184" i="208"/>
  <c r="AW184" i="208"/>
  <c r="AU184" i="208"/>
  <c r="AS184" i="208"/>
  <c r="AQ184" i="208"/>
  <c r="AO184" i="208"/>
  <c r="AM184" i="208"/>
  <c r="AK184" i="208"/>
  <c r="AI184" i="208"/>
  <c r="AG184" i="208"/>
  <c r="AE184" i="208"/>
  <c r="AC184" i="208"/>
  <c r="AA184" i="208"/>
  <c r="Y184" i="208"/>
  <c r="W184" i="208"/>
  <c r="U184" i="208"/>
  <c r="S184" i="208"/>
  <c r="Q184" i="208"/>
  <c r="O184" i="208"/>
  <c r="M184" i="208"/>
  <c r="K184" i="208"/>
  <c r="I184" i="208"/>
  <c r="G184" i="208"/>
  <c r="E184" i="208"/>
  <c r="C184" i="208"/>
  <c r="BI183" i="208"/>
  <c r="BG183" i="208"/>
  <c r="BE183" i="208"/>
  <c r="BC183" i="208"/>
  <c r="BA183" i="208"/>
  <c r="AY183" i="208"/>
  <c r="AW183" i="208"/>
  <c r="AU183" i="208"/>
  <c r="AS183" i="208"/>
  <c r="AQ183" i="208"/>
  <c r="AO183" i="208"/>
  <c r="AM183" i="208"/>
  <c r="AK183" i="208"/>
  <c r="AI183" i="208"/>
  <c r="AG183" i="208"/>
  <c r="AE183" i="208"/>
  <c r="AC183" i="208"/>
  <c r="AA183" i="208"/>
  <c r="Y183" i="208"/>
  <c r="W183" i="208"/>
  <c r="U183" i="208"/>
  <c r="S183" i="208"/>
  <c r="Q183" i="208"/>
  <c r="O183" i="208"/>
  <c r="M183" i="208"/>
  <c r="K183" i="208"/>
  <c r="I183" i="208"/>
  <c r="G183" i="208"/>
  <c r="E183" i="208"/>
  <c r="C183" i="208"/>
  <c r="BI182" i="208"/>
  <c r="BG182" i="208"/>
  <c r="BE182" i="208"/>
  <c r="BC182" i="208"/>
  <c r="BA182" i="208"/>
  <c r="AY182" i="208"/>
  <c r="AW182" i="208"/>
  <c r="AU182" i="208"/>
  <c r="AS182" i="208"/>
  <c r="AQ182" i="208"/>
  <c r="AO182" i="208"/>
  <c r="AM182" i="208"/>
  <c r="AK182" i="208"/>
  <c r="AI182" i="208"/>
  <c r="AG182" i="208"/>
  <c r="AE182" i="208"/>
  <c r="AC182" i="208"/>
  <c r="AA182" i="208"/>
  <c r="Y182" i="208"/>
  <c r="W182" i="208"/>
  <c r="U182" i="208"/>
  <c r="S182" i="208"/>
  <c r="Q182" i="208"/>
  <c r="O182" i="208"/>
  <c r="M182" i="208"/>
  <c r="K182" i="208"/>
  <c r="I182" i="208"/>
  <c r="G182" i="208"/>
  <c r="E182" i="208"/>
  <c r="C182" i="208"/>
  <c r="BI181" i="208"/>
  <c r="BG181" i="208"/>
  <c r="BE181" i="208"/>
  <c r="BC181" i="208"/>
  <c r="BA181" i="208"/>
  <c r="AY181" i="208"/>
  <c r="AW181" i="208"/>
  <c r="AU181" i="208"/>
  <c r="AS181" i="208"/>
  <c r="AQ181" i="208"/>
  <c r="AO181" i="208"/>
  <c r="AM181" i="208"/>
  <c r="AK181" i="208"/>
  <c r="AI181" i="208"/>
  <c r="AG181" i="208"/>
  <c r="AE181" i="208"/>
  <c r="AC181" i="208"/>
  <c r="AA181" i="208"/>
  <c r="Y181" i="208"/>
  <c r="W181" i="208"/>
  <c r="U181" i="208"/>
  <c r="S181" i="208"/>
  <c r="Q181" i="208"/>
  <c r="O181" i="208"/>
  <c r="M181" i="208"/>
  <c r="K181" i="208"/>
  <c r="I181" i="208"/>
  <c r="G181" i="208"/>
  <c r="E181" i="208"/>
  <c r="C181" i="208"/>
  <c r="BI180" i="208"/>
  <c r="BG180" i="208"/>
  <c r="BE180" i="208"/>
  <c r="BC180" i="208"/>
  <c r="BA180" i="208"/>
  <c r="AY180" i="208"/>
  <c r="AW180" i="208"/>
  <c r="AU180" i="208"/>
  <c r="AS180" i="208"/>
  <c r="AQ180" i="208"/>
  <c r="AO180" i="208"/>
  <c r="AM180" i="208"/>
  <c r="AK180" i="208"/>
  <c r="AI180" i="208"/>
  <c r="AG180" i="208"/>
  <c r="AE180" i="208"/>
  <c r="AC180" i="208"/>
  <c r="AA180" i="208"/>
  <c r="Y180" i="208"/>
  <c r="W180" i="208"/>
  <c r="U180" i="208"/>
  <c r="S180" i="208"/>
  <c r="Q180" i="208"/>
  <c r="O180" i="208"/>
  <c r="M180" i="208"/>
  <c r="K180" i="208"/>
  <c r="I180" i="208"/>
  <c r="G180" i="208"/>
  <c r="E180" i="208"/>
  <c r="C180" i="208"/>
  <c r="BI179" i="208"/>
  <c r="BG179" i="208"/>
  <c r="BE179" i="208"/>
  <c r="BC179" i="208"/>
  <c r="BA179" i="208"/>
  <c r="AY179" i="208"/>
  <c r="AW179" i="208"/>
  <c r="AU179" i="208"/>
  <c r="AS179" i="208"/>
  <c r="AQ179" i="208"/>
  <c r="AO179" i="208"/>
  <c r="AM179" i="208"/>
  <c r="AK179" i="208"/>
  <c r="AI179" i="208"/>
  <c r="AG179" i="208"/>
  <c r="AE179" i="208"/>
  <c r="AC179" i="208"/>
  <c r="AA179" i="208"/>
  <c r="Y179" i="208"/>
  <c r="W179" i="208"/>
  <c r="U179" i="208"/>
  <c r="S179" i="208"/>
  <c r="Q179" i="208"/>
  <c r="O179" i="208"/>
  <c r="M179" i="208"/>
  <c r="K179" i="208"/>
  <c r="I179" i="208"/>
  <c r="G179" i="208"/>
  <c r="E179" i="208"/>
  <c r="C179" i="208"/>
  <c r="BI178" i="208"/>
  <c r="BG178" i="208"/>
  <c r="BE178" i="208"/>
  <c r="BC178" i="208"/>
  <c r="BA178" i="208"/>
  <c r="AY178" i="208"/>
  <c r="AW178" i="208"/>
  <c r="AU178" i="208"/>
  <c r="AS178" i="208"/>
  <c r="AQ178" i="208"/>
  <c r="AO178" i="208"/>
  <c r="AM178" i="208"/>
  <c r="AK178" i="208"/>
  <c r="AI178" i="208"/>
  <c r="AG178" i="208"/>
  <c r="AE178" i="208"/>
  <c r="AC178" i="208"/>
  <c r="AA178" i="208"/>
  <c r="Y178" i="208"/>
  <c r="W178" i="208"/>
  <c r="U178" i="208"/>
  <c r="S178" i="208"/>
  <c r="Q178" i="208"/>
  <c r="O178" i="208"/>
  <c r="M178" i="208"/>
  <c r="K178" i="208"/>
  <c r="I178" i="208"/>
  <c r="G178" i="208"/>
  <c r="E178" i="208"/>
  <c r="C178" i="208"/>
  <c r="BI177" i="208"/>
  <c r="BG177" i="208"/>
  <c r="BE177" i="208"/>
  <c r="BC177" i="208"/>
  <c r="BA177" i="208"/>
  <c r="AY177" i="208"/>
  <c r="AW177" i="208"/>
  <c r="AU177" i="208"/>
  <c r="AS177" i="208"/>
  <c r="AQ177" i="208"/>
  <c r="AO177" i="208"/>
  <c r="AM177" i="208"/>
  <c r="AK177" i="208"/>
  <c r="AI177" i="208"/>
  <c r="AG177" i="208"/>
  <c r="AE177" i="208"/>
  <c r="AC177" i="208"/>
  <c r="AA177" i="208"/>
  <c r="Y177" i="208"/>
  <c r="W177" i="208"/>
  <c r="U177" i="208"/>
  <c r="S177" i="208"/>
  <c r="Q177" i="208"/>
  <c r="O177" i="208"/>
  <c r="M177" i="208"/>
  <c r="K177" i="208"/>
  <c r="I177" i="208"/>
  <c r="G177" i="208"/>
  <c r="E177" i="208"/>
  <c r="C177" i="208"/>
  <c r="BI176" i="208"/>
  <c r="BG176" i="208"/>
  <c r="BE176" i="208"/>
  <c r="BC176" i="208"/>
  <c r="BA176" i="208"/>
  <c r="AY176" i="208"/>
  <c r="AW176" i="208"/>
  <c r="AU176" i="208"/>
  <c r="AS176" i="208"/>
  <c r="AQ176" i="208"/>
  <c r="AO176" i="208"/>
  <c r="AM176" i="208"/>
  <c r="AK176" i="208"/>
  <c r="AI176" i="208"/>
  <c r="AG176" i="208"/>
  <c r="AE176" i="208"/>
  <c r="AC176" i="208"/>
  <c r="AA176" i="208"/>
  <c r="Y176" i="208"/>
  <c r="W176" i="208"/>
  <c r="U176" i="208"/>
  <c r="S176" i="208"/>
  <c r="Q176" i="208"/>
  <c r="O176" i="208"/>
  <c r="M176" i="208"/>
  <c r="K176" i="208"/>
  <c r="I176" i="208"/>
  <c r="G176" i="208"/>
  <c r="E176" i="208"/>
  <c r="C176" i="208"/>
  <c r="BI175" i="208"/>
  <c r="BG175" i="208"/>
  <c r="BE175" i="208"/>
  <c r="BC175" i="208"/>
  <c r="BA175" i="208"/>
  <c r="AY175" i="208"/>
  <c r="AW175" i="208"/>
  <c r="AU175" i="208"/>
  <c r="AS175" i="208"/>
  <c r="AQ175" i="208"/>
  <c r="AO175" i="208"/>
  <c r="AM175" i="208"/>
  <c r="AK175" i="208"/>
  <c r="AI175" i="208"/>
  <c r="AG175" i="208"/>
  <c r="AE175" i="208"/>
  <c r="AC175" i="208"/>
  <c r="AA175" i="208"/>
  <c r="Y175" i="208"/>
  <c r="W175" i="208"/>
  <c r="U175" i="208"/>
  <c r="S175" i="208"/>
  <c r="Q175" i="208"/>
  <c r="O175" i="208"/>
  <c r="M175" i="208"/>
  <c r="K175" i="208"/>
  <c r="I175" i="208"/>
  <c r="G175" i="208"/>
  <c r="E175" i="208"/>
  <c r="C175" i="208"/>
  <c r="BI174" i="208"/>
  <c r="BG174" i="208"/>
  <c r="BE174" i="208"/>
  <c r="BC174" i="208"/>
  <c r="BA174" i="208"/>
  <c r="AY174" i="208"/>
  <c r="AW174" i="208"/>
  <c r="AU174" i="208"/>
  <c r="AS174" i="208"/>
  <c r="AQ174" i="208"/>
  <c r="AO174" i="208"/>
  <c r="AM174" i="208"/>
  <c r="AK174" i="208"/>
  <c r="AI174" i="208"/>
  <c r="AG174" i="208"/>
  <c r="AE174" i="208"/>
  <c r="AC174" i="208"/>
  <c r="AA174" i="208"/>
  <c r="Y174" i="208"/>
  <c r="W174" i="208"/>
  <c r="U174" i="208"/>
  <c r="S174" i="208"/>
  <c r="Q174" i="208"/>
  <c r="O174" i="208"/>
  <c r="M174" i="208"/>
  <c r="K174" i="208"/>
  <c r="I174" i="208"/>
  <c r="G174" i="208"/>
  <c r="E174" i="208"/>
  <c r="C174" i="208"/>
  <c r="BI173" i="208"/>
  <c r="BG173" i="208"/>
  <c r="BE173" i="208"/>
  <c r="BC173" i="208"/>
  <c r="BA173" i="208"/>
  <c r="AY173" i="208"/>
  <c r="AW173" i="208"/>
  <c r="AU173" i="208"/>
  <c r="AS173" i="208"/>
  <c r="AQ173" i="208"/>
  <c r="AO173" i="208"/>
  <c r="AM173" i="208"/>
  <c r="AK173" i="208"/>
  <c r="AI173" i="208"/>
  <c r="AG173" i="208"/>
  <c r="AE173" i="208"/>
  <c r="AC173" i="208"/>
  <c r="AA173" i="208"/>
  <c r="Y173" i="208"/>
  <c r="W173" i="208"/>
  <c r="U173" i="208"/>
  <c r="S173" i="208"/>
  <c r="Q173" i="208"/>
  <c r="O173" i="208"/>
  <c r="M173" i="208"/>
  <c r="K173" i="208"/>
  <c r="I173" i="208"/>
  <c r="G173" i="208"/>
  <c r="E173" i="208"/>
  <c r="C173" i="208"/>
  <c r="BI172" i="208"/>
  <c r="BG172" i="208"/>
  <c r="BE172" i="208"/>
  <c r="BC172" i="208"/>
  <c r="BA172" i="208"/>
  <c r="AY172" i="208"/>
  <c r="AW172" i="208"/>
  <c r="AU172" i="208"/>
  <c r="AS172" i="208"/>
  <c r="AQ172" i="208"/>
  <c r="AO172" i="208"/>
  <c r="AM172" i="208"/>
  <c r="AK172" i="208"/>
  <c r="AI172" i="208"/>
  <c r="AG172" i="208"/>
  <c r="AE172" i="208"/>
  <c r="AC172" i="208"/>
  <c r="AA172" i="208"/>
  <c r="Y172" i="208"/>
  <c r="W172" i="208"/>
  <c r="Q172" i="208"/>
  <c r="O172" i="208"/>
  <c r="M172" i="208"/>
  <c r="K172" i="208"/>
  <c r="I172" i="208"/>
  <c r="G172" i="208"/>
  <c r="E172" i="208"/>
  <c r="C172" i="208"/>
  <c r="BI171" i="208"/>
  <c r="BG171" i="208"/>
  <c r="BE171" i="208"/>
  <c r="BC171" i="208"/>
  <c r="BA171" i="208"/>
  <c r="AY171" i="208"/>
  <c r="AW171" i="208"/>
  <c r="AU171" i="208"/>
  <c r="AS171" i="208"/>
  <c r="AQ171" i="208"/>
  <c r="AO171" i="208"/>
  <c r="AM171" i="208"/>
  <c r="AK171" i="208"/>
  <c r="AI171" i="208"/>
  <c r="AG171" i="208"/>
  <c r="AE171" i="208"/>
  <c r="AC171" i="208"/>
  <c r="AA171" i="208"/>
  <c r="Y171" i="208"/>
  <c r="W171" i="208"/>
  <c r="U171" i="208"/>
  <c r="S171" i="208"/>
  <c r="Q171" i="208"/>
  <c r="O171" i="208"/>
  <c r="M171" i="208"/>
  <c r="K171" i="208"/>
  <c r="I171" i="208"/>
  <c r="G171" i="208"/>
  <c r="E171" i="208"/>
  <c r="C171" i="208"/>
  <c r="BI170" i="208"/>
  <c r="BG170" i="208"/>
  <c r="BE170" i="208"/>
  <c r="BC170" i="208"/>
  <c r="BA170" i="208"/>
  <c r="AY170" i="208"/>
  <c r="AW170" i="208"/>
  <c r="AU170" i="208"/>
  <c r="AS170" i="208"/>
  <c r="AQ170" i="208"/>
  <c r="AO170" i="208"/>
  <c r="AM170" i="208"/>
  <c r="AK170" i="208"/>
  <c r="AI170" i="208"/>
  <c r="AG170" i="208"/>
  <c r="AE170" i="208"/>
  <c r="AC170" i="208"/>
  <c r="AA170" i="208"/>
  <c r="Y170" i="208"/>
  <c r="W170" i="208"/>
  <c r="U170" i="208"/>
  <c r="S170" i="208"/>
  <c r="Q170" i="208"/>
  <c r="O170" i="208"/>
  <c r="M170" i="208"/>
  <c r="K170" i="208"/>
  <c r="I170" i="208"/>
  <c r="G170" i="208"/>
  <c r="E170" i="208"/>
  <c r="C170" i="208"/>
  <c r="BI169" i="208"/>
  <c r="BG169" i="208"/>
  <c r="BE169" i="208"/>
  <c r="BC169" i="208"/>
  <c r="BA169" i="208"/>
  <c r="AY169" i="208"/>
  <c r="AW169" i="208"/>
  <c r="AU169" i="208"/>
  <c r="AS169" i="208"/>
  <c r="AQ169" i="208"/>
  <c r="AO169" i="208"/>
  <c r="AM169" i="208"/>
  <c r="AK169" i="208"/>
  <c r="AI169" i="208"/>
  <c r="AG169" i="208"/>
  <c r="AE169" i="208"/>
  <c r="AC169" i="208"/>
  <c r="AA169" i="208"/>
  <c r="Y169" i="208"/>
  <c r="W169" i="208"/>
  <c r="U169" i="208"/>
  <c r="S169" i="208"/>
  <c r="Q169" i="208"/>
  <c r="O169" i="208"/>
  <c r="M169" i="208"/>
  <c r="K169" i="208"/>
  <c r="I169" i="208"/>
  <c r="G169" i="208"/>
  <c r="E169" i="208"/>
  <c r="C169" i="208"/>
  <c r="BI168" i="208"/>
  <c r="BG168" i="208"/>
  <c r="BE168" i="208"/>
  <c r="BC168" i="208"/>
  <c r="BA168" i="208"/>
  <c r="AY168" i="208"/>
  <c r="AW168" i="208"/>
  <c r="AU168" i="208"/>
  <c r="AS168" i="208"/>
  <c r="AQ168" i="208"/>
  <c r="AO168" i="208"/>
  <c r="AM168" i="208"/>
  <c r="AK168" i="208"/>
  <c r="AI168" i="208"/>
  <c r="AG168" i="208"/>
  <c r="AE168" i="208"/>
  <c r="AC168" i="208"/>
  <c r="AA168" i="208"/>
  <c r="Y168" i="208"/>
  <c r="W168" i="208"/>
  <c r="U168" i="208"/>
  <c r="S168" i="208"/>
  <c r="Q168" i="208"/>
  <c r="O168" i="208"/>
  <c r="M168" i="208"/>
  <c r="K168" i="208"/>
  <c r="I168" i="208"/>
  <c r="G168" i="208"/>
  <c r="E168" i="208"/>
  <c r="C168" i="208"/>
  <c r="BI167" i="208"/>
  <c r="BG167" i="208"/>
  <c r="BE167" i="208"/>
  <c r="BC167" i="208"/>
  <c r="BA167" i="208"/>
  <c r="AY167" i="208"/>
  <c r="AW167" i="208"/>
  <c r="AU167" i="208"/>
  <c r="AS167" i="208"/>
  <c r="AQ167" i="208"/>
  <c r="AO167" i="208"/>
  <c r="AM167" i="208"/>
  <c r="AK167" i="208"/>
  <c r="AI167" i="208"/>
  <c r="AG167" i="208"/>
  <c r="AE167" i="208"/>
  <c r="AC167" i="208"/>
  <c r="AA167" i="208"/>
  <c r="Y167" i="208"/>
  <c r="W167" i="208"/>
  <c r="U167" i="208"/>
  <c r="S167" i="208"/>
  <c r="Q167" i="208"/>
  <c r="O167" i="208"/>
  <c r="M167" i="208"/>
  <c r="K167" i="208"/>
  <c r="I167" i="208"/>
  <c r="G167" i="208"/>
  <c r="E167" i="208"/>
  <c r="C167" i="208"/>
  <c r="BI166" i="208"/>
  <c r="BG166" i="208"/>
  <c r="BE166" i="208"/>
  <c r="BC166" i="208"/>
  <c r="BA166" i="208"/>
  <c r="AY166" i="208"/>
  <c r="AW166" i="208"/>
  <c r="AU166" i="208"/>
  <c r="AS166" i="208"/>
  <c r="AQ166" i="208"/>
  <c r="AO166" i="208"/>
  <c r="AM166" i="208"/>
  <c r="AK166" i="208"/>
  <c r="AI166" i="208"/>
  <c r="AG166" i="208"/>
  <c r="AE166" i="208"/>
  <c r="AC166" i="208"/>
  <c r="AA166" i="208"/>
  <c r="Y166" i="208"/>
  <c r="W166" i="208"/>
  <c r="U166" i="208"/>
  <c r="S166" i="208"/>
  <c r="Q166" i="208"/>
  <c r="O166" i="208"/>
  <c r="M166" i="208"/>
  <c r="K166" i="208"/>
  <c r="I166" i="208"/>
  <c r="G166" i="208"/>
  <c r="E166" i="208"/>
  <c r="C166" i="208"/>
  <c r="BI165" i="208"/>
  <c r="BG165" i="208"/>
  <c r="BE165" i="208"/>
  <c r="BC165" i="208"/>
  <c r="BA165" i="208"/>
  <c r="AY165" i="208"/>
  <c r="AW165" i="208"/>
  <c r="AU165" i="208"/>
  <c r="AS165" i="208"/>
  <c r="AQ165" i="208"/>
  <c r="AO165" i="208"/>
  <c r="AM165" i="208"/>
  <c r="AK165" i="208"/>
  <c r="AI165" i="208"/>
  <c r="AG165" i="208"/>
  <c r="AE165" i="208"/>
  <c r="AC165" i="208"/>
  <c r="AA165" i="208"/>
  <c r="Y165" i="208"/>
  <c r="W165" i="208"/>
  <c r="U165" i="208"/>
  <c r="S165" i="208"/>
  <c r="Q165" i="208"/>
  <c r="O165" i="208"/>
  <c r="M165" i="208"/>
  <c r="K165" i="208"/>
  <c r="I165" i="208"/>
  <c r="G165" i="208"/>
  <c r="E165" i="208"/>
  <c r="C165" i="208"/>
  <c r="BI164" i="208"/>
  <c r="BG164" i="208"/>
  <c r="BE164" i="208"/>
  <c r="BC164" i="208"/>
  <c r="BA164" i="208"/>
  <c r="AY164" i="208"/>
  <c r="AW164" i="208"/>
  <c r="AU164" i="208"/>
  <c r="AS164" i="208"/>
  <c r="AQ164" i="208"/>
  <c r="AO164" i="208"/>
  <c r="AM164" i="208"/>
  <c r="AK164" i="208"/>
  <c r="AI164" i="208"/>
  <c r="AG164" i="208"/>
  <c r="AE164" i="208"/>
  <c r="AC164" i="208"/>
  <c r="AA164" i="208"/>
  <c r="Y164" i="208"/>
  <c r="W164" i="208"/>
  <c r="U164" i="208"/>
  <c r="S164" i="208"/>
  <c r="Q164" i="208"/>
  <c r="O164" i="208"/>
  <c r="M164" i="208"/>
  <c r="K164" i="208"/>
  <c r="I164" i="208"/>
  <c r="G164" i="208"/>
  <c r="E164" i="208"/>
  <c r="C164" i="208"/>
  <c r="BI163" i="208"/>
  <c r="BG163" i="208"/>
  <c r="BE163" i="208"/>
  <c r="BC163" i="208"/>
  <c r="BA163" i="208"/>
  <c r="AY163" i="208"/>
  <c r="AW163" i="208"/>
  <c r="AU163" i="208"/>
  <c r="AS163" i="208"/>
  <c r="AQ163" i="208"/>
  <c r="AO163" i="208"/>
  <c r="AM163" i="208"/>
  <c r="AK163" i="208"/>
  <c r="AI163" i="208"/>
  <c r="AG163" i="208"/>
  <c r="AE163" i="208"/>
  <c r="AC163" i="208"/>
  <c r="AA163" i="208"/>
  <c r="Y163" i="208"/>
  <c r="W163" i="208"/>
  <c r="U163" i="208"/>
  <c r="S163" i="208"/>
  <c r="Q163" i="208"/>
  <c r="O163" i="208"/>
  <c r="M163" i="208"/>
  <c r="K163" i="208"/>
  <c r="I163" i="208"/>
  <c r="G163" i="208"/>
  <c r="E163" i="208"/>
  <c r="C163" i="208"/>
  <c r="BI162" i="208"/>
  <c r="BG162" i="208"/>
  <c r="BE162" i="208"/>
  <c r="BC162" i="208"/>
  <c r="BA162" i="208"/>
  <c r="AY162" i="208"/>
  <c r="AW162" i="208"/>
  <c r="AU162" i="208"/>
  <c r="AS162" i="208"/>
  <c r="AQ162" i="208"/>
  <c r="AO162" i="208"/>
  <c r="AM162" i="208"/>
  <c r="AK162" i="208"/>
  <c r="AI162" i="208"/>
  <c r="AG162" i="208"/>
  <c r="AE162" i="208"/>
  <c r="AC162" i="208"/>
  <c r="AA162" i="208"/>
  <c r="Y162" i="208"/>
  <c r="W162" i="208"/>
  <c r="U162" i="208"/>
  <c r="S162" i="208"/>
  <c r="Q162" i="208"/>
  <c r="O162" i="208"/>
  <c r="M162" i="208"/>
  <c r="K162" i="208"/>
  <c r="I162" i="208"/>
  <c r="G162" i="208"/>
  <c r="E162" i="208"/>
  <c r="C162" i="208"/>
  <c r="BI161" i="208"/>
  <c r="BG161" i="208"/>
  <c r="BE161" i="208"/>
  <c r="BC161" i="208"/>
  <c r="BA161" i="208"/>
  <c r="AY161" i="208"/>
  <c r="AW161" i="208"/>
  <c r="AU161" i="208"/>
  <c r="AS161" i="208"/>
  <c r="AQ161" i="208"/>
  <c r="AO161" i="208"/>
  <c r="AM161" i="208"/>
  <c r="AK161" i="208"/>
  <c r="AI161" i="208"/>
  <c r="AG161" i="208"/>
  <c r="AE161" i="208"/>
  <c r="AC161" i="208"/>
  <c r="AA161" i="208"/>
  <c r="Y161" i="208"/>
  <c r="W161" i="208"/>
  <c r="U161" i="208"/>
  <c r="S161" i="208"/>
  <c r="Q161" i="208"/>
  <c r="O161" i="208"/>
  <c r="M161" i="208"/>
  <c r="K161" i="208"/>
  <c r="I161" i="208"/>
  <c r="G161" i="208"/>
  <c r="E161" i="208"/>
  <c r="C161" i="208"/>
  <c r="BI160" i="208"/>
  <c r="BG160" i="208"/>
  <c r="BE160" i="208"/>
  <c r="BC160" i="208"/>
  <c r="BA160" i="208"/>
  <c r="AY160" i="208"/>
  <c r="AW160" i="208"/>
  <c r="AU160" i="208"/>
  <c r="AS160" i="208"/>
  <c r="AQ160" i="208"/>
  <c r="AO160" i="208"/>
  <c r="AM160" i="208"/>
  <c r="AK160" i="208"/>
  <c r="AI160" i="208"/>
  <c r="AG160" i="208"/>
  <c r="AE160" i="208"/>
  <c r="AC160" i="208"/>
  <c r="AA160" i="208"/>
  <c r="Y160" i="208"/>
  <c r="W160" i="208"/>
  <c r="U160" i="208"/>
  <c r="S160" i="208"/>
  <c r="Q160" i="208"/>
  <c r="O160" i="208"/>
  <c r="M160" i="208"/>
  <c r="K160" i="208"/>
  <c r="I160" i="208"/>
  <c r="G160" i="208"/>
  <c r="E160" i="208"/>
  <c r="C160" i="208"/>
  <c r="BI159" i="208"/>
  <c r="BG159" i="208"/>
  <c r="BE159" i="208"/>
  <c r="BC159" i="208"/>
  <c r="BA159" i="208"/>
  <c r="AY159" i="208"/>
  <c r="AW159" i="208"/>
  <c r="AU159" i="208"/>
  <c r="AS159" i="208"/>
  <c r="AQ159" i="208"/>
  <c r="AO159" i="208"/>
  <c r="AM159" i="208"/>
  <c r="AK159" i="208"/>
  <c r="AI159" i="208"/>
  <c r="AG159" i="208"/>
  <c r="AE159" i="208"/>
  <c r="AC159" i="208"/>
  <c r="AA159" i="208"/>
  <c r="Y159" i="208"/>
  <c r="W159" i="208"/>
  <c r="U159" i="208"/>
  <c r="S159" i="208"/>
  <c r="Q159" i="208"/>
  <c r="O159" i="208"/>
  <c r="M159" i="208"/>
  <c r="K159" i="208"/>
  <c r="I159" i="208"/>
  <c r="G159" i="208"/>
  <c r="E159" i="208"/>
  <c r="C159" i="208"/>
  <c r="BI158" i="208"/>
  <c r="BG158" i="208"/>
  <c r="BE158" i="208"/>
  <c r="BC158" i="208"/>
  <c r="BA158" i="208"/>
  <c r="AY158" i="208"/>
  <c r="AW158" i="208"/>
  <c r="AU158" i="208"/>
  <c r="AS158" i="208"/>
  <c r="AQ158" i="208"/>
  <c r="AO158" i="208"/>
  <c r="AM158" i="208"/>
  <c r="AK158" i="208"/>
  <c r="AI158" i="208"/>
  <c r="AG158" i="208"/>
  <c r="AE158" i="208"/>
  <c r="AC158" i="208"/>
  <c r="AA158" i="208"/>
  <c r="Y158" i="208"/>
  <c r="W158" i="208"/>
  <c r="U158" i="208"/>
  <c r="S158" i="208"/>
  <c r="Q158" i="208"/>
  <c r="O158" i="208"/>
  <c r="M158" i="208"/>
  <c r="K158" i="208"/>
  <c r="I158" i="208"/>
  <c r="G158" i="208"/>
  <c r="E158" i="208"/>
  <c r="C158" i="208"/>
  <c r="BI157" i="208"/>
  <c r="BG157" i="208"/>
  <c r="BE157" i="208"/>
  <c r="BC157" i="208"/>
  <c r="BA157" i="208"/>
  <c r="AY157" i="208"/>
  <c r="AW157" i="208"/>
  <c r="AU157" i="208"/>
  <c r="AS157" i="208"/>
  <c r="AQ157" i="208"/>
  <c r="AO157" i="208"/>
  <c r="AM157" i="208"/>
  <c r="AK157" i="208"/>
  <c r="AI157" i="208"/>
  <c r="AG157" i="208"/>
  <c r="AE157" i="208"/>
  <c r="AC157" i="208"/>
  <c r="AA157" i="208"/>
  <c r="Y157" i="208"/>
  <c r="W157" i="208"/>
  <c r="U157" i="208"/>
  <c r="S157" i="208"/>
  <c r="Q157" i="208"/>
  <c r="O157" i="208"/>
  <c r="M157" i="208"/>
  <c r="K157" i="208"/>
  <c r="I157" i="208"/>
  <c r="G157" i="208"/>
  <c r="E157" i="208"/>
  <c r="C157" i="208"/>
  <c r="BI156" i="208"/>
  <c r="BG156" i="208"/>
  <c r="BE156" i="208"/>
  <c r="BC156" i="208"/>
  <c r="BA156" i="208"/>
  <c r="AY156" i="208"/>
  <c r="AW156" i="208"/>
  <c r="AU156" i="208"/>
  <c r="AS156" i="208"/>
  <c r="AQ156" i="208"/>
  <c r="AO156" i="208"/>
  <c r="AM156" i="208"/>
  <c r="AK156" i="208"/>
  <c r="AI156" i="208"/>
  <c r="AG156" i="208"/>
  <c r="AE156" i="208"/>
  <c r="AC156" i="208"/>
  <c r="AA156" i="208"/>
  <c r="Y156" i="208"/>
  <c r="W156" i="208"/>
  <c r="U156" i="208"/>
  <c r="S156" i="208"/>
  <c r="Q156" i="208"/>
  <c r="O156" i="208"/>
  <c r="M156" i="208"/>
  <c r="K156" i="208"/>
  <c r="I156" i="208"/>
  <c r="G156" i="208"/>
  <c r="E156" i="208"/>
  <c r="C156" i="208"/>
  <c r="BI155" i="208"/>
  <c r="BG155" i="208"/>
  <c r="BE155" i="208"/>
  <c r="BC155" i="208"/>
  <c r="BA155" i="208"/>
  <c r="AY155" i="208"/>
  <c r="AW155" i="208"/>
  <c r="AU155" i="208"/>
  <c r="AS155" i="208"/>
  <c r="AQ155" i="208"/>
  <c r="AO155" i="208"/>
  <c r="AM155" i="208"/>
  <c r="AK155" i="208"/>
  <c r="AI155" i="208"/>
  <c r="AG155" i="208"/>
  <c r="AE155" i="208"/>
  <c r="AC155" i="208"/>
  <c r="AA155" i="208"/>
  <c r="Y155" i="208"/>
  <c r="W155" i="208"/>
  <c r="U155" i="208"/>
  <c r="S155" i="208"/>
  <c r="Q155" i="208"/>
  <c r="O155" i="208"/>
  <c r="M155" i="208"/>
  <c r="K155" i="208"/>
  <c r="I155" i="208"/>
  <c r="G155" i="208"/>
  <c r="E155" i="208"/>
  <c r="C155" i="208"/>
  <c r="BI154" i="208"/>
  <c r="BG154" i="208"/>
  <c r="BE154" i="208"/>
  <c r="BC154" i="208"/>
  <c r="BA154" i="208"/>
  <c r="AY154" i="208"/>
  <c r="AW154" i="208"/>
  <c r="AU154" i="208"/>
  <c r="AS154" i="208"/>
  <c r="AQ154" i="208"/>
  <c r="AO154" i="208"/>
  <c r="AM154" i="208"/>
  <c r="AK154" i="208"/>
  <c r="AI154" i="208"/>
  <c r="AG154" i="208"/>
  <c r="AE154" i="208"/>
  <c r="AC154" i="208"/>
  <c r="AA154" i="208"/>
  <c r="Y154" i="208"/>
  <c r="W154" i="208"/>
  <c r="U154" i="208"/>
  <c r="S154" i="208"/>
  <c r="Q154" i="208"/>
  <c r="O154" i="208"/>
  <c r="M154" i="208"/>
  <c r="K154" i="208"/>
  <c r="I154" i="208"/>
  <c r="G154" i="208"/>
  <c r="E154" i="208"/>
  <c r="C154" i="208"/>
  <c r="BI153" i="208"/>
  <c r="BG153" i="208"/>
  <c r="BE153" i="208"/>
  <c r="BC153" i="208"/>
  <c r="BA153" i="208"/>
  <c r="AY153" i="208"/>
  <c r="AW153" i="208"/>
  <c r="AU153" i="208"/>
  <c r="AS153" i="208"/>
  <c r="AQ153" i="208"/>
  <c r="AO153" i="208"/>
  <c r="AM153" i="208"/>
  <c r="AK153" i="208"/>
  <c r="AI153" i="208"/>
  <c r="AG153" i="208"/>
  <c r="AE153" i="208"/>
  <c r="AC153" i="208"/>
  <c r="AA153" i="208"/>
  <c r="Y153" i="208"/>
  <c r="W153" i="208"/>
  <c r="U153" i="208"/>
  <c r="S153" i="208"/>
  <c r="Q153" i="208"/>
  <c r="O153" i="208"/>
  <c r="M153" i="208"/>
  <c r="K153" i="208"/>
  <c r="I153" i="208"/>
  <c r="G153" i="208"/>
  <c r="E153" i="208"/>
  <c r="C153" i="208"/>
  <c r="BI152" i="208"/>
  <c r="BG152" i="208"/>
  <c r="BE152" i="208"/>
  <c r="BC152" i="208"/>
  <c r="BA152" i="208"/>
  <c r="AY152" i="208"/>
  <c r="AW152" i="208"/>
  <c r="AU152" i="208"/>
  <c r="AS152" i="208"/>
  <c r="AQ152" i="208"/>
  <c r="AO152" i="208"/>
  <c r="AM152" i="208"/>
  <c r="AK152" i="208"/>
  <c r="AI152" i="208"/>
  <c r="AG152" i="208"/>
  <c r="AE152" i="208"/>
  <c r="AC152" i="208"/>
  <c r="AA152" i="208"/>
  <c r="Y152" i="208"/>
  <c r="W152" i="208"/>
  <c r="U152" i="208"/>
  <c r="S152" i="208"/>
  <c r="Q152" i="208"/>
  <c r="O152" i="208"/>
  <c r="M152" i="208"/>
  <c r="K152" i="208"/>
  <c r="I152" i="208"/>
  <c r="G152" i="208"/>
  <c r="E152" i="208"/>
  <c r="C152" i="208"/>
  <c r="BI151" i="208"/>
  <c r="BG151" i="208"/>
  <c r="BE151" i="208"/>
  <c r="BC151" i="208"/>
  <c r="BA151" i="208"/>
  <c r="AY151" i="208"/>
  <c r="AW151" i="208"/>
  <c r="AU151" i="208"/>
  <c r="AS151" i="208"/>
  <c r="AQ151" i="208"/>
  <c r="AO151" i="208"/>
  <c r="AM151" i="208"/>
  <c r="AK151" i="208"/>
  <c r="AI151" i="208"/>
  <c r="AG151" i="208"/>
  <c r="AE151" i="208"/>
  <c r="AC151" i="208"/>
  <c r="AA151" i="208"/>
  <c r="Y151" i="208"/>
  <c r="W151" i="208"/>
  <c r="U151" i="208"/>
  <c r="S151" i="208"/>
  <c r="Q151" i="208"/>
  <c r="O151" i="208"/>
  <c r="M151" i="208"/>
  <c r="K151" i="208"/>
  <c r="I151" i="208"/>
  <c r="G151" i="208"/>
  <c r="E151" i="208"/>
  <c r="C151" i="208"/>
  <c r="BI150" i="208"/>
  <c r="BG150" i="208"/>
  <c r="BE150" i="208"/>
  <c r="BC150" i="208"/>
  <c r="BA150" i="208"/>
  <c r="AY150" i="208"/>
  <c r="AW150" i="208"/>
  <c r="AU150" i="208"/>
  <c r="AS150" i="208"/>
  <c r="AQ150" i="208"/>
  <c r="AO150" i="208"/>
  <c r="AM150" i="208"/>
  <c r="AK150" i="208"/>
  <c r="AI150" i="208"/>
  <c r="AG150" i="208"/>
  <c r="AE150" i="208"/>
  <c r="AC150" i="208"/>
  <c r="AA150" i="208"/>
  <c r="Y150" i="208"/>
  <c r="W150" i="208"/>
  <c r="U150" i="208"/>
  <c r="S150" i="208"/>
  <c r="Q150" i="208"/>
  <c r="O150" i="208"/>
  <c r="M150" i="208"/>
  <c r="K150" i="208"/>
  <c r="I150" i="208"/>
  <c r="G150" i="208"/>
  <c r="E150" i="208"/>
  <c r="C150" i="208"/>
  <c r="BI149" i="208"/>
  <c r="BG149" i="208"/>
  <c r="BE149" i="208"/>
  <c r="BC149" i="208"/>
  <c r="BA149" i="208"/>
  <c r="AY149" i="208"/>
  <c r="AW149" i="208"/>
  <c r="AU149" i="208"/>
  <c r="AS149" i="208"/>
  <c r="AQ149" i="208"/>
  <c r="AO149" i="208"/>
  <c r="AM149" i="208"/>
  <c r="AK149" i="208"/>
  <c r="AI149" i="208"/>
  <c r="AG149" i="208"/>
  <c r="AE149" i="208"/>
  <c r="AC149" i="208"/>
  <c r="AA149" i="208"/>
  <c r="Y149" i="208"/>
  <c r="W149" i="208"/>
  <c r="U149" i="208"/>
  <c r="S149" i="208"/>
  <c r="Q149" i="208"/>
  <c r="O149" i="208"/>
  <c r="M149" i="208"/>
  <c r="K149" i="208"/>
  <c r="I149" i="208"/>
  <c r="G149" i="208"/>
  <c r="E149" i="208"/>
  <c r="C149" i="208"/>
  <c r="BI148" i="208"/>
  <c r="BG148" i="208"/>
  <c r="BE148" i="208"/>
  <c r="BC148" i="208"/>
  <c r="BA148" i="208"/>
  <c r="AY148" i="208"/>
  <c r="AW148" i="208"/>
  <c r="AU148" i="208"/>
  <c r="AS148" i="208"/>
  <c r="AQ148" i="208"/>
  <c r="AO148" i="208"/>
  <c r="AM148" i="208"/>
  <c r="AK148" i="208"/>
  <c r="AI148" i="208"/>
  <c r="AG148" i="208"/>
  <c r="AE148" i="208"/>
  <c r="AC148" i="208"/>
  <c r="AA148" i="208"/>
  <c r="Y148" i="208"/>
  <c r="W148" i="208"/>
  <c r="U148" i="208"/>
  <c r="S148" i="208"/>
  <c r="Q148" i="208"/>
  <c r="O148" i="208"/>
  <c r="M148" i="208"/>
  <c r="K148" i="208"/>
  <c r="I148" i="208"/>
  <c r="G148" i="208"/>
  <c r="E148" i="208"/>
  <c r="C148" i="208"/>
  <c r="BI147" i="208"/>
  <c r="BG147" i="208"/>
  <c r="BE147" i="208"/>
  <c r="BC147" i="208"/>
  <c r="BA147" i="208"/>
  <c r="AY147" i="208"/>
  <c r="AW147" i="208"/>
  <c r="AU147" i="208"/>
  <c r="AS147" i="208"/>
  <c r="AQ147" i="208"/>
  <c r="AO147" i="208"/>
  <c r="AM147" i="208"/>
  <c r="AK147" i="208"/>
  <c r="AI147" i="208"/>
  <c r="AG147" i="208"/>
  <c r="AE147" i="208"/>
  <c r="AC147" i="208"/>
  <c r="AA147" i="208"/>
  <c r="Y147" i="208"/>
  <c r="W147" i="208"/>
  <c r="U147" i="208"/>
  <c r="S147" i="208"/>
  <c r="Q147" i="208"/>
  <c r="O147" i="208"/>
  <c r="M147" i="208"/>
  <c r="K147" i="208"/>
  <c r="I147" i="208"/>
  <c r="G147" i="208"/>
  <c r="E147" i="208"/>
  <c r="C147" i="208"/>
  <c r="BI146" i="208"/>
  <c r="BG146" i="208"/>
  <c r="BE146" i="208"/>
  <c r="BC146" i="208"/>
  <c r="BA146" i="208"/>
  <c r="AY146" i="208"/>
  <c r="AW146" i="208"/>
  <c r="AU146" i="208"/>
  <c r="AS146" i="208"/>
  <c r="AQ146" i="208"/>
  <c r="AO146" i="208"/>
  <c r="AM146" i="208"/>
  <c r="AK146" i="208"/>
  <c r="AI146" i="208"/>
  <c r="AG146" i="208"/>
  <c r="AE146" i="208"/>
  <c r="AC146" i="208"/>
  <c r="AA146" i="208"/>
  <c r="Y146" i="208"/>
  <c r="W146" i="208"/>
  <c r="U146" i="208"/>
  <c r="S146" i="208"/>
  <c r="Q146" i="208"/>
  <c r="O146" i="208"/>
  <c r="M146" i="208"/>
  <c r="K146" i="208"/>
  <c r="I146" i="208"/>
  <c r="G146" i="208"/>
  <c r="E146" i="208"/>
  <c r="C146" i="208"/>
  <c r="BI145" i="208"/>
  <c r="BG145" i="208"/>
  <c r="BE145" i="208"/>
  <c r="BC145" i="208"/>
  <c r="BA145" i="208"/>
  <c r="AY145" i="208"/>
  <c r="AW145" i="208"/>
  <c r="AU145" i="208"/>
  <c r="AS145" i="208"/>
  <c r="AQ145" i="208"/>
  <c r="AO145" i="208"/>
  <c r="AM145" i="208"/>
  <c r="AK145" i="208"/>
  <c r="AI145" i="208"/>
  <c r="AG145" i="208"/>
  <c r="AE145" i="208"/>
  <c r="AC145" i="208"/>
  <c r="AA145" i="208"/>
  <c r="Y145" i="208"/>
  <c r="W145" i="208"/>
  <c r="U145" i="208"/>
  <c r="S145" i="208"/>
  <c r="Q145" i="208"/>
  <c r="O145" i="208"/>
  <c r="M145" i="208"/>
  <c r="K145" i="208"/>
  <c r="I145" i="208"/>
  <c r="G145" i="208"/>
  <c r="E145" i="208"/>
  <c r="C145" i="208"/>
  <c r="BI144" i="208"/>
  <c r="BG144" i="208"/>
  <c r="BE144" i="208"/>
  <c r="BC144" i="208"/>
  <c r="BA144" i="208"/>
  <c r="AY144" i="208"/>
  <c r="AW144" i="208"/>
  <c r="AU144" i="208"/>
  <c r="AS144" i="208"/>
  <c r="AQ144" i="208"/>
  <c r="AO144" i="208"/>
  <c r="AM144" i="208"/>
  <c r="AK144" i="208"/>
  <c r="AI144" i="208"/>
  <c r="AG144" i="208"/>
  <c r="AE144" i="208"/>
  <c r="AC144" i="208"/>
  <c r="AA144" i="208"/>
  <c r="Y144" i="208"/>
  <c r="W144" i="208"/>
  <c r="U144" i="208"/>
  <c r="S144" i="208"/>
  <c r="Q144" i="208"/>
  <c r="O144" i="208"/>
  <c r="M144" i="208"/>
  <c r="K144" i="208"/>
  <c r="I144" i="208"/>
  <c r="G144" i="208"/>
  <c r="E144" i="208"/>
  <c r="C144" i="208"/>
  <c r="BI143" i="208"/>
  <c r="BG143" i="208"/>
  <c r="BE143" i="208"/>
  <c r="BC143" i="208"/>
  <c r="BA143" i="208"/>
  <c r="AY143" i="208"/>
  <c r="AW143" i="208"/>
  <c r="AU143" i="208"/>
  <c r="AS143" i="208"/>
  <c r="AQ143" i="208"/>
  <c r="AO143" i="208"/>
  <c r="AM143" i="208"/>
  <c r="AK143" i="208"/>
  <c r="AI143" i="208"/>
  <c r="AG143" i="208"/>
  <c r="AE143" i="208"/>
  <c r="AC143" i="208"/>
  <c r="AA143" i="208"/>
  <c r="Y143" i="208"/>
  <c r="W143" i="208"/>
  <c r="U143" i="208"/>
  <c r="S143" i="208"/>
  <c r="Q143" i="208"/>
  <c r="O143" i="208"/>
  <c r="M143" i="208"/>
  <c r="K143" i="208"/>
  <c r="I143" i="208"/>
  <c r="G143" i="208"/>
  <c r="E143" i="208"/>
  <c r="C143" i="208"/>
  <c r="BI142" i="208"/>
  <c r="BG142" i="208"/>
  <c r="BE142" i="208"/>
  <c r="BC142" i="208"/>
  <c r="BA142" i="208"/>
  <c r="AY142" i="208"/>
  <c r="AW142" i="208"/>
  <c r="AU142" i="208"/>
  <c r="AS142" i="208"/>
  <c r="AQ142" i="208"/>
  <c r="AO142" i="208"/>
  <c r="AM142" i="208"/>
  <c r="AK142" i="208"/>
  <c r="AI142" i="208"/>
  <c r="AG142" i="208"/>
  <c r="AE142" i="208"/>
  <c r="AC142" i="208"/>
  <c r="AA142" i="208"/>
  <c r="Y142" i="208"/>
  <c r="W142" i="208"/>
  <c r="U142" i="208"/>
  <c r="S142" i="208"/>
  <c r="Q142" i="208"/>
  <c r="O142" i="208"/>
  <c r="M142" i="208"/>
  <c r="K142" i="208"/>
  <c r="I142" i="208"/>
  <c r="G142" i="208"/>
  <c r="E142" i="208"/>
  <c r="C142" i="208"/>
  <c r="BI141" i="208"/>
  <c r="BG141" i="208"/>
  <c r="BE141" i="208"/>
  <c r="BC141" i="208"/>
  <c r="BA141" i="208"/>
  <c r="AY141" i="208"/>
  <c r="AW141" i="208"/>
  <c r="AU141" i="208"/>
  <c r="AS141" i="208"/>
  <c r="AQ141" i="208"/>
  <c r="AO141" i="208"/>
  <c r="AM141" i="208"/>
  <c r="AK141" i="208"/>
  <c r="AI141" i="208"/>
  <c r="AG141" i="208"/>
  <c r="AE141" i="208"/>
  <c r="AC141" i="208"/>
  <c r="AA141" i="208"/>
  <c r="Y141" i="208"/>
  <c r="W141" i="208"/>
  <c r="U141" i="208"/>
  <c r="S141" i="208"/>
  <c r="Q141" i="208"/>
  <c r="O141" i="208"/>
  <c r="M141" i="208"/>
  <c r="K141" i="208"/>
  <c r="I141" i="208"/>
  <c r="G141" i="208"/>
  <c r="E141" i="208"/>
  <c r="C141" i="208"/>
  <c r="BI140" i="208"/>
  <c r="BG140" i="208"/>
  <c r="BE140" i="208"/>
  <c r="BC140" i="208"/>
  <c r="BA140" i="208"/>
  <c r="AY140" i="208"/>
  <c r="AW140" i="208"/>
  <c r="AU140" i="208"/>
  <c r="AS140" i="208"/>
  <c r="AQ140" i="208"/>
  <c r="AO140" i="208"/>
  <c r="AM140" i="208"/>
  <c r="AK140" i="208"/>
  <c r="AI140" i="208"/>
  <c r="AG140" i="208"/>
  <c r="AE140" i="208"/>
  <c r="AC140" i="208"/>
  <c r="AA140" i="208"/>
  <c r="Y140" i="208"/>
  <c r="W140" i="208"/>
  <c r="U140" i="208"/>
  <c r="S140" i="208"/>
  <c r="Q140" i="208"/>
  <c r="O140" i="208"/>
  <c r="M140" i="208"/>
  <c r="K140" i="208"/>
  <c r="I140" i="208"/>
  <c r="G140" i="208"/>
  <c r="E140" i="208"/>
  <c r="C140" i="208"/>
  <c r="BI139" i="208"/>
  <c r="BG139" i="208"/>
  <c r="BE139" i="208"/>
  <c r="BC139" i="208"/>
  <c r="BA139" i="208"/>
  <c r="AY139" i="208"/>
  <c r="AW139" i="208"/>
  <c r="AU139" i="208"/>
  <c r="AS139" i="208"/>
  <c r="AQ139" i="208"/>
  <c r="AO139" i="208"/>
  <c r="AM139" i="208"/>
  <c r="AK139" i="208"/>
  <c r="AI139" i="208"/>
  <c r="AG139" i="208"/>
  <c r="AE139" i="208"/>
  <c r="AC139" i="208"/>
  <c r="AA139" i="208"/>
  <c r="Y139" i="208"/>
  <c r="W139" i="208"/>
  <c r="U139" i="208"/>
  <c r="S139" i="208"/>
  <c r="Q139" i="208"/>
  <c r="O139" i="208"/>
  <c r="M139" i="208"/>
  <c r="K139" i="208"/>
  <c r="I139" i="208"/>
  <c r="G139" i="208"/>
  <c r="E139" i="208"/>
  <c r="C139" i="208"/>
  <c r="BI138" i="208"/>
  <c r="BG138" i="208"/>
  <c r="BE138" i="208"/>
  <c r="BC138" i="208"/>
  <c r="BA138" i="208"/>
  <c r="AY138" i="208"/>
  <c r="AW138" i="208"/>
  <c r="AU138" i="208"/>
  <c r="AS138" i="208"/>
  <c r="AQ138" i="208"/>
  <c r="AO138" i="208"/>
  <c r="AM138" i="208"/>
  <c r="AK138" i="208"/>
  <c r="AI138" i="208"/>
  <c r="AG138" i="208"/>
  <c r="AE138" i="208"/>
  <c r="AC138" i="208"/>
  <c r="AA138" i="208"/>
  <c r="Y138" i="208"/>
  <c r="W138" i="208"/>
  <c r="U138" i="208"/>
  <c r="S138" i="208"/>
  <c r="Q138" i="208"/>
  <c r="O138" i="208"/>
  <c r="M138" i="208"/>
  <c r="K138" i="208"/>
  <c r="I138" i="208"/>
  <c r="G138" i="208"/>
  <c r="E138" i="208"/>
  <c r="C138" i="208"/>
  <c r="BI137" i="208"/>
  <c r="BG137" i="208"/>
  <c r="BE137" i="208"/>
  <c r="BC137" i="208"/>
  <c r="BA137" i="208"/>
  <c r="AY137" i="208"/>
  <c r="AW137" i="208"/>
  <c r="AU137" i="208"/>
  <c r="AS137" i="208"/>
  <c r="AQ137" i="208"/>
  <c r="AO137" i="208"/>
  <c r="AM137" i="208"/>
  <c r="AK137" i="208"/>
  <c r="AI137" i="208"/>
  <c r="AG137" i="208"/>
  <c r="AE137" i="208"/>
  <c r="AC137" i="208"/>
  <c r="AA137" i="208"/>
  <c r="Y137" i="208"/>
  <c r="W137" i="208"/>
  <c r="U137" i="208"/>
  <c r="S137" i="208"/>
  <c r="Q137" i="208"/>
  <c r="O137" i="208"/>
  <c r="M137" i="208"/>
  <c r="K137" i="208"/>
  <c r="I137" i="208"/>
  <c r="G137" i="208"/>
  <c r="E137" i="208"/>
  <c r="C137" i="208"/>
  <c r="BI136" i="208"/>
  <c r="BG136" i="208"/>
  <c r="BE136" i="208"/>
  <c r="BC136" i="208"/>
  <c r="BA136" i="208"/>
  <c r="AY136" i="208"/>
  <c r="AW136" i="208"/>
  <c r="AU136" i="208"/>
  <c r="AS136" i="208"/>
  <c r="AQ136" i="208"/>
  <c r="AO136" i="208"/>
  <c r="AM136" i="208"/>
  <c r="AK136" i="208"/>
  <c r="AI136" i="208"/>
  <c r="AG136" i="208"/>
  <c r="AE136" i="208"/>
  <c r="AC136" i="208"/>
  <c r="AA136" i="208"/>
  <c r="Y136" i="208"/>
  <c r="W136" i="208"/>
  <c r="U136" i="208"/>
  <c r="S136" i="208"/>
  <c r="Q136" i="208"/>
  <c r="O136" i="208"/>
  <c r="M136" i="208"/>
  <c r="K136" i="208"/>
  <c r="I136" i="208"/>
  <c r="G136" i="208"/>
  <c r="E136" i="208"/>
  <c r="C136" i="208"/>
  <c r="BI135" i="208"/>
  <c r="BG135" i="208"/>
  <c r="BE135" i="208"/>
  <c r="BC135" i="208"/>
  <c r="BA135" i="208"/>
  <c r="AY135" i="208"/>
  <c r="AW135" i="208"/>
  <c r="AU135" i="208"/>
  <c r="AS135" i="208"/>
  <c r="AQ135" i="208"/>
  <c r="AO135" i="208"/>
  <c r="AM135" i="208"/>
  <c r="AK135" i="208"/>
  <c r="AI135" i="208"/>
  <c r="AG135" i="208"/>
  <c r="AE135" i="208"/>
  <c r="AC135" i="208"/>
  <c r="AA135" i="208"/>
  <c r="Y135" i="208"/>
  <c r="W135" i="208"/>
  <c r="U135" i="208"/>
  <c r="S135" i="208"/>
  <c r="Q135" i="208"/>
  <c r="O135" i="208"/>
  <c r="M135" i="208"/>
  <c r="K135" i="208"/>
  <c r="I135" i="208"/>
  <c r="G135" i="208"/>
  <c r="E135" i="208"/>
  <c r="C135" i="208"/>
  <c r="BI134" i="208"/>
  <c r="BG134" i="208"/>
  <c r="BE134" i="208"/>
  <c r="BC134" i="208"/>
  <c r="BA134" i="208"/>
  <c r="AY134" i="208"/>
  <c r="AW134" i="208"/>
  <c r="AU134" i="208"/>
  <c r="AS134" i="208"/>
  <c r="AQ134" i="208"/>
  <c r="AO134" i="208"/>
  <c r="AM134" i="208"/>
  <c r="AK134" i="208"/>
  <c r="AI134" i="208"/>
  <c r="AG134" i="208"/>
  <c r="AE134" i="208"/>
  <c r="AC134" i="208"/>
  <c r="AA134" i="208"/>
  <c r="Y134" i="208"/>
  <c r="W134" i="208"/>
  <c r="U134" i="208"/>
  <c r="S134" i="208"/>
  <c r="Q134" i="208"/>
  <c r="O134" i="208"/>
  <c r="M134" i="208"/>
  <c r="K134" i="208"/>
  <c r="I134" i="208"/>
  <c r="G134" i="208"/>
  <c r="E134" i="208"/>
  <c r="C134" i="208"/>
  <c r="BI133" i="208"/>
  <c r="BG133" i="208"/>
  <c r="BE133" i="208"/>
  <c r="BC133" i="208"/>
  <c r="BA133" i="208"/>
  <c r="AY133" i="208"/>
  <c r="AW133" i="208"/>
  <c r="AU133" i="208"/>
  <c r="AS133" i="208"/>
  <c r="AQ133" i="208"/>
  <c r="AO133" i="208"/>
  <c r="AM133" i="208"/>
  <c r="AK133" i="208"/>
  <c r="AI133" i="208"/>
  <c r="AG133" i="208"/>
  <c r="AE133" i="208"/>
  <c r="AC133" i="208"/>
  <c r="AA133" i="208"/>
  <c r="Y133" i="208"/>
  <c r="W133" i="208"/>
  <c r="U133" i="208"/>
  <c r="S133" i="208"/>
  <c r="Q133" i="208"/>
  <c r="O133" i="208"/>
  <c r="M133" i="208"/>
  <c r="K133" i="208"/>
  <c r="I133" i="208"/>
  <c r="G133" i="208"/>
  <c r="E133" i="208"/>
  <c r="C133" i="208"/>
  <c r="BI132" i="208"/>
  <c r="BG132" i="208"/>
  <c r="BE132" i="208"/>
  <c r="BC132" i="208"/>
  <c r="BA132" i="208"/>
  <c r="AY132" i="208"/>
  <c r="AW132" i="208"/>
  <c r="AU132" i="208"/>
  <c r="AS132" i="208"/>
  <c r="AQ132" i="208"/>
  <c r="AO132" i="208"/>
  <c r="AM132" i="208"/>
  <c r="AK132" i="208"/>
  <c r="AI132" i="208"/>
  <c r="AG132" i="208"/>
  <c r="AE132" i="208"/>
  <c r="AC132" i="208"/>
  <c r="AA132" i="208"/>
  <c r="Y132" i="208"/>
  <c r="W132" i="208"/>
  <c r="U132" i="208"/>
  <c r="S132" i="208"/>
  <c r="Q132" i="208"/>
  <c r="O132" i="208"/>
  <c r="M132" i="208"/>
  <c r="K132" i="208"/>
  <c r="I132" i="208"/>
  <c r="G132" i="208"/>
  <c r="E132" i="208"/>
  <c r="C132" i="208"/>
  <c r="BI131" i="208"/>
  <c r="BG131" i="208"/>
  <c r="BE131" i="208"/>
  <c r="BC131" i="208"/>
  <c r="BA131" i="208"/>
  <c r="AY131" i="208"/>
  <c r="AW131" i="208"/>
  <c r="AU131" i="208"/>
  <c r="AS131" i="208"/>
  <c r="AQ131" i="208"/>
  <c r="AO131" i="208"/>
  <c r="AM131" i="208"/>
  <c r="AK131" i="208"/>
  <c r="AI131" i="208"/>
  <c r="AG131" i="208"/>
  <c r="AE131" i="208"/>
  <c r="AC131" i="208"/>
  <c r="AA131" i="208"/>
  <c r="Y131" i="208"/>
  <c r="W131" i="208"/>
  <c r="U131" i="208"/>
  <c r="S131" i="208"/>
  <c r="Q131" i="208"/>
  <c r="O131" i="208"/>
  <c r="M131" i="208"/>
  <c r="K131" i="208"/>
  <c r="I131" i="208"/>
  <c r="G131" i="208"/>
  <c r="E131" i="208"/>
  <c r="C131" i="208"/>
  <c r="BI130" i="208"/>
  <c r="BG130" i="208"/>
  <c r="BE130" i="208"/>
  <c r="BC130" i="208"/>
  <c r="BA130" i="208"/>
  <c r="AY130" i="208"/>
  <c r="AW130" i="208"/>
  <c r="AU130" i="208"/>
  <c r="AS130" i="208"/>
  <c r="AQ130" i="208"/>
  <c r="AO130" i="208"/>
  <c r="AM130" i="208"/>
  <c r="AK130" i="208"/>
  <c r="AI130" i="208"/>
  <c r="AG130" i="208"/>
  <c r="AE130" i="208"/>
  <c r="AC130" i="208"/>
  <c r="AA130" i="208"/>
  <c r="Y130" i="208"/>
  <c r="W130" i="208"/>
  <c r="U130" i="208"/>
  <c r="S130" i="208"/>
  <c r="Q130" i="208"/>
  <c r="O130" i="208"/>
  <c r="M130" i="208"/>
  <c r="K130" i="208"/>
  <c r="I130" i="208"/>
  <c r="G130" i="208"/>
  <c r="E130" i="208"/>
  <c r="C130" i="208"/>
  <c r="BI129" i="208"/>
  <c r="BG129" i="208"/>
  <c r="BE129" i="208"/>
  <c r="BC129" i="208"/>
  <c r="BA129" i="208"/>
  <c r="AY129" i="208"/>
  <c r="AW129" i="208"/>
  <c r="AU129" i="208"/>
  <c r="AS129" i="208"/>
  <c r="AQ129" i="208"/>
  <c r="AO129" i="208"/>
  <c r="AM129" i="208"/>
  <c r="AK129" i="208"/>
  <c r="AI129" i="208"/>
  <c r="AG129" i="208"/>
  <c r="AE129" i="208"/>
  <c r="AC129" i="208"/>
  <c r="AA129" i="208"/>
  <c r="Y129" i="208"/>
  <c r="W129" i="208"/>
  <c r="U129" i="208"/>
  <c r="S129" i="208"/>
  <c r="Q129" i="208"/>
  <c r="O129" i="208"/>
  <c r="M129" i="208"/>
  <c r="K129" i="208"/>
  <c r="I129" i="208"/>
  <c r="G129" i="208"/>
  <c r="E129" i="208"/>
  <c r="C129" i="208"/>
  <c r="BI128" i="208"/>
  <c r="BG128" i="208"/>
  <c r="BE128" i="208"/>
  <c r="BC128" i="208"/>
  <c r="BA128" i="208"/>
  <c r="AY128" i="208"/>
  <c r="AW128" i="208"/>
  <c r="AU128" i="208"/>
  <c r="AS128" i="208"/>
  <c r="AQ128" i="208"/>
  <c r="AO128" i="208"/>
  <c r="AM128" i="208"/>
  <c r="AK128" i="208"/>
  <c r="AI128" i="208"/>
  <c r="AG128" i="208"/>
  <c r="AE128" i="208"/>
  <c r="AC128" i="208"/>
  <c r="AA128" i="208"/>
  <c r="Y128" i="208"/>
  <c r="W128" i="208"/>
  <c r="U128" i="208"/>
  <c r="S128" i="208"/>
  <c r="Q128" i="208"/>
  <c r="O128" i="208"/>
  <c r="M128" i="208"/>
  <c r="K128" i="208"/>
  <c r="I128" i="208"/>
  <c r="G128" i="208"/>
  <c r="E128" i="208"/>
  <c r="C128" i="208"/>
  <c r="BI127" i="208"/>
  <c r="BG127" i="208"/>
  <c r="BE127" i="208"/>
  <c r="BC127" i="208"/>
  <c r="BA127" i="208"/>
  <c r="AY127" i="208"/>
  <c r="AW127" i="208"/>
  <c r="AU127" i="208"/>
  <c r="AS127" i="208"/>
  <c r="AQ127" i="208"/>
  <c r="AO127" i="208"/>
  <c r="AM127" i="208"/>
  <c r="AG127" i="208"/>
  <c r="AE127" i="208"/>
  <c r="AC127" i="208"/>
  <c r="AA127" i="208"/>
  <c r="Y127" i="208"/>
  <c r="W127" i="208"/>
  <c r="U127" i="208"/>
  <c r="S127" i="208"/>
  <c r="Q127" i="208"/>
  <c r="O127" i="208"/>
  <c r="M127" i="208"/>
  <c r="K127" i="208"/>
  <c r="I127" i="208"/>
  <c r="G127" i="208"/>
  <c r="E127" i="208"/>
  <c r="C127" i="208"/>
  <c r="BI126" i="208"/>
  <c r="BG126" i="208"/>
  <c r="BE126" i="208"/>
  <c r="BC126" i="208"/>
  <c r="BA126" i="208"/>
  <c r="AY126" i="208"/>
  <c r="AW126" i="208"/>
  <c r="AU126" i="208"/>
  <c r="AS126" i="208"/>
  <c r="AQ126" i="208"/>
  <c r="AO126" i="208"/>
  <c r="AM126" i="208"/>
  <c r="AK126" i="208"/>
  <c r="AI126" i="208"/>
  <c r="AG126" i="208"/>
  <c r="AE126" i="208"/>
  <c r="AC126" i="208"/>
  <c r="AA126" i="208"/>
  <c r="Y126" i="208"/>
  <c r="W126" i="208"/>
  <c r="U126" i="208"/>
  <c r="S126" i="208"/>
  <c r="Q126" i="208"/>
  <c r="O126" i="208"/>
  <c r="M126" i="208"/>
  <c r="K126" i="208"/>
  <c r="I126" i="208"/>
  <c r="G126" i="208"/>
  <c r="E126" i="208"/>
  <c r="C126" i="208"/>
  <c r="BI125" i="208"/>
  <c r="BG125" i="208"/>
  <c r="BE125" i="208"/>
  <c r="BC125" i="208"/>
  <c r="BA125" i="208"/>
  <c r="AY125" i="208"/>
  <c r="AW125" i="208"/>
  <c r="AU125" i="208"/>
  <c r="AS125" i="208"/>
  <c r="AQ125" i="208"/>
  <c r="AO125" i="208"/>
  <c r="AM125" i="208"/>
  <c r="AK125" i="208"/>
  <c r="AI125" i="208"/>
  <c r="AG125" i="208"/>
  <c r="AE125" i="208"/>
  <c r="AC125" i="208"/>
  <c r="AA125" i="208"/>
  <c r="Y125" i="208"/>
  <c r="W125" i="208"/>
  <c r="U125" i="208"/>
  <c r="S125" i="208"/>
  <c r="Q125" i="208"/>
  <c r="O125" i="208"/>
  <c r="M125" i="208"/>
  <c r="K125" i="208"/>
  <c r="I125" i="208"/>
  <c r="G125" i="208"/>
  <c r="E125" i="208"/>
  <c r="C125" i="208"/>
  <c r="BI124" i="208"/>
  <c r="BG124" i="208"/>
  <c r="BE124" i="208"/>
  <c r="BC124" i="208"/>
  <c r="BA124" i="208"/>
  <c r="AY124" i="208"/>
  <c r="AW124" i="208"/>
  <c r="AU124" i="208"/>
  <c r="AS124" i="208"/>
  <c r="AQ124" i="208"/>
  <c r="AO124" i="208"/>
  <c r="AM124" i="208"/>
  <c r="AK124" i="208"/>
  <c r="AI124" i="208"/>
  <c r="AG124" i="208"/>
  <c r="AE124" i="208"/>
  <c r="AC124" i="208"/>
  <c r="AA124" i="208"/>
  <c r="Y124" i="208"/>
  <c r="W124" i="208"/>
  <c r="U124" i="208"/>
  <c r="S124" i="208"/>
  <c r="Q124" i="208"/>
  <c r="O124" i="208"/>
  <c r="M124" i="208"/>
  <c r="K124" i="208"/>
  <c r="I124" i="208"/>
  <c r="G124" i="208"/>
  <c r="E124" i="208"/>
  <c r="C124" i="208"/>
  <c r="BI123" i="208"/>
  <c r="BG123" i="208"/>
  <c r="BE123" i="208"/>
  <c r="BC123" i="208"/>
  <c r="BA123" i="208"/>
  <c r="AY123" i="208"/>
  <c r="AW123" i="208"/>
  <c r="AU123" i="208"/>
  <c r="AS123" i="208"/>
  <c r="AQ123" i="208"/>
  <c r="AO123" i="208"/>
  <c r="AM123" i="208"/>
  <c r="AK123" i="208"/>
  <c r="AI123" i="208"/>
  <c r="AG123" i="208"/>
  <c r="AE123" i="208"/>
  <c r="AC123" i="208"/>
  <c r="AA123" i="208"/>
  <c r="Y123" i="208"/>
  <c r="W123" i="208"/>
  <c r="U123" i="208"/>
  <c r="S123" i="208"/>
  <c r="Q123" i="208"/>
  <c r="O123" i="208"/>
  <c r="M123" i="208"/>
  <c r="K123" i="208"/>
  <c r="I123" i="208"/>
  <c r="G123" i="208"/>
  <c r="E123" i="208"/>
  <c r="C123" i="208"/>
  <c r="BI122" i="208"/>
  <c r="BG122" i="208"/>
  <c r="BE122" i="208"/>
  <c r="BC122" i="208"/>
  <c r="BA122" i="208"/>
  <c r="AY122" i="208"/>
  <c r="AW122" i="208"/>
  <c r="AU122" i="208"/>
  <c r="AS122" i="208"/>
  <c r="AQ122" i="208"/>
  <c r="AO122" i="208"/>
  <c r="AM122" i="208"/>
  <c r="AK122" i="208"/>
  <c r="AI122" i="208"/>
  <c r="AG122" i="208"/>
  <c r="AE122" i="208"/>
  <c r="AC122" i="208"/>
  <c r="AA122" i="208"/>
  <c r="Y122" i="208"/>
  <c r="W122" i="208"/>
  <c r="U122" i="208"/>
  <c r="S122" i="208"/>
  <c r="Q122" i="208"/>
  <c r="O122" i="208"/>
  <c r="M122" i="208"/>
  <c r="K122" i="208"/>
  <c r="I122" i="208"/>
  <c r="G122" i="208"/>
  <c r="E122" i="208"/>
  <c r="C122" i="208"/>
  <c r="BI121" i="208"/>
  <c r="BG121" i="208"/>
  <c r="BE121" i="208"/>
  <c r="BC121" i="208"/>
  <c r="BA121" i="208"/>
  <c r="AY121" i="208"/>
  <c r="AW121" i="208"/>
  <c r="AU121" i="208"/>
  <c r="AS121" i="208"/>
  <c r="AQ121" i="208"/>
  <c r="AO121" i="208"/>
  <c r="AM121" i="208"/>
  <c r="AK121" i="208"/>
  <c r="AI121" i="208"/>
  <c r="AG121" i="208"/>
  <c r="AE121" i="208"/>
  <c r="AC121" i="208"/>
  <c r="AA121" i="208"/>
  <c r="Y121" i="208"/>
  <c r="W121" i="208"/>
  <c r="U121" i="208"/>
  <c r="S121" i="208"/>
  <c r="Q121" i="208"/>
  <c r="O121" i="208"/>
  <c r="M121" i="208"/>
  <c r="K121" i="208"/>
  <c r="I121" i="208"/>
  <c r="G121" i="208"/>
  <c r="E121" i="208"/>
  <c r="C121" i="208"/>
  <c r="BI120" i="208"/>
  <c r="BG120" i="208"/>
  <c r="BE120" i="208"/>
  <c r="BC120" i="208"/>
  <c r="BA120" i="208"/>
  <c r="AY120" i="208"/>
  <c r="AW120" i="208"/>
  <c r="AU120" i="208"/>
  <c r="AS120" i="208"/>
  <c r="AQ120" i="208"/>
  <c r="AO120" i="208"/>
  <c r="AM120" i="208"/>
  <c r="AK120" i="208"/>
  <c r="AI120" i="208"/>
  <c r="AG120" i="208"/>
  <c r="AE120" i="208"/>
  <c r="AC120" i="208"/>
  <c r="AA120" i="208"/>
  <c r="Y120" i="208"/>
  <c r="W120" i="208"/>
  <c r="U120" i="208"/>
  <c r="S120" i="208"/>
  <c r="Q120" i="208"/>
  <c r="O120" i="208"/>
  <c r="M120" i="208"/>
  <c r="K120" i="208"/>
  <c r="I120" i="208"/>
  <c r="G120" i="208"/>
  <c r="E120" i="208"/>
  <c r="C120" i="208"/>
  <c r="BI119" i="208"/>
  <c r="BG119" i="208"/>
  <c r="BE119" i="208"/>
  <c r="BC119" i="208"/>
  <c r="BA119" i="208"/>
  <c r="AY119" i="208"/>
  <c r="AW119" i="208"/>
  <c r="AU119" i="208"/>
  <c r="AS119" i="208"/>
  <c r="AQ119" i="208"/>
  <c r="AO119" i="208"/>
  <c r="AM119" i="208"/>
  <c r="AK119" i="208"/>
  <c r="AI119" i="208"/>
  <c r="AG119" i="208"/>
  <c r="AE119" i="208"/>
  <c r="AC119" i="208"/>
  <c r="AA119" i="208"/>
  <c r="Y119" i="208"/>
  <c r="W119" i="208"/>
  <c r="U119" i="208"/>
  <c r="S119" i="208"/>
  <c r="Q119" i="208"/>
  <c r="O119" i="208"/>
  <c r="M119" i="208"/>
  <c r="K119" i="208"/>
  <c r="I119" i="208"/>
  <c r="G119" i="208"/>
  <c r="E119" i="208"/>
  <c r="C119" i="208"/>
  <c r="BI118" i="208"/>
  <c r="BG118" i="208"/>
  <c r="BE118" i="208"/>
  <c r="BC118" i="208"/>
  <c r="BA118" i="208"/>
  <c r="AY118" i="208"/>
  <c r="AW118" i="208"/>
  <c r="AU118" i="208"/>
  <c r="AS118" i="208"/>
  <c r="AQ118" i="208"/>
  <c r="AO118" i="208"/>
  <c r="AM118" i="208"/>
  <c r="AK118" i="208"/>
  <c r="AI118" i="208"/>
  <c r="AG118" i="208"/>
  <c r="AE118" i="208"/>
  <c r="AC118" i="208"/>
  <c r="AA118" i="208"/>
  <c r="Y118" i="208"/>
  <c r="W118" i="208"/>
  <c r="U118" i="208"/>
  <c r="S118" i="208"/>
  <c r="Q118" i="208"/>
  <c r="O118" i="208"/>
  <c r="M118" i="208"/>
  <c r="K118" i="208"/>
  <c r="I118" i="208"/>
  <c r="G118" i="208"/>
  <c r="E118" i="208"/>
  <c r="C118" i="208"/>
  <c r="BI117" i="208"/>
  <c r="BG117" i="208"/>
  <c r="BE117" i="208"/>
  <c r="BC117" i="208"/>
  <c r="BA117" i="208"/>
  <c r="AY117" i="208"/>
  <c r="AW117" i="208"/>
  <c r="AU117" i="208"/>
  <c r="AS117" i="208"/>
  <c r="AQ117" i="208"/>
  <c r="AO117" i="208"/>
  <c r="AM117" i="208"/>
  <c r="AG117" i="208"/>
  <c r="AE117" i="208"/>
  <c r="AC117" i="208"/>
  <c r="AA117" i="208"/>
  <c r="Y117" i="208"/>
  <c r="W117" i="208"/>
  <c r="U117" i="208"/>
  <c r="S117" i="208"/>
  <c r="Q117" i="208"/>
  <c r="O117" i="208"/>
  <c r="M117" i="208"/>
  <c r="K117" i="208"/>
  <c r="I117" i="208"/>
  <c r="G117" i="208"/>
  <c r="E117" i="208"/>
  <c r="C117" i="208"/>
  <c r="BI116" i="208"/>
  <c r="BG116" i="208"/>
  <c r="BI115" i="208"/>
  <c r="BG115" i="208"/>
  <c r="U115" i="208"/>
  <c r="BI114" i="208"/>
  <c r="BG114" i="208"/>
  <c r="BI113" i="208"/>
  <c r="BG113" i="208"/>
  <c r="U113" i="208"/>
  <c r="S113" i="208"/>
  <c r="BI112" i="208"/>
  <c r="BG112" i="208"/>
  <c r="AK112" i="208"/>
  <c r="AI112" i="208"/>
  <c r="BI111" i="208"/>
  <c r="BG111" i="208"/>
  <c r="BE111" i="208"/>
  <c r="BC111" i="208"/>
  <c r="BA111" i="208"/>
  <c r="AY111" i="208"/>
  <c r="AW111" i="208"/>
  <c r="AU111" i="208"/>
  <c r="AS111" i="208"/>
  <c r="AQ111" i="208"/>
  <c r="AO111" i="208"/>
  <c r="AM111" i="208"/>
  <c r="AK111" i="208"/>
  <c r="AI111" i="208"/>
  <c r="AG111" i="208"/>
  <c r="AE111" i="208"/>
  <c r="AC111" i="208"/>
  <c r="AA111" i="208"/>
  <c r="Y111" i="208"/>
  <c r="W111" i="208"/>
  <c r="U111" i="208"/>
  <c r="S111" i="208"/>
  <c r="Q111" i="208"/>
  <c r="O111" i="208"/>
  <c r="M111" i="208"/>
  <c r="K111" i="208"/>
  <c r="I111" i="208"/>
  <c r="G111" i="208"/>
  <c r="E111" i="208"/>
  <c r="C111" i="208"/>
  <c r="BI110" i="208"/>
  <c r="BG110" i="208"/>
  <c r="BE110" i="208"/>
  <c r="BC110" i="208"/>
  <c r="BA110" i="208"/>
  <c r="AY110" i="208"/>
  <c r="AW110" i="208"/>
  <c r="AU110" i="208"/>
  <c r="AS110" i="208"/>
  <c r="AQ110" i="208"/>
  <c r="AO110" i="208"/>
  <c r="AM110" i="208"/>
  <c r="AK110" i="208"/>
  <c r="AI110" i="208"/>
  <c r="AG110" i="208"/>
  <c r="AE110" i="208"/>
  <c r="AC110" i="208"/>
  <c r="AA110" i="208"/>
  <c r="Y110" i="208"/>
  <c r="W110" i="208"/>
  <c r="Q110" i="208"/>
  <c r="O110" i="208"/>
  <c r="M110" i="208"/>
  <c r="K110" i="208"/>
  <c r="I110" i="208"/>
  <c r="G110" i="208"/>
  <c r="E110" i="208"/>
  <c r="C110" i="208"/>
  <c r="BI109" i="208"/>
  <c r="BG109" i="208"/>
  <c r="BE109" i="208"/>
  <c r="BC109" i="208"/>
  <c r="BA109" i="208"/>
  <c r="AY109" i="208"/>
  <c r="AW109" i="208"/>
  <c r="AU109" i="208"/>
  <c r="AS109" i="208"/>
  <c r="AQ109" i="208"/>
  <c r="AO109" i="208"/>
  <c r="AM109" i="208"/>
  <c r="AK109" i="208"/>
  <c r="AI109" i="208"/>
  <c r="AG109" i="208"/>
  <c r="AE109" i="208"/>
  <c r="AC109" i="208"/>
  <c r="AA109" i="208"/>
  <c r="Y109" i="208"/>
  <c r="W109" i="208"/>
  <c r="U109" i="208"/>
  <c r="S109" i="208"/>
  <c r="Q109" i="208"/>
  <c r="O109" i="208"/>
  <c r="M109" i="208"/>
  <c r="K109" i="208"/>
  <c r="I109" i="208"/>
  <c r="G109" i="208"/>
  <c r="E109" i="208"/>
  <c r="C109" i="208"/>
  <c r="BI108" i="208"/>
  <c r="BG108" i="208"/>
  <c r="AK108" i="208"/>
  <c r="AI108" i="208"/>
  <c r="BI107" i="208"/>
  <c r="BG107" i="208"/>
  <c r="BA107" i="208"/>
  <c r="AY107" i="208"/>
  <c r="AO107" i="208"/>
  <c r="AM107" i="208"/>
  <c r="AC107" i="208"/>
  <c r="AA107" i="208"/>
  <c r="U107" i="208"/>
  <c r="S107" i="208"/>
  <c r="E107" i="208"/>
  <c r="C107" i="208"/>
  <c r="BI106" i="208"/>
  <c r="BG106" i="208"/>
  <c r="AA106" i="208"/>
  <c r="E106" i="208"/>
  <c r="C106" i="208"/>
  <c r="BI105" i="208"/>
  <c r="BG105" i="208"/>
  <c r="BE105" i="208"/>
  <c r="BC105" i="208"/>
  <c r="BA105" i="208"/>
  <c r="AY105" i="208"/>
  <c r="AW105" i="208"/>
  <c r="AU105" i="208"/>
  <c r="AS105" i="208"/>
  <c r="AQ105" i="208"/>
  <c r="AO105" i="208"/>
  <c r="AM105" i="208"/>
  <c r="AK105" i="208"/>
  <c r="AI105" i="208"/>
  <c r="AG105" i="208"/>
  <c r="AE105" i="208"/>
  <c r="AC105" i="208"/>
  <c r="AA105" i="208"/>
  <c r="Y105" i="208"/>
  <c r="W105" i="208"/>
  <c r="Q105" i="208"/>
  <c r="O105" i="208"/>
  <c r="M105" i="208"/>
  <c r="K105" i="208"/>
  <c r="I105" i="208"/>
  <c r="G105" i="208"/>
  <c r="E105" i="208"/>
  <c r="C105" i="208"/>
  <c r="BI104" i="208"/>
  <c r="BG104" i="208"/>
  <c r="BE104" i="208"/>
  <c r="BC104" i="208"/>
  <c r="BA104" i="208"/>
  <c r="AY104" i="208"/>
  <c r="AW104" i="208"/>
  <c r="AU104" i="208"/>
  <c r="AS104" i="208"/>
  <c r="AQ104" i="208"/>
  <c r="AO104" i="208"/>
  <c r="AM104" i="208"/>
  <c r="AG104" i="208"/>
  <c r="AE104" i="208"/>
  <c r="AC104" i="208"/>
  <c r="AA104" i="208"/>
  <c r="Y104" i="208"/>
  <c r="W104" i="208"/>
  <c r="U104" i="208"/>
  <c r="S104" i="208"/>
  <c r="Q104" i="208"/>
  <c r="O104" i="208"/>
  <c r="M104" i="208"/>
  <c r="K104" i="208"/>
  <c r="I104" i="208"/>
  <c r="G104" i="208"/>
  <c r="E104" i="208"/>
  <c r="C104" i="208"/>
  <c r="BI103" i="208"/>
  <c r="BG103" i="208"/>
  <c r="BE103" i="208"/>
  <c r="BC103" i="208"/>
  <c r="BA103" i="208"/>
  <c r="AY103" i="208"/>
  <c r="AW103" i="208"/>
  <c r="AU103" i="208"/>
  <c r="AS103" i="208"/>
  <c r="AQ103" i="208"/>
  <c r="AO103" i="208"/>
  <c r="AM103" i="208"/>
  <c r="AK103" i="208"/>
  <c r="AI103" i="208"/>
  <c r="AG103" i="208"/>
  <c r="AE103" i="208"/>
  <c r="AC103" i="208"/>
  <c r="AA103" i="208"/>
  <c r="Y103" i="208"/>
  <c r="W103" i="208"/>
  <c r="Q103" i="208"/>
  <c r="O103" i="208"/>
  <c r="M103" i="208"/>
  <c r="K103" i="208"/>
  <c r="I103" i="208"/>
  <c r="G103" i="208"/>
  <c r="E103" i="208"/>
  <c r="C103" i="208"/>
  <c r="BI102" i="208"/>
  <c r="BG102" i="208"/>
  <c r="BE102" i="208"/>
  <c r="BC102" i="208"/>
  <c r="BA102" i="208"/>
  <c r="AY102" i="208"/>
  <c r="AW102" i="208"/>
  <c r="AU102" i="208"/>
  <c r="AS102" i="208"/>
  <c r="AQ102" i="208"/>
  <c r="AO102" i="208"/>
  <c r="AM102" i="208"/>
  <c r="AK102" i="208"/>
  <c r="AI102" i="208"/>
  <c r="AG102" i="208"/>
  <c r="AE102" i="208"/>
  <c r="AC102" i="208"/>
  <c r="AA102" i="208"/>
  <c r="Y102" i="208"/>
  <c r="W102" i="208"/>
  <c r="Q102" i="208"/>
  <c r="O102" i="208"/>
  <c r="M102" i="208"/>
  <c r="K102" i="208"/>
  <c r="I102" i="208"/>
  <c r="G102" i="208"/>
  <c r="E102" i="208"/>
  <c r="C102" i="208"/>
  <c r="BI101" i="208"/>
  <c r="BG101" i="208"/>
  <c r="BE101" i="208"/>
  <c r="BC101" i="208"/>
  <c r="BA101" i="208"/>
  <c r="AY101" i="208"/>
  <c r="AW101" i="208"/>
  <c r="AU101" i="208"/>
  <c r="AS101" i="208"/>
  <c r="AQ101" i="208"/>
  <c r="AO101" i="208"/>
  <c r="AM101" i="208"/>
  <c r="AK101" i="208"/>
  <c r="AI101" i="208"/>
  <c r="AG101" i="208"/>
  <c r="AE101" i="208"/>
  <c r="AC101" i="208"/>
  <c r="AA101" i="208"/>
  <c r="Y101" i="208"/>
  <c r="W101" i="208"/>
  <c r="U101" i="208"/>
  <c r="S101" i="208"/>
  <c r="Q101" i="208"/>
  <c r="O101" i="208"/>
  <c r="M101" i="208"/>
  <c r="K101" i="208"/>
  <c r="I101" i="208"/>
  <c r="G101" i="208"/>
  <c r="E101" i="208"/>
  <c r="C101" i="208"/>
  <c r="BI100" i="208"/>
  <c r="BG100" i="208"/>
  <c r="BE100" i="208"/>
  <c r="BC100" i="208"/>
  <c r="BA100" i="208"/>
  <c r="AY100" i="208"/>
  <c r="AW100" i="208"/>
  <c r="AU100" i="208"/>
  <c r="AS100" i="208"/>
  <c r="AQ100" i="208"/>
  <c r="AO100" i="208"/>
  <c r="AM100" i="208"/>
  <c r="AK100" i="208"/>
  <c r="AI100" i="208"/>
  <c r="AG100" i="208"/>
  <c r="AE100" i="208"/>
  <c r="AC100" i="208"/>
  <c r="AA100" i="208"/>
  <c r="Y100" i="208"/>
  <c r="W100" i="208"/>
  <c r="Q100" i="208"/>
  <c r="O100" i="208"/>
  <c r="M100" i="208"/>
  <c r="K100" i="208"/>
  <c r="I100" i="208"/>
  <c r="G100" i="208"/>
  <c r="E100" i="208"/>
  <c r="C100" i="208"/>
  <c r="BI99" i="208"/>
  <c r="BG99" i="208"/>
  <c r="BE99" i="208"/>
  <c r="BC99" i="208"/>
  <c r="BA99" i="208"/>
  <c r="AY99" i="208"/>
  <c r="AW99" i="208"/>
  <c r="AU99" i="208"/>
  <c r="AS99" i="208"/>
  <c r="AQ99" i="208"/>
  <c r="AO99" i="208"/>
  <c r="AM99" i="208"/>
  <c r="AK99" i="208"/>
  <c r="AI99" i="208"/>
  <c r="AG99" i="208"/>
  <c r="AE99" i="208"/>
  <c r="AC99" i="208"/>
  <c r="AA99" i="208"/>
  <c r="Y99" i="208"/>
  <c r="W99" i="208"/>
  <c r="Q99" i="208"/>
  <c r="O99" i="208"/>
  <c r="M99" i="208"/>
  <c r="K99" i="208"/>
  <c r="I99" i="208"/>
  <c r="G99" i="208"/>
  <c r="E99" i="208"/>
  <c r="C99" i="208"/>
  <c r="BI98" i="208"/>
  <c r="BG98" i="208"/>
  <c r="AG98" i="208"/>
  <c r="AE98" i="208"/>
  <c r="BI97" i="208"/>
  <c r="BG97" i="208"/>
  <c r="AO97" i="208"/>
  <c r="AM97" i="208"/>
  <c r="BI96" i="208"/>
  <c r="BG96" i="208"/>
  <c r="AK96" i="208"/>
  <c r="AI96" i="208"/>
  <c r="E96" i="208"/>
  <c r="C96" i="208"/>
  <c r="BI95" i="208"/>
  <c r="BG95" i="208"/>
  <c r="BE95" i="208"/>
  <c r="BC95" i="208"/>
  <c r="BA95" i="208"/>
  <c r="AY95" i="208"/>
  <c r="AW95" i="208"/>
  <c r="AU95" i="208"/>
  <c r="AS95" i="208"/>
  <c r="AQ95" i="208"/>
  <c r="AO95" i="208"/>
  <c r="AM95" i="208"/>
  <c r="AK95" i="208"/>
  <c r="AI95" i="208"/>
  <c r="AG95" i="208"/>
  <c r="AE95" i="208"/>
  <c r="AC95" i="208"/>
  <c r="AA95" i="208"/>
  <c r="Y95" i="208"/>
  <c r="W95" i="208"/>
  <c r="U95" i="208"/>
  <c r="S95" i="208"/>
  <c r="Q95" i="208"/>
  <c r="O95" i="208"/>
  <c r="M95" i="208"/>
  <c r="K95" i="208"/>
  <c r="I95" i="208"/>
  <c r="G95" i="208"/>
  <c r="E95" i="208"/>
  <c r="C95" i="208"/>
  <c r="BI94" i="208"/>
  <c r="BG94" i="208"/>
  <c r="BE94" i="208"/>
  <c r="BC94" i="208"/>
  <c r="BA94" i="208"/>
  <c r="AY94" i="208"/>
  <c r="AW94" i="208"/>
  <c r="AU94" i="208"/>
  <c r="AS94" i="208"/>
  <c r="AQ94" i="208"/>
  <c r="AO94" i="208"/>
  <c r="AM94" i="208"/>
  <c r="AK94" i="208"/>
  <c r="AI94" i="208"/>
  <c r="AG94" i="208"/>
  <c r="AE94" i="208"/>
  <c r="AC94" i="208"/>
  <c r="AA94" i="208"/>
  <c r="Y94" i="208"/>
  <c r="W94" i="208"/>
  <c r="Q94" i="208"/>
  <c r="O94" i="208"/>
  <c r="M94" i="208"/>
  <c r="K94" i="208"/>
  <c r="I94" i="208"/>
  <c r="G94" i="208"/>
  <c r="E94" i="208"/>
  <c r="C94" i="208"/>
  <c r="BI93" i="208"/>
  <c r="BG93" i="208"/>
  <c r="AC93" i="208"/>
  <c r="E93" i="208"/>
  <c r="C93" i="208"/>
  <c r="BI92" i="208"/>
  <c r="BG92" i="208"/>
  <c r="BI91" i="208"/>
  <c r="BG91" i="208"/>
  <c r="BE91" i="208"/>
  <c r="BC91" i="208"/>
  <c r="BA91" i="208"/>
  <c r="AY91" i="208"/>
  <c r="AW91" i="208"/>
  <c r="AU91" i="208"/>
  <c r="AS91" i="208"/>
  <c r="AQ91" i="208"/>
  <c r="AO91" i="208"/>
  <c r="AM91" i="208"/>
  <c r="AK91" i="208"/>
  <c r="AI91" i="208"/>
  <c r="AG91" i="208"/>
  <c r="AE91" i="208"/>
  <c r="AC91" i="208"/>
  <c r="AA91" i="208"/>
  <c r="Y91" i="208"/>
  <c r="W91" i="208"/>
  <c r="Q91" i="208"/>
  <c r="O91" i="208"/>
  <c r="M91" i="208"/>
  <c r="K91" i="208"/>
  <c r="I91" i="208"/>
  <c r="G91" i="208"/>
  <c r="E91" i="208"/>
  <c r="C91" i="208"/>
  <c r="BI90" i="208"/>
  <c r="BG90" i="208"/>
  <c r="BE90" i="208"/>
  <c r="BC90" i="208"/>
  <c r="BA90" i="208"/>
  <c r="AY90" i="208"/>
  <c r="AW90" i="208"/>
  <c r="AU90" i="208"/>
  <c r="AS90" i="208"/>
  <c r="AQ90" i="208"/>
  <c r="AO90" i="208"/>
  <c r="AM90" i="208"/>
  <c r="AK90" i="208"/>
  <c r="AI90" i="208"/>
  <c r="AG90" i="208"/>
  <c r="AE90" i="208"/>
  <c r="AC90" i="208"/>
  <c r="AA90" i="208"/>
  <c r="Y90" i="208"/>
  <c r="W90" i="208"/>
  <c r="Q90" i="208"/>
  <c r="O90" i="208"/>
  <c r="M90" i="208"/>
  <c r="K90" i="208"/>
  <c r="I90" i="208"/>
  <c r="G90" i="208"/>
  <c r="E90" i="208"/>
  <c r="C90" i="208"/>
  <c r="BI89" i="208"/>
  <c r="BG89" i="208"/>
  <c r="BE89" i="208"/>
  <c r="BC89" i="208"/>
  <c r="BA89" i="208"/>
  <c r="AY89" i="208"/>
  <c r="AW89" i="208"/>
  <c r="AU89" i="208"/>
  <c r="AS89" i="208"/>
  <c r="AQ89" i="208"/>
  <c r="AO89" i="208"/>
  <c r="AM89" i="208"/>
  <c r="AG89" i="208"/>
  <c r="AE89" i="208"/>
  <c r="AC89" i="208"/>
  <c r="AA89" i="208"/>
  <c r="Y89" i="208"/>
  <c r="W89" i="208"/>
  <c r="Q89" i="208"/>
  <c r="O89" i="208"/>
  <c r="M89" i="208"/>
  <c r="K89" i="208"/>
  <c r="I89" i="208"/>
  <c r="G89" i="208"/>
  <c r="E89" i="208"/>
  <c r="C89" i="208"/>
  <c r="BI88" i="208"/>
  <c r="BG88" i="208"/>
  <c r="AU88" i="208"/>
  <c r="BI87" i="208"/>
  <c r="BG87" i="208"/>
  <c r="BE87" i="208"/>
  <c r="BC87" i="208"/>
  <c r="BA87" i="208"/>
  <c r="AY87" i="208"/>
  <c r="AW87" i="208"/>
  <c r="AU87" i="208"/>
  <c r="AS87" i="208"/>
  <c r="AQ87" i="208"/>
  <c r="AO87" i="208"/>
  <c r="AM87" i="208"/>
  <c r="AK87" i="208"/>
  <c r="AI87" i="208"/>
  <c r="AG87" i="208"/>
  <c r="AE87" i="208"/>
  <c r="AC87" i="208"/>
  <c r="AA87" i="208"/>
  <c r="Y87" i="208"/>
  <c r="W87" i="208"/>
  <c r="Q87" i="208"/>
  <c r="O87" i="208"/>
  <c r="M87" i="208"/>
  <c r="K87" i="208"/>
  <c r="I87" i="208"/>
  <c r="G87" i="208"/>
  <c r="E87" i="208"/>
  <c r="C87" i="208"/>
  <c r="BI86" i="208"/>
  <c r="BG86" i="208"/>
  <c r="BE86" i="208"/>
  <c r="BC86" i="208"/>
  <c r="AO86" i="208"/>
  <c r="AM86" i="208"/>
  <c r="AG86" i="208"/>
  <c r="AE86" i="208"/>
  <c r="AC86" i="208"/>
  <c r="AA86" i="208"/>
  <c r="BI85" i="208"/>
  <c r="BG85" i="208"/>
  <c r="U85" i="208"/>
  <c r="S85" i="208"/>
  <c r="BI84" i="208"/>
  <c r="BG84" i="208"/>
  <c r="BE84" i="208"/>
  <c r="BC84" i="208"/>
  <c r="BA84" i="208"/>
  <c r="AY84" i="208"/>
  <c r="AW84" i="208"/>
  <c r="AU84" i="208"/>
  <c r="AS84" i="208"/>
  <c r="AQ84" i="208"/>
  <c r="AO84" i="208"/>
  <c r="AM84" i="208"/>
  <c r="AK84" i="208"/>
  <c r="AI84" i="208"/>
  <c r="AG84" i="208"/>
  <c r="AE84" i="208"/>
  <c r="AC84" i="208"/>
  <c r="AA84" i="208"/>
  <c r="Y84" i="208"/>
  <c r="W84" i="208"/>
  <c r="Q84" i="208"/>
  <c r="O84" i="208"/>
  <c r="M84" i="208"/>
  <c r="K84" i="208"/>
  <c r="I84" i="208"/>
  <c r="G84" i="208"/>
  <c r="E84" i="208"/>
  <c r="C84" i="208"/>
  <c r="BI83" i="208"/>
  <c r="BG83" i="208"/>
  <c r="BE83" i="208"/>
  <c r="BC83" i="208"/>
  <c r="BA83" i="208"/>
  <c r="AY83" i="208"/>
  <c r="AW83" i="208"/>
  <c r="AU83" i="208"/>
  <c r="AS83" i="208"/>
  <c r="AQ83" i="208"/>
  <c r="AO83" i="208"/>
  <c r="AM83" i="208"/>
  <c r="AK83" i="208"/>
  <c r="AI83" i="208"/>
  <c r="AG83" i="208"/>
  <c r="AE83" i="208"/>
  <c r="AC83" i="208"/>
  <c r="AA83" i="208"/>
  <c r="Y83" i="208"/>
  <c r="W83" i="208"/>
  <c r="Q83" i="208"/>
  <c r="O83" i="208"/>
  <c r="M83" i="208"/>
  <c r="K83" i="208"/>
  <c r="I83" i="208"/>
  <c r="G83" i="208"/>
  <c r="E83" i="208"/>
  <c r="C83" i="208"/>
  <c r="BI82" i="208"/>
  <c r="BG82" i="208"/>
  <c r="BE82" i="208"/>
  <c r="BC82" i="208"/>
  <c r="BA82" i="208"/>
  <c r="AY82" i="208"/>
  <c r="AO82" i="208"/>
  <c r="AM82" i="208"/>
  <c r="AG82" i="208"/>
  <c r="AE82" i="208"/>
  <c r="Y82" i="208"/>
  <c r="W82" i="208"/>
  <c r="M82" i="208"/>
  <c r="K82" i="208"/>
  <c r="I82" i="208"/>
  <c r="G82" i="208"/>
  <c r="E82" i="208"/>
  <c r="C82" i="208"/>
  <c r="BI81" i="208"/>
  <c r="BG81" i="208"/>
  <c r="BE81" i="208"/>
  <c r="BC81" i="208"/>
  <c r="BA81" i="208"/>
  <c r="AY81" i="208"/>
  <c r="AW81" i="208"/>
  <c r="AU81" i="208"/>
  <c r="AS81" i="208"/>
  <c r="AQ81" i="208"/>
  <c r="AO81" i="208"/>
  <c r="AM81" i="208"/>
  <c r="AK81" i="208"/>
  <c r="AI81" i="208"/>
  <c r="AG81" i="208"/>
  <c r="AE81" i="208"/>
  <c r="AC81" i="208"/>
  <c r="AA81" i="208"/>
  <c r="Y81" i="208"/>
  <c r="W81" i="208"/>
  <c r="U81" i="208"/>
  <c r="S81" i="208"/>
  <c r="Q81" i="208"/>
  <c r="O81" i="208"/>
  <c r="M81" i="208"/>
  <c r="K81" i="208"/>
  <c r="I81" i="208"/>
  <c r="G81" i="208"/>
  <c r="E81" i="208"/>
  <c r="C81" i="208"/>
  <c r="BI80" i="208"/>
  <c r="BG80" i="208"/>
  <c r="BE80" i="208"/>
  <c r="BC80" i="208"/>
  <c r="BA80" i="208"/>
  <c r="AY80" i="208"/>
  <c r="AW80" i="208"/>
  <c r="AU80" i="208"/>
  <c r="AS80" i="208"/>
  <c r="AQ80" i="208"/>
  <c r="AO80" i="208"/>
  <c r="AM80" i="208"/>
  <c r="AK80" i="208"/>
  <c r="AI80" i="208"/>
  <c r="AG80" i="208"/>
  <c r="AE80" i="208"/>
  <c r="AC80" i="208"/>
  <c r="AA80" i="208"/>
  <c r="Y80" i="208"/>
  <c r="W80" i="208"/>
  <c r="Q80" i="208"/>
  <c r="O80" i="208"/>
  <c r="M80" i="208"/>
  <c r="K80" i="208"/>
  <c r="I80" i="208"/>
  <c r="G80" i="208"/>
  <c r="E80" i="208"/>
  <c r="C80" i="208"/>
  <c r="BI79" i="208"/>
  <c r="BG79" i="208"/>
  <c r="BE79" i="208"/>
  <c r="BC79" i="208"/>
  <c r="BA79" i="208"/>
  <c r="AY79" i="208"/>
  <c r="AW79" i="208"/>
  <c r="AU79" i="208"/>
  <c r="AS79" i="208"/>
  <c r="AQ79" i="208"/>
  <c r="AO79" i="208"/>
  <c r="AM79" i="208"/>
  <c r="AK79" i="208"/>
  <c r="AI79" i="208"/>
  <c r="AG79" i="208"/>
  <c r="AE79" i="208"/>
  <c r="AC79" i="208"/>
  <c r="AA79" i="208"/>
  <c r="Y79" i="208"/>
  <c r="W79" i="208"/>
  <c r="Q79" i="208"/>
  <c r="O79" i="208"/>
  <c r="M79" i="208"/>
  <c r="K79" i="208"/>
  <c r="I79" i="208"/>
  <c r="G79" i="208"/>
  <c r="E79" i="208"/>
  <c r="C79" i="208"/>
  <c r="BI78" i="208"/>
  <c r="BG78" i="208"/>
  <c r="BE78" i="208"/>
  <c r="BC78" i="208"/>
  <c r="BA78" i="208"/>
  <c r="AY78" i="208"/>
  <c r="AW78" i="208"/>
  <c r="AU78" i="208"/>
  <c r="AS78" i="208"/>
  <c r="AQ78" i="208"/>
  <c r="AO78" i="208"/>
  <c r="AM78" i="208"/>
  <c r="AK78" i="208"/>
  <c r="AI78" i="208"/>
  <c r="AG78" i="208"/>
  <c r="AE78" i="208"/>
  <c r="AC78" i="208"/>
  <c r="AA78" i="208"/>
  <c r="Y78" i="208"/>
  <c r="W78" i="208"/>
  <c r="U78" i="208"/>
  <c r="S78" i="208"/>
  <c r="Q78" i="208"/>
  <c r="O78" i="208"/>
  <c r="M78" i="208"/>
  <c r="K78" i="208"/>
  <c r="I78" i="208"/>
  <c r="G78" i="208"/>
  <c r="E78" i="208"/>
  <c r="C78" i="208"/>
  <c r="BI77" i="208"/>
  <c r="BG77" i="208"/>
  <c r="BE77" i="208"/>
  <c r="BC77" i="208"/>
  <c r="BA77" i="208"/>
  <c r="AY77" i="208"/>
  <c r="AW77" i="208"/>
  <c r="AU77" i="208"/>
  <c r="AS77" i="208"/>
  <c r="AQ77" i="208"/>
  <c r="AO77" i="208"/>
  <c r="AM77" i="208"/>
  <c r="AG77" i="208"/>
  <c r="AE77" i="208"/>
  <c r="AC77" i="208"/>
  <c r="AA77" i="208"/>
  <c r="Y77" i="208"/>
  <c r="W77" i="208"/>
  <c r="U77" i="208"/>
  <c r="S77" i="208"/>
  <c r="Q77" i="208"/>
  <c r="O77" i="208"/>
  <c r="M77" i="208"/>
  <c r="K77" i="208"/>
  <c r="I77" i="208"/>
  <c r="G77" i="208"/>
  <c r="E77" i="208"/>
  <c r="C77" i="208"/>
  <c r="BI76" i="208"/>
  <c r="BG76" i="208"/>
  <c r="BE76" i="208"/>
  <c r="BC76" i="208"/>
  <c r="BA76" i="208"/>
  <c r="AY76" i="208"/>
  <c r="AW76" i="208"/>
  <c r="AU76" i="208"/>
  <c r="AS76" i="208"/>
  <c r="AQ76" i="208"/>
  <c r="AO76" i="208"/>
  <c r="AM76" i="208"/>
  <c r="AG76" i="208"/>
  <c r="AE76" i="208"/>
  <c r="AC76" i="208"/>
  <c r="AA76" i="208"/>
  <c r="Y76" i="208"/>
  <c r="W76" i="208"/>
  <c r="U76" i="208"/>
  <c r="Q76" i="208"/>
  <c r="O76" i="208"/>
  <c r="M76" i="208"/>
  <c r="K76" i="208"/>
  <c r="I76" i="208"/>
  <c r="G76" i="208"/>
  <c r="E76" i="208"/>
  <c r="C76" i="208"/>
  <c r="BI75" i="208"/>
  <c r="BG75" i="208"/>
  <c r="BE75" i="208"/>
  <c r="BC75" i="208"/>
  <c r="BA75" i="208"/>
  <c r="AY75" i="208"/>
  <c r="AW75" i="208"/>
  <c r="AU75" i="208"/>
  <c r="AS75" i="208"/>
  <c r="AQ75" i="208"/>
  <c r="AO75" i="208"/>
  <c r="AM75" i="208"/>
  <c r="AG75" i="208"/>
  <c r="AE75" i="208"/>
  <c r="AC75" i="208"/>
  <c r="AA75" i="208"/>
  <c r="Y75" i="208"/>
  <c r="W75" i="208"/>
  <c r="Q75" i="208"/>
  <c r="O75" i="208"/>
  <c r="M75" i="208"/>
  <c r="K75" i="208"/>
  <c r="I75" i="208"/>
  <c r="G75" i="208"/>
  <c r="E75" i="208"/>
  <c r="C75" i="208"/>
  <c r="BI74" i="208"/>
  <c r="BG74" i="208"/>
  <c r="BE74" i="208"/>
  <c r="BC74" i="208"/>
  <c r="BA74" i="208"/>
  <c r="AY74" i="208"/>
  <c r="AW74" i="208"/>
  <c r="AU74" i="208"/>
  <c r="AS74" i="208"/>
  <c r="AQ74" i="208"/>
  <c r="AO74" i="208"/>
  <c r="AM74" i="208"/>
  <c r="AG74" i="208"/>
  <c r="AE74" i="208"/>
  <c r="AC74" i="208"/>
  <c r="AA74" i="208"/>
  <c r="Y74" i="208"/>
  <c r="W74" i="208"/>
  <c r="Q74" i="208"/>
  <c r="O74" i="208"/>
  <c r="M74" i="208"/>
  <c r="K74" i="208"/>
  <c r="I74" i="208"/>
  <c r="G74" i="208"/>
  <c r="E74" i="208"/>
  <c r="C74" i="208"/>
  <c r="BI73" i="208"/>
  <c r="BG73" i="208"/>
  <c r="BE73" i="208"/>
  <c r="BC73" i="208"/>
  <c r="BA73" i="208"/>
  <c r="AY73" i="208"/>
  <c r="AW73" i="208"/>
  <c r="AU73" i="208"/>
  <c r="AS73" i="208"/>
  <c r="AQ73" i="208"/>
  <c r="AO73" i="208"/>
  <c r="AM73" i="208"/>
  <c r="AG73" i="208"/>
  <c r="AE73" i="208"/>
  <c r="AC73" i="208"/>
  <c r="AA73" i="208"/>
  <c r="Y73" i="208"/>
  <c r="W73" i="208"/>
  <c r="Q73" i="208"/>
  <c r="O73" i="208"/>
  <c r="M73" i="208"/>
  <c r="K73" i="208"/>
  <c r="I73" i="208"/>
  <c r="G73" i="208"/>
  <c r="E73" i="208"/>
  <c r="C73" i="208"/>
  <c r="BI72" i="208"/>
  <c r="BG72" i="208"/>
  <c r="BE72" i="208"/>
  <c r="BC72" i="208"/>
  <c r="BA72" i="208"/>
  <c r="AY72" i="208"/>
  <c r="AW72" i="208"/>
  <c r="AU72" i="208"/>
  <c r="AS72" i="208"/>
  <c r="AQ72" i="208"/>
  <c r="AO72" i="208"/>
  <c r="AM72" i="208"/>
  <c r="AK72" i="208"/>
  <c r="AI72" i="208"/>
  <c r="AG72" i="208"/>
  <c r="AE72" i="208"/>
  <c r="AC72" i="208"/>
  <c r="AA72" i="208"/>
  <c r="Y72" i="208"/>
  <c r="W72" i="208"/>
  <c r="Q72" i="208"/>
  <c r="O72" i="208"/>
  <c r="M72" i="208"/>
  <c r="K72" i="208"/>
  <c r="I72" i="208"/>
  <c r="G72" i="208"/>
  <c r="E72" i="208"/>
  <c r="C72" i="208"/>
  <c r="BI71" i="208"/>
  <c r="BG71" i="208"/>
  <c r="BE71" i="208"/>
  <c r="BC71" i="208"/>
  <c r="BA71" i="208"/>
  <c r="AY71" i="208"/>
  <c r="AW71" i="208"/>
  <c r="AU71" i="208"/>
  <c r="AS71" i="208"/>
  <c r="AQ71" i="208"/>
  <c r="AO71" i="208"/>
  <c r="AM71" i="208"/>
  <c r="AK71" i="208"/>
  <c r="AI71" i="208"/>
  <c r="AG71" i="208"/>
  <c r="AE71" i="208"/>
  <c r="AC71" i="208"/>
  <c r="AA71" i="208"/>
  <c r="Y71" i="208"/>
  <c r="W71" i="208"/>
  <c r="Q71" i="208"/>
  <c r="O71" i="208"/>
  <c r="M71" i="208"/>
  <c r="K71" i="208"/>
  <c r="I71" i="208"/>
  <c r="G71" i="208"/>
  <c r="E71" i="208"/>
  <c r="C71" i="208"/>
  <c r="BI70" i="208"/>
  <c r="BG70" i="208"/>
  <c r="BE70" i="208"/>
  <c r="BC70" i="208"/>
  <c r="BA70" i="208"/>
  <c r="AY70" i="208"/>
  <c r="AW70" i="208"/>
  <c r="AU70" i="208"/>
  <c r="AS70" i="208"/>
  <c r="AQ70" i="208"/>
  <c r="AO70" i="208"/>
  <c r="AM70" i="208"/>
  <c r="AK70" i="208"/>
  <c r="AI70" i="208"/>
  <c r="AG70" i="208"/>
  <c r="AE70" i="208"/>
  <c r="AC70" i="208"/>
  <c r="AA70" i="208"/>
  <c r="Y70" i="208"/>
  <c r="W70" i="208"/>
  <c r="Q70" i="208"/>
  <c r="O70" i="208"/>
  <c r="M70" i="208"/>
  <c r="K70" i="208"/>
  <c r="I70" i="208"/>
  <c r="G70" i="208"/>
  <c r="E70" i="208"/>
  <c r="C70" i="208"/>
  <c r="BI69" i="208"/>
  <c r="BG69" i="208"/>
  <c r="BE69" i="208"/>
  <c r="BC69" i="208"/>
  <c r="BA69" i="208"/>
  <c r="AY69" i="208"/>
  <c r="AW69" i="208"/>
  <c r="AU69" i="208"/>
  <c r="AS69" i="208"/>
  <c r="AQ69" i="208"/>
  <c r="AO69" i="208"/>
  <c r="AM69" i="208"/>
  <c r="AG69" i="208"/>
  <c r="AE69" i="208"/>
  <c r="AC69" i="208"/>
  <c r="AA69" i="208"/>
  <c r="Y69" i="208"/>
  <c r="W69" i="208"/>
  <c r="Q69" i="208"/>
  <c r="O69" i="208"/>
  <c r="M69" i="208"/>
  <c r="K69" i="208"/>
  <c r="I69" i="208"/>
  <c r="G69" i="208"/>
  <c r="E69" i="208"/>
  <c r="C69" i="208"/>
  <c r="BI68" i="208"/>
  <c r="BG68" i="208"/>
  <c r="BE68" i="208"/>
  <c r="BC68" i="208"/>
  <c r="BA68" i="208"/>
  <c r="AY68" i="208"/>
  <c r="AW68" i="208"/>
  <c r="AU68" i="208"/>
  <c r="AS68" i="208"/>
  <c r="AQ68" i="208"/>
  <c r="AO68" i="208"/>
  <c r="AM68" i="208"/>
  <c r="AK68" i="208"/>
  <c r="AI68" i="208"/>
  <c r="AG68" i="208"/>
  <c r="AE68" i="208"/>
  <c r="AC68" i="208"/>
  <c r="AA68" i="208"/>
  <c r="Y68" i="208"/>
  <c r="W68" i="208"/>
  <c r="Q68" i="208"/>
  <c r="O68" i="208"/>
  <c r="M68" i="208"/>
  <c r="K68" i="208"/>
  <c r="I68" i="208"/>
  <c r="G68" i="208"/>
  <c r="E68" i="208"/>
  <c r="C68" i="208"/>
  <c r="BI67" i="208"/>
  <c r="BG67" i="208"/>
  <c r="BE67" i="208"/>
  <c r="BC67" i="208"/>
  <c r="BA67" i="208"/>
  <c r="AY67" i="208"/>
  <c r="AW67" i="208"/>
  <c r="AU67" i="208"/>
  <c r="AS67" i="208"/>
  <c r="AQ67" i="208"/>
  <c r="AO67" i="208"/>
  <c r="AM67" i="208"/>
  <c r="AK67" i="208"/>
  <c r="AI67" i="208"/>
  <c r="AG67" i="208"/>
  <c r="AE67" i="208"/>
  <c r="AC67" i="208"/>
  <c r="AA67" i="208"/>
  <c r="Y67" i="208"/>
  <c r="W67" i="208"/>
  <c r="Q67" i="208"/>
  <c r="O67" i="208"/>
  <c r="M67" i="208"/>
  <c r="K67" i="208"/>
  <c r="I67" i="208"/>
  <c r="G67" i="208"/>
  <c r="E67" i="208"/>
  <c r="C67" i="208"/>
  <c r="BI66" i="208"/>
  <c r="BG66" i="208"/>
  <c r="BI65" i="208"/>
  <c r="BG65" i="208"/>
  <c r="BE65" i="208"/>
  <c r="BC65" i="208"/>
  <c r="BA65" i="208"/>
  <c r="AY65" i="208"/>
  <c r="AW65" i="208"/>
  <c r="AU65" i="208"/>
  <c r="AS65" i="208"/>
  <c r="AQ65" i="208"/>
  <c r="AO65" i="208"/>
  <c r="AM65" i="208"/>
  <c r="AG65" i="208"/>
  <c r="AE65" i="208"/>
  <c r="AC65" i="208"/>
  <c r="AA65" i="208"/>
  <c r="Y65" i="208"/>
  <c r="W65" i="208"/>
  <c r="U65" i="208"/>
  <c r="S65" i="208"/>
  <c r="Q65" i="208"/>
  <c r="O65" i="208"/>
  <c r="M65" i="208"/>
  <c r="K65" i="208"/>
  <c r="I65" i="208"/>
  <c r="G65" i="208"/>
  <c r="E65" i="208"/>
  <c r="C65" i="208"/>
  <c r="BI64" i="208"/>
  <c r="BG64" i="208"/>
  <c r="AK64" i="208"/>
  <c r="AI64" i="208"/>
  <c r="M64" i="208"/>
  <c r="K64" i="208"/>
  <c r="E64" i="208"/>
  <c r="C64" i="208"/>
  <c r="BI63" i="208"/>
  <c r="BG63" i="208"/>
  <c r="E63" i="208"/>
  <c r="C63" i="208"/>
  <c r="BI62" i="208"/>
  <c r="BG62" i="208"/>
  <c r="E62" i="208"/>
  <c r="C62" i="208"/>
  <c r="BI61" i="208"/>
  <c r="BG61" i="208"/>
  <c r="AK61" i="208"/>
  <c r="AI61" i="208"/>
  <c r="BI60" i="208"/>
  <c r="BG60" i="208"/>
  <c r="BE60" i="208"/>
  <c r="BC60" i="208"/>
  <c r="BA60" i="208"/>
  <c r="AY60" i="208"/>
  <c r="AW60" i="208"/>
  <c r="AU60" i="208"/>
  <c r="AS60" i="208"/>
  <c r="AQ60" i="208"/>
  <c r="AO60" i="208"/>
  <c r="AM60" i="208"/>
  <c r="AK60" i="208"/>
  <c r="AI60" i="208"/>
  <c r="AG60" i="208"/>
  <c r="AE60" i="208"/>
  <c r="AC60" i="208"/>
  <c r="AA60" i="208"/>
  <c r="Y60" i="208"/>
  <c r="W60" i="208"/>
  <c r="U60" i="208"/>
  <c r="S60" i="208"/>
  <c r="Q60" i="208"/>
  <c r="O60" i="208"/>
  <c r="M60" i="208"/>
  <c r="K60" i="208"/>
  <c r="I60" i="208"/>
  <c r="G60" i="208"/>
  <c r="E60" i="208"/>
  <c r="C60" i="208"/>
  <c r="BI59" i="208"/>
  <c r="BG59" i="208"/>
  <c r="BE59" i="208"/>
  <c r="BC59" i="208"/>
  <c r="BA59" i="208"/>
  <c r="AY59" i="208"/>
  <c r="AW59" i="208"/>
  <c r="AU59" i="208"/>
  <c r="AS59" i="208"/>
  <c r="AQ59" i="208"/>
  <c r="AO59" i="208"/>
  <c r="AM59" i="208"/>
  <c r="AK59" i="208"/>
  <c r="AI59" i="208"/>
  <c r="AG59" i="208"/>
  <c r="AE59" i="208"/>
  <c r="AC59" i="208"/>
  <c r="AA59" i="208"/>
  <c r="Y59" i="208"/>
  <c r="W59" i="208"/>
  <c r="U59" i="208"/>
  <c r="S59" i="208"/>
  <c r="Q59" i="208"/>
  <c r="O59" i="208"/>
  <c r="M59" i="208"/>
  <c r="K59" i="208"/>
  <c r="I59" i="208"/>
  <c r="G59" i="208"/>
  <c r="E59" i="208"/>
  <c r="C59" i="208"/>
  <c r="BI58" i="208"/>
  <c r="BG58" i="208"/>
  <c r="BE58" i="208"/>
  <c r="BC58" i="208"/>
  <c r="BA58" i="208"/>
  <c r="AY58" i="208"/>
  <c r="AW58" i="208"/>
  <c r="AU58" i="208"/>
  <c r="AS58" i="208"/>
  <c r="AQ58" i="208"/>
  <c r="AO58" i="208"/>
  <c r="AM58" i="208"/>
  <c r="AG58" i="208"/>
  <c r="AE58" i="208"/>
  <c r="AC58" i="208"/>
  <c r="AA58" i="208"/>
  <c r="Y58" i="208"/>
  <c r="W58" i="208"/>
  <c r="U58" i="208"/>
  <c r="S58" i="208"/>
  <c r="Q58" i="208"/>
  <c r="O58" i="208"/>
  <c r="M58" i="208"/>
  <c r="K58" i="208"/>
  <c r="I58" i="208"/>
  <c r="G58" i="208"/>
  <c r="E58" i="208"/>
  <c r="C58" i="208"/>
  <c r="BI57" i="208"/>
  <c r="BG57" i="208"/>
  <c r="BE57" i="208"/>
  <c r="BC57" i="208"/>
  <c r="BA57" i="208"/>
  <c r="AY57" i="208"/>
  <c r="AW57" i="208"/>
  <c r="AU57" i="208"/>
  <c r="AS57" i="208"/>
  <c r="AQ57" i="208"/>
  <c r="AO57" i="208"/>
  <c r="AM57" i="208"/>
  <c r="AG57" i="208"/>
  <c r="AE57" i="208"/>
  <c r="AC57" i="208"/>
  <c r="AA57" i="208"/>
  <c r="Y57" i="208"/>
  <c r="W57" i="208"/>
  <c r="U57" i="208"/>
  <c r="S57" i="208"/>
  <c r="Q57" i="208"/>
  <c r="O57" i="208"/>
  <c r="M57" i="208"/>
  <c r="K57" i="208"/>
  <c r="I57" i="208"/>
  <c r="G57" i="208"/>
  <c r="E57" i="208"/>
  <c r="C57" i="208"/>
  <c r="BI56" i="208"/>
  <c r="BG56" i="208"/>
  <c r="BE56" i="208"/>
  <c r="BC56" i="208"/>
  <c r="BA56" i="208"/>
  <c r="AY56" i="208"/>
  <c r="AW56" i="208"/>
  <c r="AU56" i="208"/>
  <c r="AS56" i="208"/>
  <c r="AQ56" i="208"/>
  <c r="AO56" i="208"/>
  <c r="AM56" i="208"/>
  <c r="AK56" i="208"/>
  <c r="AI56" i="208"/>
  <c r="AG56" i="208"/>
  <c r="AE56" i="208"/>
  <c r="AC56" i="208"/>
  <c r="AA56" i="208"/>
  <c r="Y56" i="208"/>
  <c r="W56" i="208"/>
  <c r="U56" i="208"/>
  <c r="S56" i="208"/>
  <c r="Q56" i="208"/>
  <c r="O56" i="208"/>
  <c r="M56" i="208"/>
  <c r="K56" i="208"/>
  <c r="I56" i="208"/>
  <c r="G56" i="208"/>
  <c r="E56" i="208"/>
  <c r="C56" i="208"/>
  <c r="BI55" i="208"/>
  <c r="BG55" i="208"/>
  <c r="BE55" i="208"/>
  <c r="BC55" i="208"/>
  <c r="BA55" i="208"/>
  <c r="AY55" i="208"/>
  <c r="AW55" i="208"/>
  <c r="AU55" i="208"/>
  <c r="AS55" i="208"/>
  <c r="AQ55" i="208"/>
  <c r="AO55" i="208"/>
  <c r="AM55" i="208"/>
  <c r="AG55" i="208"/>
  <c r="AE55" i="208"/>
  <c r="AC55" i="208"/>
  <c r="AA55" i="208"/>
  <c r="Y55" i="208"/>
  <c r="W55" i="208"/>
  <c r="U55" i="208"/>
  <c r="S55" i="208"/>
  <c r="Q55" i="208"/>
  <c r="O55" i="208"/>
  <c r="M55" i="208"/>
  <c r="K55" i="208"/>
  <c r="I55" i="208"/>
  <c r="G55" i="208"/>
  <c r="E55" i="208"/>
  <c r="C55" i="208"/>
  <c r="BI54" i="208"/>
  <c r="BG54" i="208"/>
  <c r="BE54" i="208"/>
  <c r="BC54" i="208"/>
  <c r="BA54" i="208"/>
  <c r="AY54" i="208"/>
  <c r="AW54" i="208"/>
  <c r="AU54" i="208"/>
  <c r="AS54" i="208"/>
  <c r="AQ54" i="208"/>
  <c r="AO54" i="208"/>
  <c r="AM54" i="208"/>
  <c r="AK54" i="208"/>
  <c r="AI54" i="208"/>
  <c r="AG54" i="208"/>
  <c r="AE54" i="208"/>
  <c r="AC54" i="208"/>
  <c r="AA54" i="208"/>
  <c r="Y54" i="208"/>
  <c r="W54" i="208"/>
  <c r="U54" i="208"/>
  <c r="S54" i="208"/>
  <c r="Q54" i="208"/>
  <c r="O54" i="208"/>
  <c r="M54" i="208"/>
  <c r="K54" i="208"/>
  <c r="I54" i="208"/>
  <c r="G54" i="208"/>
  <c r="E54" i="208"/>
  <c r="C54" i="208"/>
  <c r="BI53" i="208"/>
  <c r="BG53" i="208"/>
  <c r="BE53" i="208"/>
  <c r="BC53" i="208"/>
  <c r="BA53" i="208"/>
  <c r="AY53" i="208"/>
  <c r="AW53" i="208"/>
  <c r="AU53" i="208"/>
  <c r="AS53" i="208"/>
  <c r="AQ53" i="208"/>
  <c r="AO53" i="208"/>
  <c r="AM53" i="208"/>
  <c r="AK53" i="208"/>
  <c r="AI53" i="208"/>
  <c r="AG53" i="208"/>
  <c r="AE53" i="208"/>
  <c r="AC53" i="208"/>
  <c r="AA53" i="208"/>
  <c r="Y53" i="208"/>
  <c r="W53" i="208"/>
  <c r="U53" i="208"/>
  <c r="S53" i="208"/>
  <c r="Q53" i="208"/>
  <c r="O53" i="208"/>
  <c r="M53" i="208"/>
  <c r="K53" i="208"/>
  <c r="I53" i="208"/>
  <c r="G53" i="208"/>
  <c r="E53" i="208"/>
  <c r="C53" i="208"/>
  <c r="BI52" i="208"/>
  <c r="BG52" i="208"/>
  <c r="BE52" i="208"/>
  <c r="BC52" i="208"/>
  <c r="BA52" i="208"/>
  <c r="AY52" i="208"/>
  <c r="AW52" i="208"/>
  <c r="AU52" i="208"/>
  <c r="AS52" i="208"/>
  <c r="AQ52" i="208"/>
  <c r="AO52" i="208"/>
  <c r="AM52" i="208"/>
  <c r="AK52" i="208"/>
  <c r="AI52" i="208"/>
  <c r="AG52" i="208"/>
  <c r="AE52" i="208"/>
  <c r="AC52" i="208"/>
  <c r="AA52" i="208"/>
  <c r="Y52" i="208"/>
  <c r="W52" i="208"/>
  <c r="U52" i="208"/>
  <c r="S52" i="208"/>
  <c r="Q52" i="208"/>
  <c r="O52" i="208"/>
  <c r="M52" i="208"/>
  <c r="K52" i="208"/>
  <c r="I52" i="208"/>
  <c r="G52" i="208"/>
  <c r="E52" i="208"/>
  <c r="C52" i="208"/>
  <c r="BI51" i="208"/>
  <c r="BG51" i="208"/>
  <c r="BE51" i="208"/>
  <c r="BC51" i="208"/>
  <c r="BA51" i="208"/>
  <c r="AY51" i="208"/>
  <c r="AW51" i="208"/>
  <c r="AU51" i="208"/>
  <c r="AS51" i="208"/>
  <c r="AQ51" i="208"/>
  <c r="AO51" i="208"/>
  <c r="AM51" i="208"/>
  <c r="AG51" i="208"/>
  <c r="AE51" i="208"/>
  <c r="AC51" i="208"/>
  <c r="AA51" i="208"/>
  <c r="Y51" i="208"/>
  <c r="W51" i="208"/>
  <c r="U51" i="208"/>
  <c r="S51" i="208"/>
  <c r="Q51" i="208"/>
  <c r="O51" i="208"/>
  <c r="M51" i="208"/>
  <c r="K51" i="208"/>
  <c r="I51" i="208"/>
  <c r="G51" i="208"/>
  <c r="E51" i="208"/>
  <c r="C51" i="208"/>
  <c r="BI50" i="208"/>
  <c r="BG50" i="208"/>
  <c r="BE50" i="208"/>
  <c r="BC50" i="208"/>
  <c r="BA50" i="208"/>
  <c r="AY50" i="208"/>
  <c r="AW50" i="208"/>
  <c r="AU50" i="208"/>
  <c r="AS50" i="208"/>
  <c r="AQ50" i="208"/>
  <c r="AO50" i="208"/>
  <c r="AM50" i="208"/>
  <c r="AG50" i="208"/>
  <c r="AE50" i="208"/>
  <c r="AC50" i="208"/>
  <c r="AA50" i="208"/>
  <c r="Y50" i="208"/>
  <c r="W50" i="208"/>
  <c r="U50" i="208"/>
  <c r="S50" i="208"/>
  <c r="Q50" i="208"/>
  <c r="O50" i="208"/>
  <c r="M50" i="208"/>
  <c r="K50" i="208"/>
  <c r="I50" i="208"/>
  <c r="G50" i="208"/>
  <c r="E50" i="208"/>
  <c r="C50" i="208"/>
  <c r="BI49" i="208"/>
  <c r="BG49" i="208"/>
  <c r="BE49" i="208"/>
  <c r="BC49" i="208"/>
  <c r="BA49" i="208"/>
  <c r="AY49" i="208"/>
  <c r="AW49" i="208"/>
  <c r="AU49" i="208"/>
  <c r="AS49" i="208"/>
  <c r="AQ49" i="208"/>
  <c r="AO49" i="208"/>
  <c r="AM49" i="208"/>
  <c r="AG49" i="208"/>
  <c r="AE49" i="208"/>
  <c r="AC49" i="208"/>
  <c r="AA49" i="208"/>
  <c r="Y49" i="208"/>
  <c r="W49" i="208"/>
  <c r="U49" i="208"/>
  <c r="S49" i="208"/>
  <c r="Q49" i="208"/>
  <c r="O49" i="208"/>
  <c r="M49" i="208"/>
  <c r="K49" i="208"/>
  <c r="I49" i="208"/>
  <c r="G49" i="208"/>
  <c r="E49" i="208"/>
  <c r="C49" i="208"/>
  <c r="BI48" i="208"/>
  <c r="BG48" i="208"/>
  <c r="BE48" i="208"/>
  <c r="BC48" i="208"/>
  <c r="BA48" i="208"/>
  <c r="AY48" i="208"/>
  <c r="AW48" i="208"/>
  <c r="AU48" i="208"/>
  <c r="AS48" i="208"/>
  <c r="AQ48" i="208"/>
  <c r="AO48" i="208"/>
  <c r="AM48" i="208"/>
  <c r="AG48" i="208"/>
  <c r="AE48" i="208"/>
  <c r="AC48" i="208"/>
  <c r="AA48" i="208"/>
  <c r="Y48" i="208"/>
  <c r="W48" i="208"/>
  <c r="U48" i="208"/>
  <c r="S48" i="208"/>
  <c r="Q48" i="208"/>
  <c r="O48" i="208"/>
  <c r="M48" i="208"/>
  <c r="K48" i="208"/>
  <c r="I48" i="208"/>
  <c r="G48" i="208"/>
  <c r="E48" i="208"/>
  <c r="C48" i="208"/>
  <c r="BI47" i="208"/>
  <c r="BG47" i="208"/>
  <c r="BE47" i="208"/>
  <c r="BC47" i="208"/>
  <c r="BA47" i="208"/>
  <c r="AY47" i="208"/>
  <c r="AW47" i="208"/>
  <c r="AU47" i="208"/>
  <c r="AS47" i="208"/>
  <c r="AQ47" i="208"/>
  <c r="AO47" i="208"/>
  <c r="AM47" i="208"/>
  <c r="AK47" i="208"/>
  <c r="AI47" i="208"/>
  <c r="AG47" i="208"/>
  <c r="AE47" i="208"/>
  <c r="AC47" i="208"/>
  <c r="AA47" i="208"/>
  <c r="Y47" i="208"/>
  <c r="W47" i="208"/>
  <c r="U47" i="208"/>
  <c r="S47" i="208"/>
  <c r="Q47" i="208"/>
  <c r="O47" i="208"/>
  <c r="M47" i="208"/>
  <c r="K47" i="208"/>
  <c r="I47" i="208"/>
  <c r="G47" i="208"/>
  <c r="E47" i="208"/>
  <c r="C47" i="208"/>
  <c r="BI46" i="208"/>
  <c r="BG46" i="208"/>
  <c r="BE46" i="208"/>
  <c r="BC46" i="208"/>
  <c r="BA46" i="208"/>
  <c r="AY46" i="208"/>
  <c r="AW46" i="208"/>
  <c r="AU46" i="208"/>
  <c r="AS46" i="208"/>
  <c r="AQ46" i="208"/>
  <c r="AO46" i="208"/>
  <c r="AM46" i="208"/>
  <c r="AK46" i="208"/>
  <c r="AI46" i="208"/>
  <c r="AG46" i="208"/>
  <c r="AE46" i="208"/>
  <c r="AC46" i="208"/>
  <c r="AA46" i="208"/>
  <c r="Y46" i="208"/>
  <c r="W46" i="208"/>
  <c r="U46" i="208"/>
  <c r="S46" i="208"/>
  <c r="Q46" i="208"/>
  <c r="O46" i="208"/>
  <c r="M46" i="208"/>
  <c r="K46" i="208"/>
  <c r="I46" i="208"/>
  <c r="G46" i="208"/>
  <c r="E46" i="208"/>
  <c r="C46" i="208"/>
  <c r="BI45" i="208"/>
  <c r="BG45" i="208"/>
  <c r="BE45" i="208"/>
  <c r="BC45" i="208"/>
  <c r="BA45" i="208"/>
  <c r="AY45" i="208"/>
  <c r="AW45" i="208"/>
  <c r="AU45" i="208"/>
  <c r="AS45" i="208"/>
  <c r="AQ45" i="208"/>
  <c r="AO45" i="208"/>
  <c r="AM45" i="208"/>
  <c r="AG45" i="208"/>
  <c r="AE45" i="208"/>
  <c r="AC45" i="208"/>
  <c r="AA45" i="208"/>
  <c r="Y45" i="208"/>
  <c r="W45" i="208"/>
  <c r="U45" i="208"/>
  <c r="S45" i="208"/>
  <c r="Q45" i="208"/>
  <c r="O45" i="208"/>
  <c r="M45" i="208"/>
  <c r="K45" i="208"/>
  <c r="I45" i="208"/>
  <c r="G45" i="208"/>
  <c r="E45" i="208"/>
  <c r="C45" i="208"/>
  <c r="BI44" i="208"/>
  <c r="BG44" i="208"/>
  <c r="BE44" i="208"/>
  <c r="BC44" i="208"/>
  <c r="BA44" i="208"/>
  <c r="AY44" i="208"/>
  <c r="AW44" i="208"/>
  <c r="AU44" i="208"/>
  <c r="AS44" i="208"/>
  <c r="AQ44" i="208"/>
  <c r="AO44" i="208"/>
  <c r="AM44" i="208"/>
  <c r="AG44" i="208"/>
  <c r="AE44" i="208"/>
  <c r="AC44" i="208"/>
  <c r="AA44" i="208"/>
  <c r="Y44" i="208"/>
  <c r="W44" i="208"/>
  <c r="U44" i="208"/>
  <c r="S44" i="208"/>
  <c r="Q44" i="208"/>
  <c r="O44" i="208"/>
  <c r="M44" i="208"/>
  <c r="K44" i="208"/>
  <c r="I44" i="208"/>
  <c r="G44" i="208"/>
  <c r="E44" i="208"/>
  <c r="C44" i="208"/>
  <c r="BI43" i="208"/>
  <c r="BG43" i="208"/>
  <c r="Q43" i="208"/>
  <c r="BI42" i="208"/>
  <c r="BG42" i="208"/>
  <c r="AO42" i="208"/>
  <c r="AM42" i="208"/>
  <c r="E42" i="208"/>
  <c r="C42" i="208"/>
  <c r="AK41" i="208"/>
  <c r="AI41" i="208"/>
  <c r="E41" i="208"/>
  <c r="C41" i="208"/>
  <c r="BI40" i="208"/>
  <c r="BG40" i="208"/>
  <c r="BE40" i="208"/>
  <c r="BC40" i="208"/>
  <c r="BA40" i="208"/>
  <c r="AY40" i="208"/>
  <c r="AW40" i="208"/>
  <c r="AU40" i="208"/>
  <c r="AS40" i="208"/>
  <c r="AQ40" i="208"/>
  <c r="AO40" i="208"/>
  <c r="AM40" i="208"/>
  <c r="AK40" i="208"/>
  <c r="AI40" i="208"/>
  <c r="AG40" i="208"/>
  <c r="AE40" i="208"/>
  <c r="AC40" i="208"/>
  <c r="AA40" i="208"/>
  <c r="Y40" i="208"/>
  <c r="W40" i="208"/>
  <c r="Q40" i="208"/>
  <c r="O40" i="208"/>
  <c r="M40" i="208"/>
  <c r="K40" i="208"/>
  <c r="I40" i="208"/>
  <c r="G40" i="208"/>
  <c r="E40" i="208"/>
  <c r="C40" i="208"/>
  <c r="BI39" i="208"/>
  <c r="BG39" i="208"/>
  <c r="AK39" i="208"/>
  <c r="AI39" i="208"/>
  <c r="BI38" i="208"/>
  <c r="BG38" i="208"/>
  <c r="BE38" i="208"/>
  <c r="BC38" i="208"/>
  <c r="BA38" i="208"/>
  <c r="AY38" i="208"/>
  <c r="AW38" i="208"/>
  <c r="AU38" i="208"/>
  <c r="AS38" i="208"/>
  <c r="AQ38" i="208"/>
  <c r="AO38" i="208"/>
  <c r="AM38" i="208"/>
  <c r="AK38" i="208"/>
  <c r="AI38" i="208"/>
  <c r="AG38" i="208"/>
  <c r="AE38" i="208"/>
  <c r="AC38" i="208"/>
  <c r="AA38" i="208"/>
  <c r="Y38" i="208"/>
  <c r="W38" i="208"/>
  <c r="Q38" i="208"/>
  <c r="O38" i="208"/>
  <c r="M38" i="208"/>
  <c r="K38" i="208"/>
  <c r="I38" i="208"/>
  <c r="G38" i="208"/>
  <c r="E38" i="208"/>
  <c r="C38" i="208"/>
  <c r="BI37" i="208"/>
  <c r="BG37" i="208"/>
  <c r="BE37" i="208"/>
  <c r="BC37" i="208"/>
  <c r="BA37" i="208"/>
  <c r="AY37" i="208"/>
  <c r="AW37" i="208"/>
  <c r="AU37" i="208"/>
  <c r="AS37" i="208"/>
  <c r="AQ37" i="208"/>
  <c r="AO37" i="208"/>
  <c r="AM37" i="208"/>
  <c r="AK37" i="208"/>
  <c r="AI37" i="208"/>
  <c r="AG37" i="208"/>
  <c r="AE37" i="208"/>
  <c r="AC37" i="208"/>
  <c r="AA37" i="208"/>
  <c r="Y37" i="208"/>
  <c r="W37" i="208"/>
  <c r="U37" i="208"/>
  <c r="S37" i="208"/>
  <c r="Q37" i="208"/>
  <c r="O37" i="208"/>
  <c r="M37" i="208"/>
  <c r="K37" i="208"/>
  <c r="I37" i="208"/>
  <c r="G37" i="208"/>
  <c r="E37" i="208"/>
  <c r="C37" i="208"/>
  <c r="BI36" i="208"/>
  <c r="BG36" i="208"/>
  <c r="BE36" i="208"/>
  <c r="BC36" i="208"/>
  <c r="BA36" i="208"/>
  <c r="AY36" i="208"/>
  <c r="AW36" i="208"/>
  <c r="AU36" i="208"/>
  <c r="AS36" i="208"/>
  <c r="AQ36" i="208"/>
  <c r="AO36" i="208"/>
  <c r="AM36" i="208"/>
  <c r="AG36" i="208"/>
  <c r="AE36" i="208"/>
  <c r="AC36" i="208"/>
  <c r="AA36" i="208"/>
  <c r="Y36" i="208"/>
  <c r="W36" i="208"/>
  <c r="U36" i="208"/>
  <c r="S36" i="208"/>
  <c r="Q36" i="208"/>
  <c r="O36" i="208"/>
  <c r="M36" i="208"/>
  <c r="K36" i="208"/>
  <c r="I36" i="208"/>
  <c r="G36" i="208"/>
  <c r="E36" i="208"/>
  <c r="C36" i="208"/>
  <c r="BI35" i="208"/>
  <c r="BG35" i="208"/>
  <c r="BE35" i="208"/>
  <c r="BC35" i="208"/>
  <c r="BA35" i="208"/>
  <c r="AY35" i="208"/>
  <c r="AW35" i="208"/>
  <c r="AU35" i="208"/>
  <c r="AS35" i="208"/>
  <c r="AQ35" i="208"/>
  <c r="AO35" i="208"/>
  <c r="AM35" i="208"/>
  <c r="AG35" i="208"/>
  <c r="AE35" i="208"/>
  <c r="AC35" i="208"/>
  <c r="AA35" i="208"/>
  <c r="Y35" i="208"/>
  <c r="W35" i="208"/>
  <c r="U35" i="208"/>
  <c r="S35" i="208"/>
  <c r="Q35" i="208"/>
  <c r="O35" i="208"/>
  <c r="M35" i="208"/>
  <c r="K35" i="208"/>
  <c r="I35" i="208"/>
  <c r="G35" i="208"/>
  <c r="E35" i="208"/>
  <c r="C35" i="208"/>
  <c r="BI34" i="208"/>
  <c r="BG34" i="208"/>
  <c r="BI33" i="208"/>
  <c r="BG33" i="208"/>
  <c r="AO33" i="208"/>
  <c r="AM33" i="208"/>
  <c r="BI32" i="208"/>
  <c r="BG32" i="208"/>
  <c r="AO32" i="208"/>
  <c r="AM32" i="208"/>
  <c r="BI31" i="208"/>
  <c r="BG31" i="208"/>
  <c r="AO31" i="208"/>
  <c r="AM31" i="208"/>
  <c r="AC31" i="208"/>
  <c r="AA31" i="208"/>
  <c r="BI30" i="208"/>
  <c r="BG30" i="208"/>
  <c r="BE30" i="208"/>
  <c r="BC30" i="208"/>
  <c r="BA30" i="208"/>
  <c r="AY30" i="208"/>
  <c r="AW30" i="208"/>
  <c r="AU30" i="208"/>
  <c r="AS30" i="208"/>
  <c r="AQ30" i="208"/>
  <c r="AO30" i="208"/>
  <c r="AM30" i="208"/>
  <c r="AK30" i="208"/>
  <c r="AI30" i="208"/>
  <c r="AG30" i="208"/>
  <c r="AE30" i="208"/>
  <c r="AC30" i="208"/>
  <c r="AA30" i="208"/>
  <c r="Y30" i="208"/>
  <c r="W30" i="208"/>
  <c r="U30" i="208"/>
  <c r="S30" i="208"/>
  <c r="Q30" i="208"/>
  <c r="O30" i="208"/>
  <c r="M30" i="208"/>
  <c r="K30" i="208"/>
  <c r="I30" i="208"/>
  <c r="G30" i="208"/>
  <c r="E30" i="208"/>
  <c r="C30" i="208"/>
  <c r="BI29" i="208"/>
  <c r="BG29" i="208"/>
  <c r="AO29" i="208"/>
  <c r="AM29" i="208"/>
  <c r="AC29" i="208"/>
  <c r="AA29" i="208"/>
  <c r="BI28" i="208"/>
  <c r="BG28" i="208"/>
  <c r="BE28" i="208"/>
  <c r="BC28" i="208"/>
  <c r="BA28" i="208"/>
  <c r="AY28" i="208"/>
  <c r="AW28" i="208"/>
  <c r="AU28" i="208"/>
  <c r="AS28" i="208"/>
  <c r="AQ28" i="208"/>
  <c r="AO28" i="208"/>
  <c r="AM28" i="208"/>
  <c r="AG28" i="208"/>
  <c r="AE28" i="208"/>
  <c r="AC28" i="208"/>
  <c r="AA28" i="208"/>
  <c r="Y28" i="208"/>
  <c r="W28" i="208"/>
  <c r="U28" i="208"/>
  <c r="S28" i="208"/>
  <c r="Q28" i="208"/>
  <c r="O28" i="208"/>
  <c r="M28" i="208"/>
  <c r="K28" i="208"/>
  <c r="I28" i="208"/>
  <c r="G28" i="208"/>
  <c r="E28" i="208"/>
  <c r="C28" i="208"/>
  <c r="BI26" i="208"/>
  <c r="BG26" i="208"/>
  <c r="BE26" i="208"/>
  <c r="BC26" i="208"/>
  <c r="BA26" i="208"/>
  <c r="AY26" i="208"/>
  <c r="AW26" i="208"/>
  <c r="AU26" i="208"/>
  <c r="AS26" i="208"/>
  <c r="AQ26" i="208"/>
  <c r="AO26" i="208"/>
  <c r="AM26" i="208"/>
  <c r="AK26" i="208"/>
  <c r="AI26" i="208"/>
  <c r="AG26" i="208"/>
  <c r="AE26" i="208"/>
  <c r="AC26" i="208"/>
  <c r="AA26" i="208"/>
  <c r="Y26" i="208"/>
  <c r="W26" i="208"/>
  <c r="Q26" i="208"/>
  <c r="O26" i="208"/>
  <c r="M26" i="208"/>
  <c r="K26" i="208"/>
  <c r="I26" i="208"/>
  <c r="G26" i="208"/>
  <c r="E26" i="208"/>
  <c r="C26" i="208"/>
  <c r="BI24" i="208"/>
  <c r="BG24" i="208"/>
  <c r="BE24" i="208"/>
  <c r="BC24" i="208"/>
  <c r="BA24" i="208"/>
  <c r="AY24" i="208"/>
  <c r="AW24" i="208"/>
  <c r="AU24" i="208"/>
  <c r="AS24" i="208"/>
  <c r="AQ24" i="208"/>
  <c r="AO24" i="208"/>
  <c r="AM24" i="208"/>
  <c r="AK24" i="208"/>
  <c r="AI24" i="208"/>
  <c r="AG24" i="208"/>
  <c r="AE24" i="208"/>
  <c r="AC24" i="208"/>
  <c r="AA24" i="208"/>
  <c r="Y24" i="208"/>
  <c r="W24" i="208"/>
  <c r="U24" i="208"/>
  <c r="S24" i="208"/>
  <c r="Q24" i="208"/>
  <c r="O24" i="208"/>
  <c r="M24" i="208"/>
  <c r="K24" i="208"/>
  <c r="I24" i="208"/>
  <c r="G24" i="208"/>
  <c r="E24" i="208"/>
  <c r="C24" i="208"/>
  <c r="BI23" i="208"/>
  <c r="BG23" i="208"/>
  <c r="AW23" i="208"/>
  <c r="AU23" i="208"/>
  <c r="AO23" i="208"/>
  <c r="AM23" i="208"/>
  <c r="AC23" i="208"/>
  <c r="AA23" i="208"/>
  <c r="E23" i="208"/>
  <c r="C23" i="208"/>
  <c r="BI22" i="208"/>
  <c r="BG22" i="208"/>
  <c r="BE22" i="208"/>
  <c r="BC22" i="208"/>
  <c r="BA22" i="208"/>
  <c r="AY22" i="208"/>
  <c r="AW22" i="208"/>
  <c r="AU22" i="208"/>
  <c r="AS22" i="208"/>
  <c r="AQ22" i="208"/>
  <c r="AO22" i="208"/>
  <c r="AM22" i="208"/>
  <c r="AK22" i="208"/>
  <c r="AI22" i="208"/>
  <c r="AG22" i="208"/>
  <c r="AE22" i="208"/>
  <c r="AC22" i="208"/>
  <c r="AA22" i="208"/>
  <c r="Y22" i="208"/>
  <c r="W22" i="208"/>
  <c r="Q22" i="208"/>
  <c r="O22" i="208"/>
  <c r="M22" i="208"/>
  <c r="K22" i="208"/>
  <c r="I22" i="208"/>
  <c r="G22" i="208"/>
  <c r="E22" i="208"/>
  <c r="C22" i="208"/>
  <c r="BI21" i="208"/>
  <c r="BG21" i="208"/>
  <c r="BE21" i="208"/>
  <c r="BC21" i="208"/>
  <c r="BA21" i="208"/>
  <c r="AY21" i="208"/>
  <c r="AW21" i="208"/>
  <c r="AU21" i="208"/>
  <c r="AS21" i="208"/>
  <c r="AQ21" i="208"/>
  <c r="AO21" i="208"/>
  <c r="AM21" i="208"/>
  <c r="AK21" i="208"/>
  <c r="AI21" i="208"/>
  <c r="AG21" i="208"/>
  <c r="AE21" i="208"/>
  <c r="AC21" i="208"/>
  <c r="AA21" i="208"/>
  <c r="Y21" i="208"/>
  <c r="W21" i="208"/>
  <c r="U21" i="208"/>
  <c r="S21" i="208"/>
  <c r="Q21" i="208"/>
  <c r="O21" i="208"/>
  <c r="M21" i="208"/>
  <c r="K21" i="208"/>
  <c r="I21" i="208"/>
  <c r="G21" i="208"/>
  <c r="E21" i="208"/>
  <c r="C21" i="208"/>
  <c r="BI20" i="208"/>
  <c r="BG20" i="208"/>
  <c r="BE20" i="208"/>
  <c r="BC20" i="208"/>
  <c r="BA20" i="208"/>
  <c r="AY20" i="208"/>
  <c r="AW20" i="208"/>
  <c r="AU20" i="208"/>
  <c r="AS20" i="208"/>
  <c r="AQ20" i="208"/>
  <c r="AO20" i="208"/>
  <c r="AM20" i="208"/>
  <c r="AK20" i="208"/>
  <c r="AI20" i="208"/>
  <c r="AG20" i="208"/>
  <c r="AE20" i="208"/>
  <c r="AC20" i="208"/>
  <c r="AA20" i="208"/>
  <c r="Y20" i="208"/>
  <c r="W20" i="208"/>
  <c r="Q20" i="208"/>
  <c r="O20" i="208"/>
  <c r="M20" i="208"/>
  <c r="K20" i="208"/>
  <c r="I20" i="208"/>
  <c r="G20" i="208"/>
  <c r="E20" i="208"/>
  <c r="C20" i="208"/>
  <c r="BI19" i="208"/>
  <c r="BG19" i="208"/>
  <c r="AW19" i="208"/>
  <c r="AU19" i="208"/>
  <c r="E19" i="208"/>
  <c r="C19" i="208"/>
  <c r="BI18" i="208"/>
  <c r="BG18" i="208"/>
  <c r="BE18" i="208"/>
  <c r="BC18" i="208"/>
  <c r="BA18" i="208"/>
  <c r="AY18" i="208"/>
  <c r="AW18" i="208"/>
  <c r="AU18" i="208"/>
  <c r="AS18" i="208"/>
  <c r="AQ18" i="208"/>
  <c r="AO18" i="208"/>
  <c r="AM18" i="208"/>
  <c r="AK18" i="208"/>
  <c r="AI18" i="208"/>
  <c r="AG18" i="208"/>
  <c r="AE18" i="208"/>
  <c r="AC18" i="208"/>
  <c r="AA18" i="208"/>
  <c r="Y18" i="208"/>
  <c r="W18" i="208"/>
  <c r="U18" i="208"/>
  <c r="S18" i="208"/>
  <c r="Q18" i="208"/>
  <c r="O18" i="208"/>
  <c r="M18" i="208"/>
  <c r="K18" i="208"/>
  <c r="I18" i="208"/>
  <c r="G18" i="208"/>
  <c r="E18" i="208"/>
  <c r="C18" i="208"/>
  <c r="BI16" i="208"/>
  <c r="BG16" i="208"/>
  <c r="BE16" i="208"/>
  <c r="BC16" i="208"/>
  <c r="BA16" i="208"/>
  <c r="AY16" i="208"/>
  <c r="AW16" i="208"/>
  <c r="AU16" i="208"/>
  <c r="AS16" i="208"/>
  <c r="AQ16" i="208"/>
  <c r="AO16" i="208"/>
  <c r="AM16" i="208"/>
  <c r="AK16" i="208"/>
  <c r="AI16" i="208"/>
  <c r="AG16" i="208"/>
  <c r="AE16" i="208"/>
  <c r="AC16" i="208"/>
  <c r="AA16" i="208"/>
  <c r="Y16" i="208"/>
  <c r="W16" i="208"/>
  <c r="Q16" i="208"/>
  <c r="O16" i="208"/>
  <c r="M16" i="208"/>
  <c r="K16" i="208"/>
  <c r="I16" i="208"/>
  <c r="G16" i="208"/>
  <c r="E16" i="208"/>
  <c r="C16" i="208"/>
  <c r="BI15" i="208"/>
  <c r="BG15" i="208"/>
  <c r="BE15" i="208"/>
  <c r="BC15" i="208"/>
  <c r="BA15" i="208"/>
  <c r="AY15" i="208"/>
  <c r="AW15" i="208"/>
  <c r="AU15" i="208"/>
  <c r="AS15" i="208"/>
  <c r="AQ15" i="208"/>
  <c r="AO15" i="208"/>
  <c r="AM15" i="208"/>
  <c r="AK15" i="208"/>
  <c r="AI15" i="208"/>
  <c r="AG15" i="208"/>
  <c r="AE15" i="208"/>
  <c r="AC15" i="208"/>
  <c r="AA15" i="208"/>
  <c r="Y15" i="208"/>
  <c r="W15" i="208"/>
  <c r="Q15" i="208"/>
  <c r="O15" i="208"/>
  <c r="M15" i="208"/>
  <c r="K15" i="208"/>
  <c r="I15" i="208"/>
  <c r="G15" i="208"/>
  <c r="E15" i="208"/>
  <c r="C15" i="208"/>
  <c r="BI14" i="208"/>
  <c r="BG14" i="208"/>
  <c r="BE14" i="208"/>
  <c r="BC14" i="208"/>
  <c r="BA14" i="208"/>
  <c r="AY14" i="208"/>
  <c r="AW14" i="208"/>
  <c r="AU14" i="208"/>
  <c r="AS14" i="208"/>
  <c r="AQ14" i="208"/>
  <c r="AO14" i="208"/>
  <c r="AM14" i="208"/>
  <c r="AK14" i="208"/>
  <c r="AI14" i="208"/>
  <c r="AG14" i="208"/>
  <c r="AE14" i="208"/>
  <c r="AC14" i="208"/>
  <c r="AA14" i="208"/>
  <c r="Y14" i="208"/>
  <c r="W14" i="208"/>
  <c r="U14" i="208"/>
  <c r="S14" i="208"/>
  <c r="Q14" i="208"/>
  <c r="O14" i="208"/>
  <c r="M14" i="208"/>
  <c r="K14" i="208"/>
  <c r="I14" i="208"/>
  <c r="G14" i="208"/>
  <c r="E14" i="208"/>
  <c r="C14" i="208"/>
  <c r="BI13" i="208"/>
  <c r="BG13" i="208"/>
  <c r="BE13" i="208"/>
  <c r="BC13" i="208"/>
  <c r="AW13" i="208"/>
  <c r="AU13" i="208"/>
  <c r="AO13" i="208"/>
  <c r="AM13" i="208"/>
  <c r="AC13" i="208"/>
  <c r="AA13" i="208"/>
  <c r="E13" i="208"/>
  <c r="C13" i="208"/>
  <c r="BI12" i="208"/>
  <c r="BG12" i="208"/>
  <c r="BE12" i="208"/>
  <c r="BC12" i="208"/>
  <c r="BA12" i="208"/>
  <c r="AY12" i="208"/>
  <c r="AW12" i="208"/>
  <c r="AU12" i="208"/>
  <c r="AS12" i="208"/>
  <c r="AQ12" i="208"/>
  <c r="AO12" i="208"/>
  <c r="AM12" i="208"/>
  <c r="AK12" i="208"/>
  <c r="AI12" i="208"/>
  <c r="AG12" i="208"/>
  <c r="AE12" i="208"/>
  <c r="AC12" i="208"/>
  <c r="AA12" i="208"/>
  <c r="Y12" i="208"/>
  <c r="W12" i="208"/>
  <c r="U12" i="208"/>
  <c r="S12" i="208"/>
  <c r="Q12" i="208"/>
  <c r="O12" i="208"/>
  <c r="M12" i="208"/>
  <c r="K12" i="208"/>
  <c r="I12" i="208"/>
  <c r="G12" i="208"/>
  <c r="E12" i="208"/>
  <c r="C12" i="208"/>
  <c r="BI10" i="208"/>
  <c r="BG10" i="208"/>
  <c r="BE10" i="208"/>
  <c r="BC10" i="208"/>
  <c r="BA10" i="208"/>
  <c r="AY10" i="208"/>
  <c r="AW10" i="208"/>
  <c r="AU10" i="208"/>
  <c r="AS10" i="208"/>
  <c r="AQ10" i="208"/>
  <c r="AO10" i="208"/>
  <c r="AM10" i="208"/>
  <c r="AG10" i="208"/>
  <c r="AE10" i="208"/>
  <c r="AC10" i="208"/>
  <c r="AA10" i="208"/>
  <c r="Y10" i="208"/>
  <c r="W10" i="208"/>
  <c r="U10" i="208"/>
  <c r="S10" i="208"/>
  <c r="Q10" i="208"/>
  <c r="O10" i="208"/>
  <c r="M10" i="208"/>
  <c r="K10" i="208"/>
  <c r="I10" i="208"/>
  <c r="G10" i="208"/>
  <c r="E10" i="208"/>
  <c r="C10" i="208"/>
  <c r="BI8" i="208"/>
  <c r="BG8" i="208"/>
  <c r="AG8" i="208"/>
  <c r="AE8" i="208"/>
  <c r="U8" i="208"/>
  <c r="S8" i="208"/>
  <c r="BI7" i="208"/>
  <c r="BG7" i="208"/>
  <c r="BE7" i="208"/>
  <c r="BC7" i="208"/>
  <c r="BA7" i="208"/>
  <c r="AY7" i="208"/>
  <c r="AW7" i="208"/>
  <c r="AU7" i="208"/>
  <c r="AS7" i="208"/>
  <c r="AQ7" i="208"/>
  <c r="AO7" i="208"/>
  <c r="AM7" i="208"/>
  <c r="AK7" i="208"/>
  <c r="AI7" i="208"/>
  <c r="AG7" i="208"/>
  <c r="AE7" i="208"/>
  <c r="AC7" i="208"/>
  <c r="AA7" i="208"/>
  <c r="Y7" i="208"/>
  <c r="W7" i="208"/>
  <c r="U7" i="208"/>
  <c r="S7" i="208"/>
  <c r="Q7" i="208"/>
  <c r="O7" i="208"/>
  <c r="M7" i="208"/>
  <c r="K7" i="208"/>
  <c r="I7" i="208"/>
  <c r="G7" i="208"/>
  <c r="E7" i="208"/>
  <c r="C7" i="208"/>
  <c r="BI6" i="208"/>
  <c r="BG6" i="208"/>
  <c r="BE6" i="208"/>
  <c r="BC6" i="208"/>
  <c r="BA6" i="208"/>
  <c r="AY6" i="208"/>
  <c r="AW6" i="208"/>
  <c r="AU6" i="208"/>
  <c r="AS6" i="208"/>
  <c r="AQ6" i="208"/>
  <c r="AO6" i="208"/>
  <c r="AM6" i="208"/>
  <c r="AK6" i="208"/>
  <c r="AI6" i="208"/>
  <c r="AG6" i="208"/>
  <c r="AE6" i="208"/>
  <c r="AC6" i="208"/>
  <c r="AA6" i="208"/>
  <c r="Y6" i="208"/>
  <c r="W6" i="208"/>
  <c r="Q6" i="208"/>
  <c r="O6" i="208"/>
  <c r="M6" i="208"/>
  <c r="K6" i="208"/>
  <c r="I6" i="208"/>
  <c r="G6" i="208"/>
  <c r="E6" i="208"/>
  <c r="C6" i="208"/>
  <c r="BI4" i="208"/>
  <c r="BG4" i="208"/>
  <c r="BE4" i="208"/>
  <c r="BC4" i="208"/>
  <c r="BA4" i="208"/>
  <c r="AY4" i="208"/>
  <c r="AW4" i="208"/>
  <c r="AU4" i="208"/>
  <c r="AS4" i="208"/>
  <c r="AQ4" i="208"/>
  <c r="AO4" i="208"/>
  <c r="AM4" i="208"/>
  <c r="AG4" i="208"/>
  <c r="AE4" i="208"/>
  <c r="AC4" i="208"/>
  <c r="AA4" i="208"/>
  <c r="Y4" i="208"/>
  <c r="W4" i="208"/>
  <c r="U4" i="208"/>
  <c r="S4" i="208"/>
  <c r="Q4" i="208"/>
  <c r="O4" i="208"/>
  <c r="M4" i="208"/>
  <c r="K4" i="208"/>
  <c r="I4" i="208"/>
  <c r="G4" i="208"/>
  <c r="E4" i="208"/>
  <c r="C4" i="208"/>
  <c r="BI3" i="208"/>
  <c r="BG3" i="208"/>
  <c r="BE3" i="208"/>
  <c r="BC3" i="208"/>
  <c r="BA3" i="208"/>
  <c r="AY3" i="208"/>
  <c r="AW3" i="208"/>
  <c r="AU3" i="208"/>
  <c r="AS3" i="208"/>
  <c r="AQ3" i="208"/>
  <c r="AO3" i="208"/>
  <c r="AM3" i="208"/>
  <c r="AK3" i="208"/>
  <c r="AI3" i="208"/>
  <c r="AG3" i="208"/>
  <c r="AE3" i="208"/>
  <c r="AC3" i="208"/>
  <c r="AA3" i="208"/>
  <c r="Y3" i="208"/>
  <c r="W3" i="208"/>
  <c r="U3" i="208"/>
  <c r="S3" i="208"/>
  <c r="Q3" i="208"/>
  <c r="O3" i="208"/>
  <c r="M3" i="208"/>
  <c r="K3" i="208"/>
  <c r="I3" i="208"/>
  <c r="G3" i="208"/>
  <c r="E3" i="208"/>
  <c r="C3" i="208"/>
  <c r="BI2" i="208"/>
  <c r="BG2" i="208"/>
</calcChain>
</file>

<file path=xl/sharedStrings.xml><?xml version="1.0" encoding="utf-8"?>
<sst xmlns="http://schemas.openxmlformats.org/spreadsheetml/2006/main" count="7240" uniqueCount="668">
  <si>
    <t>Muestra</t>
  </si>
  <si>
    <t>Sc002-1</t>
  </si>
  <si>
    <t>Sc002-2</t>
  </si>
  <si>
    <t>Sc003c-1</t>
  </si>
  <si>
    <t>Sc003c-2</t>
  </si>
  <si>
    <t>Sc003t-1</t>
  </si>
  <si>
    <t>Sc003t-2</t>
  </si>
  <si>
    <t>Sc006-1</t>
  </si>
  <si>
    <t>Sc006-2</t>
  </si>
  <si>
    <t>Sc012-1</t>
  </si>
  <si>
    <t>Sc012-2</t>
  </si>
  <si>
    <t>Sc013-1</t>
  </si>
  <si>
    <t>Sc013-2</t>
  </si>
  <si>
    <t>Sc014-1</t>
  </si>
  <si>
    <t>Sc014-2</t>
  </si>
  <si>
    <t>Sc018-1</t>
  </si>
  <si>
    <t>Sc018-2</t>
  </si>
  <si>
    <t>Sc020-1</t>
  </si>
  <si>
    <t>Sc020-2</t>
  </si>
  <si>
    <t>Sc418-1</t>
  </si>
  <si>
    <t>Sc418-2</t>
  </si>
  <si>
    <t>Sc423-1</t>
  </si>
  <si>
    <t>Sc423-2</t>
  </si>
  <si>
    <t>Sc554-1</t>
  </si>
  <si>
    <t>Sc554-2</t>
  </si>
  <si>
    <t>Sc609-1</t>
  </si>
  <si>
    <t>Sc609-2</t>
  </si>
  <si>
    <t>Sc800-1</t>
  </si>
  <si>
    <t>Sc800-2</t>
  </si>
  <si>
    <t>Sc904-1</t>
  </si>
  <si>
    <t>Sc904-2</t>
  </si>
  <si>
    <t>Co17-13</t>
  </si>
  <si>
    <t>Co17-14</t>
  </si>
  <si>
    <t>Co17-15</t>
  </si>
  <si>
    <t>Co17-16</t>
  </si>
  <si>
    <t>Co17-17</t>
  </si>
  <si>
    <t>Co17-18</t>
  </si>
  <si>
    <t>Co17-19</t>
  </si>
  <si>
    <t>Co17-20</t>
  </si>
  <si>
    <t>Co17-21</t>
  </si>
  <si>
    <t>Co17-22</t>
  </si>
  <si>
    <t>Co17-23</t>
  </si>
  <si>
    <t>Co17-24</t>
  </si>
  <si>
    <t>Co17-25</t>
  </si>
  <si>
    <t>Co17-26</t>
  </si>
  <si>
    <t>Co17-27</t>
  </si>
  <si>
    <t>Co17-28</t>
  </si>
  <si>
    <t>Co17-29</t>
  </si>
  <si>
    <t>Co17-30</t>
  </si>
  <si>
    <t>Co17-31</t>
  </si>
  <si>
    <t>Co17-32</t>
  </si>
  <si>
    <t>Co17-34</t>
  </si>
  <si>
    <t>Co17-35</t>
  </si>
  <si>
    <t>Co17-36</t>
  </si>
  <si>
    <t>Co17-37</t>
  </si>
  <si>
    <t>Co17-38</t>
  </si>
  <si>
    <t>Co17-39</t>
  </si>
  <si>
    <t>Co17-40</t>
  </si>
  <si>
    <t>Co17-41</t>
  </si>
  <si>
    <t>Co17-43</t>
  </si>
  <si>
    <t>Co17-46</t>
  </si>
  <si>
    <t>Co17-78</t>
  </si>
  <si>
    <t>Co17-79</t>
  </si>
  <si>
    <t>Co17-02</t>
  </si>
  <si>
    <t>Co17-03</t>
  </si>
  <si>
    <t>Co17-06</t>
  </si>
  <si>
    <t>Co17-07</t>
  </si>
  <si>
    <t>Co17-09</t>
  </si>
  <si>
    <t>Ya se mandaron a genotipar no se han leìdo</t>
  </si>
  <si>
    <t>Esta base de DATOS solamente incluye los 16 microsatelites que finalmente se seleccionaron para la tesis. Ver archivo anterior para los otros microsatélites</t>
  </si>
  <si>
    <t>Co17-01</t>
  </si>
  <si>
    <t>Co17-04</t>
  </si>
  <si>
    <t>Co17-05</t>
  </si>
  <si>
    <t>Co17-08</t>
  </si>
  <si>
    <t>Co17-10</t>
  </si>
  <si>
    <t>Co17-11</t>
  </si>
  <si>
    <t>Co17-12</t>
  </si>
  <si>
    <t>Co17-47</t>
  </si>
  <si>
    <t>Co17-49</t>
  </si>
  <si>
    <t>Co17-50</t>
  </si>
  <si>
    <t>Co17-51</t>
  </si>
  <si>
    <t>Co17-67</t>
  </si>
  <si>
    <t>Co17-68</t>
  </si>
  <si>
    <t>Co17-69</t>
  </si>
  <si>
    <t>Co17-70</t>
  </si>
  <si>
    <t>Co17-73</t>
  </si>
  <si>
    <t>Co17-74</t>
  </si>
  <si>
    <t>Co17-75</t>
  </si>
  <si>
    <t>Co17-76</t>
  </si>
  <si>
    <t>Co17-77</t>
  </si>
  <si>
    <t>Co17-80</t>
  </si>
  <si>
    <t>Co17-82</t>
  </si>
  <si>
    <t>Co17-48</t>
  </si>
  <si>
    <t>Co17-52</t>
  </si>
  <si>
    <t>Co17-53</t>
  </si>
  <si>
    <t>Co17-54</t>
  </si>
  <si>
    <t>Co17-55</t>
  </si>
  <si>
    <t>Co17-56</t>
  </si>
  <si>
    <t>Co17-57</t>
  </si>
  <si>
    <t>Co17-58</t>
  </si>
  <si>
    <t>Co17-60</t>
  </si>
  <si>
    <t>Co17-62</t>
  </si>
  <si>
    <t>Co17-65</t>
  </si>
  <si>
    <t>No se leyeron en el electroferograma (repetir)</t>
  </si>
  <si>
    <t>Nota en esta hoja los valores entre columnas son los valores observados en el ectroferograma antes de corregirlos cuando asì se requeria por cambio de primer</t>
  </si>
  <si>
    <t>Co09-SC03</t>
  </si>
  <si>
    <t>Co09-SC07</t>
  </si>
  <si>
    <t>Co09-SC10</t>
  </si>
  <si>
    <t>Co09-SC18</t>
  </si>
  <si>
    <t>Co09-SC28</t>
  </si>
  <si>
    <t>Co09-SC30</t>
  </si>
  <si>
    <t>Co09-SF25</t>
  </si>
  <si>
    <t>Co09-SF28</t>
  </si>
  <si>
    <t>Co09-SC05</t>
  </si>
  <si>
    <t>Co09-SC24</t>
  </si>
  <si>
    <t>Co09-SF08</t>
  </si>
  <si>
    <t>Co09-SF22</t>
  </si>
  <si>
    <t>Co09-SC04</t>
  </si>
  <si>
    <t>Co09-SC11</t>
  </si>
  <si>
    <t>Co09-SC15</t>
  </si>
  <si>
    <t>Co09-SC16</t>
  </si>
  <si>
    <t>Co09-SC29</t>
  </si>
  <si>
    <t>Co09-SF27</t>
  </si>
  <si>
    <t>Co10-SF50</t>
  </si>
  <si>
    <t>Co09-SC21</t>
  </si>
  <si>
    <t>Co09-SF24</t>
  </si>
  <si>
    <t>Año</t>
  </si>
  <si>
    <t>Co09-SF29</t>
  </si>
  <si>
    <t>Co09-SF30</t>
  </si>
  <si>
    <t>Co09-SC06</t>
  </si>
  <si>
    <t>Co09-SC12</t>
  </si>
  <si>
    <t>Co09-SC20</t>
  </si>
  <si>
    <t>Co09-SC25</t>
  </si>
  <si>
    <t>Co09-CO13</t>
  </si>
  <si>
    <t>Co09-SF05</t>
  </si>
  <si>
    <t>Co09-SF12</t>
  </si>
  <si>
    <t>Co09-SF13</t>
  </si>
  <si>
    <t>Co09-SF15</t>
  </si>
  <si>
    <t>Co09-SF16</t>
  </si>
  <si>
    <t>Co09-SF20</t>
  </si>
  <si>
    <t>Co09-SF21</t>
  </si>
  <si>
    <t>Co09-SC01</t>
  </si>
  <si>
    <t>Co09-SC02</t>
  </si>
  <si>
    <t>Co09-SC08</t>
  </si>
  <si>
    <t>Co09-SC14</t>
  </si>
  <si>
    <t>Co09-SC19</t>
  </si>
  <si>
    <t>Co09-SC23</t>
  </si>
  <si>
    <t>Co09-SC27</t>
  </si>
  <si>
    <t>Co09-SC31</t>
  </si>
  <si>
    <t>Co13-2097</t>
  </si>
  <si>
    <t>Co13-2098</t>
  </si>
  <si>
    <t>Co13-2099</t>
  </si>
  <si>
    <t>Co13-2100</t>
  </si>
  <si>
    <t>Co13-2101</t>
  </si>
  <si>
    <t>Co13-2102</t>
  </si>
  <si>
    <t>Co13-2103</t>
  </si>
  <si>
    <t>Co13-2104</t>
  </si>
  <si>
    <t>Co13-2105</t>
  </si>
  <si>
    <t>Co13-2106</t>
  </si>
  <si>
    <t>Co13-2107</t>
  </si>
  <si>
    <t>Co13-2108</t>
  </si>
  <si>
    <t>Co13-2109</t>
  </si>
  <si>
    <t>Co13-2110</t>
  </si>
  <si>
    <t>Co13-2111</t>
  </si>
  <si>
    <t>Co13-2114</t>
  </si>
  <si>
    <t>Co13-2115</t>
  </si>
  <si>
    <t>Co13-2119</t>
  </si>
  <si>
    <t>Co13-2121</t>
  </si>
  <si>
    <t>Co13-2122</t>
  </si>
  <si>
    <t>Co13-2123</t>
  </si>
  <si>
    <t>Co13-2126</t>
  </si>
  <si>
    <t>Co13-2127</t>
  </si>
  <si>
    <t>Co13-2131</t>
  </si>
  <si>
    <t>Co13-2132</t>
  </si>
  <si>
    <t>Co13-2133</t>
  </si>
  <si>
    <t>Co13-2134</t>
  </si>
  <si>
    <t>Co13-2135</t>
  </si>
  <si>
    <t>Co13-2136</t>
  </si>
  <si>
    <t>Co13-2137</t>
  </si>
  <si>
    <t>Co13-2142</t>
  </si>
  <si>
    <t>Co13-2143</t>
  </si>
  <si>
    <t>Co13-2144</t>
  </si>
  <si>
    <t>Co13-Tg1</t>
  </si>
  <si>
    <t>Co13-2084</t>
  </si>
  <si>
    <t>Co13-2085</t>
  </si>
  <si>
    <t>Co13-2086</t>
  </si>
  <si>
    <t>Co13-2087</t>
  </si>
  <si>
    <t>Co13-2093</t>
  </si>
  <si>
    <t>Co13-2112</t>
  </si>
  <si>
    <t>Co13-2116</t>
  </si>
  <si>
    <t>Co13-2117</t>
  </si>
  <si>
    <t>Co13-2124</t>
  </si>
  <si>
    <t>Co13-2125</t>
  </si>
  <si>
    <t>Co13-2128</t>
  </si>
  <si>
    <t>Co13-2129</t>
  </si>
  <si>
    <t>Co13-2130</t>
  </si>
  <si>
    <t>Co13-2139</t>
  </si>
  <si>
    <t>Co13-2140</t>
  </si>
  <si>
    <t>Co13-2141</t>
  </si>
  <si>
    <t>Co13-2145</t>
  </si>
  <si>
    <t>Co13-2146</t>
  </si>
  <si>
    <t>Co13-2147</t>
  </si>
  <si>
    <t>Co13-2149</t>
  </si>
  <si>
    <t>Co13-2150</t>
  </si>
  <si>
    <t>Co13-2120</t>
  </si>
  <si>
    <t>Co13-2092</t>
  </si>
  <si>
    <t>Co13-2184</t>
  </si>
  <si>
    <t>Genotipo dudoso (volver a checar lectura)</t>
  </si>
  <si>
    <t>Co09-SF301</t>
  </si>
  <si>
    <t>Co09-SF302</t>
  </si>
  <si>
    <t>Co09-SF303</t>
  </si>
  <si>
    <t>Co09-SF304</t>
  </si>
  <si>
    <t>Co09-SF307</t>
  </si>
  <si>
    <t>Co09-SF308</t>
  </si>
  <si>
    <t>Co09-SF309</t>
  </si>
  <si>
    <t>Co09-SF310</t>
  </si>
  <si>
    <t>Co09-SF311</t>
  </si>
  <si>
    <t>Co09-SF324</t>
  </si>
  <si>
    <t>Co09-SF328</t>
  </si>
  <si>
    <t>Co09-SF331</t>
  </si>
  <si>
    <t>Co09-SF335</t>
  </si>
  <si>
    <t>Co09-SF341</t>
  </si>
  <si>
    <t>Co09-SF349</t>
  </si>
  <si>
    <t>Co13-2082</t>
  </si>
  <si>
    <t>Sc002</t>
  </si>
  <si>
    <t>Sc003c</t>
  </si>
  <si>
    <t>Sc003t</t>
  </si>
  <si>
    <t>Sc006</t>
  </si>
  <si>
    <t>Sc012</t>
  </si>
  <si>
    <t>Sc013</t>
  </si>
  <si>
    <t>Sc014</t>
  </si>
  <si>
    <t>Sc018</t>
  </si>
  <si>
    <t>Sc020</t>
  </si>
  <si>
    <t>Sc418</t>
  </si>
  <si>
    <t>Sc423</t>
  </si>
  <si>
    <t>Sc554</t>
  </si>
  <si>
    <t>Sc609</t>
  </si>
  <si>
    <t>Sc800</t>
  </si>
  <si>
    <t>Sc904</t>
  </si>
  <si>
    <t>Lectura</t>
  </si>
  <si>
    <t>237.5</t>
  </si>
  <si>
    <t>258.2</t>
  </si>
  <si>
    <t>241.7</t>
  </si>
  <si>
    <t>250.3</t>
  </si>
  <si>
    <t>166.5</t>
  </si>
  <si>
    <t>166.7</t>
  </si>
  <si>
    <t>166.6</t>
  </si>
  <si>
    <t>168.4</t>
  </si>
  <si>
    <t>168.5</t>
  </si>
  <si>
    <t>179.5</t>
  </si>
  <si>
    <t>112.8</t>
  </si>
  <si>
    <t>132</t>
  </si>
  <si>
    <t>114.6</t>
  </si>
  <si>
    <t>135.7</t>
  </si>
  <si>
    <t>122.5</t>
  </si>
  <si>
    <t>128.3</t>
  </si>
  <si>
    <t>120.6</t>
  </si>
  <si>
    <t>135.8</t>
  </si>
  <si>
    <t>130</t>
  </si>
  <si>
    <t>137.5</t>
  </si>
  <si>
    <t>133.8</t>
  </si>
  <si>
    <t>192.4</t>
  </si>
  <si>
    <t>175.8</t>
  </si>
  <si>
    <t>200.8</t>
  </si>
  <si>
    <t>177.9</t>
  </si>
  <si>
    <t>270.1</t>
  </si>
  <si>
    <t>270</t>
  </si>
  <si>
    <t>261.7</t>
  </si>
  <si>
    <t>274.2</t>
  </si>
  <si>
    <t>261.6</t>
  </si>
  <si>
    <t>265.9</t>
  </si>
  <si>
    <t>269.9</t>
  </si>
  <si>
    <t>162.7</t>
  </si>
  <si>
    <t>155.9</t>
  </si>
  <si>
    <t>156.9</t>
  </si>
  <si>
    <t>252.8</t>
  </si>
  <si>
    <t>256.9</t>
  </si>
  <si>
    <t>246.7</t>
  </si>
  <si>
    <t>252.9</t>
  </si>
  <si>
    <t>252.7</t>
  </si>
  <si>
    <t>254.7</t>
  </si>
  <si>
    <t>248.8</t>
  </si>
  <si>
    <t>121.5</t>
  </si>
  <si>
    <t>115.7</t>
  </si>
  <si>
    <t>113.7</t>
  </si>
  <si>
    <t>119.5</t>
  </si>
  <si>
    <t>113.8</t>
  </si>
  <si>
    <t>131.2</t>
  </si>
  <si>
    <t>117.7</t>
  </si>
  <si>
    <t>176.5</t>
  </si>
  <si>
    <t>192.7</t>
  </si>
  <si>
    <t>237.6</t>
  </si>
  <si>
    <t>256.6</t>
  </si>
  <si>
    <t>175.7</t>
  </si>
  <si>
    <t>186.2</t>
  </si>
  <si>
    <t>144.9</t>
  </si>
  <si>
    <t>148.9</t>
  </si>
  <si>
    <t>163.3</t>
  </si>
  <si>
    <t>177</t>
  </si>
  <si>
    <t>180.7</t>
  </si>
  <si>
    <t>192.6</t>
  </si>
  <si>
    <t>166.4</t>
  </si>
  <si>
    <t>270.2</t>
  </si>
  <si>
    <t>253.3</t>
  </si>
  <si>
    <t>259.1</t>
  </si>
  <si>
    <t>174.3</t>
  </si>
  <si>
    <t>179.4</t>
  </si>
  <si>
    <t>194.7</t>
  </si>
  <si>
    <t>198.8</t>
  </si>
  <si>
    <t>255.3</t>
  </si>
  <si>
    <t>153.6</t>
  </si>
  <si>
    <t>155.5</t>
  </si>
  <si>
    <t>155.6</t>
  </si>
  <si>
    <t>167.2</t>
  </si>
  <si>
    <t>161.4</t>
  </si>
  <si>
    <t>257.8</t>
  </si>
  <si>
    <t>266.4</t>
  </si>
  <si>
    <t>177.7</t>
  </si>
  <si>
    <t>183.9</t>
  </si>
  <si>
    <t>145.1</t>
  </si>
  <si>
    <t>159.7</t>
  </si>
  <si>
    <t>134.4</t>
  </si>
  <si>
    <t>138.6</t>
  </si>
  <si>
    <t>237.7</t>
  </si>
  <si>
    <t>241.8</t>
  </si>
  <si>
    <t>192</t>
  </si>
  <si>
    <t>201.8</t>
  </si>
  <si>
    <t>171.8</t>
  </si>
  <si>
    <t>175.9</t>
  </si>
  <si>
    <t>164.6</t>
  </si>
  <si>
    <t>134.5</t>
  </si>
  <si>
    <t>220.6</t>
  </si>
  <si>
    <t>192.1</t>
  </si>
  <si>
    <t>198</t>
  </si>
  <si>
    <t>173.7</t>
  </si>
  <si>
    <t>265.2</t>
  </si>
  <si>
    <t>273.5</t>
  </si>
  <si>
    <t>177.8</t>
  </si>
  <si>
    <t>188.3</t>
  </si>
  <si>
    <t>158.7</t>
  </si>
  <si>
    <t>134.6</t>
  </si>
  <si>
    <t>180.5</t>
  </si>
  <si>
    <t>210.5</t>
  </si>
  <si>
    <t>239.5</t>
  </si>
  <si>
    <t>192.5</t>
  </si>
  <si>
    <t>173.8</t>
  </si>
  <si>
    <t>152.9</t>
  </si>
  <si>
    <t>138.7</t>
  </si>
  <si>
    <t>172.6</t>
  </si>
  <si>
    <t>194.8</t>
  </si>
  <si>
    <t>171.7</t>
  </si>
  <si>
    <t>182</t>
  </si>
  <si>
    <t>150.7</t>
  </si>
  <si>
    <t>152.7</t>
  </si>
  <si>
    <t>180.8</t>
  </si>
  <si>
    <t>250.5</t>
  </si>
  <si>
    <t>192.2</t>
  </si>
  <si>
    <t>161.2</t>
  </si>
  <si>
    <t>176.8</t>
  </si>
  <si>
    <t>186.9</t>
  </si>
  <si>
    <t>244.1</t>
  </si>
  <si>
    <t>272.8</t>
  </si>
  <si>
    <t>323.1</t>
  </si>
  <si>
    <t>180.6</t>
  </si>
  <si>
    <t>242</t>
  </si>
  <si>
    <t>252.5</t>
  </si>
  <si>
    <t>251.5</t>
  </si>
  <si>
    <t>166.8</t>
  </si>
  <si>
    <t>255.5</t>
  </si>
  <si>
    <t>174.5</t>
  </si>
  <si>
    <t>179.6</t>
  </si>
  <si>
    <t>126.2</t>
  </si>
  <si>
    <t>130.1</t>
  </si>
  <si>
    <t>174.2</t>
  </si>
  <si>
    <t>176.4</t>
  </si>
  <si>
    <t>124.1</t>
  </si>
  <si>
    <t>139.5</t>
  </si>
  <si>
    <t>176.3</t>
  </si>
  <si>
    <t>178.5</t>
  </si>
  <si>
    <t>156.8</t>
  </si>
  <si>
    <t>180.9</t>
  </si>
  <si>
    <t>184.6</t>
  </si>
  <si>
    <t>166.1</t>
  </si>
  <si>
    <t>168.1</t>
  </si>
  <si>
    <t>266.1</t>
  </si>
  <si>
    <t>168.6</t>
  </si>
  <si>
    <t>188.2</t>
  </si>
  <si>
    <t>257.3</t>
  </si>
  <si>
    <t>174.4</t>
  </si>
  <si>
    <t>191</t>
  </si>
  <si>
    <t>169.2</t>
  </si>
  <si>
    <t>120.4</t>
  </si>
  <si>
    <t>139.6</t>
  </si>
  <si>
    <t>174.1</t>
  </si>
  <si>
    <t>162.6</t>
  </si>
  <si>
    <t>184.7</t>
  </si>
  <si>
    <t>214.4</t>
  </si>
  <si>
    <t>155.7</t>
  </si>
  <si>
    <t>161.9</t>
  </si>
  <si>
    <t>248.2</t>
  </si>
  <si>
    <t>274.3</t>
  </si>
  <si>
    <t>200.1</t>
  </si>
  <si>
    <t>249.4</t>
  </si>
  <si>
    <t>255.4</t>
  </si>
  <si>
    <t>176.2</t>
  </si>
  <si>
    <t>129.9</t>
  </si>
  <si>
    <t>143.4</t>
  </si>
  <si>
    <t>146.8</t>
  </si>
  <si>
    <t>151.9</t>
  </si>
  <si>
    <t>172.7</t>
  </si>
  <si>
    <t>154</t>
  </si>
  <si>
    <t>168.3</t>
  </si>
  <si>
    <t>261.1</t>
  </si>
  <si>
    <t>118.6</t>
  </si>
  <si>
    <t>131.9</t>
  </si>
  <si>
    <t>192.9</t>
  </si>
  <si>
    <t>167.4</t>
  </si>
  <si>
    <t>178.6</t>
  </si>
  <si>
    <t>149</t>
  </si>
  <si>
    <t>136.6</t>
  </si>
  <si>
    <t>179</t>
  </si>
  <si>
    <t>162.4</t>
  </si>
  <si>
    <t>170.4</t>
  </si>
  <si>
    <t>239.7</t>
  </si>
  <si>
    <t>182.6</t>
  </si>
  <si>
    <t>196.1</t>
  </si>
  <si>
    <t>126.1</t>
  </si>
  <si>
    <t>188.8</t>
  </si>
  <si>
    <t>160.6</t>
  </si>
  <si>
    <t>241.9</t>
  </si>
  <si>
    <t>251.4</t>
  </si>
  <si>
    <t>253.2</t>
  </si>
  <si>
    <t>274.5</t>
  </si>
  <si>
    <t>156.7</t>
  </si>
  <si>
    <t>160.7</t>
  </si>
  <si>
    <t>163.4</t>
  </si>
  <si>
    <t>189.5</t>
  </si>
  <si>
    <t>190.5</t>
  </si>
  <si>
    <t>164</t>
  </si>
  <si>
    <t>170.1</t>
  </si>
  <si>
    <t>252.4</t>
  </si>
  <si>
    <t>196</t>
  </si>
  <si>
    <t>257.1</t>
  </si>
  <si>
    <t>123.6</t>
  </si>
  <si>
    <t>160.8</t>
  </si>
  <si>
    <t>170.6</t>
  </si>
  <si>
    <t>187</t>
  </si>
  <si>
    <t>166</t>
  </si>
  <si>
    <t>270.4</t>
  </si>
  <si>
    <t>195.9</t>
  </si>
  <si>
    <t>257.2</t>
  </si>
  <si>
    <t>115.9</t>
  </si>
  <si>
    <t>117.8</t>
  </si>
  <si>
    <t>284.3</t>
  </si>
  <si>
    <t>299.6</t>
  </si>
  <si>
    <t>132.5</t>
  </si>
  <si>
    <t>169.3</t>
  </si>
  <si>
    <t>245.9</t>
  </si>
  <si>
    <t>242.6</t>
  </si>
  <si>
    <t>249.6</t>
  </si>
  <si>
    <t>194.1</t>
  </si>
  <si>
    <t>104</t>
  </si>
  <si>
    <t>127.4</t>
  </si>
  <si>
    <t>173.6</t>
  </si>
  <si>
    <t>184.1</t>
  </si>
  <si>
    <t>166.3</t>
  </si>
  <si>
    <t>114</t>
  </si>
  <si>
    <t>154.9</t>
  </si>
  <si>
    <t>171.2</t>
  </si>
  <si>
    <t>216.7</t>
  </si>
  <si>
    <t>248.1</t>
  </si>
  <si>
    <t>270.3</t>
  </si>
  <si>
    <t>184.4</t>
  </si>
  <si>
    <t>179.3</t>
  </si>
  <si>
    <t>164.7</t>
  </si>
  <si>
    <t>274.4</t>
  </si>
  <si>
    <t>174.7</t>
  </si>
  <si>
    <t>254.4</t>
  </si>
  <si>
    <t>155.8</t>
  </si>
  <si>
    <t>230.3</t>
  </si>
  <si>
    <t>162</t>
  </si>
  <si>
    <t>244</t>
  </si>
  <si>
    <t>250.4</t>
  </si>
  <si>
    <t>178.7</t>
  </si>
  <si>
    <t>255.6</t>
  </si>
  <si>
    <t>162.1</t>
  </si>
  <si>
    <t>180.1</t>
  </si>
  <si>
    <t>155</t>
  </si>
  <si>
    <t>157.5</t>
  </si>
  <si>
    <t>173.2</t>
  </si>
  <si>
    <t>184.8</t>
  </si>
  <si>
    <t>220.5</t>
  </si>
  <si>
    <t>198.2</t>
  </si>
  <si>
    <t>263</t>
  </si>
  <si>
    <t>132.4</t>
  </si>
  <si>
    <t>163.5</t>
  </si>
  <si>
    <t>160.1</t>
  </si>
  <si>
    <t>252.6</t>
  </si>
  <si>
    <t>259.2</t>
  </si>
  <si>
    <t>265</t>
  </si>
  <si>
    <t>208.3</t>
  </si>
  <si>
    <t>272.1</t>
  </si>
  <si>
    <t>156</t>
  </si>
  <si>
    <t>157.9</t>
  </si>
  <si>
    <t>152</t>
  </si>
  <si>
    <t>153.9</t>
  </si>
  <si>
    <t>162.8</t>
  </si>
  <si>
    <t>172.2</t>
  </si>
  <si>
    <t>172</t>
  </si>
  <si>
    <t>260.2</t>
  </si>
  <si>
    <t>285.4</t>
  </si>
  <si>
    <t>169.8</t>
  </si>
  <si>
    <t>151.2</t>
  </si>
  <si>
    <t>159</t>
  </si>
  <si>
    <t>134.9</t>
  </si>
  <si>
    <t>139.1</t>
  </si>
  <si>
    <t>156.3</t>
  </si>
  <si>
    <t>200.6</t>
  </si>
  <si>
    <t>258.3</t>
  </si>
  <si>
    <t>270.7</t>
  </si>
  <si>
    <t>277</t>
  </si>
  <si>
    <t>277.7</t>
  </si>
  <si>
    <t>318.1</t>
  </si>
  <si>
    <t>158.8</t>
  </si>
  <si>
    <t>134.8</t>
  </si>
  <si>
    <t>136.8</t>
  </si>
  <si>
    <t>250.7</t>
  </si>
  <si>
    <t>170.3</t>
  </si>
  <si>
    <t>Genotipo comprobado por al menos una repetición de pcr independiente de dicha muestra</t>
  </si>
  <si>
    <t>279.6</t>
  </si>
  <si>
    <t>283.8</t>
  </si>
  <si>
    <t>154.1</t>
  </si>
  <si>
    <t>162.9</t>
  </si>
  <si>
    <t>250.2</t>
  </si>
  <si>
    <t>251.7</t>
  </si>
  <si>
    <t>259.3</t>
  </si>
  <si>
    <t>130.2</t>
  </si>
  <si>
    <t>137.9</t>
  </si>
  <si>
    <t>208.1</t>
  </si>
  <si>
    <t>258.7</t>
  </si>
  <si>
    <t>118.1</t>
  </si>
  <si>
    <t>129.6</t>
  </si>
  <si>
    <t>250.6</t>
  </si>
  <si>
    <t>256.7</t>
  </si>
  <si>
    <t>260.8</t>
  </si>
  <si>
    <t>254.6</t>
  </si>
  <si>
    <t>179.7</t>
  </si>
  <si>
    <t>158</t>
  </si>
  <si>
    <t>136.9</t>
  </si>
  <si>
    <t>144.8</t>
  </si>
  <si>
    <t>250.8</t>
  </si>
  <si>
    <t>251.8</t>
  </si>
  <si>
    <t>161.7</t>
  </si>
  <si>
    <t>182.7</t>
  </si>
  <si>
    <t>168.7</t>
  </si>
  <si>
    <t>289.4</t>
  </si>
  <si>
    <t>161.3</t>
  </si>
  <si>
    <t>174.6</t>
  </si>
  <si>
    <t>260.7</t>
  </si>
  <si>
    <t>253.9</t>
  </si>
  <si>
    <t>256</t>
  </si>
  <si>
    <t>268.4</t>
  </si>
  <si>
    <t>274.8</t>
  </si>
  <si>
    <t>172.3</t>
  </si>
  <si>
    <t>141.4</t>
  </si>
  <si>
    <t>169.4</t>
  </si>
  <si>
    <t>146.6</t>
  </si>
  <si>
    <t>276.8</t>
  </si>
  <si>
    <t>260.1</t>
  </si>
  <si>
    <t>270.6</t>
  </si>
  <si>
    <t>259</t>
  </si>
  <si>
    <t>285.3</t>
  </si>
  <si>
    <t>262.4</t>
  </si>
  <si>
    <t>262.2</t>
  </si>
  <si>
    <t>280.2</t>
  </si>
  <si>
    <t>182.8</t>
  </si>
  <si>
    <t>184.9</t>
  </si>
  <si>
    <t>149.8</t>
  </si>
  <si>
    <t>160.3</t>
  </si>
  <si>
    <t>266.9</t>
  </si>
  <si>
    <t>264.9</t>
  </si>
  <si>
    <t>156.2</t>
  </si>
  <si>
    <t>166.9</t>
  </si>
  <si>
    <t>268.5</t>
  </si>
  <si>
    <t>274.7</t>
  </si>
  <si>
    <t>163.8</t>
  </si>
  <si>
    <t>167.6</t>
  </si>
  <si>
    <t>145.5</t>
  </si>
  <si>
    <t>147.7</t>
  </si>
  <si>
    <t>239.8</t>
  </si>
  <si>
    <t>249.8</t>
  </si>
  <si>
    <t>281</t>
  </si>
  <si>
    <t>285.2</t>
  </si>
  <si>
    <t>254.5</t>
  </si>
  <si>
    <t>115</t>
  </si>
  <si>
    <t>167.8</t>
  </si>
  <si>
    <t>238.2</t>
  </si>
  <si>
    <t>255.9</t>
  </si>
  <si>
    <t>262.3</t>
  </si>
  <si>
    <t>252</t>
  </si>
  <si>
    <t>262.1</t>
  </si>
  <si>
    <t>272.6</t>
  </si>
  <si>
    <t>270.5</t>
  </si>
  <si>
    <t>259.9</t>
  </si>
  <si>
    <t>258</t>
  </si>
  <si>
    <t>255.7</t>
  </si>
  <si>
    <t>264.3</t>
  </si>
  <si>
    <t>253.8</t>
  </si>
  <si>
    <t>287.3</t>
  </si>
  <si>
    <t>255.8</t>
  </si>
  <si>
    <t>274.6</t>
  </si>
  <si>
    <t>260</t>
  </si>
  <si>
    <t>157.8</t>
  </si>
  <si>
    <t>157.7</t>
  </si>
  <si>
    <t>147.5</t>
  </si>
  <si>
    <t>158.2</t>
  </si>
  <si>
    <t>158.3</t>
  </si>
  <si>
    <t>134</t>
  </si>
  <si>
    <t>133.7</t>
  </si>
  <si>
    <t>133.6</t>
  </si>
  <si>
    <t>139.3</t>
  </si>
  <si>
    <t>141.3</t>
  </si>
  <si>
    <t>151.7</t>
  </si>
  <si>
    <t>148.4</t>
  </si>
  <si>
    <t>144.4</t>
  </si>
  <si>
    <t>148.7</t>
  </si>
  <si>
    <t>142.5</t>
  </si>
  <si>
    <t>140.8</t>
  </si>
  <si>
    <t>148.6</t>
  </si>
  <si>
    <t>146.9</t>
  </si>
  <si>
    <t>246.1</t>
  </si>
  <si>
    <t>239.9</t>
  </si>
  <si>
    <t>240.1</t>
  </si>
  <si>
    <t>236.2</t>
  </si>
  <si>
    <t>250</t>
  </si>
  <si>
    <t>251.6</t>
  </si>
  <si>
    <t>246.5</t>
  </si>
  <si>
    <t>165.5</t>
  </si>
  <si>
    <t>165.8</t>
  </si>
  <si>
    <t>189</t>
  </si>
  <si>
    <t>258.6</t>
  </si>
  <si>
    <t>175.2</t>
  </si>
  <si>
    <t>175.4</t>
  </si>
  <si>
    <t>142.1</t>
  </si>
  <si>
    <t>175.3</t>
  </si>
  <si>
    <t>124.4</t>
  </si>
  <si>
    <t>261.8</t>
  </si>
  <si>
    <t>299.7</t>
  </si>
  <si>
    <t>264.1</t>
  </si>
  <si>
    <t>342.8</t>
  </si>
  <si>
    <t>245.8</t>
  </si>
  <si>
    <t>247.8</t>
  </si>
  <si>
    <t>115.8</t>
  </si>
  <si>
    <t>81.9</t>
  </si>
  <si>
    <t>107.8</t>
  </si>
  <si>
    <t>111.9</t>
  </si>
  <si>
    <t>278.7</t>
  </si>
  <si>
    <t>262</t>
  </si>
  <si>
    <t>297.6</t>
  </si>
  <si>
    <t>268.3</t>
  </si>
  <si>
    <t>181.3</t>
  </si>
  <si>
    <t>224.6</t>
  </si>
  <si>
    <t>256.8</t>
  </si>
  <si>
    <t>105.8</t>
  </si>
  <si>
    <t>125.4</t>
  </si>
  <si>
    <t>Locus</t>
  </si>
  <si>
    <t>Alelo1</t>
  </si>
  <si>
    <t>Alelo2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</si>
</sst>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33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7FDE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Fill="1" applyAlignment="1">
      <alignment horizontal="left"/>
    </xf>
    <xf numFmtId="0" fontId="7" fillId="0" borderId="0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/>
    </xf>
    <xf numFmtId="49" fontId="9" fillId="0" borderId="0" xfId="0" applyNumberFormat="1" applyFont="1" applyFill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1" fillId="5" borderId="0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/>
    </xf>
    <xf numFmtId="0" fontId="7" fillId="5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FDEF"/>
      <color rgb="FFFFFF99"/>
      <color rgb="FFEAEAEA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1"/>
  <sheetViews>
    <sheetView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baseColWidth="10" defaultRowHeight="15" x14ac:dyDescent="0.25"/>
  <cols>
    <col min="1" max="1" width="11.42578125" style="47"/>
    <col min="2" max="2" width="20.85546875" style="47" customWidth="1"/>
    <col min="3" max="3" width="11.42578125" style="86"/>
    <col min="4" max="4" width="11.42578125" style="29"/>
    <col min="5" max="5" width="11.42578125" style="87"/>
    <col min="6" max="6" width="11.42578125" style="31"/>
    <col min="7" max="7" width="11.42578125" style="49"/>
    <col min="8" max="8" width="12.42578125" style="28" customWidth="1"/>
    <col min="9" max="9" width="11.42578125" style="50"/>
    <col min="10" max="10" width="11.42578125" style="30"/>
    <col min="11" max="11" width="11.42578125" style="86"/>
    <col min="12" max="12" width="11.42578125" style="29"/>
    <col min="13" max="13" width="11.42578125" style="87"/>
    <col min="14" max="14" width="11.42578125" style="31"/>
    <col min="15" max="15" width="11.42578125" style="49"/>
    <col min="16" max="16" width="11.42578125" style="28"/>
    <col min="17" max="17" width="11.42578125" style="50"/>
    <col min="18" max="18" width="11.42578125" style="30"/>
    <col min="19" max="19" width="12.5703125" style="86" customWidth="1"/>
    <col min="20" max="20" width="11.42578125" style="29"/>
    <col min="21" max="21" width="11.42578125" style="87"/>
    <col min="22" max="22" width="11.42578125" style="31"/>
    <col min="23" max="23" width="12.85546875" style="49" customWidth="1"/>
    <col min="24" max="24" width="11.42578125" style="28"/>
    <col min="25" max="25" width="11.42578125" style="50"/>
    <col min="26" max="26" width="11.42578125" style="30"/>
    <col min="27" max="27" width="11.42578125" style="86"/>
    <col min="28" max="28" width="11.42578125" style="29"/>
    <col min="29" max="29" width="11.42578125" style="87"/>
    <col min="30" max="30" width="11.42578125" style="31"/>
    <col min="31" max="31" width="11.42578125" style="49"/>
    <col min="32" max="32" width="11.42578125" style="51"/>
    <col min="33" max="33" width="11.42578125" style="50"/>
    <col min="34" max="34" width="11.42578125" style="52"/>
    <col min="35" max="35" width="11.42578125" style="86"/>
    <col min="36" max="36" width="11.42578125" style="29"/>
    <col min="37" max="37" width="11.42578125" style="87"/>
    <col min="38" max="38" width="11.42578125" style="31"/>
    <col min="39" max="39" width="11.42578125" style="49"/>
    <col min="40" max="40" width="11.42578125" style="28"/>
    <col min="41" max="41" width="11.42578125" style="50"/>
    <col min="42" max="42" width="11.42578125" style="30"/>
    <col min="43" max="43" width="11.42578125" style="86"/>
    <col min="44" max="44" width="11.42578125" style="29"/>
    <col min="45" max="45" width="11.42578125" style="87"/>
    <col min="46" max="46" width="11.42578125" style="31"/>
    <col min="47" max="47" width="11.42578125" style="86"/>
    <col min="48" max="48" width="11.42578125" style="29"/>
    <col min="49" max="49" width="11.42578125" style="87"/>
    <col min="50" max="50" width="11.42578125" style="31"/>
    <col min="51" max="51" width="11.42578125" style="49"/>
    <col min="52" max="52" width="11.42578125" style="28"/>
    <col min="53" max="53" width="11.42578125" style="50"/>
    <col min="54" max="54" width="11.42578125" style="30"/>
    <col min="55" max="55" width="11.42578125" style="86"/>
    <col min="56" max="56" width="11.42578125" style="29"/>
    <col min="57" max="57" width="11.42578125" style="87"/>
    <col min="58" max="58" width="11.42578125" style="31"/>
    <col min="59" max="59" width="11.42578125" style="86"/>
    <col min="60" max="60" width="11.42578125" style="29"/>
    <col min="61" max="61" width="11.42578125" style="87"/>
    <col min="62" max="62" width="11.42578125" style="31"/>
    <col min="63" max="63" width="11.42578125" style="29"/>
    <col min="64" max="16384" width="11.42578125" style="47"/>
  </cols>
  <sheetData>
    <row r="1" spans="1:65" x14ac:dyDescent="0.25">
      <c r="A1" s="47" t="s">
        <v>126</v>
      </c>
      <c r="B1" s="47" t="s">
        <v>0</v>
      </c>
      <c r="C1" s="86" t="s">
        <v>1</v>
      </c>
      <c r="D1" s="29" t="s">
        <v>239</v>
      </c>
      <c r="E1" s="87" t="s">
        <v>2</v>
      </c>
      <c r="F1" s="31" t="s">
        <v>239</v>
      </c>
      <c r="G1" s="86" t="s">
        <v>3</v>
      </c>
      <c r="H1" s="29" t="s">
        <v>239</v>
      </c>
      <c r="I1" s="87" t="s">
        <v>4</v>
      </c>
      <c r="J1" s="31" t="s">
        <v>239</v>
      </c>
      <c r="K1" s="86" t="s">
        <v>5</v>
      </c>
      <c r="L1" s="29" t="s">
        <v>239</v>
      </c>
      <c r="M1" s="87" t="s">
        <v>6</v>
      </c>
      <c r="N1" s="31" t="s">
        <v>239</v>
      </c>
      <c r="O1" s="86" t="s">
        <v>7</v>
      </c>
      <c r="P1" s="29" t="s">
        <v>239</v>
      </c>
      <c r="Q1" s="87" t="s">
        <v>8</v>
      </c>
      <c r="R1" s="31" t="s">
        <v>239</v>
      </c>
      <c r="S1" s="86" t="s">
        <v>9</v>
      </c>
      <c r="T1" s="29" t="s">
        <v>239</v>
      </c>
      <c r="U1" s="87" t="s">
        <v>10</v>
      </c>
      <c r="V1" s="31" t="s">
        <v>239</v>
      </c>
      <c r="W1" s="86" t="s">
        <v>11</v>
      </c>
      <c r="X1" s="29" t="s">
        <v>239</v>
      </c>
      <c r="Y1" s="87" t="s">
        <v>12</v>
      </c>
      <c r="Z1" s="31" t="s">
        <v>239</v>
      </c>
      <c r="AA1" s="86" t="s">
        <v>13</v>
      </c>
      <c r="AB1" s="29" t="s">
        <v>239</v>
      </c>
      <c r="AC1" s="87" t="s">
        <v>14</v>
      </c>
      <c r="AD1" s="31" t="s">
        <v>239</v>
      </c>
      <c r="AE1" s="86" t="s">
        <v>15</v>
      </c>
      <c r="AF1" s="87" t="s">
        <v>239</v>
      </c>
      <c r="AG1" s="87" t="s">
        <v>16</v>
      </c>
      <c r="AH1" s="88" t="s">
        <v>239</v>
      </c>
      <c r="AI1" s="86" t="s">
        <v>17</v>
      </c>
      <c r="AJ1" s="29" t="s">
        <v>239</v>
      </c>
      <c r="AK1" s="87" t="s">
        <v>18</v>
      </c>
      <c r="AL1" s="31" t="s">
        <v>239</v>
      </c>
      <c r="AM1" s="86" t="s">
        <v>19</v>
      </c>
      <c r="AN1" s="29" t="s">
        <v>239</v>
      </c>
      <c r="AO1" s="87" t="s">
        <v>20</v>
      </c>
      <c r="AP1" s="31" t="s">
        <v>239</v>
      </c>
      <c r="AQ1" s="86" t="s">
        <v>21</v>
      </c>
      <c r="AR1" s="29" t="s">
        <v>239</v>
      </c>
      <c r="AS1" s="87" t="s">
        <v>22</v>
      </c>
      <c r="AT1" s="31" t="s">
        <v>239</v>
      </c>
      <c r="AU1" s="86" t="s">
        <v>23</v>
      </c>
      <c r="AV1" s="29" t="s">
        <v>239</v>
      </c>
      <c r="AW1" s="87" t="s">
        <v>24</v>
      </c>
      <c r="AX1" s="31" t="s">
        <v>239</v>
      </c>
      <c r="AY1" s="86" t="s">
        <v>25</v>
      </c>
      <c r="AZ1" s="29" t="s">
        <v>239</v>
      </c>
      <c r="BA1" s="87" t="s">
        <v>26</v>
      </c>
      <c r="BB1" s="31" t="s">
        <v>239</v>
      </c>
      <c r="BC1" s="86" t="s">
        <v>27</v>
      </c>
      <c r="BD1" s="29" t="s">
        <v>239</v>
      </c>
      <c r="BE1" s="87" t="s">
        <v>28</v>
      </c>
      <c r="BF1" s="31" t="s">
        <v>239</v>
      </c>
      <c r="BG1" s="86" t="s">
        <v>29</v>
      </c>
      <c r="BH1" s="29" t="s">
        <v>239</v>
      </c>
      <c r="BI1" s="87" t="s">
        <v>30</v>
      </c>
      <c r="BJ1" s="31" t="s">
        <v>239</v>
      </c>
    </row>
    <row r="2" spans="1:65" s="1" customFormat="1" ht="15" customHeight="1" x14ac:dyDescent="0.25">
      <c r="A2" s="1">
        <v>2009</v>
      </c>
      <c r="B2" s="1" t="s">
        <v>133</v>
      </c>
      <c r="C2" s="86">
        <v>253.9</v>
      </c>
      <c r="D2" s="54" t="s">
        <v>559</v>
      </c>
      <c r="E2" s="50" t="s">
        <v>567</v>
      </c>
      <c r="F2" s="55" t="s">
        <v>567</v>
      </c>
      <c r="G2" s="86">
        <v>176.4</v>
      </c>
      <c r="H2" s="24">
        <v>156</v>
      </c>
      <c r="I2" s="87">
        <v>180.4</v>
      </c>
      <c r="J2" s="25">
        <v>160</v>
      </c>
      <c r="K2" s="86">
        <v>146.30000000000001</v>
      </c>
      <c r="L2" s="16" t="s">
        <v>577</v>
      </c>
      <c r="M2" s="87">
        <v>146.30000000000001</v>
      </c>
      <c r="N2" s="18" t="s">
        <v>577</v>
      </c>
      <c r="O2" s="86">
        <v>134.79999999999998</v>
      </c>
      <c r="P2" s="16">
        <v>133.69999999999999</v>
      </c>
      <c r="Q2" s="87">
        <v>136.79999999999998</v>
      </c>
      <c r="R2" s="18">
        <v>135.69999999999999</v>
      </c>
      <c r="S2" s="86">
        <v>154.60000000000002</v>
      </c>
      <c r="T2" s="16">
        <v>139.30000000000001</v>
      </c>
      <c r="U2" s="87">
        <v>161</v>
      </c>
      <c r="V2" s="18">
        <v>145.69999999999999</v>
      </c>
      <c r="W2" s="86">
        <v>183.9</v>
      </c>
      <c r="X2" s="16">
        <v>167.9</v>
      </c>
      <c r="Y2" s="87">
        <v>183.9</v>
      </c>
      <c r="Z2" s="18">
        <v>167.9</v>
      </c>
      <c r="AA2" s="86">
        <v>154.30000000000001</v>
      </c>
      <c r="AB2" s="24">
        <v>136.9</v>
      </c>
      <c r="AC2" s="87">
        <v>154.30000000000001</v>
      </c>
      <c r="AD2" s="25">
        <v>136.9</v>
      </c>
      <c r="AE2" s="86">
        <v>242.2</v>
      </c>
      <c r="AF2" s="19">
        <v>240</v>
      </c>
      <c r="AG2" s="87">
        <v>250.1</v>
      </c>
      <c r="AH2" s="20">
        <v>247.9</v>
      </c>
      <c r="AI2" s="89">
        <v>270.2</v>
      </c>
      <c r="AJ2" s="16" t="s">
        <v>275</v>
      </c>
      <c r="AK2" s="26">
        <v>270.2</v>
      </c>
      <c r="AL2" s="18" t="s">
        <v>275</v>
      </c>
      <c r="AM2" s="49">
        <v>250.4</v>
      </c>
      <c r="AN2" s="16">
        <v>250.6</v>
      </c>
      <c r="AO2" s="50">
        <v>250.4</v>
      </c>
      <c r="AP2" s="18">
        <v>250.6</v>
      </c>
      <c r="AQ2" s="86">
        <v>166.8</v>
      </c>
      <c r="AR2" s="16">
        <v>166.9</v>
      </c>
      <c r="AS2" s="87">
        <v>168.5</v>
      </c>
      <c r="AT2" s="18">
        <v>168.6</v>
      </c>
      <c r="AU2" s="86">
        <v>197.2</v>
      </c>
      <c r="AV2" s="54" t="s">
        <v>378</v>
      </c>
      <c r="AW2" s="87">
        <v>201.5</v>
      </c>
      <c r="AX2" s="55" t="s">
        <v>575</v>
      </c>
      <c r="AY2" s="86">
        <v>255</v>
      </c>
      <c r="AZ2" s="16" t="s">
        <v>545</v>
      </c>
      <c r="BA2" s="87">
        <v>267.29999999999995</v>
      </c>
      <c r="BB2" s="18" t="s">
        <v>579</v>
      </c>
      <c r="BC2" s="86">
        <v>174.7</v>
      </c>
      <c r="BD2" s="54">
        <v>175.5</v>
      </c>
      <c r="BE2" s="87">
        <v>179.5</v>
      </c>
      <c r="BF2" s="55">
        <v>180.3</v>
      </c>
      <c r="BG2" s="80">
        <f>BH2+18</f>
        <v>132.6</v>
      </c>
      <c r="BH2" s="16" t="s">
        <v>252</v>
      </c>
      <c r="BI2" s="24">
        <f>BJ2+18</f>
        <v>139.5</v>
      </c>
      <c r="BJ2" s="18" t="s">
        <v>282</v>
      </c>
      <c r="BK2" s="3"/>
      <c r="BL2" s="9" t="s">
        <v>69</v>
      </c>
      <c r="BM2" s="9"/>
    </row>
    <row r="3" spans="1:65" s="1" customFormat="1" ht="15" customHeight="1" x14ac:dyDescent="0.25">
      <c r="A3" s="1">
        <v>2009</v>
      </c>
      <c r="B3" s="1" t="s">
        <v>141</v>
      </c>
      <c r="C3" s="90" t="str">
        <f>D3</f>
        <v>268.5</v>
      </c>
      <c r="D3" s="76" t="s">
        <v>583</v>
      </c>
      <c r="E3" s="91" t="str">
        <f>F3</f>
        <v>274.7</v>
      </c>
      <c r="F3" s="77" t="s">
        <v>584</v>
      </c>
      <c r="G3" s="90">
        <f>H3+20.3</f>
        <v>184.10000000000002</v>
      </c>
      <c r="H3" s="72" t="s">
        <v>585</v>
      </c>
      <c r="I3" s="91">
        <f>J3+20.3</f>
        <v>187.9</v>
      </c>
      <c r="J3" s="73" t="s">
        <v>586</v>
      </c>
      <c r="K3" s="90">
        <f>L3-3.7</f>
        <v>141.80000000000001</v>
      </c>
      <c r="L3" s="68" t="s">
        <v>587</v>
      </c>
      <c r="M3" s="91">
        <f>N3-3.7</f>
        <v>144</v>
      </c>
      <c r="N3" s="70" t="s">
        <v>588</v>
      </c>
      <c r="O3" s="90">
        <f>P3+1</f>
        <v>134.6</v>
      </c>
      <c r="P3" s="68">
        <v>133.6</v>
      </c>
      <c r="Q3" s="91">
        <f>R3+1</f>
        <v>136.5</v>
      </c>
      <c r="R3" s="70">
        <v>135.5</v>
      </c>
      <c r="S3" s="90">
        <f>T3+15.5</f>
        <v>167.4</v>
      </c>
      <c r="T3" s="68">
        <v>151.9</v>
      </c>
      <c r="U3" s="91">
        <f>V3+15.5</f>
        <v>171.6</v>
      </c>
      <c r="V3" s="70">
        <v>156.1</v>
      </c>
      <c r="W3" s="90">
        <f>X3+16.2</f>
        <v>182.1</v>
      </c>
      <c r="X3" s="68">
        <v>165.9</v>
      </c>
      <c r="Y3" s="91">
        <f>Z3+16.2</f>
        <v>183.89999999999998</v>
      </c>
      <c r="Z3" s="70">
        <v>167.7</v>
      </c>
      <c r="AA3" s="90">
        <f>AB3+17.7</f>
        <v>164.1</v>
      </c>
      <c r="AB3" s="72">
        <v>146.4</v>
      </c>
      <c r="AC3" s="91">
        <f>AD3+17.7</f>
        <v>168.39999999999998</v>
      </c>
      <c r="AD3" s="73">
        <v>150.69999999999999</v>
      </c>
      <c r="AE3" s="90">
        <f>AF3+1.6</f>
        <v>241.4</v>
      </c>
      <c r="AF3" s="74" t="s">
        <v>589</v>
      </c>
      <c r="AG3" s="91">
        <f>AH3+1.6</f>
        <v>251.4</v>
      </c>
      <c r="AH3" s="75" t="s">
        <v>590</v>
      </c>
      <c r="AI3" s="90">
        <f>AJ3-0.2</f>
        <v>269.90000000000003</v>
      </c>
      <c r="AJ3" s="76">
        <v>270.10000000000002</v>
      </c>
      <c r="AK3" s="91">
        <f>AL3-0.2</f>
        <v>269.90000000000003</v>
      </c>
      <c r="AL3" s="77">
        <v>270.10000000000002</v>
      </c>
      <c r="AM3" s="86">
        <f>AN3-0.2</f>
        <v>250.5</v>
      </c>
      <c r="AN3" s="16" t="s">
        <v>526</v>
      </c>
      <c r="AO3" s="87">
        <f>AP3-0.2</f>
        <v>251.5</v>
      </c>
      <c r="AP3" s="18" t="s">
        <v>534</v>
      </c>
      <c r="AQ3" s="90">
        <f>AR3-0.1</f>
        <v>166.70000000000002</v>
      </c>
      <c r="AR3" s="68">
        <v>166.8</v>
      </c>
      <c r="AS3" s="91">
        <f>AT3-0.1</f>
        <v>166.70000000000002</v>
      </c>
      <c r="AT3" s="70">
        <v>166.8</v>
      </c>
      <c r="AU3" s="90">
        <f>AV3+18.6</f>
        <v>199.1</v>
      </c>
      <c r="AV3" s="76" t="s">
        <v>341</v>
      </c>
      <c r="AW3" s="91">
        <f>AX3+18.6</f>
        <v>201.2</v>
      </c>
      <c r="AX3" s="77" t="s">
        <v>424</v>
      </c>
      <c r="AY3" s="90">
        <f>AZ3+0.6</f>
        <v>251.1</v>
      </c>
      <c r="AZ3" s="68" t="s">
        <v>355</v>
      </c>
      <c r="BA3" s="91">
        <f>BB3+0.6</f>
        <v>255.1</v>
      </c>
      <c r="BB3" s="70" t="s">
        <v>593</v>
      </c>
      <c r="BC3" s="90">
        <f>BD3-0.9</f>
        <v>179.1</v>
      </c>
      <c r="BD3" s="76">
        <v>180</v>
      </c>
      <c r="BE3" s="91">
        <f>BF3-0.9</f>
        <v>179.1</v>
      </c>
      <c r="BF3" s="77">
        <v>180</v>
      </c>
      <c r="BG3" s="86">
        <f>BH3-0.5</f>
        <v>114.5</v>
      </c>
      <c r="BH3" s="54" t="s">
        <v>594</v>
      </c>
      <c r="BI3" s="87">
        <f>BJ3-0.5</f>
        <v>163.5</v>
      </c>
      <c r="BJ3" s="55" t="s">
        <v>438</v>
      </c>
      <c r="BK3" s="3"/>
      <c r="BL3" s="9" t="s">
        <v>104</v>
      </c>
      <c r="BM3" s="9"/>
    </row>
    <row r="4" spans="1:65" s="1" customFormat="1" ht="15" customHeight="1" x14ac:dyDescent="0.25">
      <c r="A4" s="1">
        <v>2009</v>
      </c>
      <c r="B4" s="1" t="s">
        <v>142</v>
      </c>
      <c r="C4" s="53">
        <f>D4-0.1</f>
        <v>255.8</v>
      </c>
      <c r="D4" s="92" t="s">
        <v>597</v>
      </c>
      <c r="E4" s="28">
        <f>F4-0.1</f>
        <v>270.39999999999998</v>
      </c>
      <c r="F4" s="55">
        <v>270.5</v>
      </c>
      <c r="G4" s="53">
        <f>H4+20.6</f>
        <v>174.6</v>
      </c>
      <c r="H4" s="28" t="s">
        <v>410</v>
      </c>
      <c r="I4" s="28">
        <f>J4+20.6</f>
        <v>194.2</v>
      </c>
      <c r="J4" s="27">
        <v>173.6</v>
      </c>
      <c r="K4" s="53">
        <f>L4-2.9</f>
        <v>153</v>
      </c>
      <c r="L4" s="81" t="s">
        <v>273</v>
      </c>
      <c r="M4" s="28">
        <f>N4-2.9</f>
        <v>161.4</v>
      </c>
      <c r="N4" s="22">
        <v>164.3</v>
      </c>
      <c r="O4" s="53">
        <f>P4+1.1</f>
        <v>135.1</v>
      </c>
      <c r="P4" s="81" t="s">
        <v>617</v>
      </c>
      <c r="Q4" s="28">
        <f>R4+1.1</f>
        <v>135.1</v>
      </c>
      <c r="R4" s="22">
        <v>134</v>
      </c>
      <c r="S4" s="53">
        <f>T4+15.5</f>
        <v>169.6</v>
      </c>
      <c r="T4" s="81" t="s">
        <v>531</v>
      </c>
      <c r="U4" s="28">
        <f>V4+15.5</f>
        <v>173.9</v>
      </c>
      <c r="V4" s="22">
        <v>158.4</v>
      </c>
      <c r="W4" s="53">
        <f>X4+16.2</f>
        <v>187.89999999999998</v>
      </c>
      <c r="X4" s="81" t="s">
        <v>350</v>
      </c>
      <c r="Y4" s="28">
        <f>Z4+16.2</f>
        <v>192</v>
      </c>
      <c r="Z4" s="22">
        <v>175.8</v>
      </c>
      <c r="AA4" s="85">
        <f>AB4+17.7</f>
        <v>151.5</v>
      </c>
      <c r="AB4" s="72">
        <v>133.80000000000001</v>
      </c>
      <c r="AC4" s="72">
        <f>AD4+17.7</f>
        <v>168</v>
      </c>
      <c r="AD4" s="73">
        <v>150.30000000000001</v>
      </c>
      <c r="AE4" s="53">
        <f>AF4+1.7</f>
        <v>247.79999999999998</v>
      </c>
      <c r="AF4" s="51" t="s">
        <v>630</v>
      </c>
      <c r="AG4" s="28">
        <f>AH4+1.7</f>
        <v>251.7</v>
      </c>
      <c r="AH4" s="59">
        <v>250</v>
      </c>
      <c r="AI4" s="85">
        <v>270.2</v>
      </c>
      <c r="AJ4" s="68" t="s">
        <v>275</v>
      </c>
      <c r="AK4" s="72">
        <v>270.2</v>
      </c>
      <c r="AL4" s="70" t="s">
        <v>275</v>
      </c>
      <c r="AM4" s="53">
        <f>AN4-0.3</f>
        <v>251.39999999999998</v>
      </c>
      <c r="AN4" s="81" t="s">
        <v>534</v>
      </c>
      <c r="AO4" s="28">
        <f>AP4-0.3</f>
        <v>252.39999999999998</v>
      </c>
      <c r="AP4" s="22">
        <v>252.7</v>
      </c>
      <c r="AQ4" s="53">
        <f>AR4-0.1</f>
        <v>166.70000000000002</v>
      </c>
      <c r="AR4" s="81" t="s">
        <v>367</v>
      </c>
      <c r="AS4" s="28">
        <f>AT4-0.1</f>
        <v>168.4</v>
      </c>
      <c r="AT4" s="22">
        <v>168.5</v>
      </c>
      <c r="AU4" s="53">
        <f>AV4+18.8</f>
        <v>193</v>
      </c>
      <c r="AV4" s="92" t="s">
        <v>373</v>
      </c>
      <c r="AW4" s="28">
        <f>AX4+18.8</f>
        <v>224.70000000000002</v>
      </c>
      <c r="AX4" s="55">
        <v>205.9</v>
      </c>
      <c r="AY4" s="53">
        <f>AZ4+1</f>
        <v>259.60000000000002</v>
      </c>
      <c r="AZ4" s="81" t="s">
        <v>640</v>
      </c>
      <c r="BA4" s="28">
        <f>BB4+1</f>
        <v>267.8</v>
      </c>
      <c r="BB4" s="22">
        <v>266.8</v>
      </c>
      <c r="BC4" s="53">
        <f>BD4-0.8</f>
        <v>174.39999999999998</v>
      </c>
      <c r="BD4" s="83" t="s">
        <v>641</v>
      </c>
      <c r="BE4" s="28">
        <f>BF4-0.8</f>
        <v>179.39999999999998</v>
      </c>
      <c r="BF4" s="66">
        <v>180.2</v>
      </c>
      <c r="BG4" s="80">
        <f>BH4+18</f>
        <v>133.69999999999999</v>
      </c>
      <c r="BH4" s="16" t="s">
        <v>283</v>
      </c>
      <c r="BI4" s="24">
        <f>BJ4+18</f>
        <v>139.5</v>
      </c>
      <c r="BJ4" s="18" t="s">
        <v>282</v>
      </c>
      <c r="BK4" s="3"/>
      <c r="BL4" s="5"/>
      <c r="BM4" s="4" t="s">
        <v>207</v>
      </c>
    </row>
    <row r="5" spans="1:65" s="7" customFormat="1" ht="15" customHeight="1" x14ac:dyDescent="0.25">
      <c r="A5" s="7">
        <v>2009</v>
      </c>
      <c r="B5" s="1" t="s">
        <v>105</v>
      </c>
      <c r="C5" s="53">
        <v>260.09999999999997</v>
      </c>
      <c r="D5" s="54" t="s">
        <v>509</v>
      </c>
      <c r="E5" s="28">
        <v>285.29999999999995</v>
      </c>
      <c r="F5" s="55" t="s">
        <v>510</v>
      </c>
      <c r="G5" s="53">
        <v>184.4</v>
      </c>
      <c r="H5" s="24" t="s">
        <v>438</v>
      </c>
      <c r="I5" s="28">
        <v>190.20000000000002</v>
      </c>
      <c r="J5" s="25" t="s">
        <v>511</v>
      </c>
      <c r="K5" s="53">
        <v>151</v>
      </c>
      <c r="L5" s="16" t="s">
        <v>512</v>
      </c>
      <c r="M5" s="28">
        <v>158.80000000000001</v>
      </c>
      <c r="N5" s="18" t="s">
        <v>513</v>
      </c>
      <c r="O5" s="53">
        <v>134.6</v>
      </c>
      <c r="P5" s="16" t="s">
        <v>514</v>
      </c>
      <c r="Q5" s="28">
        <v>138.79999999999998</v>
      </c>
      <c r="R5" s="18" t="s">
        <v>515</v>
      </c>
      <c r="S5" s="53">
        <v>171.60000000000002</v>
      </c>
      <c r="T5" s="16" t="s">
        <v>516</v>
      </c>
      <c r="U5" s="28">
        <v>178</v>
      </c>
      <c r="V5" s="18" t="s">
        <v>272</v>
      </c>
      <c r="W5" s="53">
        <v>190.1</v>
      </c>
      <c r="X5" s="16" t="s">
        <v>393</v>
      </c>
      <c r="Y5" s="28">
        <v>216.6</v>
      </c>
      <c r="Z5" s="18" t="s">
        <v>517</v>
      </c>
      <c r="AA5" s="53">
        <v>164.3</v>
      </c>
      <c r="AB5" s="24">
        <v>146.80000000000001</v>
      </c>
      <c r="AC5" s="28">
        <v>166.4</v>
      </c>
      <c r="AD5" s="25">
        <v>148.9</v>
      </c>
      <c r="AE5" s="53" t="s">
        <v>497</v>
      </c>
      <c r="AF5" s="19" t="s">
        <v>497</v>
      </c>
      <c r="AG5" s="28" t="s">
        <v>518</v>
      </c>
      <c r="AH5" s="20" t="s">
        <v>518</v>
      </c>
      <c r="AI5" s="53">
        <v>270.10000000000002</v>
      </c>
      <c r="AJ5" s="54">
        <v>270.3</v>
      </c>
      <c r="AK5" s="28">
        <v>270.10000000000002</v>
      </c>
      <c r="AL5" s="55">
        <v>270.3</v>
      </c>
      <c r="AM5" s="53">
        <v>250.39999999999998</v>
      </c>
      <c r="AN5" s="16">
        <v>250.7</v>
      </c>
      <c r="AO5" s="28">
        <v>251.5</v>
      </c>
      <c r="AP5" s="18">
        <v>251.8</v>
      </c>
      <c r="AQ5" s="53">
        <v>166.70000000000002</v>
      </c>
      <c r="AR5" s="16">
        <v>166.9</v>
      </c>
      <c r="AS5" s="28">
        <v>166.70000000000002</v>
      </c>
      <c r="AT5" s="18">
        <v>166.9</v>
      </c>
      <c r="AU5" s="53">
        <v>192.8</v>
      </c>
      <c r="AV5" s="54" t="s">
        <v>305</v>
      </c>
      <c r="AW5" s="28">
        <v>192.8</v>
      </c>
      <c r="AX5" s="55" t="s">
        <v>305</v>
      </c>
      <c r="AY5" s="53">
        <v>255.4</v>
      </c>
      <c r="AZ5" s="16" t="s">
        <v>484</v>
      </c>
      <c r="BA5" s="28">
        <v>255.4</v>
      </c>
      <c r="BB5" s="18" t="s">
        <v>484</v>
      </c>
      <c r="BC5" s="53">
        <v>174.4</v>
      </c>
      <c r="BD5" s="54">
        <v>175.3</v>
      </c>
      <c r="BE5" s="28">
        <v>179.4</v>
      </c>
      <c r="BF5" s="55">
        <v>180.3</v>
      </c>
      <c r="BG5" s="67">
        <v>139.6</v>
      </c>
      <c r="BH5" s="76">
        <v>139.9</v>
      </c>
      <c r="BI5" s="84">
        <v>141.5</v>
      </c>
      <c r="BJ5" s="77">
        <v>141.80000000000001</v>
      </c>
      <c r="BK5" s="3"/>
      <c r="BL5" s="6"/>
      <c r="BM5" s="4" t="s">
        <v>68</v>
      </c>
    </row>
    <row r="6" spans="1:65" s="1" customFormat="1" ht="15" customHeight="1" x14ac:dyDescent="0.25">
      <c r="A6" s="7">
        <v>2009</v>
      </c>
      <c r="B6" s="7" t="s">
        <v>117</v>
      </c>
      <c r="C6" s="15">
        <f>D6-16.8</f>
        <v>262.8</v>
      </c>
      <c r="D6" s="16" t="s">
        <v>529</v>
      </c>
      <c r="E6" s="29">
        <f>F6-16.8</f>
        <v>267</v>
      </c>
      <c r="F6" s="18" t="s">
        <v>530</v>
      </c>
      <c r="G6" s="15">
        <f>H6+20</f>
        <v>174.1</v>
      </c>
      <c r="H6" s="24" t="s">
        <v>531</v>
      </c>
      <c r="I6" s="29">
        <f>J6+20</f>
        <v>176</v>
      </c>
      <c r="J6" s="25" t="s">
        <v>502</v>
      </c>
      <c r="K6" s="15">
        <f>L6-0.1</f>
        <v>158.9</v>
      </c>
      <c r="L6" s="16" t="s">
        <v>513</v>
      </c>
      <c r="M6" s="29">
        <f>N6-0.1</f>
        <v>162.80000000000001</v>
      </c>
      <c r="N6" s="18" t="s">
        <v>532</v>
      </c>
      <c r="O6" s="15">
        <f>P6-0.3</f>
        <v>134.6</v>
      </c>
      <c r="P6" s="16" t="s">
        <v>514</v>
      </c>
      <c r="Q6" s="29">
        <f>R6-0.3</f>
        <v>134.6</v>
      </c>
      <c r="R6" s="18" t="s">
        <v>514</v>
      </c>
      <c r="S6" s="15">
        <v>167.4</v>
      </c>
      <c r="T6" s="21">
        <v>152</v>
      </c>
      <c r="U6" s="29">
        <v>169.5</v>
      </c>
      <c r="V6" s="22">
        <v>154.1</v>
      </c>
      <c r="W6" s="15">
        <f>X6+17.4</f>
        <v>180.70000000000002</v>
      </c>
      <c r="X6" s="24">
        <v>163.30000000000001</v>
      </c>
      <c r="Y6" s="29">
        <f>Z6+17.4</f>
        <v>208.1</v>
      </c>
      <c r="Z6" s="25">
        <v>190.7</v>
      </c>
      <c r="AA6" s="15">
        <f>AB6-0.2</f>
        <v>164.70000000000002</v>
      </c>
      <c r="AB6" s="24">
        <v>164.9</v>
      </c>
      <c r="AC6" s="29">
        <f>AD6-0.2</f>
        <v>166.60000000000002</v>
      </c>
      <c r="AD6" s="25">
        <v>166.8</v>
      </c>
      <c r="AE6" s="15">
        <f>AF6-0.1</f>
        <v>237.6</v>
      </c>
      <c r="AF6" s="19" t="s">
        <v>323</v>
      </c>
      <c r="AG6" s="29">
        <f>AH6-0.1</f>
        <v>250.1</v>
      </c>
      <c r="AH6" s="20" t="s">
        <v>533</v>
      </c>
      <c r="AI6" s="15">
        <f>AJ6+0.4</f>
        <v>270.29999999999995</v>
      </c>
      <c r="AJ6" s="16">
        <v>269.89999999999998</v>
      </c>
      <c r="AK6" s="29">
        <f>AL6+0.4</f>
        <v>270.29999999999995</v>
      </c>
      <c r="AL6" s="18">
        <v>269.89999999999998</v>
      </c>
      <c r="AM6" s="15">
        <f>AN6-0.2</f>
        <v>251.5</v>
      </c>
      <c r="AN6" s="16" t="s">
        <v>534</v>
      </c>
      <c r="AO6" s="29">
        <f>AP6-0.2</f>
        <v>252.5</v>
      </c>
      <c r="AP6" s="18" t="s">
        <v>279</v>
      </c>
      <c r="AQ6" s="15">
        <f>AR6-0.2</f>
        <v>166.70000000000002</v>
      </c>
      <c r="AR6" s="16">
        <v>166.9</v>
      </c>
      <c r="AS6" s="29">
        <f>AT6-0.2</f>
        <v>168.60000000000002</v>
      </c>
      <c r="AT6" s="18">
        <v>168.8</v>
      </c>
      <c r="AU6" s="15">
        <f>AV6+17.8</f>
        <v>186.20000000000002</v>
      </c>
      <c r="AV6" s="54" t="s">
        <v>247</v>
      </c>
      <c r="AW6" s="29">
        <f>AX6+17.8</f>
        <v>201.70000000000002</v>
      </c>
      <c r="AX6" s="55" t="s">
        <v>318</v>
      </c>
      <c r="AY6" s="15">
        <f>AZ6-0.4</f>
        <v>258.90000000000003</v>
      </c>
      <c r="AZ6" s="16" t="s">
        <v>535</v>
      </c>
      <c r="BA6" s="29">
        <f>BB6-0.4</f>
        <v>258.90000000000003</v>
      </c>
      <c r="BB6" s="18" t="s">
        <v>535</v>
      </c>
      <c r="BC6" s="15">
        <f>BD6-0.4</f>
        <v>164</v>
      </c>
      <c r="BD6" s="16">
        <v>164.4</v>
      </c>
      <c r="BE6" s="29">
        <f>BF6-0.4</f>
        <v>179.29999999999998</v>
      </c>
      <c r="BF6" s="18">
        <v>179.7</v>
      </c>
      <c r="BG6" s="15">
        <f>BH6-0.2</f>
        <v>132</v>
      </c>
      <c r="BH6" s="54">
        <v>132.19999999999999</v>
      </c>
      <c r="BI6" s="29">
        <f>BJ6-0.2</f>
        <v>157.4</v>
      </c>
      <c r="BJ6" s="55">
        <v>157.6</v>
      </c>
      <c r="BK6" s="3"/>
      <c r="BL6" s="11"/>
      <c r="BM6" s="9" t="s">
        <v>103</v>
      </c>
    </row>
    <row r="7" spans="1:65" s="1" customFormat="1" ht="15" customHeight="1" x14ac:dyDescent="0.25">
      <c r="A7" s="7">
        <v>2009</v>
      </c>
      <c r="B7" s="1" t="s">
        <v>113</v>
      </c>
      <c r="C7" s="15">
        <f>D7-16.8</f>
        <v>260.89999999999998</v>
      </c>
      <c r="D7" s="16" t="s">
        <v>521</v>
      </c>
      <c r="E7" s="29">
        <f>F7-16.8</f>
        <v>301.3</v>
      </c>
      <c r="F7" s="18" t="s">
        <v>522</v>
      </c>
      <c r="G7" s="15">
        <f>H7+20.5</f>
        <v>176.4</v>
      </c>
      <c r="H7" s="24" t="s">
        <v>273</v>
      </c>
      <c r="I7" s="29">
        <f>J7+20.5</f>
        <v>176.4</v>
      </c>
      <c r="J7" s="25" t="s">
        <v>273</v>
      </c>
      <c r="K7" s="53">
        <f>L7-0.1</f>
        <v>156.70000000000002</v>
      </c>
      <c r="L7" s="16" t="s">
        <v>379</v>
      </c>
      <c r="M7" s="28">
        <f>N7-0.1</f>
        <v>158.70000000000002</v>
      </c>
      <c r="N7" s="18" t="s">
        <v>523</v>
      </c>
      <c r="O7" s="53">
        <f>P7-0.3</f>
        <v>134.5</v>
      </c>
      <c r="P7" s="16" t="s">
        <v>524</v>
      </c>
      <c r="Q7" s="28">
        <f>R7-0.3</f>
        <v>136.5</v>
      </c>
      <c r="R7" s="18" t="s">
        <v>525</v>
      </c>
      <c r="S7" s="53">
        <f>T7-0.2</f>
        <v>155.5</v>
      </c>
      <c r="T7" s="16" t="s">
        <v>397</v>
      </c>
      <c r="U7" s="28">
        <f>V7-0.2</f>
        <v>155.5</v>
      </c>
      <c r="V7" s="18" t="s">
        <v>397</v>
      </c>
      <c r="W7" s="53">
        <f>X7+17.5</f>
        <v>180.7</v>
      </c>
      <c r="X7" s="24">
        <v>163.19999999999999</v>
      </c>
      <c r="Y7" s="28">
        <f>Z7+17.5</f>
        <v>194.4</v>
      </c>
      <c r="Z7" s="25">
        <v>176.9</v>
      </c>
      <c r="AA7" s="53">
        <f>AB7-0.2</f>
        <v>162.60000000000002</v>
      </c>
      <c r="AB7" s="24">
        <v>162.80000000000001</v>
      </c>
      <c r="AC7" s="28">
        <f>AD7-0.2</f>
        <v>164.70000000000002</v>
      </c>
      <c r="AD7" s="25">
        <v>164.9</v>
      </c>
      <c r="AE7" s="53" t="str">
        <f>AF7</f>
        <v>248.1</v>
      </c>
      <c r="AF7" s="19" t="s">
        <v>470</v>
      </c>
      <c r="AG7" s="28" t="str">
        <f>AH7</f>
        <v>252.5</v>
      </c>
      <c r="AH7" s="20" t="s">
        <v>365</v>
      </c>
      <c r="AI7" s="53">
        <f>AJ7+0.4</f>
        <v>270</v>
      </c>
      <c r="AJ7" s="16">
        <v>269.60000000000002</v>
      </c>
      <c r="AK7" s="28">
        <f>AL7+0.4</f>
        <v>270</v>
      </c>
      <c r="AL7" s="18">
        <v>269.60000000000002</v>
      </c>
      <c r="AM7" s="53">
        <f>AN7-0.2</f>
        <v>250.5</v>
      </c>
      <c r="AN7" s="16" t="s">
        <v>526</v>
      </c>
      <c r="AO7" s="28">
        <f>AP7-0.2</f>
        <v>250.5</v>
      </c>
      <c r="AP7" s="18" t="s">
        <v>526</v>
      </c>
      <c r="AQ7" s="53">
        <f>AR7-0.4</f>
        <v>166.4</v>
      </c>
      <c r="AR7" s="16">
        <v>166.8</v>
      </c>
      <c r="AS7" s="28">
        <f>AT7-0.4</f>
        <v>166.4</v>
      </c>
      <c r="AT7" s="18">
        <v>166.8</v>
      </c>
      <c r="AU7" s="53">
        <f>AV7+17.8</f>
        <v>188.10000000000002</v>
      </c>
      <c r="AV7" s="54" t="s">
        <v>527</v>
      </c>
      <c r="AW7" s="28">
        <f>AX7+17.8</f>
        <v>191.9</v>
      </c>
      <c r="AX7" s="55" t="s">
        <v>393</v>
      </c>
      <c r="AY7" s="53">
        <f>AZ7-0.2</f>
        <v>255.10000000000002</v>
      </c>
      <c r="AZ7" s="16" t="s">
        <v>309</v>
      </c>
      <c r="BA7" s="28">
        <f>BB7-0.2</f>
        <v>255.10000000000002</v>
      </c>
      <c r="BB7" s="18" t="s">
        <v>309</v>
      </c>
      <c r="BC7" s="53">
        <f>BD7-0.3</f>
        <v>174.2</v>
      </c>
      <c r="BD7" s="16">
        <v>174.5</v>
      </c>
      <c r="BE7" s="28">
        <f>BF7-0.3</f>
        <v>179.2</v>
      </c>
      <c r="BF7" s="18">
        <v>179.5</v>
      </c>
      <c r="BG7" s="53">
        <f>BH7-0.1</f>
        <v>120.60000000000001</v>
      </c>
      <c r="BH7" s="54">
        <v>120.7</v>
      </c>
      <c r="BI7" s="28">
        <f>BJ7-0.1</f>
        <v>137.80000000000001</v>
      </c>
      <c r="BJ7" s="55">
        <v>137.9</v>
      </c>
      <c r="BK7" s="3"/>
      <c r="BL7" s="78"/>
      <c r="BM7" s="9" t="s">
        <v>528</v>
      </c>
    </row>
    <row r="8" spans="1:65" s="1" customFormat="1" ht="15" customHeight="1" x14ac:dyDescent="0.25">
      <c r="A8" s="1">
        <v>2009</v>
      </c>
      <c r="B8" s="1" t="s">
        <v>129</v>
      </c>
      <c r="C8" s="86">
        <v>260.10000000000002</v>
      </c>
      <c r="D8" s="54" t="s">
        <v>568</v>
      </c>
      <c r="E8" s="50" t="s">
        <v>569</v>
      </c>
      <c r="F8" s="55" t="s">
        <v>569</v>
      </c>
      <c r="G8" s="86">
        <v>174.4</v>
      </c>
      <c r="H8" s="24">
        <v>154</v>
      </c>
      <c r="I8" s="87">
        <v>178.4</v>
      </c>
      <c r="J8" s="25">
        <v>158</v>
      </c>
      <c r="K8" s="86">
        <v>156.80000000000001</v>
      </c>
      <c r="L8" s="16">
        <v>160.30000000000001</v>
      </c>
      <c r="M8" s="87">
        <v>158.9</v>
      </c>
      <c r="N8" s="18">
        <v>162.4</v>
      </c>
      <c r="O8" s="86">
        <v>134.9</v>
      </c>
      <c r="P8" s="16">
        <v>133.80000000000001</v>
      </c>
      <c r="Q8" s="87">
        <v>134.9</v>
      </c>
      <c r="R8" s="18">
        <v>133.80000000000001</v>
      </c>
      <c r="S8" s="53">
        <f>T8+15.2</f>
        <v>160.5</v>
      </c>
      <c r="T8" s="16">
        <v>145.30000000000001</v>
      </c>
      <c r="U8" s="28">
        <f>V8+15.2</f>
        <v>160.5</v>
      </c>
      <c r="V8" s="18">
        <v>145.30000000000001</v>
      </c>
      <c r="W8" s="86">
        <v>200.2</v>
      </c>
      <c r="X8" s="16">
        <v>184.2</v>
      </c>
      <c r="Y8" s="87">
        <v>200.2</v>
      </c>
      <c r="Z8" s="18">
        <v>184.2</v>
      </c>
      <c r="AA8" s="86">
        <v>162</v>
      </c>
      <c r="AB8" s="24">
        <v>144.6</v>
      </c>
      <c r="AC8" s="87">
        <v>170.20000000000002</v>
      </c>
      <c r="AD8" s="25">
        <v>152.80000000000001</v>
      </c>
      <c r="AE8" s="53">
        <f>AF8+1.7</f>
        <v>241.6</v>
      </c>
      <c r="AF8" s="51" t="s">
        <v>631</v>
      </c>
      <c r="AG8" s="28">
        <f>AH8+1.7</f>
        <v>255.6</v>
      </c>
      <c r="AH8" s="59">
        <v>253.9</v>
      </c>
      <c r="AI8" s="89">
        <v>270.2</v>
      </c>
      <c r="AJ8" s="16" t="s">
        <v>275</v>
      </c>
      <c r="AK8" s="26">
        <v>274.29999999999995</v>
      </c>
      <c r="AL8" s="18" t="s">
        <v>276</v>
      </c>
      <c r="AM8" s="49">
        <v>250.5</v>
      </c>
      <c r="AN8" s="16">
        <v>250.7</v>
      </c>
      <c r="AO8" s="50">
        <v>252.5</v>
      </c>
      <c r="AP8" s="18">
        <v>252.7</v>
      </c>
      <c r="AQ8" s="86">
        <v>166.8</v>
      </c>
      <c r="AR8" s="16">
        <v>166.9</v>
      </c>
      <c r="AS8" s="87">
        <v>166.8</v>
      </c>
      <c r="AT8" s="18">
        <v>166.9</v>
      </c>
      <c r="AU8" s="86">
        <v>193</v>
      </c>
      <c r="AV8" s="54">
        <v>174.3</v>
      </c>
      <c r="AW8" s="87">
        <v>195.1</v>
      </c>
      <c r="AX8" s="55">
        <v>176.4</v>
      </c>
      <c r="AY8" s="86">
        <v>259.09999999999997</v>
      </c>
      <c r="AZ8" s="16">
        <v>258.7</v>
      </c>
      <c r="BA8" s="87">
        <v>259.09999999999997</v>
      </c>
      <c r="BB8" s="18">
        <v>258.7</v>
      </c>
      <c r="BC8" s="86">
        <v>166.29999999999998</v>
      </c>
      <c r="BD8" s="54">
        <v>167.1</v>
      </c>
      <c r="BE8" s="87">
        <v>174.5</v>
      </c>
      <c r="BF8" s="55">
        <v>175.3</v>
      </c>
      <c r="BG8" s="80">
        <f>BH8+18</f>
        <v>131.69999999999999</v>
      </c>
      <c r="BH8" s="16" t="s">
        <v>284</v>
      </c>
      <c r="BI8" s="24">
        <f>BJ8+18</f>
        <v>137.5</v>
      </c>
      <c r="BJ8" s="18" t="s">
        <v>285</v>
      </c>
      <c r="BK8" s="3"/>
      <c r="BL8" s="9"/>
      <c r="BM8" s="9"/>
    </row>
    <row r="9" spans="1:65" s="1" customFormat="1" ht="15" customHeight="1" x14ac:dyDescent="0.25">
      <c r="A9" s="7">
        <v>2009</v>
      </c>
      <c r="B9" s="1" t="s">
        <v>106</v>
      </c>
      <c r="C9" s="67">
        <v>272.59999999999997</v>
      </c>
      <c r="D9" s="76">
        <v>272.7</v>
      </c>
      <c r="E9" s="84">
        <v>281</v>
      </c>
      <c r="F9" s="77">
        <v>281.10000000000002</v>
      </c>
      <c r="G9" s="67">
        <v>178.3</v>
      </c>
      <c r="H9" s="72">
        <v>157.9</v>
      </c>
      <c r="I9" s="84">
        <v>178.3</v>
      </c>
      <c r="J9" s="73">
        <v>157.9</v>
      </c>
      <c r="K9" s="67">
        <v>156.80000000000001</v>
      </c>
      <c r="L9" s="68">
        <v>157</v>
      </c>
      <c r="M9" s="84">
        <v>160.70000000000002</v>
      </c>
      <c r="N9" s="70">
        <v>160.9</v>
      </c>
      <c r="O9" s="67">
        <v>134.6</v>
      </c>
      <c r="P9" s="68">
        <v>134.9</v>
      </c>
      <c r="Q9" s="84">
        <v>134.6</v>
      </c>
      <c r="R9" s="70">
        <v>134.9</v>
      </c>
      <c r="S9" s="67">
        <v>167.4</v>
      </c>
      <c r="T9" s="68">
        <v>152.1</v>
      </c>
      <c r="U9" s="84">
        <v>171.70000000000002</v>
      </c>
      <c r="V9" s="70">
        <v>156.4</v>
      </c>
      <c r="W9" s="67">
        <v>180.1</v>
      </c>
      <c r="X9" s="68">
        <v>164.1</v>
      </c>
      <c r="Y9" s="84">
        <v>222.9</v>
      </c>
      <c r="Z9" s="70">
        <v>206.9</v>
      </c>
      <c r="AA9" s="67">
        <v>156.4</v>
      </c>
      <c r="AB9" s="72">
        <v>138.9</v>
      </c>
      <c r="AC9" s="84">
        <v>166.4</v>
      </c>
      <c r="AD9" s="73">
        <v>148.9</v>
      </c>
      <c r="AE9" s="67">
        <v>237.6</v>
      </c>
      <c r="AF9" s="74">
        <v>237.6</v>
      </c>
      <c r="AG9" s="84">
        <v>241.8</v>
      </c>
      <c r="AH9" s="75">
        <v>241.8</v>
      </c>
      <c r="AI9" s="67">
        <v>270</v>
      </c>
      <c r="AJ9" s="76">
        <v>270.2</v>
      </c>
      <c r="AK9" s="84">
        <v>270</v>
      </c>
      <c r="AL9" s="77">
        <v>270.2</v>
      </c>
      <c r="AM9" s="67">
        <v>250.5</v>
      </c>
      <c r="AN9" s="68">
        <v>250.8</v>
      </c>
      <c r="AO9" s="84">
        <v>250.5</v>
      </c>
      <c r="AP9" s="70">
        <v>250.8</v>
      </c>
      <c r="AQ9" s="67">
        <v>166.8</v>
      </c>
      <c r="AR9" s="68">
        <v>167</v>
      </c>
      <c r="AS9" s="84">
        <v>166.8</v>
      </c>
      <c r="AT9" s="70">
        <v>167</v>
      </c>
      <c r="AU9" s="67">
        <v>192.9</v>
      </c>
      <c r="AV9" s="76">
        <v>174.4</v>
      </c>
      <c r="AW9" s="84">
        <v>205.5</v>
      </c>
      <c r="AX9" s="77">
        <v>187</v>
      </c>
      <c r="AY9" s="67">
        <v>255.3</v>
      </c>
      <c r="AZ9" s="68">
        <v>255.5</v>
      </c>
      <c r="BA9" s="84">
        <v>255.3</v>
      </c>
      <c r="BB9" s="70">
        <v>255.5</v>
      </c>
      <c r="BC9" s="67">
        <v>174.4</v>
      </c>
      <c r="BD9" s="76">
        <v>175.3</v>
      </c>
      <c r="BE9" s="84">
        <v>174.4</v>
      </c>
      <c r="BF9" s="77">
        <v>175.3</v>
      </c>
      <c r="BG9" s="67">
        <v>139.5</v>
      </c>
      <c r="BH9" s="76">
        <v>139.80000000000001</v>
      </c>
      <c r="BI9" s="84">
        <v>161</v>
      </c>
      <c r="BJ9" s="77">
        <v>161.30000000000001</v>
      </c>
      <c r="BK9" s="3"/>
      <c r="BL9" s="9"/>
      <c r="BM9" s="7"/>
    </row>
    <row r="10" spans="1:65" s="1" customFormat="1" ht="15" customHeight="1" x14ac:dyDescent="0.25">
      <c r="A10" s="1">
        <v>2009</v>
      </c>
      <c r="B10" s="1" t="s">
        <v>143</v>
      </c>
      <c r="C10" s="86">
        <f>D10</f>
        <v>262.10000000000002</v>
      </c>
      <c r="D10" s="54">
        <v>262.10000000000002</v>
      </c>
      <c r="E10" s="87">
        <f>F10</f>
        <v>268.39999999999998</v>
      </c>
      <c r="F10" s="55">
        <v>268.39999999999998</v>
      </c>
      <c r="G10" s="86">
        <f>H10+20.3</f>
        <v>178.20000000000002</v>
      </c>
      <c r="H10" s="24">
        <v>157.9</v>
      </c>
      <c r="I10" s="87">
        <f>J10+20.3</f>
        <v>178.20000000000002</v>
      </c>
      <c r="J10" s="25">
        <v>157.9</v>
      </c>
      <c r="K10" s="86">
        <f>L10-3.7</f>
        <v>144.10000000000002</v>
      </c>
      <c r="L10" s="16">
        <v>147.80000000000001</v>
      </c>
      <c r="M10" s="87">
        <f>N10-3.7</f>
        <v>162.70000000000002</v>
      </c>
      <c r="N10" s="18">
        <v>166.4</v>
      </c>
      <c r="O10" s="86">
        <f>P10+1</f>
        <v>134.69999999999999</v>
      </c>
      <c r="P10" s="21">
        <v>133.69999999999999</v>
      </c>
      <c r="Q10" s="87">
        <f>R10+1</f>
        <v>134.69999999999999</v>
      </c>
      <c r="R10" s="22">
        <v>133.69999999999999</v>
      </c>
      <c r="S10" s="86">
        <f>T10+15.5</f>
        <v>161</v>
      </c>
      <c r="T10" s="21">
        <v>145.5</v>
      </c>
      <c r="U10" s="87">
        <f>V10+15.5</f>
        <v>173.8</v>
      </c>
      <c r="V10" s="22">
        <v>158.30000000000001</v>
      </c>
      <c r="W10" s="86">
        <f>X10+16.2</f>
        <v>159.69999999999999</v>
      </c>
      <c r="X10" s="16">
        <v>143.5</v>
      </c>
      <c r="Y10" s="87">
        <f>Z10+16.2</f>
        <v>170</v>
      </c>
      <c r="Z10" s="22">
        <v>153.80000000000001</v>
      </c>
      <c r="AA10" s="86">
        <f>AB10+17.7</f>
        <v>151.6</v>
      </c>
      <c r="AB10" s="24">
        <v>133.9</v>
      </c>
      <c r="AC10" s="87">
        <f>AD10+17.7</f>
        <v>166.29999999999998</v>
      </c>
      <c r="AD10" s="25">
        <v>148.6</v>
      </c>
      <c r="AE10" s="86">
        <f>AF10+1.6</f>
        <v>237.6</v>
      </c>
      <c r="AF10" s="19">
        <v>236</v>
      </c>
      <c r="AG10" s="87">
        <f>AH10+1.6</f>
        <v>237.6</v>
      </c>
      <c r="AH10" s="20">
        <v>236</v>
      </c>
      <c r="AI10" s="85">
        <v>264.09999999999997</v>
      </c>
      <c r="AJ10" s="68" t="s">
        <v>277</v>
      </c>
      <c r="AK10" s="72">
        <v>270.3</v>
      </c>
      <c r="AL10" s="70" t="s">
        <v>278</v>
      </c>
      <c r="AM10" s="86">
        <f>AN10-0.2</f>
        <v>251.5</v>
      </c>
      <c r="AN10" s="16">
        <v>251.7</v>
      </c>
      <c r="AO10" s="87">
        <f>AP10-0.2</f>
        <v>252.4</v>
      </c>
      <c r="AP10" s="18">
        <v>252.6</v>
      </c>
      <c r="AQ10" s="86">
        <f>AR10-0.1</f>
        <v>166.70000000000002</v>
      </c>
      <c r="AR10" s="16">
        <v>166.8</v>
      </c>
      <c r="AS10" s="87">
        <f>AT10-0.1</f>
        <v>168.4</v>
      </c>
      <c r="AT10" s="18">
        <v>168.5</v>
      </c>
      <c r="AU10" s="86">
        <f>AV10+18.6</f>
        <v>192.9</v>
      </c>
      <c r="AV10" s="54">
        <v>174.3</v>
      </c>
      <c r="AW10" s="87">
        <f>AX10+18.6</f>
        <v>192.9</v>
      </c>
      <c r="AX10" s="55">
        <v>174.3</v>
      </c>
      <c r="AY10" s="86">
        <f>AZ10+0.6</f>
        <v>255.2</v>
      </c>
      <c r="AZ10" s="16">
        <v>254.6</v>
      </c>
      <c r="BA10" s="87">
        <f>BB10+0.6</f>
        <v>255.2</v>
      </c>
      <c r="BB10" s="18">
        <v>254.6</v>
      </c>
      <c r="BC10" s="86">
        <f>BD10-0.9</f>
        <v>179.2</v>
      </c>
      <c r="BD10" s="54">
        <v>180.1</v>
      </c>
      <c r="BE10" s="87">
        <f>BF10-0.9</f>
        <v>179.2</v>
      </c>
      <c r="BF10" s="55">
        <v>180.1</v>
      </c>
      <c r="BG10" s="85">
        <f>BH10+18</f>
        <v>131.80000000000001</v>
      </c>
      <c r="BH10" s="68" t="s">
        <v>286</v>
      </c>
      <c r="BI10" s="72">
        <f>BJ10+18</f>
        <v>149.19999999999999</v>
      </c>
      <c r="BJ10" s="70" t="s">
        <v>287</v>
      </c>
      <c r="BK10" s="3"/>
      <c r="BL10" s="4"/>
      <c r="BM10" s="7"/>
    </row>
    <row r="11" spans="1:65" s="1" customFormat="1" ht="15" customHeight="1" x14ac:dyDescent="0.25">
      <c r="A11" s="7">
        <v>2009</v>
      </c>
      <c r="B11" s="7" t="s">
        <v>107</v>
      </c>
      <c r="C11" s="67">
        <v>270.59999999999997</v>
      </c>
      <c r="D11" s="76" t="s">
        <v>519</v>
      </c>
      <c r="E11" s="84">
        <v>276.89999999999998</v>
      </c>
      <c r="F11" s="77" t="s">
        <v>520</v>
      </c>
      <c r="G11" s="67">
        <v>172.3</v>
      </c>
      <c r="H11" s="72">
        <v>151.9</v>
      </c>
      <c r="I11" s="84">
        <v>178.3</v>
      </c>
      <c r="J11" s="73">
        <v>157.9</v>
      </c>
      <c r="K11" s="67">
        <v>155.80000000000001</v>
      </c>
      <c r="L11" s="68">
        <v>156</v>
      </c>
      <c r="M11" s="84">
        <v>160.80000000000001</v>
      </c>
      <c r="N11" s="70">
        <v>161</v>
      </c>
      <c r="O11" s="67">
        <v>134.6</v>
      </c>
      <c r="P11" s="68">
        <v>134.9</v>
      </c>
      <c r="Q11" s="84">
        <v>134.6</v>
      </c>
      <c r="R11" s="70">
        <v>134.9</v>
      </c>
      <c r="S11" s="67">
        <v>152.60000000000002</v>
      </c>
      <c r="T11" s="68">
        <v>137.30000000000001</v>
      </c>
      <c r="U11" s="84">
        <v>158.9</v>
      </c>
      <c r="V11" s="70">
        <v>143.6</v>
      </c>
      <c r="W11" s="67">
        <v>167.5</v>
      </c>
      <c r="X11" s="68">
        <v>151.5</v>
      </c>
      <c r="Y11" s="84">
        <v>200.2</v>
      </c>
      <c r="Z11" s="70">
        <v>184.2</v>
      </c>
      <c r="AA11" s="67">
        <v>152.4</v>
      </c>
      <c r="AB11" s="72">
        <v>134.9</v>
      </c>
      <c r="AC11" s="84">
        <v>158.4</v>
      </c>
      <c r="AD11" s="73">
        <v>140.9</v>
      </c>
      <c r="AE11" s="67">
        <v>237.7</v>
      </c>
      <c r="AF11" s="74">
        <v>237.7</v>
      </c>
      <c r="AG11" s="84">
        <v>248.2</v>
      </c>
      <c r="AH11" s="75">
        <v>248.2</v>
      </c>
      <c r="AI11" s="67">
        <v>270</v>
      </c>
      <c r="AJ11" s="76">
        <v>270.2</v>
      </c>
      <c r="AK11" s="84">
        <v>270</v>
      </c>
      <c r="AL11" s="77">
        <v>270.2</v>
      </c>
      <c r="AM11" s="67">
        <v>246.29999999999998</v>
      </c>
      <c r="AN11" s="68">
        <v>246.6</v>
      </c>
      <c r="AO11" s="84">
        <v>250.5</v>
      </c>
      <c r="AP11" s="70">
        <v>250.8</v>
      </c>
      <c r="AQ11" s="67">
        <v>166.70000000000002</v>
      </c>
      <c r="AR11" s="68">
        <v>166.9</v>
      </c>
      <c r="AS11" s="84">
        <v>166.70000000000002</v>
      </c>
      <c r="AT11" s="70">
        <v>166.9</v>
      </c>
      <c r="AU11" s="67">
        <v>192.7</v>
      </c>
      <c r="AV11" s="76">
        <v>174.2</v>
      </c>
      <c r="AW11" s="84">
        <v>203.4</v>
      </c>
      <c r="AX11" s="77">
        <v>184.9</v>
      </c>
      <c r="AY11" s="67">
        <v>255.4</v>
      </c>
      <c r="AZ11" s="68">
        <v>255.6</v>
      </c>
      <c r="BA11" s="84">
        <v>255.4</v>
      </c>
      <c r="BB11" s="70">
        <v>255.6</v>
      </c>
      <c r="BC11" s="67">
        <v>162.1</v>
      </c>
      <c r="BD11" s="76">
        <v>163</v>
      </c>
      <c r="BE11" s="84">
        <v>179.6</v>
      </c>
      <c r="BF11" s="77">
        <v>180.5</v>
      </c>
      <c r="BG11" s="67">
        <v>135.69999999999999</v>
      </c>
      <c r="BH11" s="76">
        <v>136</v>
      </c>
      <c r="BI11" s="84">
        <v>145.39999999999998</v>
      </c>
      <c r="BJ11" s="77">
        <v>145.69999999999999</v>
      </c>
      <c r="BK11" s="3"/>
      <c r="BL11" s="4"/>
      <c r="BM11" s="7"/>
    </row>
    <row r="12" spans="1:65" s="1" customFormat="1" ht="15" customHeight="1" x14ac:dyDescent="0.25">
      <c r="A12" s="7">
        <v>2009</v>
      </c>
      <c r="B12" s="7" t="s">
        <v>118</v>
      </c>
      <c r="C12" s="67">
        <f>D12-16.8</f>
        <v>251.39999999999998</v>
      </c>
      <c r="D12" s="68">
        <v>268.2</v>
      </c>
      <c r="E12" s="84">
        <f>F12-16.8</f>
        <v>264.8</v>
      </c>
      <c r="F12" s="70">
        <v>281.60000000000002</v>
      </c>
      <c r="G12" s="67">
        <f>H12+20.5</f>
        <v>176.5</v>
      </c>
      <c r="H12" s="72">
        <v>156</v>
      </c>
      <c r="I12" s="84">
        <f>J12+20.5</f>
        <v>182.3</v>
      </c>
      <c r="J12" s="73">
        <v>161.80000000000001</v>
      </c>
      <c r="K12" s="67">
        <f>L12-0.1</f>
        <v>155.1</v>
      </c>
      <c r="L12" s="68">
        <v>155.19999999999999</v>
      </c>
      <c r="M12" s="84">
        <f>N12-0.1</f>
        <v>158.80000000000001</v>
      </c>
      <c r="N12" s="70">
        <v>158.9</v>
      </c>
      <c r="O12" s="67">
        <f>P12-0.3</f>
        <v>134.5</v>
      </c>
      <c r="P12" s="68">
        <v>134.80000000000001</v>
      </c>
      <c r="Q12" s="84">
        <f>R12-0.3</f>
        <v>136.6</v>
      </c>
      <c r="R12" s="70">
        <v>136.9</v>
      </c>
      <c r="S12" s="67">
        <f>T12-0.2</f>
        <v>171</v>
      </c>
      <c r="T12" s="68">
        <v>171.2</v>
      </c>
      <c r="U12" s="84">
        <f>V12-0.2</f>
        <v>171</v>
      </c>
      <c r="V12" s="70">
        <v>171.2</v>
      </c>
      <c r="W12" s="67">
        <f>X12+17.5</f>
        <v>176.5</v>
      </c>
      <c r="X12" s="72">
        <v>159</v>
      </c>
      <c r="Y12" s="84">
        <f>Z12+17.5</f>
        <v>176.5</v>
      </c>
      <c r="Z12" s="73">
        <v>159</v>
      </c>
      <c r="AA12" s="67">
        <f>AB12-0.2</f>
        <v>150.30000000000001</v>
      </c>
      <c r="AB12" s="72">
        <v>150.5</v>
      </c>
      <c r="AC12" s="84">
        <f>AD12-0.2</f>
        <v>168.60000000000002</v>
      </c>
      <c r="AD12" s="73">
        <v>168.8</v>
      </c>
      <c r="AE12" s="67">
        <f>AF12</f>
        <v>239.7</v>
      </c>
      <c r="AF12" s="74">
        <v>239.7</v>
      </c>
      <c r="AG12" s="84">
        <f>AH12</f>
        <v>258.3</v>
      </c>
      <c r="AH12" s="75">
        <v>258.3</v>
      </c>
      <c r="AI12" s="67">
        <f>AJ12+0.4</f>
        <v>270.09999999999997</v>
      </c>
      <c r="AJ12" s="68">
        <v>269.7</v>
      </c>
      <c r="AK12" s="84">
        <f>AL12+0.4</f>
        <v>270.09999999999997</v>
      </c>
      <c r="AL12" s="70">
        <v>269.7</v>
      </c>
      <c r="AM12" s="67">
        <f>AN12-0.2</f>
        <v>251.5</v>
      </c>
      <c r="AN12" s="68">
        <v>251.7</v>
      </c>
      <c r="AO12" s="84">
        <f>AP12-0.2</f>
        <v>251.5</v>
      </c>
      <c r="AP12" s="70">
        <v>251.7</v>
      </c>
      <c r="AQ12" s="67">
        <f>AR12-0.4</f>
        <v>166.5</v>
      </c>
      <c r="AR12" s="68">
        <v>166.9</v>
      </c>
      <c r="AS12" s="84">
        <f>AT12-0.4</f>
        <v>168.2</v>
      </c>
      <c r="AT12" s="70">
        <v>168.6</v>
      </c>
      <c r="AU12" s="67">
        <f>AV12+17.8</f>
        <v>186.20000000000002</v>
      </c>
      <c r="AV12" s="76">
        <v>168.4</v>
      </c>
      <c r="AW12" s="84">
        <f>AX12+17.8</f>
        <v>199.8</v>
      </c>
      <c r="AX12" s="77">
        <v>182</v>
      </c>
      <c r="AY12" s="67">
        <f>AZ12-0.2</f>
        <v>255.10000000000002</v>
      </c>
      <c r="AZ12" s="68">
        <v>255.3</v>
      </c>
      <c r="BA12" s="84">
        <f>BB12-0.2</f>
        <v>260.8</v>
      </c>
      <c r="BB12" s="70">
        <v>261</v>
      </c>
      <c r="BC12" s="67">
        <f>BD12-0.3</f>
        <v>179.29999999999998</v>
      </c>
      <c r="BD12" s="68">
        <v>179.6</v>
      </c>
      <c r="BE12" s="84">
        <f>BF12-0.3</f>
        <v>179.29999999999998</v>
      </c>
      <c r="BF12" s="70">
        <v>179.6</v>
      </c>
      <c r="BG12" s="67">
        <f>BH12-0.1</f>
        <v>113</v>
      </c>
      <c r="BH12" s="76">
        <v>113.1</v>
      </c>
      <c r="BI12" s="84">
        <f>BJ12-0.1</f>
        <v>134</v>
      </c>
      <c r="BJ12" s="77">
        <v>134.1</v>
      </c>
      <c r="BK12" s="3"/>
      <c r="BL12" s="4"/>
      <c r="BM12" s="7"/>
    </row>
    <row r="13" spans="1:65" s="1" customFormat="1" ht="15" customHeight="1" x14ac:dyDescent="0.25">
      <c r="A13" s="1">
        <v>2009</v>
      </c>
      <c r="B13" s="1" t="s">
        <v>130</v>
      </c>
      <c r="C13" s="53">
        <f>D13-0.1</f>
        <v>262.2</v>
      </c>
      <c r="D13" s="83" t="s">
        <v>598</v>
      </c>
      <c r="E13" s="28">
        <f>F13-0.1</f>
        <v>270.59999999999997</v>
      </c>
      <c r="F13" s="66">
        <v>270.7</v>
      </c>
      <c r="G13" s="86">
        <v>178.3</v>
      </c>
      <c r="H13" s="24">
        <v>157.9</v>
      </c>
      <c r="I13" s="87">
        <v>182.20000000000002</v>
      </c>
      <c r="J13" s="25">
        <v>161.80000000000001</v>
      </c>
      <c r="K13" s="86">
        <v>156.9</v>
      </c>
      <c r="L13" s="16">
        <v>160.4</v>
      </c>
      <c r="M13" s="87">
        <v>163.19999999999999</v>
      </c>
      <c r="N13" s="18">
        <v>166.7</v>
      </c>
      <c r="O13" s="86">
        <v>134.79999999999998</v>
      </c>
      <c r="P13" s="16">
        <v>133.69999999999999</v>
      </c>
      <c r="Q13" s="87">
        <v>136.79999999999998</v>
      </c>
      <c r="R13" s="18">
        <v>135.69999999999999</v>
      </c>
      <c r="S13" s="86">
        <v>160.9</v>
      </c>
      <c r="T13" s="16">
        <v>145.6</v>
      </c>
      <c r="U13" s="87">
        <v>160.9</v>
      </c>
      <c r="V13" s="18">
        <v>145.6</v>
      </c>
      <c r="W13" s="86">
        <v>185.9</v>
      </c>
      <c r="X13" s="16">
        <v>169.9</v>
      </c>
      <c r="Y13" s="87">
        <v>214.7</v>
      </c>
      <c r="Z13" s="18">
        <v>198.7</v>
      </c>
      <c r="AA13" s="53">
        <f>AB13+17.5</f>
        <v>165.9</v>
      </c>
      <c r="AB13" s="28" t="s">
        <v>623</v>
      </c>
      <c r="AC13" s="28">
        <f>AD13+17.5</f>
        <v>170</v>
      </c>
      <c r="AD13" s="27">
        <v>152.5</v>
      </c>
      <c r="AE13" s="86">
        <v>244.1</v>
      </c>
      <c r="AF13" s="19">
        <v>241.9</v>
      </c>
      <c r="AG13" s="87">
        <v>248.2</v>
      </c>
      <c r="AH13" s="20">
        <v>246</v>
      </c>
      <c r="AI13" s="89">
        <v>270.3</v>
      </c>
      <c r="AJ13" s="16" t="s">
        <v>278</v>
      </c>
      <c r="AK13" s="26">
        <v>270.3</v>
      </c>
      <c r="AL13" s="18" t="s">
        <v>278</v>
      </c>
      <c r="AM13" s="53">
        <f>AN13-0.3</f>
        <v>250.39999999999998</v>
      </c>
      <c r="AN13" s="81" t="s">
        <v>526</v>
      </c>
      <c r="AO13" s="28">
        <f>AP13-0.3</f>
        <v>251.5</v>
      </c>
      <c r="AP13" s="22">
        <v>251.8</v>
      </c>
      <c r="AQ13" s="86">
        <v>166.70000000000002</v>
      </c>
      <c r="AR13" s="16">
        <v>166.8</v>
      </c>
      <c r="AS13" s="87">
        <v>166.70000000000002</v>
      </c>
      <c r="AT13" s="18">
        <v>166.8</v>
      </c>
      <c r="AU13" s="53">
        <f>AV13+18.8</f>
        <v>197.3</v>
      </c>
      <c r="AV13" s="83" t="s">
        <v>378</v>
      </c>
      <c r="AW13" s="28">
        <f>AX13+18.8</f>
        <v>209.70000000000002</v>
      </c>
      <c r="AX13" s="66">
        <v>190.9</v>
      </c>
      <c r="AY13" s="86">
        <v>255</v>
      </c>
      <c r="AZ13" s="16">
        <v>254.6</v>
      </c>
      <c r="BA13" s="87">
        <v>255</v>
      </c>
      <c r="BB13" s="18">
        <v>254.6</v>
      </c>
      <c r="BC13" s="53">
        <f>BD13-0.8</f>
        <v>162</v>
      </c>
      <c r="BD13" s="83" t="s">
        <v>506</v>
      </c>
      <c r="BE13" s="28">
        <f>BF13-0.8</f>
        <v>179.2</v>
      </c>
      <c r="BF13" s="55">
        <v>180</v>
      </c>
      <c r="BG13" s="53">
        <f>BH13+18.5</f>
        <v>100.4</v>
      </c>
      <c r="BH13" s="16" t="s">
        <v>653</v>
      </c>
      <c r="BI13" s="28">
        <f>BJ13+18.5</f>
        <v>100.4</v>
      </c>
      <c r="BJ13" s="18" t="s">
        <v>653</v>
      </c>
      <c r="BK13" s="3"/>
      <c r="BL13" s="4"/>
    </row>
    <row r="14" spans="1:65" s="1" customFormat="1" ht="15" customHeight="1" x14ac:dyDescent="0.25">
      <c r="A14" s="1">
        <v>2009</v>
      </c>
      <c r="B14" s="1" t="s">
        <v>144</v>
      </c>
      <c r="C14" s="86" t="str">
        <f>D14</f>
        <v>281</v>
      </c>
      <c r="D14" s="54" t="s">
        <v>591</v>
      </c>
      <c r="E14" s="87" t="str">
        <f>F14</f>
        <v>285.2</v>
      </c>
      <c r="F14" s="55" t="s">
        <v>592</v>
      </c>
      <c r="G14" s="86">
        <f>H14+20.3</f>
        <v>178.20000000000002</v>
      </c>
      <c r="H14" s="24">
        <v>157.9</v>
      </c>
      <c r="I14" s="87">
        <f>J14+20.3</f>
        <v>180.10000000000002</v>
      </c>
      <c r="J14" s="25">
        <v>159.80000000000001</v>
      </c>
      <c r="K14" s="86">
        <f>L14-3.7</f>
        <v>156.5</v>
      </c>
      <c r="L14" s="16">
        <v>160.19999999999999</v>
      </c>
      <c r="M14" s="87">
        <f>N14-3.7</f>
        <v>158.60000000000002</v>
      </c>
      <c r="N14" s="18">
        <v>162.30000000000001</v>
      </c>
      <c r="O14" s="86">
        <f>P14+1</f>
        <v>134.6</v>
      </c>
      <c r="P14" s="21">
        <v>133.6</v>
      </c>
      <c r="Q14" s="87">
        <f>R14+1</f>
        <v>136.5</v>
      </c>
      <c r="R14" s="22">
        <v>135.5</v>
      </c>
      <c r="S14" s="86">
        <f>T14+15.5</f>
        <v>178</v>
      </c>
      <c r="T14" s="21">
        <v>162.5</v>
      </c>
      <c r="U14" s="87">
        <f>V14+15.5</f>
        <v>182.9</v>
      </c>
      <c r="V14" s="22">
        <v>167.4</v>
      </c>
      <c r="W14" s="86">
        <f>X14+16.2</f>
        <v>186</v>
      </c>
      <c r="X14" s="16">
        <v>169.8</v>
      </c>
      <c r="Y14" s="87">
        <f>Z14+16.2</f>
        <v>192.2</v>
      </c>
      <c r="Z14" s="22">
        <v>176</v>
      </c>
      <c r="AA14" s="86">
        <f>AB14+17.7</f>
        <v>162.29999999999998</v>
      </c>
      <c r="AB14" s="24">
        <v>144.6</v>
      </c>
      <c r="AC14" s="87">
        <f>AD14+17.7</f>
        <v>166.39999999999998</v>
      </c>
      <c r="AD14" s="25">
        <v>148.69999999999999</v>
      </c>
      <c r="AE14" s="86">
        <f>AF14+1.6</f>
        <v>241.6</v>
      </c>
      <c r="AF14" s="19">
        <v>240</v>
      </c>
      <c r="AG14" s="87">
        <f>AH14+1.6</f>
        <v>253.4</v>
      </c>
      <c r="AH14" s="20">
        <v>251.8</v>
      </c>
      <c r="AI14" s="86">
        <f>AJ14-0.2</f>
        <v>270</v>
      </c>
      <c r="AJ14" s="65">
        <v>270.2</v>
      </c>
      <c r="AK14" s="87">
        <f>AL14-0.2</f>
        <v>270</v>
      </c>
      <c r="AL14" s="66">
        <v>270.2</v>
      </c>
      <c r="AM14" s="86">
        <f>AN14-0.2</f>
        <v>246.3</v>
      </c>
      <c r="AN14" s="16">
        <v>246.5</v>
      </c>
      <c r="AO14" s="87">
        <f>AP14-0.2</f>
        <v>251.5</v>
      </c>
      <c r="AP14" s="18">
        <v>251.7</v>
      </c>
      <c r="AQ14" s="86">
        <f>AR14-0.1</f>
        <v>166.8</v>
      </c>
      <c r="AR14" s="16">
        <v>166.9</v>
      </c>
      <c r="AS14" s="87">
        <f>AT14-0.1</f>
        <v>166.8</v>
      </c>
      <c r="AT14" s="18">
        <v>166.9</v>
      </c>
      <c r="AU14" s="86">
        <f>AV14+18.6</f>
        <v>197.1</v>
      </c>
      <c r="AV14" s="54">
        <v>178.5</v>
      </c>
      <c r="AW14" s="87">
        <f>AX14+18.6</f>
        <v>205.5</v>
      </c>
      <c r="AX14" s="55">
        <v>186.9</v>
      </c>
      <c r="AY14" s="86">
        <f>AZ14+0.6</f>
        <v>255.1</v>
      </c>
      <c r="AZ14" s="16">
        <v>254.5</v>
      </c>
      <c r="BA14" s="87">
        <f>BB14+0.6</f>
        <v>257.10000000000002</v>
      </c>
      <c r="BB14" s="18">
        <v>256.5</v>
      </c>
      <c r="BC14" s="86">
        <f>BD14-0.9</f>
        <v>174.4</v>
      </c>
      <c r="BD14" s="54">
        <v>175.3</v>
      </c>
      <c r="BE14" s="87">
        <f>BF14-0.9</f>
        <v>174.4</v>
      </c>
      <c r="BF14" s="55">
        <v>175.3</v>
      </c>
      <c r="BG14" s="86">
        <f>BH14-0.4</f>
        <v>137.29999999999998</v>
      </c>
      <c r="BH14" s="54">
        <v>137.69999999999999</v>
      </c>
      <c r="BI14" s="87">
        <f>BJ14-0.4</f>
        <v>146.9</v>
      </c>
      <c r="BJ14" s="55">
        <v>147.30000000000001</v>
      </c>
      <c r="BK14" s="3"/>
      <c r="BL14" s="4"/>
    </row>
    <row r="15" spans="1:65" s="1" customFormat="1" ht="15" customHeight="1" x14ac:dyDescent="0.25">
      <c r="A15" s="7">
        <v>2009</v>
      </c>
      <c r="B15" s="7" t="s">
        <v>119</v>
      </c>
      <c r="C15" s="67">
        <f t="shared" ref="C15" si="0">D15+0.1</f>
        <v>264.10000000000002</v>
      </c>
      <c r="D15" s="76">
        <v>264</v>
      </c>
      <c r="E15" s="84">
        <f t="shared" ref="E15" si="1">F15+0.1</f>
        <v>266.20000000000005</v>
      </c>
      <c r="F15" s="77">
        <v>266.10000000000002</v>
      </c>
      <c r="G15" s="15">
        <f>H15+20</f>
        <v>174</v>
      </c>
      <c r="H15" s="24">
        <v>154</v>
      </c>
      <c r="I15" s="29">
        <f>J15+20</f>
        <v>178</v>
      </c>
      <c r="J15" s="25">
        <v>158</v>
      </c>
      <c r="K15" s="15">
        <f>L15-0.1</f>
        <v>155</v>
      </c>
      <c r="L15" s="16">
        <v>155.1</v>
      </c>
      <c r="M15" s="29">
        <f>N15-0.1</f>
        <v>160.9</v>
      </c>
      <c r="N15" s="18">
        <v>161</v>
      </c>
      <c r="O15" s="15">
        <f>P15-0.3</f>
        <v>134.5</v>
      </c>
      <c r="P15" s="16">
        <v>134.80000000000001</v>
      </c>
      <c r="Q15" s="29">
        <f>R15-0.3</f>
        <v>134.5</v>
      </c>
      <c r="R15" s="18">
        <v>134.80000000000001</v>
      </c>
      <c r="S15" s="15">
        <v>167.6</v>
      </c>
      <c r="T15" s="21">
        <v>152.19999999999999</v>
      </c>
      <c r="U15" s="29">
        <v>171.70000000000002</v>
      </c>
      <c r="V15" s="22">
        <v>156.30000000000001</v>
      </c>
      <c r="W15" s="15">
        <f>X15+17.4</f>
        <v>180.6</v>
      </c>
      <c r="X15" s="24">
        <v>163.19999999999999</v>
      </c>
      <c r="Y15" s="29">
        <f>Z15+17.4</f>
        <v>194.5</v>
      </c>
      <c r="Z15" s="25">
        <v>177.1</v>
      </c>
      <c r="AA15" s="15">
        <f>AB15+17.6</f>
        <v>154.29999999999998</v>
      </c>
      <c r="AB15" s="26">
        <v>136.69999999999999</v>
      </c>
      <c r="AC15" s="29">
        <f>AD15+17.6</f>
        <v>166.2</v>
      </c>
      <c r="AD15" s="27">
        <v>148.6</v>
      </c>
      <c r="AE15" s="15">
        <f>AF15-0.1</f>
        <v>237.70000000000002</v>
      </c>
      <c r="AF15" s="19">
        <v>237.8</v>
      </c>
      <c r="AG15" s="29">
        <f>AH15-0.1</f>
        <v>252.5</v>
      </c>
      <c r="AH15" s="20">
        <v>252.6</v>
      </c>
      <c r="AI15" s="15">
        <f>AJ15+0.4</f>
        <v>270.2</v>
      </c>
      <c r="AJ15" s="16">
        <v>269.8</v>
      </c>
      <c r="AK15" s="29">
        <f>AL15+0.4</f>
        <v>270.2</v>
      </c>
      <c r="AL15" s="18">
        <v>269.8</v>
      </c>
      <c r="AM15" s="15">
        <f>AN15-0.2</f>
        <v>250.5</v>
      </c>
      <c r="AN15" s="16">
        <v>250.7</v>
      </c>
      <c r="AO15" s="29">
        <f>AP15-0.2</f>
        <v>250.5</v>
      </c>
      <c r="AP15" s="18">
        <v>250.7</v>
      </c>
      <c r="AQ15" s="15">
        <f>AR15-0.2</f>
        <v>166.8</v>
      </c>
      <c r="AR15" s="16">
        <v>167</v>
      </c>
      <c r="AS15" s="29">
        <f>AT15-0.2</f>
        <v>168.4</v>
      </c>
      <c r="AT15" s="18">
        <v>168.6</v>
      </c>
      <c r="AU15" s="15">
        <f>AV15+17.8</f>
        <v>188.10000000000002</v>
      </c>
      <c r="AV15" s="54">
        <v>170.3</v>
      </c>
      <c r="AW15" s="29">
        <f>AX15+17.8</f>
        <v>199.70000000000002</v>
      </c>
      <c r="AX15" s="55">
        <v>181.9</v>
      </c>
      <c r="AY15" s="15">
        <f>AZ15-0.4</f>
        <v>255.1</v>
      </c>
      <c r="AZ15" s="16">
        <v>255.5</v>
      </c>
      <c r="BA15" s="29">
        <f>BB15-0.4</f>
        <v>257</v>
      </c>
      <c r="BB15" s="18">
        <v>257.39999999999998</v>
      </c>
      <c r="BC15" s="15">
        <f>BD15-0.4</f>
        <v>179.29999999999998</v>
      </c>
      <c r="BD15" s="16">
        <v>179.7</v>
      </c>
      <c r="BE15" s="29">
        <f>BF15-0.4</f>
        <v>179.29999999999998</v>
      </c>
      <c r="BF15" s="18">
        <v>179.7</v>
      </c>
      <c r="BG15" s="67">
        <f t="shared" ref="BG15:BI15" si="2">BH15+18.5</f>
        <v>124.2</v>
      </c>
      <c r="BH15" s="68">
        <v>105.7</v>
      </c>
      <c r="BI15" s="84">
        <f t="shared" si="2"/>
        <v>126.3</v>
      </c>
      <c r="BJ15" s="70">
        <v>107.8</v>
      </c>
      <c r="BK15" s="3"/>
      <c r="BL15" s="4"/>
    </row>
    <row r="16" spans="1:65" s="1" customFormat="1" ht="15" customHeight="1" x14ac:dyDescent="0.25">
      <c r="A16" s="7">
        <v>2009</v>
      </c>
      <c r="B16" s="7" t="s">
        <v>120</v>
      </c>
      <c r="C16" s="15">
        <f>D16-16.8</f>
        <v>261.09999999999997</v>
      </c>
      <c r="D16" s="16">
        <v>277.89999999999998</v>
      </c>
      <c r="E16" s="29">
        <f>F16-16.8</f>
        <v>261.09999999999997</v>
      </c>
      <c r="F16" s="18">
        <v>277.89999999999998</v>
      </c>
      <c r="G16" s="15">
        <f>H16+20</f>
        <v>168.3</v>
      </c>
      <c r="H16" s="24">
        <v>148.30000000000001</v>
      </c>
      <c r="I16" s="29">
        <f>J16+20</f>
        <v>176.2</v>
      </c>
      <c r="J16" s="25">
        <v>156.19999999999999</v>
      </c>
      <c r="K16" s="15">
        <f>L16-0.1</f>
        <v>153</v>
      </c>
      <c r="L16" s="16">
        <v>153.1</v>
      </c>
      <c r="M16" s="29">
        <f>N16-0.1</f>
        <v>176.20000000000002</v>
      </c>
      <c r="N16" s="18">
        <v>176.3</v>
      </c>
      <c r="O16" s="15">
        <f>P16-0.3</f>
        <v>134.5</v>
      </c>
      <c r="P16" s="21">
        <v>134.80000000000001</v>
      </c>
      <c r="Q16" s="29">
        <f>R16-0.3</f>
        <v>136.6</v>
      </c>
      <c r="R16" s="22">
        <v>136.9</v>
      </c>
      <c r="S16" s="15">
        <v>171.6</v>
      </c>
      <c r="T16" s="21">
        <v>156.19999999999999</v>
      </c>
      <c r="U16" s="29">
        <v>184.3</v>
      </c>
      <c r="V16" s="22">
        <v>168.9</v>
      </c>
      <c r="W16" s="15">
        <f>X16+17.4</f>
        <v>178.3</v>
      </c>
      <c r="X16" s="24">
        <v>160.9</v>
      </c>
      <c r="Y16" s="29">
        <f>Z16+17.4</f>
        <v>192.5</v>
      </c>
      <c r="Z16" s="25">
        <v>175.1</v>
      </c>
      <c r="AA16" s="15">
        <f>AB16-0.2</f>
        <v>154.5</v>
      </c>
      <c r="AB16" s="24">
        <v>154.69999999999999</v>
      </c>
      <c r="AC16" s="29">
        <f>AD16-0.2</f>
        <v>156.5</v>
      </c>
      <c r="AD16" s="25">
        <v>156.69999999999999</v>
      </c>
      <c r="AE16" s="15">
        <f>AF16-0.1</f>
        <v>243.9</v>
      </c>
      <c r="AF16" s="19">
        <v>244</v>
      </c>
      <c r="AG16" s="29">
        <f>AH16-0.1</f>
        <v>250.3</v>
      </c>
      <c r="AH16" s="20">
        <v>250.4</v>
      </c>
      <c r="AI16" s="15">
        <f>AJ16+0.4</f>
        <v>270.09999999999997</v>
      </c>
      <c r="AJ16" s="16">
        <v>269.7</v>
      </c>
      <c r="AK16" s="29">
        <f>AL16+0.4</f>
        <v>270.09999999999997</v>
      </c>
      <c r="AL16" s="18">
        <v>269.7</v>
      </c>
      <c r="AM16" s="15">
        <f>AN16-0.2</f>
        <v>246.4</v>
      </c>
      <c r="AN16" s="16">
        <v>246.6</v>
      </c>
      <c r="AO16" s="29">
        <f>AP16-0.2</f>
        <v>252.60000000000002</v>
      </c>
      <c r="AP16" s="18">
        <v>252.8</v>
      </c>
      <c r="AQ16" s="15">
        <f>AR16-0.2</f>
        <v>166.70000000000002</v>
      </c>
      <c r="AR16" s="16">
        <v>166.9</v>
      </c>
      <c r="AS16" s="29">
        <f>AT16-0.2</f>
        <v>166.70000000000002</v>
      </c>
      <c r="AT16" s="18">
        <v>166.9</v>
      </c>
      <c r="AU16" s="15">
        <f>AV16+17.8</f>
        <v>192.10000000000002</v>
      </c>
      <c r="AV16" s="54">
        <v>174.3</v>
      </c>
      <c r="AW16" s="29">
        <f>AX16+17.8</f>
        <v>205.60000000000002</v>
      </c>
      <c r="AX16" s="55">
        <v>187.8</v>
      </c>
      <c r="AY16" s="15">
        <f>AZ16-0.4</f>
        <v>249.29999999999998</v>
      </c>
      <c r="AZ16" s="16">
        <v>249.7</v>
      </c>
      <c r="BA16" s="29">
        <f>BB16-0.4</f>
        <v>255.1</v>
      </c>
      <c r="BB16" s="18">
        <v>255.5</v>
      </c>
      <c r="BC16" s="15">
        <f>BD16-0.4</f>
        <v>174.2</v>
      </c>
      <c r="BD16" s="16">
        <v>174.6</v>
      </c>
      <c r="BE16" s="29">
        <f>BF16-0.4</f>
        <v>179.29999999999998</v>
      </c>
      <c r="BF16" s="18">
        <v>179.7</v>
      </c>
      <c r="BG16" s="67">
        <f>BH16-0.2</f>
        <v>130</v>
      </c>
      <c r="BH16" s="76" t="s">
        <v>536</v>
      </c>
      <c r="BI16" s="84">
        <f>BJ16-0.2</f>
        <v>137.70000000000002</v>
      </c>
      <c r="BJ16" s="77" t="s">
        <v>537</v>
      </c>
      <c r="BK16" s="3"/>
      <c r="BL16" s="4"/>
    </row>
    <row r="17" spans="1:65" s="1" customFormat="1" ht="15" customHeight="1" x14ac:dyDescent="0.25">
      <c r="A17" s="7">
        <v>2009</v>
      </c>
      <c r="B17" s="1" t="s">
        <v>108</v>
      </c>
      <c r="C17" s="53">
        <v>274.59999999999997</v>
      </c>
      <c r="D17" s="54">
        <v>274.7</v>
      </c>
      <c r="E17" s="28">
        <v>323</v>
      </c>
      <c r="F17" s="55">
        <v>323.10000000000002</v>
      </c>
      <c r="G17" s="53">
        <v>176.4</v>
      </c>
      <c r="H17" s="24">
        <v>156</v>
      </c>
      <c r="I17" s="28">
        <v>178.4</v>
      </c>
      <c r="J17" s="25">
        <v>158</v>
      </c>
      <c r="K17" s="53">
        <v>143.30000000000001</v>
      </c>
      <c r="L17" s="16">
        <v>143.5</v>
      </c>
      <c r="M17" s="28">
        <v>162.70000000000002</v>
      </c>
      <c r="N17" s="18">
        <v>162.9</v>
      </c>
      <c r="O17" s="53">
        <v>134.6</v>
      </c>
      <c r="P17" s="16">
        <v>134.9</v>
      </c>
      <c r="Q17" s="28">
        <v>136.6</v>
      </c>
      <c r="R17" s="18">
        <v>136.9</v>
      </c>
      <c r="S17" s="53">
        <v>154.60000000000002</v>
      </c>
      <c r="T17" s="16">
        <v>139.30000000000001</v>
      </c>
      <c r="U17" s="28">
        <v>180.10000000000002</v>
      </c>
      <c r="V17" s="18">
        <v>164.8</v>
      </c>
      <c r="W17" s="53">
        <v>178.1</v>
      </c>
      <c r="X17" s="16">
        <v>162.1</v>
      </c>
      <c r="Y17" s="28">
        <v>185.9</v>
      </c>
      <c r="Z17" s="18">
        <v>169.9</v>
      </c>
      <c r="AA17" s="53">
        <v>164.2</v>
      </c>
      <c r="AB17" s="24">
        <v>146.69999999999999</v>
      </c>
      <c r="AC17" s="28">
        <v>166.2</v>
      </c>
      <c r="AD17" s="25">
        <v>148.69999999999999</v>
      </c>
      <c r="AE17" s="53">
        <v>241.8</v>
      </c>
      <c r="AF17" s="19">
        <v>241.8</v>
      </c>
      <c r="AG17" s="28">
        <v>241.8</v>
      </c>
      <c r="AH17" s="20">
        <v>241.8</v>
      </c>
      <c r="AI17" s="53">
        <v>270.2</v>
      </c>
      <c r="AJ17" s="54">
        <v>270.39999999999998</v>
      </c>
      <c r="AK17" s="28">
        <v>270.2</v>
      </c>
      <c r="AL17" s="55">
        <v>270.39999999999998</v>
      </c>
      <c r="AM17" s="53">
        <v>246.29999999999998</v>
      </c>
      <c r="AN17" s="16">
        <v>246.6</v>
      </c>
      <c r="AO17" s="28">
        <v>251.5</v>
      </c>
      <c r="AP17" s="18">
        <v>251.8</v>
      </c>
      <c r="AQ17" s="53">
        <v>166.70000000000002</v>
      </c>
      <c r="AR17" s="16">
        <v>166.9</v>
      </c>
      <c r="AS17" s="28">
        <v>166.70000000000002</v>
      </c>
      <c r="AT17" s="18">
        <v>166.9</v>
      </c>
      <c r="AU17" s="53">
        <v>185</v>
      </c>
      <c r="AV17" s="54">
        <v>166.5</v>
      </c>
      <c r="AW17" s="28">
        <v>185</v>
      </c>
      <c r="AX17" s="55">
        <v>166.5</v>
      </c>
      <c r="AY17" s="53">
        <v>249.4</v>
      </c>
      <c r="AZ17" s="16">
        <v>249.6</v>
      </c>
      <c r="BA17" s="28">
        <v>254.4</v>
      </c>
      <c r="BB17" s="18">
        <v>254.6</v>
      </c>
      <c r="BC17" s="53">
        <v>174.29999999999998</v>
      </c>
      <c r="BD17" s="54">
        <v>175.2</v>
      </c>
      <c r="BE17" s="28">
        <v>179.4</v>
      </c>
      <c r="BF17" s="55">
        <v>180.3</v>
      </c>
      <c r="BG17" s="53">
        <v>133.79999999999998</v>
      </c>
      <c r="BH17" s="54">
        <v>134.1</v>
      </c>
      <c r="BI17" s="28">
        <v>147.29999999999998</v>
      </c>
      <c r="BJ17" s="55">
        <v>147.6</v>
      </c>
      <c r="BK17" s="3"/>
      <c r="BL17" s="4"/>
    </row>
    <row r="18" spans="1:65" s="1" customFormat="1" ht="15" customHeight="1" x14ac:dyDescent="0.25">
      <c r="A18" s="1">
        <v>2009</v>
      </c>
      <c r="B18" s="1" t="s">
        <v>145</v>
      </c>
      <c r="C18" s="67">
        <f t="shared" ref="C18:C19" si="3">D18+0.1</f>
        <v>272.70000000000005</v>
      </c>
      <c r="D18" s="76">
        <v>272.60000000000002</v>
      </c>
      <c r="E18" s="84">
        <f t="shared" ref="E18:E19" si="4">F18+0.1</f>
        <v>291.40000000000003</v>
      </c>
      <c r="F18" s="77">
        <v>291.3</v>
      </c>
      <c r="G18" s="86">
        <f>H18+20.3</f>
        <v>176.20000000000002</v>
      </c>
      <c r="H18" s="24">
        <v>155.9</v>
      </c>
      <c r="I18" s="87">
        <f>J18+20.3</f>
        <v>189.9</v>
      </c>
      <c r="J18" s="25">
        <v>169.6</v>
      </c>
      <c r="K18" s="86">
        <f>L18-3.7</f>
        <v>150.10000000000002</v>
      </c>
      <c r="L18" s="16">
        <v>153.80000000000001</v>
      </c>
      <c r="M18" s="87">
        <f>N18-3.7</f>
        <v>156.5</v>
      </c>
      <c r="N18" s="18">
        <v>160.19999999999999</v>
      </c>
      <c r="O18" s="86">
        <f>P18+1</f>
        <v>136.6</v>
      </c>
      <c r="P18" s="21">
        <v>135.6</v>
      </c>
      <c r="Q18" s="87">
        <f>R18+1</f>
        <v>136.6</v>
      </c>
      <c r="R18" s="22">
        <v>135.6</v>
      </c>
      <c r="S18" s="86">
        <f>T18+15.5</f>
        <v>154.80000000000001</v>
      </c>
      <c r="T18" s="21">
        <v>139.30000000000001</v>
      </c>
      <c r="U18" s="87">
        <f>V18+15.5</f>
        <v>169.6</v>
      </c>
      <c r="V18" s="22">
        <v>154.1</v>
      </c>
      <c r="W18" s="86">
        <f>X18+16.2</f>
        <v>178.1</v>
      </c>
      <c r="X18" s="16">
        <v>161.9</v>
      </c>
      <c r="Y18" s="87">
        <f>Z18+16.2</f>
        <v>180</v>
      </c>
      <c r="Z18" s="22">
        <v>163.80000000000001</v>
      </c>
      <c r="AA18" s="86">
        <f>AB18+17.7</f>
        <v>150.6</v>
      </c>
      <c r="AB18" s="24">
        <v>132.9</v>
      </c>
      <c r="AC18" s="87">
        <f>AD18+17.7</f>
        <v>166.2</v>
      </c>
      <c r="AD18" s="25">
        <v>148.5</v>
      </c>
      <c r="AE18" s="86">
        <f>AF18+1.6</f>
        <v>237.7</v>
      </c>
      <c r="AF18" s="19">
        <v>236.1</v>
      </c>
      <c r="AG18" s="87">
        <f>AH18+1.6</f>
        <v>251.6</v>
      </c>
      <c r="AH18" s="20">
        <v>250</v>
      </c>
      <c r="AI18" s="67">
        <f t="shared" ref="AI18:AK18" si="5">AJ18+17.3</f>
        <v>241.9</v>
      </c>
      <c r="AJ18" s="68" t="s">
        <v>661</v>
      </c>
      <c r="AK18" s="84">
        <f t="shared" si="5"/>
        <v>274.10000000000002</v>
      </c>
      <c r="AL18" s="70" t="s">
        <v>662</v>
      </c>
      <c r="AM18" s="86">
        <f>AN18-0.2</f>
        <v>250.5</v>
      </c>
      <c r="AN18" s="16">
        <v>250.7</v>
      </c>
      <c r="AO18" s="87">
        <f>AP18-0.2</f>
        <v>251.5</v>
      </c>
      <c r="AP18" s="18">
        <v>251.7</v>
      </c>
      <c r="AQ18" s="86">
        <f>AR18-0.1</f>
        <v>166.70000000000002</v>
      </c>
      <c r="AR18" s="16">
        <v>166.8</v>
      </c>
      <c r="AS18" s="87">
        <f>AT18-0.1</f>
        <v>168.6</v>
      </c>
      <c r="AT18" s="18">
        <v>168.7</v>
      </c>
      <c r="AU18" s="86">
        <f>AV18+18.6</f>
        <v>192.79999999999998</v>
      </c>
      <c r="AV18" s="54">
        <v>174.2</v>
      </c>
      <c r="AW18" s="87">
        <f>AX18+18.6</f>
        <v>205.5</v>
      </c>
      <c r="AX18" s="55">
        <v>186.9</v>
      </c>
      <c r="AY18" s="86">
        <f>AZ18+0.6</f>
        <v>255.2</v>
      </c>
      <c r="AZ18" s="16">
        <v>254.6</v>
      </c>
      <c r="BA18" s="87">
        <f>BB18+0.6</f>
        <v>259.3</v>
      </c>
      <c r="BB18" s="18">
        <v>258.7</v>
      </c>
      <c r="BC18" s="86">
        <f>BD18-0.9</f>
        <v>174.29999999999998</v>
      </c>
      <c r="BD18" s="54">
        <v>175.2</v>
      </c>
      <c r="BE18" s="87">
        <f>BF18-0.9</f>
        <v>179.4</v>
      </c>
      <c r="BF18" s="55">
        <v>180.3</v>
      </c>
      <c r="BG18" s="80">
        <f>BH18+18</f>
        <v>105.9</v>
      </c>
      <c r="BH18" s="16">
        <v>87.9</v>
      </c>
      <c r="BI18" s="24">
        <f>BJ18+18</f>
        <v>117.8</v>
      </c>
      <c r="BJ18" s="18">
        <v>99.8</v>
      </c>
      <c r="BK18" s="3"/>
      <c r="BL18" s="4"/>
    </row>
    <row r="19" spans="1:65" s="1" customFormat="1" ht="15" customHeight="1" x14ac:dyDescent="0.25">
      <c r="A19" s="1">
        <v>2009</v>
      </c>
      <c r="B19" s="1" t="s">
        <v>131</v>
      </c>
      <c r="C19" s="67">
        <f t="shared" si="3"/>
        <v>268.60000000000002</v>
      </c>
      <c r="D19" s="76">
        <v>268.5</v>
      </c>
      <c r="E19" s="84">
        <f t="shared" si="4"/>
        <v>274.70000000000005</v>
      </c>
      <c r="F19" s="77">
        <v>274.60000000000002</v>
      </c>
      <c r="G19" s="86">
        <v>190.1</v>
      </c>
      <c r="H19" s="24">
        <v>169.7</v>
      </c>
      <c r="I19" s="87">
        <v>190.1</v>
      </c>
      <c r="J19" s="25">
        <v>169.7</v>
      </c>
      <c r="K19" s="86">
        <v>156.80000000000001</v>
      </c>
      <c r="L19" s="16">
        <v>160.30000000000001</v>
      </c>
      <c r="M19" s="87">
        <v>159</v>
      </c>
      <c r="N19" s="18">
        <v>162.5</v>
      </c>
      <c r="O19" s="86">
        <v>134.9</v>
      </c>
      <c r="P19" s="16">
        <v>133.80000000000001</v>
      </c>
      <c r="Q19" s="87">
        <v>134.9</v>
      </c>
      <c r="R19" s="18">
        <v>133.80000000000001</v>
      </c>
      <c r="S19" s="86">
        <v>171.5</v>
      </c>
      <c r="T19" s="16">
        <v>156.19999999999999</v>
      </c>
      <c r="U19" s="87">
        <v>192.8</v>
      </c>
      <c r="V19" s="18">
        <v>177.5</v>
      </c>
      <c r="W19" s="86">
        <v>192</v>
      </c>
      <c r="X19" s="16">
        <v>176</v>
      </c>
      <c r="Y19" s="87">
        <v>226.8</v>
      </c>
      <c r="Z19" s="18">
        <v>210.8</v>
      </c>
      <c r="AA19" s="86">
        <v>166.20000000000002</v>
      </c>
      <c r="AB19" s="24">
        <v>148.80000000000001</v>
      </c>
      <c r="AC19" s="87">
        <v>168.20000000000002</v>
      </c>
      <c r="AD19" s="25">
        <v>150.80000000000001</v>
      </c>
      <c r="AE19" s="86">
        <v>238.2</v>
      </c>
      <c r="AF19" s="19">
        <v>236</v>
      </c>
      <c r="AG19" s="87">
        <v>251.89999999999998</v>
      </c>
      <c r="AH19" s="20">
        <v>249.7</v>
      </c>
      <c r="AI19" s="85">
        <v>270.3</v>
      </c>
      <c r="AJ19" s="68" t="s">
        <v>278</v>
      </c>
      <c r="AK19" s="72">
        <v>270.3</v>
      </c>
      <c r="AL19" s="70" t="s">
        <v>278</v>
      </c>
      <c r="AM19" s="49">
        <v>251.60000000000002</v>
      </c>
      <c r="AN19" s="16">
        <v>251.8</v>
      </c>
      <c r="AO19" s="50">
        <v>252.60000000000002</v>
      </c>
      <c r="AP19" s="18">
        <v>252.8</v>
      </c>
      <c r="AQ19" s="86">
        <v>166.70000000000002</v>
      </c>
      <c r="AR19" s="16">
        <v>166.8</v>
      </c>
      <c r="AS19" s="87">
        <v>166.70000000000002</v>
      </c>
      <c r="AT19" s="18">
        <v>166.8</v>
      </c>
      <c r="AU19" s="67">
        <f t="shared" ref="AU19:AW19" si="6">AV19+18.8</f>
        <v>195</v>
      </c>
      <c r="AV19" s="76">
        <v>176.2</v>
      </c>
      <c r="AW19" s="84">
        <f t="shared" si="6"/>
        <v>228.70000000000002</v>
      </c>
      <c r="AX19" s="77">
        <v>209.9</v>
      </c>
      <c r="AY19" s="86">
        <v>259.09999999999997</v>
      </c>
      <c r="AZ19" s="16" t="s">
        <v>539</v>
      </c>
      <c r="BA19" s="87">
        <v>265.29999999999995</v>
      </c>
      <c r="BB19" s="18" t="s">
        <v>580</v>
      </c>
      <c r="BC19" s="86">
        <v>161.1</v>
      </c>
      <c r="BD19" s="54">
        <v>161.9</v>
      </c>
      <c r="BE19" s="87">
        <v>174.39999999999998</v>
      </c>
      <c r="BF19" s="55">
        <v>175.2</v>
      </c>
      <c r="BG19" s="80">
        <f>BH19+18</f>
        <v>105.9</v>
      </c>
      <c r="BH19" s="16">
        <v>87.9</v>
      </c>
      <c r="BI19" s="24">
        <f>BJ19+18</f>
        <v>117.8</v>
      </c>
      <c r="BJ19" s="18">
        <v>99.8</v>
      </c>
      <c r="BK19" s="3"/>
      <c r="BL19" s="4"/>
    </row>
    <row r="20" spans="1:65" s="1" customFormat="1" ht="15" customHeight="1" x14ac:dyDescent="0.25">
      <c r="A20" s="7">
        <v>2009</v>
      </c>
      <c r="B20" s="7" t="s">
        <v>124</v>
      </c>
      <c r="C20" s="15">
        <f>D20-16.8</f>
        <v>268.59999999999997</v>
      </c>
      <c r="D20" s="16">
        <v>285.39999999999998</v>
      </c>
      <c r="E20" s="29">
        <f>F20-16.8</f>
        <v>274.59999999999997</v>
      </c>
      <c r="F20" s="18">
        <v>291.39999999999998</v>
      </c>
      <c r="G20" s="15">
        <f>H20+20</f>
        <v>184</v>
      </c>
      <c r="H20" s="24">
        <v>164</v>
      </c>
      <c r="I20" s="29">
        <f>J20+20</f>
        <v>187.8</v>
      </c>
      <c r="J20" s="25">
        <v>167.8</v>
      </c>
      <c r="K20" s="15">
        <f>L20-0.1</f>
        <v>143.20000000000002</v>
      </c>
      <c r="L20" s="16">
        <v>143.30000000000001</v>
      </c>
      <c r="M20" s="29">
        <f>N20-0.1</f>
        <v>145.1</v>
      </c>
      <c r="N20" s="18">
        <v>145.19999999999999</v>
      </c>
      <c r="O20" s="15">
        <f>P20-0.3</f>
        <v>134.6</v>
      </c>
      <c r="P20" s="16">
        <v>134.9</v>
      </c>
      <c r="Q20" s="29">
        <f>R20-0.3</f>
        <v>136.69999999999999</v>
      </c>
      <c r="R20" s="18">
        <v>137</v>
      </c>
      <c r="S20" s="15">
        <v>167.4</v>
      </c>
      <c r="T20" s="21">
        <v>152</v>
      </c>
      <c r="U20" s="29">
        <v>171.70000000000002</v>
      </c>
      <c r="V20" s="22">
        <v>156.30000000000001</v>
      </c>
      <c r="W20" s="15">
        <f>X20+17.4</f>
        <v>182.4</v>
      </c>
      <c r="X20" s="24">
        <v>165</v>
      </c>
      <c r="Y20" s="29">
        <f>Z20+17.4</f>
        <v>184.70000000000002</v>
      </c>
      <c r="Z20" s="25">
        <v>167.3</v>
      </c>
      <c r="AA20" s="15">
        <f>AB20-0.2</f>
        <v>164.60000000000002</v>
      </c>
      <c r="AB20" s="24">
        <v>164.8</v>
      </c>
      <c r="AC20" s="29">
        <f>AD20-0.2</f>
        <v>168.60000000000002</v>
      </c>
      <c r="AD20" s="25">
        <v>168.8</v>
      </c>
      <c r="AE20" s="15">
        <f>AF20-0.1</f>
        <v>241.70000000000002</v>
      </c>
      <c r="AF20" s="19">
        <v>241.8</v>
      </c>
      <c r="AG20" s="29">
        <f>AH20-0.1</f>
        <v>252.4</v>
      </c>
      <c r="AH20" s="20">
        <v>252.5</v>
      </c>
      <c r="AI20" s="15">
        <f>AJ20+0.4</f>
        <v>270.09999999999997</v>
      </c>
      <c r="AJ20" s="16">
        <v>269.7</v>
      </c>
      <c r="AK20" s="29">
        <f>AL20+0.4</f>
        <v>270.09999999999997</v>
      </c>
      <c r="AL20" s="18">
        <v>269.7</v>
      </c>
      <c r="AM20" s="15">
        <f>AN20-0.2</f>
        <v>250.5</v>
      </c>
      <c r="AN20" s="16">
        <v>250.7</v>
      </c>
      <c r="AO20" s="29">
        <f>AP20-0.2</f>
        <v>251.5</v>
      </c>
      <c r="AP20" s="18">
        <v>251.7</v>
      </c>
      <c r="AQ20" s="15">
        <f>AR20-0.2</f>
        <v>166.8</v>
      </c>
      <c r="AR20" s="16">
        <v>167</v>
      </c>
      <c r="AS20" s="29">
        <f>AT20-0.2</f>
        <v>166.8</v>
      </c>
      <c r="AT20" s="18">
        <v>167</v>
      </c>
      <c r="AU20" s="15">
        <f>AV20+17.8</f>
        <v>197.8</v>
      </c>
      <c r="AV20" s="54">
        <v>180</v>
      </c>
      <c r="AW20" s="29">
        <f>AX20+17.8</f>
        <v>199.8</v>
      </c>
      <c r="AX20" s="55">
        <v>182</v>
      </c>
      <c r="AY20" s="15">
        <f>AZ20-0.4</f>
        <v>251.29999999999998</v>
      </c>
      <c r="AZ20" s="16">
        <v>251.7</v>
      </c>
      <c r="BA20" s="29">
        <f>BB20-0.4</f>
        <v>255.2</v>
      </c>
      <c r="BB20" s="18">
        <v>255.6</v>
      </c>
      <c r="BC20" s="15">
        <f>BD20-0.4</f>
        <v>179.2</v>
      </c>
      <c r="BD20" s="16">
        <v>179.6</v>
      </c>
      <c r="BE20" s="29">
        <f>BF20-0.4</f>
        <v>179.2</v>
      </c>
      <c r="BF20" s="18">
        <v>179.6</v>
      </c>
      <c r="BG20" s="67">
        <f>BH20-0.2</f>
        <v>114.89999999999999</v>
      </c>
      <c r="BH20" s="76">
        <v>115.1</v>
      </c>
      <c r="BI20" s="84">
        <f>BJ20-0.2</f>
        <v>147.5</v>
      </c>
      <c r="BJ20" s="77">
        <v>147.69999999999999</v>
      </c>
      <c r="BK20" s="3"/>
      <c r="BL20" s="9"/>
      <c r="BM20" s="7"/>
    </row>
    <row r="21" spans="1:65" s="1" customFormat="1" ht="15" customHeight="1" x14ac:dyDescent="0.25">
      <c r="A21" s="1">
        <v>2009</v>
      </c>
      <c r="B21" s="1" t="s">
        <v>146</v>
      </c>
      <c r="C21" s="86">
        <f>D21</f>
        <v>253.8</v>
      </c>
      <c r="D21" s="54">
        <v>253.8</v>
      </c>
      <c r="E21" s="87">
        <f>F21</f>
        <v>262.10000000000002</v>
      </c>
      <c r="F21" s="55">
        <v>262.10000000000002</v>
      </c>
      <c r="G21" s="86">
        <f>H21+20.3</f>
        <v>174.20000000000002</v>
      </c>
      <c r="H21" s="24">
        <v>153.9</v>
      </c>
      <c r="I21" s="87">
        <f>J21+20.3</f>
        <v>188.10000000000002</v>
      </c>
      <c r="J21" s="25">
        <v>167.8</v>
      </c>
      <c r="K21" s="86">
        <f>L21-3.7</f>
        <v>156.60000000000002</v>
      </c>
      <c r="L21" s="16">
        <v>160.30000000000001</v>
      </c>
      <c r="M21" s="87">
        <f>N21-3.7</f>
        <v>169.3</v>
      </c>
      <c r="N21" s="18">
        <v>173</v>
      </c>
      <c r="O21" s="86">
        <f>P21+1</f>
        <v>134.69999999999999</v>
      </c>
      <c r="P21" s="21">
        <v>133.69999999999999</v>
      </c>
      <c r="Q21" s="87">
        <f>R21+1</f>
        <v>136.6</v>
      </c>
      <c r="R21" s="22">
        <v>135.6</v>
      </c>
      <c r="S21" s="86">
        <f>T21+15.5</f>
        <v>154.80000000000001</v>
      </c>
      <c r="T21" s="21">
        <v>139.30000000000001</v>
      </c>
      <c r="U21" s="87">
        <f>V21+15.5</f>
        <v>165.4</v>
      </c>
      <c r="V21" s="22">
        <v>149.9</v>
      </c>
      <c r="W21" s="86">
        <f>X21+16.2</f>
        <v>180</v>
      </c>
      <c r="X21" s="16">
        <v>163.80000000000001</v>
      </c>
      <c r="Y21" s="87">
        <f>Z21+16.2</f>
        <v>196.39999999999998</v>
      </c>
      <c r="Z21" s="22">
        <v>180.2</v>
      </c>
      <c r="AA21" s="86">
        <f>AB21+17.7</f>
        <v>166.5</v>
      </c>
      <c r="AB21" s="24">
        <v>148.80000000000001</v>
      </c>
      <c r="AC21" s="87">
        <f>AD21+17.7</f>
        <v>178.2</v>
      </c>
      <c r="AD21" s="25">
        <v>160.5</v>
      </c>
      <c r="AE21" s="86">
        <f>AF21+1.6</f>
        <v>239.5</v>
      </c>
      <c r="AF21" s="58">
        <v>237.9</v>
      </c>
      <c r="AG21" s="87">
        <f>AH21+1.6</f>
        <v>241.5</v>
      </c>
      <c r="AH21" s="59">
        <v>239.9</v>
      </c>
      <c r="AI21" s="86">
        <f>AJ21-0.2</f>
        <v>270</v>
      </c>
      <c r="AJ21" s="65">
        <v>270.2</v>
      </c>
      <c r="AK21" s="87">
        <f>AL21-0.2</f>
        <v>270</v>
      </c>
      <c r="AL21" s="66">
        <v>270.2</v>
      </c>
      <c r="AM21" s="86">
        <f>AN21-0.2</f>
        <v>250.5</v>
      </c>
      <c r="AN21" s="16">
        <v>250.7</v>
      </c>
      <c r="AO21" s="87">
        <f>AP21-0.2</f>
        <v>250.5</v>
      </c>
      <c r="AP21" s="18">
        <v>250.7</v>
      </c>
      <c r="AQ21" s="86">
        <f>AR21-0.1</f>
        <v>166.70000000000002</v>
      </c>
      <c r="AR21" s="16">
        <v>166.8</v>
      </c>
      <c r="AS21" s="87">
        <f>AT21-0.1</f>
        <v>168.5</v>
      </c>
      <c r="AT21" s="18">
        <v>168.6</v>
      </c>
      <c r="AU21" s="86">
        <f>AV21+18.6</f>
        <v>192.7</v>
      </c>
      <c r="AV21" s="54">
        <v>174.1</v>
      </c>
      <c r="AW21" s="87">
        <f>AX21+18.6</f>
        <v>192.7</v>
      </c>
      <c r="AX21" s="55">
        <v>174.1</v>
      </c>
      <c r="AY21" s="86">
        <f>AZ21+0.6</f>
        <v>248.9</v>
      </c>
      <c r="AZ21" s="16">
        <v>248.3</v>
      </c>
      <c r="BA21" s="87">
        <f>BB21+0.6</f>
        <v>257.20000000000005</v>
      </c>
      <c r="BB21" s="18">
        <v>256.60000000000002</v>
      </c>
      <c r="BC21" s="86">
        <f>BD21-0.9</f>
        <v>174.2</v>
      </c>
      <c r="BD21" s="54">
        <v>175.1</v>
      </c>
      <c r="BE21" s="87">
        <f>BF21-0.9</f>
        <v>179.2</v>
      </c>
      <c r="BF21" s="55">
        <v>180.1</v>
      </c>
      <c r="BG21" s="86">
        <f>BH21-0.4</f>
        <v>114.5</v>
      </c>
      <c r="BH21" s="54">
        <v>114.9</v>
      </c>
      <c r="BI21" s="87">
        <f>BJ21-0.4</f>
        <v>129.9</v>
      </c>
      <c r="BJ21" s="55">
        <v>130.30000000000001</v>
      </c>
      <c r="BK21" s="3"/>
    </row>
    <row r="22" spans="1:65" s="1" customFormat="1" ht="15" customHeight="1" x14ac:dyDescent="0.25">
      <c r="A22" s="7">
        <v>2009</v>
      </c>
      <c r="B22" s="1" t="s">
        <v>114</v>
      </c>
      <c r="C22" s="67">
        <f t="shared" ref="C22" si="7">D22+0.1</f>
        <v>274.60000000000002</v>
      </c>
      <c r="D22" s="76">
        <v>274.5</v>
      </c>
      <c r="E22" s="84">
        <f t="shared" ref="E22" si="8">F22+0.1</f>
        <v>282.90000000000003</v>
      </c>
      <c r="F22" s="77">
        <v>282.8</v>
      </c>
      <c r="G22" s="15">
        <f>H22+20.5</f>
        <v>176.5</v>
      </c>
      <c r="H22" s="24">
        <v>156</v>
      </c>
      <c r="I22" s="29">
        <f>J22+20.5</f>
        <v>196.1</v>
      </c>
      <c r="J22" s="25">
        <v>175.6</v>
      </c>
      <c r="K22" s="53">
        <f>L22-0.1</f>
        <v>155</v>
      </c>
      <c r="L22" s="16">
        <v>155.1</v>
      </c>
      <c r="M22" s="28">
        <f>N22-0.1</f>
        <v>158.80000000000001</v>
      </c>
      <c r="N22" s="18">
        <v>158.9</v>
      </c>
      <c r="O22" s="53">
        <f>P22-0.3</f>
        <v>134.6</v>
      </c>
      <c r="P22" s="16">
        <v>134.9</v>
      </c>
      <c r="Q22" s="28">
        <f>R22-0.3</f>
        <v>134.6</v>
      </c>
      <c r="R22" s="18">
        <v>134.9</v>
      </c>
      <c r="S22" s="15">
        <v>171.70000000000002</v>
      </c>
      <c r="T22" s="21">
        <v>156.30000000000001</v>
      </c>
      <c r="U22" s="29">
        <v>173.8</v>
      </c>
      <c r="V22" s="22">
        <v>158.4</v>
      </c>
      <c r="W22" s="53">
        <f>X22+17.5</f>
        <v>186.7</v>
      </c>
      <c r="X22" s="24">
        <v>169.2</v>
      </c>
      <c r="Y22" s="28">
        <f>Z22+17.5</f>
        <v>186.7</v>
      </c>
      <c r="Z22" s="25">
        <v>169.2</v>
      </c>
      <c r="AA22" s="15">
        <f>AB22+17.6</f>
        <v>166.29999999999998</v>
      </c>
      <c r="AB22" s="26">
        <v>148.69999999999999</v>
      </c>
      <c r="AC22" s="29">
        <f>AD22+17.6</f>
        <v>168.29999999999998</v>
      </c>
      <c r="AD22" s="27">
        <v>150.69999999999999</v>
      </c>
      <c r="AE22" s="53">
        <f>AF22</f>
        <v>241.9</v>
      </c>
      <c r="AF22" s="19">
        <v>241.9</v>
      </c>
      <c r="AG22" s="28">
        <f>AH22</f>
        <v>254.6</v>
      </c>
      <c r="AH22" s="20">
        <v>254.6</v>
      </c>
      <c r="AI22" s="53">
        <f>AJ22+0.4</f>
        <v>270.09999999999997</v>
      </c>
      <c r="AJ22" s="16">
        <v>269.7</v>
      </c>
      <c r="AK22" s="28">
        <f>AL22+0.4</f>
        <v>270.09999999999997</v>
      </c>
      <c r="AL22" s="18">
        <v>269.7</v>
      </c>
      <c r="AM22" s="53">
        <f>AN22-0.2</f>
        <v>250.5</v>
      </c>
      <c r="AN22" s="16">
        <v>250.7</v>
      </c>
      <c r="AO22" s="28">
        <f>AP22-0.2</f>
        <v>252.5</v>
      </c>
      <c r="AP22" s="18">
        <v>252.7</v>
      </c>
      <c r="AQ22" s="53">
        <f>AR22-0.4</f>
        <v>166.5</v>
      </c>
      <c r="AR22" s="16">
        <v>166.9</v>
      </c>
      <c r="AS22" s="28">
        <f>AT22-0.4</f>
        <v>166.5</v>
      </c>
      <c r="AT22" s="18">
        <v>166.9</v>
      </c>
      <c r="AU22" s="53">
        <f>AV22+17.8</f>
        <v>191.9</v>
      </c>
      <c r="AV22" s="54">
        <v>174.1</v>
      </c>
      <c r="AW22" s="28">
        <f>AX22+17.8</f>
        <v>199.8</v>
      </c>
      <c r="AX22" s="55">
        <v>182</v>
      </c>
      <c r="AY22" s="15">
        <f>AZ22+0.1</f>
        <v>255.5</v>
      </c>
      <c r="AZ22" s="21">
        <v>255.4</v>
      </c>
      <c r="BA22" s="29">
        <f>BB22+0.1</f>
        <v>259.5</v>
      </c>
      <c r="BB22" s="22">
        <v>259.39999999999998</v>
      </c>
      <c r="BC22" s="53">
        <f>BD22-0.3</f>
        <v>174.29999999999998</v>
      </c>
      <c r="BD22" s="16">
        <v>174.6</v>
      </c>
      <c r="BE22" s="28">
        <f>BF22-0.3</f>
        <v>174.29999999999998</v>
      </c>
      <c r="BF22" s="18">
        <v>174.6</v>
      </c>
      <c r="BG22" s="67">
        <f t="shared" ref="BG22:BI22" si="9">BH22+18.5</f>
        <v>132.4</v>
      </c>
      <c r="BH22" s="68">
        <v>113.9</v>
      </c>
      <c r="BI22" s="84">
        <f t="shared" si="9"/>
        <v>140.19999999999999</v>
      </c>
      <c r="BJ22" s="70">
        <v>121.7</v>
      </c>
      <c r="BK22" s="3"/>
    </row>
    <row r="23" spans="1:65" s="1" customFormat="1" ht="15" customHeight="1" x14ac:dyDescent="0.25">
      <c r="A23" s="1">
        <v>2009</v>
      </c>
      <c r="B23" s="1" t="s">
        <v>132</v>
      </c>
      <c r="C23" s="53">
        <f>D23-0.1</f>
        <v>270.5</v>
      </c>
      <c r="D23" s="92" t="s">
        <v>569</v>
      </c>
      <c r="E23" s="28">
        <f>F23-0.1</f>
        <v>272.5</v>
      </c>
      <c r="F23" s="55">
        <v>272.60000000000002</v>
      </c>
      <c r="G23" s="86">
        <v>168.6</v>
      </c>
      <c r="H23" s="24">
        <v>148.19999999999999</v>
      </c>
      <c r="I23" s="87">
        <v>174.3</v>
      </c>
      <c r="J23" s="25">
        <v>153.9</v>
      </c>
      <c r="K23" s="86">
        <v>152.6</v>
      </c>
      <c r="L23" s="16">
        <v>156.1</v>
      </c>
      <c r="M23" s="87">
        <v>154.9</v>
      </c>
      <c r="N23" s="18">
        <v>158.4</v>
      </c>
      <c r="O23" s="86">
        <v>134.69999999999999</v>
      </c>
      <c r="P23" s="16">
        <v>133.6</v>
      </c>
      <c r="Q23" s="87">
        <v>136.69999999999999</v>
      </c>
      <c r="R23" s="18">
        <v>135.6</v>
      </c>
      <c r="S23" s="86">
        <v>161</v>
      </c>
      <c r="T23" s="16">
        <v>145.69999999999999</v>
      </c>
      <c r="U23" s="87">
        <v>171.60000000000002</v>
      </c>
      <c r="V23" s="18">
        <v>156.30000000000001</v>
      </c>
      <c r="W23" s="86">
        <v>179.9</v>
      </c>
      <c r="X23" s="16">
        <v>163.9</v>
      </c>
      <c r="Y23" s="87">
        <v>185.8</v>
      </c>
      <c r="Z23" s="18">
        <v>169.8</v>
      </c>
      <c r="AA23" s="53">
        <f>AB23+17.5</f>
        <v>161.9</v>
      </c>
      <c r="AB23" s="28" t="s">
        <v>624</v>
      </c>
      <c r="AC23" s="28">
        <f>AD23+17.5</f>
        <v>168.1</v>
      </c>
      <c r="AD23" s="27">
        <v>150.6</v>
      </c>
      <c r="AE23" s="86">
        <v>238.39999999999998</v>
      </c>
      <c r="AF23" s="19">
        <v>236.2</v>
      </c>
      <c r="AG23" s="87">
        <v>253.89999999999998</v>
      </c>
      <c r="AH23" s="20">
        <v>251.7</v>
      </c>
      <c r="AI23" s="89">
        <v>270.2</v>
      </c>
      <c r="AJ23" s="16" t="s">
        <v>275</v>
      </c>
      <c r="AK23" s="26">
        <v>270.2</v>
      </c>
      <c r="AL23" s="18" t="s">
        <v>275</v>
      </c>
      <c r="AM23" s="53">
        <f>AN23-0.3</f>
        <v>250.39999999999998</v>
      </c>
      <c r="AN23" s="81" t="s">
        <v>526</v>
      </c>
      <c r="AO23" s="28">
        <f>AP23-0.3</f>
        <v>251.39999999999998</v>
      </c>
      <c r="AP23" s="22">
        <v>251.7</v>
      </c>
      <c r="AQ23" s="86">
        <v>166.70000000000002</v>
      </c>
      <c r="AR23" s="16">
        <v>166.8</v>
      </c>
      <c r="AS23" s="87">
        <v>166.70000000000002</v>
      </c>
      <c r="AT23" s="18">
        <v>166.8</v>
      </c>
      <c r="AU23" s="53">
        <f>AV23+18.8</f>
        <v>184.3</v>
      </c>
      <c r="AV23" s="83" t="s">
        <v>637</v>
      </c>
      <c r="AW23" s="28">
        <f>AX23+18.8</f>
        <v>197.10000000000002</v>
      </c>
      <c r="AX23" s="66">
        <v>178.3</v>
      </c>
      <c r="AY23" s="86">
        <v>255</v>
      </c>
      <c r="AZ23" s="16" t="s">
        <v>545</v>
      </c>
      <c r="BA23" s="87">
        <v>257.09999999999997</v>
      </c>
      <c r="BB23" s="18" t="s">
        <v>543</v>
      </c>
      <c r="BC23" s="86">
        <v>179.29999999999998</v>
      </c>
      <c r="BD23" s="54">
        <v>180.1</v>
      </c>
      <c r="BE23" s="87">
        <v>179.29999999999998</v>
      </c>
      <c r="BF23" s="55">
        <v>180.1</v>
      </c>
      <c r="BG23" s="80">
        <f>BH23+18</f>
        <v>111.8</v>
      </c>
      <c r="BH23" s="16">
        <v>93.8</v>
      </c>
      <c r="BI23" s="24">
        <f>BJ23+18</f>
        <v>143.4</v>
      </c>
      <c r="BJ23" s="18">
        <v>125.4</v>
      </c>
      <c r="BK23" s="3"/>
    </row>
    <row r="24" spans="1:65" s="1" customFormat="1" ht="15" customHeight="1" x14ac:dyDescent="0.25">
      <c r="A24" s="1">
        <v>2009</v>
      </c>
      <c r="B24" s="1" t="s">
        <v>147</v>
      </c>
      <c r="C24" s="67">
        <f t="shared" ref="C24" si="10">D24+0.1</f>
        <v>251.7</v>
      </c>
      <c r="D24" s="76" t="s">
        <v>635</v>
      </c>
      <c r="E24" s="84">
        <f t="shared" ref="E24" si="11">F24+0.1</f>
        <v>251.7</v>
      </c>
      <c r="F24" s="77" t="s">
        <v>635</v>
      </c>
      <c r="G24" s="86">
        <f>H24+20.3</f>
        <v>174.3</v>
      </c>
      <c r="H24" s="24">
        <v>154</v>
      </c>
      <c r="I24" s="87">
        <f>J24+20.3</f>
        <v>182.10000000000002</v>
      </c>
      <c r="J24" s="25">
        <v>161.80000000000001</v>
      </c>
      <c r="K24" s="86">
        <f>L24-3.7</f>
        <v>154.5</v>
      </c>
      <c r="L24" s="16">
        <v>158.19999999999999</v>
      </c>
      <c r="M24" s="87">
        <f>N24-3.7</f>
        <v>158.80000000000001</v>
      </c>
      <c r="N24" s="18">
        <v>162.5</v>
      </c>
      <c r="O24" s="86">
        <f>P24+1</f>
        <v>134.69999999999999</v>
      </c>
      <c r="P24" s="21">
        <v>133.69999999999999</v>
      </c>
      <c r="Q24" s="87">
        <f>R24+1</f>
        <v>140.1</v>
      </c>
      <c r="R24" s="22">
        <v>139.1</v>
      </c>
      <c r="S24" s="86">
        <f>T24+15.5</f>
        <v>169.5</v>
      </c>
      <c r="T24" s="21">
        <v>154</v>
      </c>
      <c r="U24" s="87">
        <f>V24+15.5</f>
        <v>171.7</v>
      </c>
      <c r="V24" s="22">
        <v>156.19999999999999</v>
      </c>
      <c r="W24" s="67">
        <f t="shared" ref="W24:Y24" si="12">X24+16.3</f>
        <v>172</v>
      </c>
      <c r="X24" s="68">
        <v>155.69999999999999</v>
      </c>
      <c r="Y24" s="84">
        <f t="shared" si="12"/>
        <v>241.3</v>
      </c>
      <c r="Z24" s="70">
        <v>225</v>
      </c>
      <c r="AA24" s="86">
        <f>AB24+17.7</f>
        <v>162.29999999999998</v>
      </c>
      <c r="AB24" s="24">
        <v>144.6</v>
      </c>
      <c r="AC24" s="87">
        <f>AD24+17.7</f>
        <v>170.2</v>
      </c>
      <c r="AD24" s="25">
        <v>152.5</v>
      </c>
      <c r="AE24" s="86">
        <f>AF24+1.6</f>
        <v>241.6</v>
      </c>
      <c r="AF24" s="19">
        <v>240</v>
      </c>
      <c r="AG24" s="87">
        <f>AH24+1.6</f>
        <v>247.5</v>
      </c>
      <c r="AH24" s="20">
        <v>245.9</v>
      </c>
      <c r="AI24" s="86">
        <f>AJ24-0.2</f>
        <v>270</v>
      </c>
      <c r="AJ24" s="65">
        <v>270.2</v>
      </c>
      <c r="AK24" s="87">
        <f>AL24-0.2</f>
        <v>274.2</v>
      </c>
      <c r="AL24" s="66">
        <v>274.39999999999998</v>
      </c>
      <c r="AM24" s="86">
        <f>AN24-0.2</f>
        <v>251.5</v>
      </c>
      <c r="AN24" s="16">
        <v>251.7</v>
      </c>
      <c r="AO24" s="87">
        <f>AP24-0.2</f>
        <v>251.5</v>
      </c>
      <c r="AP24" s="18">
        <v>251.7</v>
      </c>
      <c r="AQ24" s="86">
        <f>AR24-0.1</f>
        <v>166.8</v>
      </c>
      <c r="AR24" s="16">
        <v>166.9</v>
      </c>
      <c r="AS24" s="87">
        <f>AT24-0.1</f>
        <v>168.6</v>
      </c>
      <c r="AT24" s="18">
        <v>168.7</v>
      </c>
      <c r="AU24" s="86">
        <f>AV24+18.6</f>
        <v>201.1</v>
      </c>
      <c r="AV24" s="54">
        <v>182.5</v>
      </c>
      <c r="AW24" s="87">
        <f>AX24+18.6</f>
        <v>205.4</v>
      </c>
      <c r="AX24" s="55">
        <v>186.8</v>
      </c>
      <c r="AY24" s="86">
        <f>AZ24+0.6</f>
        <v>255.2</v>
      </c>
      <c r="AZ24" s="16">
        <v>254.6</v>
      </c>
      <c r="BA24" s="87">
        <f>BB24+0.6</f>
        <v>261.3</v>
      </c>
      <c r="BB24" s="18">
        <v>260.7</v>
      </c>
      <c r="BC24" s="86">
        <f>BD24-0.9</f>
        <v>174.29999999999998</v>
      </c>
      <c r="BD24" s="54">
        <v>175.2</v>
      </c>
      <c r="BE24" s="87">
        <f>BF24-0.9</f>
        <v>174.29999999999998</v>
      </c>
      <c r="BF24" s="55">
        <v>175.2</v>
      </c>
      <c r="BG24" s="86">
        <f>BH24-0.4</f>
        <v>123.89999999999999</v>
      </c>
      <c r="BH24" s="54">
        <v>124.3</v>
      </c>
      <c r="BI24" s="87">
        <f>BJ24-0.4</f>
        <v>141.4</v>
      </c>
      <c r="BJ24" s="55">
        <v>141.80000000000001</v>
      </c>
      <c r="BK24" s="3"/>
    </row>
    <row r="25" spans="1:65" s="1" customFormat="1" ht="15" customHeight="1" x14ac:dyDescent="0.25">
      <c r="A25" s="7">
        <v>2009</v>
      </c>
      <c r="B25" s="1" t="s">
        <v>109</v>
      </c>
      <c r="C25" s="53">
        <v>256</v>
      </c>
      <c r="D25" s="54">
        <v>256.10000000000002</v>
      </c>
      <c r="E25" s="28">
        <v>270.5</v>
      </c>
      <c r="F25" s="55">
        <v>270.60000000000002</v>
      </c>
      <c r="G25" s="53">
        <v>178.3</v>
      </c>
      <c r="H25" s="24">
        <v>157.9</v>
      </c>
      <c r="I25" s="28">
        <v>190.1</v>
      </c>
      <c r="J25" s="25">
        <v>169.7</v>
      </c>
      <c r="K25" s="53">
        <v>145.10000000000002</v>
      </c>
      <c r="L25" s="16">
        <v>145.30000000000001</v>
      </c>
      <c r="M25" s="28">
        <v>156.9</v>
      </c>
      <c r="N25" s="18">
        <v>157.1</v>
      </c>
      <c r="O25" s="53">
        <v>134.6</v>
      </c>
      <c r="P25" s="16">
        <v>134.9</v>
      </c>
      <c r="Q25" s="28">
        <v>134.6</v>
      </c>
      <c r="R25" s="18">
        <v>134.9</v>
      </c>
      <c r="S25" s="53">
        <v>161</v>
      </c>
      <c r="T25" s="16">
        <v>145.69999999999999</v>
      </c>
      <c r="U25" s="28">
        <v>161</v>
      </c>
      <c r="V25" s="18">
        <v>145.69999999999999</v>
      </c>
      <c r="W25" s="53">
        <v>167.7</v>
      </c>
      <c r="X25" s="16">
        <v>151.69999999999999</v>
      </c>
      <c r="Y25" s="28">
        <v>183.9</v>
      </c>
      <c r="Z25" s="18">
        <v>167.9</v>
      </c>
      <c r="AA25" s="53">
        <v>138.69999999999999</v>
      </c>
      <c r="AB25" s="24">
        <v>121.2</v>
      </c>
      <c r="AC25" s="28">
        <v>138.69999999999999</v>
      </c>
      <c r="AD25" s="25">
        <v>121.2</v>
      </c>
      <c r="AE25" s="53">
        <v>237.7</v>
      </c>
      <c r="AF25" s="19">
        <v>237.7</v>
      </c>
      <c r="AG25" s="28">
        <v>241.8</v>
      </c>
      <c r="AH25" s="20">
        <v>241.8</v>
      </c>
      <c r="AI25" s="53">
        <v>270.10000000000002</v>
      </c>
      <c r="AJ25" s="54">
        <v>270.3</v>
      </c>
      <c r="AK25" s="28">
        <v>270.10000000000002</v>
      </c>
      <c r="AL25" s="55">
        <v>270.3</v>
      </c>
      <c r="AM25" s="53">
        <v>250.39999999999998</v>
      </c>
      <c r="AN25" s="16">
        <v>250.7</v>
      </c>
      <c r="AO25" s="28">
        <v>250.39999999999998</v>
      </c>
      <c r="AP25" s="18">
        <v>250.7</v>
      </c>
      <c r="AQ25" s="53">
        <v>166.70000000000002</v>
      </c>
      <c r="AR25" s="16">
        <v>166.9</v>
      </c>
      <c r="AS25" s="28">
        <v>166.70000000000002</v>
      </c>
      <c r="AT25" s="18">
        <v>166.9</v>
      </c>
      <c r="AU25" s="53">
        <v>183.1</v>
      </c>
      <c r="AV25" s="54">
        <v>164.6</v>
      </c>
      <c r="AW25" s="28">
        <v>194.9</v>
      </c>
      <c r="AX25" s="55">
        <v>176.4</v>
      </c>
      <c r="AY25" s="53">
        <v>259.2</v>
      </c>
      <c r="AZ25" s="16">
        <v>259.39999999999998</v>
      </c>
      <c r="BA25" s="28">
        <v>261.2</v>
      </c>
      <c r="BB25" s="18">
        <v>261.39999999999998</v>
      </c>
      <c r="BC25" s="53">
        <v>179.4</v>
      </c>
      <c r="BD25" s="54">
        <v>180.3</v>
      </c>
      <c r="BE25" s="28">
        <v>179.4</v>
      </c>
      <c r="BF25" s="55">
        <v>180.3</v>
      </c>
      <c r="BG25" s="53">
        <v>135.69999999999999</v>
      </c>
      <c r="BH25" s="54">
        <v>136</v>
      </c>
      <c r="BI25" s="28">
        <v>141.5</v>
      </c>
      <c r="BJ25" s="55">
        <v>141.80000000000001</v>
      </c>
      <c r="BK25" s="3"/>
    </row>
    <row r="26" spans="1:65" s="1" customFormat="1" ht="15" customHeight="1" x14ac:dyDescent="0.25">
      <c r="A26" s="7">
        <v>2009</v>
      </c>
      <c r="B26" s="7" t="s">
        <v>121</v>
      </c>
      <c r="C26" s="53">
        <f t="shared" ref="C26" si="13">D26+0.1</f>
        <v>252</v>
      </c>
      <c r="D26" s="54">
        <v>251.9</v>
      </c>
      <c r="E26" s="28">
        <f t="shared" ref="E26" si="14">F26+0.1</f>
        <v>293.5</v>
      </c>
      <c r="F26" s="55">
        <v>293.39999999999998</v>
      </c>
      <c r="G26" s="15">
        <f>H26+20</f>
        <v>189.8</v>
      </c>
      <c r="H26" s="24">
        <v>169.8</v>
      </c>
      <c r="I26" s="29">
        <f>J26+20</f>
        <v>189.8</v>
      </c>
      <c r="J26" s="25">
        <v>169.8</v>
      </c>
      <c r="K26" s="15">
        <f>L26-0.1</f>
        <v>162.70000000000002</v>
      </c>
      <c r="L26" s="16">
        <v>162.80000000000001</v>
      </c>
      <c r="M26" s="29">
        <f>N26-0.1</f>
        <v>164.8</v>
      </c>
      <c r="N26" s="18">
        <v>164.9</v>
      </c>
      <c r="O26" s="15">
        <f>P26-0.3</f>
        <v>134.6</v>
      </c>
      <c r="P26" s="16">
        <v>134.9</v>
      </c>
      <c r="Q26" s="29">
        <f>R26-0.3</f>
        <v>136.69999999999999</v>
      </c>
      <c r="R26" s="18">
        <v>137</v>
      </c>
      <c r="S26" s="15">
        <v>156.9</v>
      </c>
      <c r="T26" s="21">
        <v>141.5</v>
      </c>
      <c r="U26" s="29">
        <v>161.1</v>
      </c>
      <c r="V26" s="22">
        <v>145.69999999999999</v>
      </c>
      <c r="W26" s="15">
        <f>X26+17.4</f>
        <v>184.6</v>
      </c>
      <c r="X26" s="24">
        <v>167.2</v>
      </c>
      <c r="Y26" s="29">
        <f>Z26+17.4</f>
        <v>192.5</v>
      </c>
      <c r="Z26" s="25">
        <v>175.1</v>
      </c>
      <c r="AA26" s="15">
        <f>AB26+17.6</f>
        <v>162.29999999999998</v>
      </c>
      <c r="AB26" s="26">
        <v>144.69999999999999</v>
      </c>
      <c r="AC26" s="29">
        <f>AD26+17.6</f>
        <v>182.29999999999998</v>
      </c>
      <c r="AD26" s="27">
        <v>164.7</v>
      </c>
      <c r="AE26" s="53">
        <f>AF26+1.7</f>
        <v>241.79999999999998</v>
      </c>
      <c r="AF26" s="51" t="s">
        <v>632</v>
      </c>
      <c r="AG26" s="28">
        <f>AH26+1.7</f>
        <v>255.7</v>
      </c>
      <c r="AH26" s="59">
        <v>254</v>
      </c>
      <c r="AI26" s="15">
        <f>AJ26+0.4</f>
        <v>270</v>
      </c>
      <c r="AJ26" s="16">
        <v>269.60000000000002</v>
      </c>
      <c r="AK26" s="29">
        <f>AL26+0.4</f>
        <v>270</v>
      </c>
      <c r="AL26" s="18">
        <v>269.60000000000002</v>
      </c>
      <c r="AM26" s="15">
        <f>AN26-0.2</f>
        <v>249.5</v>
      </c>
      <c r="AN26" s="21">
        <v>249.7</v>
      </c>
      <c r="AO26" s="29">
        <f>AP26-0.2</f>
        <v>250.5</v>
      </c>
      <c r="AP26" s="22">
        <v>250.7</v>
      </c>
      <c r="AQ26" s="15">
        <f>AR26-0.2</f>
        <v>166.8</v>
      </c>
      <c r="AR26" s="16">
        <v>167</v>
      </c>
      <c r="AS26" s="29">
        <f>AT26-0.2</f>
        <v>166.8</v>
      </c>
      <c r="AT26" s="18">
        <v>167</v>
      </c>
      <c r="AU26" s="15">
        <f>AV26+17.8</f>
        <v>180.60000000000002</v>
      </c>
      <c r="AV26" s="54">
        <v>162.80000000000001</v>
      </c>
      <c r="AW26" s="29">
        <f>AX26+17.8</f>
        <v>190.4</v>
      </c>
      <c r="AX26" s="55">
        <v>172.6</v>
      </c>
      <c r="AY26" s="15">
        <f>AZ26+0.7</f>
        <v>259.5</v>
      </c>
      <c r="AZ26" s="21">
        <v>258.8</v>
      </c>
      <c r="BA26" s="29">
        <f>BB26+0.7</f>
        <v>259.5</v>
      </c>
      <c r="BB26" s="18">
        <v>258.8</v>
      </c>
      <c r="BC26" s="15">
        <f>BD26-0.4</f>
        <v>174.29999999999998</v>
      </c>
      <c r="BD26" s="16">
        <v>174.7</v>
      </c>
      <c r="BE26" s="29">
        <f>BF26-0.4</f>
        <v>174.29999999999998</v>
      </c>
      <c r="BF26" s="18">
        <v>174.7</v>
      </c>
      <c r="BG26" s="53">
        <f t="shared" ref="BG26:BI26" si="15">BH26+18.5</f>
        <v>112.4</v>
      </c>
      <c r="BH26" s="16">
        <v>93.9</v>
      </c>
      <c r="BI26" s="28">
        <f t="shared" si="15"/>
        <v>130.5</v>
      </c>
      <c r="BJ26" s="18">
        <v>112</v>
      </c>
      <c r="BK26" s="3"/>
    </row>
    <row r="27" spans="1:65" s="1" customFormat="1" ht="15" customHeight="1" x14ac:dyDescent="0.25">
      <c r="A27" s="7">
        <v>2009</v>
      </c>
      <c r="B27" s="7" t="s">
        <v>110</v>
      </c>
      <c r="C27" s="67">
        <v>272.59999999999997</v>
      </c>
      <c r="D27" s="76">
        <v>272.7</v>
      </c>
      <c r="E27" s="84">
        <v>272.59999999999997</v>
      </c>
      <c r="F27" s="77">
        <v>272.7</v>
      </c>
      <c r="G27" s="67">
        <v>174.5</v>
      </c>
      <c r="H27" s="72">
        <v>154.1</v>
      </c>
      <c r="I27" s="84">
        <v>178.4</v>
      </c>
      <c r="J27" s="73">
        <v>158</v>
      </c>
      <c r="K27" s="67">
        <v>157</v>
      </c>
      <c r="L27" s="68">
        <v>157.19999999999999</v>
      </c>
      <c r="M27" s="84">
        <v>158.80000000000001</v>
      </c>
      <c r="N27" s="70">
        <v>159</v>
      </c>
      <c r="O27" s="67">
        <v>134.6</v>
      </c>
      <c r="P27" s="68">
        <v>134.9</v>
      </c>
      <c r="Q27" s="84">
        <v>136.69999999999999</v>
      </c>
      <c r="R27" s="70">
        <v>137</v>
      </c>
      <c r="S27" s="67">
        <v>161.10000000000002</v>
      </c>
      <c r="T27" s="68">
        <v>145.80000000000001</v>
      </c>
      <c r="U27" s="84">
        <v>163.20000000000002</v>
      </c>
      <c r="V27" s="70">
        <v>147.9</v>
      </c>
      <c r="W27" s="67">
        <v>171.8</v>
      </c>
      <c r="X27" s="68">
        <v>155.80000000000001</v>
      </c>
      <c r="Y27" s="84">
        <v>192</v>
      </c>
      <c r="Z27" s="70">
        <v>176</v>
      </c>
      <c r="AA27" s="67">
        <v>166.2</v>
      </c>
      <c r="AB27" s="72">
        <v>148.69999999999999</v>
      </c>
      <c r="AC27" s="84">
        <v>166.2</v>
      </c>
      <c r="AD27" s="73">
        <v>148.69999999999999</v>
      </c>
      <c r="AE27" s="67">
        <v>241.9</v>
      </c>
      <c r="AF27" s="74">
        <v>241.9</v>
      </c>
      <c r="AG27" s="84">
        <v>250.5</v>
      </c>
      <c r="AH27" s="75">
        <v>250.5</v>
      </c>
      <c r="AI27" s="67">
        <v>270.10000000000002</v>
      </c>
      <c r="AJ27" s="76">
        <v>270.3</v>
      </c>
      <c r="AK27" s="84">
        <v>270.10000000000002</v>
      </c>
      <c r="AL27" s="77">
        <v>270.3</v>
      </c>
      <c r="AM27" s="67">
        <v>250.5</v>
      </c>
      <c r="AN27" s="68">
        <v>250.8</v>
      </c>
      <c r="AO27" s="84">
        <v>250.5</v>
      </c>
      <c r="AP27" s="70">
        <v>250.8</v>
      </c>
      <c r="AQ27" s="67">
        <v>166.8</v>
      </c>
      <c r="AR27" s="68">
        <v>167</v>
      </c>
      <c r="AS27" s="84">
        <v>166.8</v>
      </c>
      <c r="AT27" s="70">
        <v>167</v>
      </c>
      <c r="AU27" s="67">
        <v>186.9</v>
      </c>
      <c r="AV27" s="76">
        <v>168.4</v>
      </c>
      <c r="AW27" s="84">
        <v>192.7</v>
      </c>
      <c r="AX27" s="77">
        <v>174.2</v>
      </c>
      <c r="AY27" s="67">
        <v>257.2</v>
      </c>
      <c r="AZ27" s="68">
        <v>257.39999999999998</v>
      </c>
      <c r="BA27" s="84">
        <v>261</v>
      </c>
      <c r="BB27" s="70">
        <v>261.2</v>
      </c>
      <c r="BC27" s="67">
        <v>179.4</v>
      </c>
      <c r="BD27" s="76">
        <v>180.3</v>
      </c>
      <c r="BE27" s="84">
        <v>179.4</v>
      </c>
      <c r="BF27" s="77">
        <v>180.3</v>
      </c>
      <c r="BG27" s="67">
        <v>131.89999999999998</v>
      </c>
      <c r="BH27" s="76">
        <v>132.19999999999999</v>
      </c>
      <c r="BI27" s="84">
        <v>133.79999999999998</v>
      </c>
      <c r="BJ27" s="77">
        <v>134.1</v>
      </c>
      <c r="BK27" s="3"/>
    </row>
    <row r="28" spans="1:65" s="1" customFormat="1" ht="15" customHeight="1" x14ac:dyDescent="0.25">
      <c r="A28" s="1">
        <v>2009</v>
      </c>
      <c r="B28" s="1" t="s">
        <v>148</v>
      </c>
      <c r="C28" s="86">
        <f>D28</f>
        <v>276.8</v>
      </c>
      <c r="D28" s="54">
        <v>276.8</v>
      </c>
      <c r="E28" s="87">
        <f>F28</f>
        <v>276.8</v>
      </c>
      <c r="F28" s="55">
        <v>276.8</v>
      </c>
      <c r="G28" s="86">
        <f>H28+20.3</f>
        <v>184.10000000000002</v>
      </c>
      <c r="H28" s="24">
        <v>163.80000000000001</v>
      </c>
      <c r="I28" s="87">
        <f>J28+20.3</f>
        <v>195.9</v>
      </c>
      <c r="J28" s="25">
        <v>175.6</v>
      </c>
      <c r="K28" s="86">
        <f>L28-3.7</f>
        <v>152.20000000000002</v>
      </c>
      <c r="L28" s="16">
        <v>155.9</v>
      </c>
      <c r="M28" s="87">
        <f>N28-3.7</f>
        <v>160.70000000000002</v>
      </c>
      <c r="N28" s="18">
        <v>164.4</v>
      </c>
      <c r="O28" s="86">
        <f>P28+1</f>
        <v>134.5</v>
      </c>
      <c r="P28" s="16">
        <v>133.5</v>
      </c>
      <c r="Q28" s="87">
        <f>R28+1</f>
        <v>136.30000000000001</v>
      </c>
      <c r="R28" s="22">
        <v>135.30000000000001</v>
      </c>
      <c r="S28" s="86">
        <f>T28+15.5</f>
        <v>167.5</v>
      </c>
      <c r="T28" s="21">
        <v>152</v>
      </c>
      <c r="U28" s="87">
        <f>V28+15.5</f>
        <v>188.6</v>
      </c>
      <c r="V28" s="22">
        <v>173.1</v>
      </c>
      <c r="W28" s="86">
        <f>X28+16.2</f>
        <v>167.79999999999998</v>
      </c>
      <c r="X28" s="21">
        <v>151.6</v>
      </c>
      <c r="Y28" s="87">
        <f>Z28+16.2</f>
        <v>188</v>
      </c>
      <c r="Z28" s="22">
        <v>171.8</v>
      </c>
      <c r="AA28" s="86">
        <f>AB28+17.7</f>
        <v>166.5</v>
      </c>
      <c r="AB28" s="24">
        <v>148.80000000000001</v>
      </c>
      <c r="AC28" s="87">
        <f>AD28+17.7</f>
        <v>168.5</v>
      </c>
      <c r="AD28" s="25">
        <v>150.80000000000001</v>
      </c>
      <c r="AE28" s="86">
        <f>AF28+1.6</f>
        <v>237.7</v>
      </c>
      <c r="AF28" s="19">
        <v>236.1</v>
      </c>
      <c r="AG28" s="87">
        <f>AH28+1.6</f>
        <v>253.4</v>
      </c>
      <c r="AH28" s="20">
        <v>251.8</v>
      </c>
      <c r="AI28" s="85">
        <v>270.2</v>
      </c>
      <c r="AJ28" s="68" t="s">
        <v>275</v>
      </c>
      <c r="AK28" s="72">
        <v>270.2</v>
      </c>
      <c r="AL28" s="70" t="s">
        <v>275</v>
      </c>
      <c r="AM28" s="86">
        <f>AN28-0.2</f>
        <v>250.5</v>
      </c>
      <c r="AN28" s="16">
        <v>250.7</v>
      </c>
      <c r="AO28" s="87">
        <f>AP28-0.2</f>
        <v>251.5</v>
      </c>
      <c r="AP28" s="18">
        <v>251.7</v>
      </c>
      <c r="AQ28" s="86">
        <f>AR28-0.1</f>
        <v>166.70000000000002</v>
      </c>
      <c r="AR28" s="16">
        <v>166.8</v>
      </c>
      <c r="AS28" s="87">
        <f>AT28-0.1</f>
        <v>166.70000000000002</v>
      </c>
      <c r="AT28" s="18">
        <v>166.8</v>
      </c>
      <c r="AU28" s="86">
        <f>AV28+18.6</f>
        <v>192.9</v>
      </c>
      <c r="AV28" s="54">
        <v>174.3</v>
      </c>
      <c r="AW28" s="87">
        <f>AX28+18.6</f>
        <v>194.9</v>
      </c>
      <c r="AX28" s="55">
        <v>176.3</v>
      </c>
      <c r="AY28" s="86">
        <f>AZ28+0.6</f>
        <v>249</v>
      </c>
      <c r="AZ28" s="16">
        <v>248.4</v>
      </c>
      <c r="BA28" s="87">
        <f>BB28+0.6</f>
        <v>255.2</v>
      </c>
      <c r="BB28" s="18">
        <v>254.6</v>
      </c>
      <c r="BC28" s="86">
        <f>BD28-0.9</f>
        <v>179.29999999999998</v>
      </c>
      <c r="BD28" s="54">
        <v>180.2</v>
      </c>
      <c r="BE28" s="87">
        <f>BF28-0.9</f>
        <v>179.29999999999998</v>
      </c>
      <c r="BF28" s="55">
        <v>180.2</v>
      </c>
      <c r="BG28" s="67">
        <f>BH28+18.5</f>
        <v>134.30000000000001</v>
      </c>
      <c r="BH28" s="68" t="s">
        <v>652</v>
      </c>
      <c r="BI28" s="84">
        <f>BJ28+18.5</f>
        <v>136.19999999999999</v>
      </c>
      <c r="BJ28" s="70" t="s">
        <v>288</v>
      </c>
      <c r="BK28" s="3"/>
    </row>
    <row r="29" spans="1:65" s="1" customFormat="1" ht="15" customHeight="1" x14ac:dyDescent="0.25">
      <c r="A29" s="1">
        <v>2009</v>
      </c>
      <c r="B29" s="1" t="s">
        <v>134</v>
      </c>
      <c r="C29" s="90">
        <v>266.39999999999998</v>
      </c>
      <c r="D29" s="76">
        <v>266.39999999999998</v>
      </c>
      <c r="E29" s="91">
        <v>266.39999999999998</v>
      </c>
      <c r="F29" s="77">
        <v>266.39999999999998</v>
      </c>
      <c r="G29" s="86">
        <v>182.4</v>
      </c>
      <c r="H29" s="24">
        <v>162</v>
      </c>
      <c r="I29" s="87">
        <v>188.20000000000002</v>
      </c>
      <c r="J29" s="25">
        <v>167.8</v>
      </c>
      <c r="K29" s="86">
        <v>144</v>
      </c>
      <c r="L29" s="16">
        <v>147.5</v>
      </c>
      <c r="M29" s="87">
        <v>159</v>
      </c>
      <c r="N29" s="18">
        <v>162.5</v>
      </c>
      <c r="O29" s="86">
        <v>134.79999999999998</v>
      </c>
      <c r="P29" s="16">
        <v>133.69999999999999</v>
      </c>
      <c r="Q29" s="87">
        <v>136.79999999999998</v>
      </c>
      <c r="R29" s="18">
        <v>135.69999999999999</v>
      </c>
      <c r="S29" s="86">
        <v>154.60000000000002</v>
      </c>
      <c r="T29" s="16">
        <v>139.30000000000001</v>
      </c>
      <c r="U29" s="87">
        <v>173.70000000000002</v>
      </c>
      <c r="V29" s="18">
        <v>158.4</v>
      </c>
      <c r="W29" s="86">
        <v>192</v>
      </c>
      <c r="X29" s="16">
        <v>176</v>
      </c>
      <c r="Y29" s="87">
        <v>222.8</v>
      </c>
      <c r="Z29" s="18">
        <v>206.8</v>
      </c>
      <c r="AA29" s="53">
        <f>AB29+17.5</f>
        <v>166.2</v>
      </c>
      <c r="AB29" s="28" t="s">
        <v>625</v>
      </c>
      <c r="AC29" s="28">
        <f>AD29+17.5</f>
        <v>166.2</v>
      </c>
      <c r="AD29" s="27">
        <v>148.69999999999999</v>
      </c>
      <c r="AE29" s="86">
        <v>238.29999999999998</v>
      </c>
      <c r="AF29" s="19">
        <v>236.1</v>
      </c>
      <c r="AG29" s="87">
        <v>248.1</v>
      </c>
      <c r="AH29" s="20">
        <v>245.9</v>
      </c>
      <c r="AI29" s="89">
        <v>270.3</v>
      </c>
      <c r="AJ29" s="16" t="s">
        <v>278</v>
      </c>
      <c r="AK29" s="26">
        <v>270.3</v>
      </c>
      <c r="AL29" s="18" t="s">
        <v>278</v>
      </c>
      <c r="AM29" s="53">
        <f>AN29-0.3</f>
        <v>251.39999999999998</v>
      </c>
      <c r="AN29" s="81" t="s">
        <v>534</v>
      </c>
      <c r="AO29" s="28">
        <f>AP29-0.3</f>
        <v>252.39999999999998</v>
      </c>
      <c r="AP29" s="22">
        <v>252.7</v>
      </c>
      <c r="AQ29" s="86">
        <v>166.9</v>
      </c>
      <c r="AR29" s="16">
        <v>167</v>
      </c>
      <c r="AS29" s="87">
        <v>168.70000000000002</v>
      </c>
      <c r="AT29" s="18">
        <v>168.8</v>
      </c>
      <c r="AU29" s="86">
        <v>190.79999999999998</v>
      </c>
      <c r="AV29" s="54">
        <v>172.1</v>
      </c>
      <c r="AW29" s="87">
        <v>195.2</v>
      </c>
      <c r="AX29" s="55">
        <v>176.5</v>
      </c>
      <c r="AY29" s="86">
        <v>255.1</v>
      </c>
      <c r="AZ29" s="16">
        <v>254.7</v>
      </c>
      <c r="BA29" s="87">
        <v>259.09999999999997</v>
      </c>
      <c r="BB29" s="18">
        <v>258.7</v>
      </c>
      <c r="BC29" s="86">
        <v>174.39999999999998</v>
      </c>
      <c r="BD29" s="54">
        <v>175.2</v>
      </c>
      <c r="BE29" s="87">
        <v>179.39999999999998</v>
      </c>
      <c r="BF29" s="55">
        <v>180.2</v>
      </c>
      <c r="BG29" s="80">
        <f>BH29+18</f>
        <v>121.8</v>
      </c>
      <c r="BH29" s="16">
        <v>103.8</v>
      </c>
      <c r="BI29" s="24">
        <f>BJ29+18</f>
        <v>133.80000000000001</v>
      </c>
      <c r="BJ29" s="18">
        <v>115.8</v>
      </c>
      <c r="BK29" s="3"/>
    </row>
    <row r="30" spans="1:65" s="1" customFormat="1" ht="15" customHeight="1" x14ac:dyDescent="0.25">
      <c r="A30" s="7">
        <v>2009</v>
      </c>
      <c r="B30" s="1" t="s">
        <v>115</v>
      </c>
      <c r="C30" s="53">
        <f>D30-0.1</f>
        <v>251.9</v>
      </c>
      <c r="D30" s="83" t="s">
        <v>599</v>
      </c>
      <c r="E30" s="28">
        <f>F30-0.1</f>
        <v>257.89999999999998</v>
      </c>
      <c r="F30" s="66">
        <v>258</v>
      </c>
      <c r="G30" s="15">
        <f>H30+20.5</f>
        <v>172.8</v>
      </c>
      <c r="H30" s="24">
        <v>152.30000000000001</v>
      </c>
      <c r="I30" s="29">
        <f>J30+20.5</f>
        <v>211.7</v>
      </c>
      <c r="J30" s="25">
        <v>191.2</v>
      </c>
      <c r="K30" s="53">
        <f>L30-0.1</f>
        <v>153</v>
      </c>
      <c r="L30" s="16">
        <v>153.1</v>
      </c>
      <c r="M30" s="28">
        <f>N30-0.1</f>
        <v>156.9</v>
      </c>
      <c r="N30" s="18">
        <v>157</v>
      </c>
      <c r="O30" s="53">
        <f>P30-0.3</f>
        <v>136.69999999999999</v>
      </c>
      <c r="P30" s="16">
        <v>137</v>
      </c>
      <c r="Q30" s="28">
        <f>R30-0.3</f>
        <v>136.69999999999999</v>
      </c>
      <c r="R30" s="18">
        <v>137</v>
      </c>
      <c r="S30" s="53">
        <f>T30+15.5</f>
        <v>165.3</v>
      </c>
      <c r="T30" s="81" t="s">
        <v>577</v>
      </c>
      <c r="U30" s="28">
        <f>V30+15.5</f>
        <v>171.8</v>
      </c>
      <c r="V30" s="22">
        <v>156.30000000000001</v>
      </c>
      <c r="W30" s="53">
        <f>X30+17.5</f>
        <v>180.8</v>
      </c>
      <c r="X30" s="24">
        <v>163.30000000000001</v>
      </c>
      <c r="Y30" s="28">
        <f>Z30+17.5</f>
        <v>192.7</v>
      </c>
      <c r="Z30" s="25">
        <v>175.2</v>
      </c>
      <c r="AA30" s="15">
        <f>AB30+17.6</f>
        <v>162.29999999999998</v>
      </c>
      <c r="AB30" s="26">
        <v>144.69999999999999</v>
      </c>
      <c r="AC30" s="29">
        <f>AD30+17.6</f>
        <v>166.4</v>
      </c>
      <c r="AD30" s="27">
        <v>148.80000000000001</v>
      </c>
      <c r="AE30" s="53">
        <f>AF30</f>
        <v>237.7</v>
      </c>
      <c r="AF30" s="19">
        <v>237.7</v>
      </c>
      <c r="AG30" s="28">
        <f>AH30</f>
        <v>250.3</v>
      </c>
      <c r="AH30" s="20">
        <v>250.3</v>
      </c>
      <c r="AI30" s="53">
        <f>AJ30+0.4</f>
        <v>270.09999999999997</v>
      </c>
      <c r="AJ30" s="16">
        <v>269.7</v>
      </c>
      <c r="AK30" s="28">
        <f>AL30+0.4</f>
        <v>270.09999999999997</v>
      </c>
      <c r="AL30" s="18">
        <v>269.7</v>
      </c>
      <c r="AM30" s="53">
        <f>AN30-0.2</f>
        <v>250.5</v>
      </c>
      <c r="AN30" s="16">
        <v>250.7</v>
      </c>
      <c r="AO30" s="28">
        <f>AP30-0.2</f>
        <v>251.5</v>
      </c>
      <c r="AP30" s="18">
        <v>251.7</v>
      </c>
      <c r="AQ30" s="53">
        <f>AR30-0.4</f>
        <v>166.6</v>
      </c>
      <c r="AR30" s="16">
        <v>167</v>
      </c>
      <c r="AS30" s="28">
        <f>AT30-0.4</f>
        <v>166.6</v>
      </c>
      <c r="AT30" s="18">
        <v>167</v>
      </c>
      <c r="AU30" s="53">
        <f>AV30+17.8</f>
        <v>191.9</v>
      </c>
      <c r="AV30" s="54">
        <v>174.1</v>
      </c>
      <c r="AW30" s="28">
        <f>AX30+17.8</f>
        <v>197.70000000000002</v>
      </c>
      <c r="AX30" s="55">
        <v>179.9</v>
      </c>
      <c r="AY30" s="53">
        <f>AZ30-0.2</f>
        <v>257.3</v>
      </c>
      <c r="AZ30" s="16">
        <v>257.5</v>
      </c>
      <c r="BA30" s="28">
        <f>BB30-0.2</f>
        <v>270.8</v>
      </c>
      <c r="BB30" s="18">
        <v>271</v>
      </c>
      <c r="BC30" s="53">
        <f>BD30-0.3</f>
        <v>174.39999999999998</v>
      </c>
      <c r="BD30" s="16">
        <v>174.7</v>
      </c>
      <c r="BE30" s="28">
        <f>BF30-0.3</f>
        <v>179.39999999999998</v>
      </c>
      <c r="BF30" s="18">
        <v>179.7</v>
      </c>
      <c r="BG30" s="67">
        <f>BH30-0.1</f>
        <v>134</v>
      </c>
      <c r="BH30" s="76">
        <v>134.1</v>
      </c>
      <c r="BI30" s="84">
        <f>BJ30-0.1</f>
        <v>135.9</v>
      </c>
      <c r="BJ30" s="77">
        <v>136</v>
      </c>
      <c r="BK30" s="3"/>
    </row>
    <row r="31" spans="1:65" s="1" customFormat="1" ht="15" customHeight="1" x14ac:dyDescent="0.25">
      <c r="A31" s="1">
        <v>2009</v>
      </c>
      <c r="B31" s="1" t="s">
        <v>135</v>
      </c>
      <c r="C31" s="86" t="s">
        <v>570</v>
      </c>
      <c r="D31" s="54" t="s">
        <v>570</v>
      </c>
      <c r="E31" s="50" t="s">
        <v>571</v>
      </c>
      <c r="F31" s="55" t="s">
        <v>571</v>
      </c>
      <c r="G31" s="86">
        <v>174.4</v>
      </c>
      <c r="H31" s="24">
        <v>154</v>
      </c>
      <c r="I31" s="87">
        <v>182.20000000000002</v>
      </c>
      <c r="J31" s="25">
        <v>161.80000000000001</v>
      </c>
      <c r="K31" s="86">
        <v>156.80000000000001</v>
      </c>
      <c r="L31" s="16" t="s">
        <v>578</v>
      </c>
      <c r="M31" s="87">
        <v>175.8</v>
      </c>
      <c r="N31" s="18" t="s">
        <v>473</v>
      </c>
      <c r="O31" s="86">
        <v>134.69999999999999</v>
      </c>
      <c r="P31" s="16">
        <v>133.6</v>
      </c>
      <c r="Q31" s="87">
        <v>136.69999999999999</v>
      </c>
      <c r="R31" s="18">
        <v>135.6</v>
      </c>
      <c r="S31" s="86">
        <v>171.5</v>
      </c>
      <c r="T31" s="16" t="s">
        <v>581</v>
      </c>
      <c r="U31" s="87">
        <v>182.20000000000002</v>
      </c>
      <c r="V31" s="18" t="s">
        <v>582</v>
      </c>
      <c r="W31" s="86">
        <v>179.9</v>
      </c>
      <c r="X31" s="16">
        <v>163.9</v>
      </c>
      <c r="Y31" s="87">
        <v>200.1</v>
      </c>
      <c r="Z31" s="18">
        <v>184.1</v>
      </c>
      <c r="AA31" s="53">
        <f>AB31+17.5</f>
        <v>160</v>
      </c>
      <c r="AB31" s="28" t="s">
        <v>626</v>
      </c>
      <c r="AC31" s="28">
        <f>AD31+17.5</f>
        <v>166.2</v>
      </c>
      <c r="AD31" s="27">
        <v>148.69999999999999</v>
      </c>
      <c r="AE31" s="86">
        <v>242.2</v>
      </c>
      <c r="AF31" s="19">
        <v>240</v>
      </c>
      <c r="AG31" s="87">
        <v>250.1</v>
      </c>
      <c r="AH31" s="20">
        <v>247.9</v>
      </c>
      <c r="AI31" s="85">
        <v>270.3</v>
      </c>
      <c r="AJ31" s="68" t="s">
        <v>278</v>
      </c>
      <c r="AK31" s="72">
        <v>270.3</v>
      </c>
      <c r="AL31" s="70" t="s">
        <v>278</v>
      </c>
      <c r="AM31" s="53">
        <f>AN31-0.3</f>
        <v>250.1</v>
      </c>
      <c r="AN31" s="81" t="s">
        <v>482</v>
      </c>
      <c r="AO31" s="28">
        <f>AP31-0.3</f>
        <v>252.2</v>
      </c>
      <c r="AP31" s="22">
        <v>252.5</v>
      </c>
      <c r="AQ31" s="86">
        <v>166.70000000000002</v>
      </c>
      <c r="AR31" s="16">
        <v>166.8</v>
      </c>
      <c r="AS31" s="87">
        <v>166.70000000000002</v>
      </c>
      <c r="AT31" s="18">
        <v>166.8</v>
      </c>
      <c r="AU31" s="86">
        <v>195.1</v>
      </c>
      <c r="AV31" s="54" t="s">
        <v>374</v>
      </c>
      <c r="AW31" s="87">
        <v>203.6</v>
      </c>
      <c r="AX31" s="55" t="s">
        <v>576</v>
      </c>
      <c r="AY31" s="86">
        <v>255</v>
      </c>
      <c r="AZ31" s="16" t="s">
        <v>545</v>
      </c>
      <c r="BA31" s="87">
        <v>255</v>
      </c>
      <c r="BB31" s="18" t="s">
        <v>545</v>
      </c>
      <c r="BC31" s="86">
        <v>179.5</v>
      </c>
      <c r="BD31" s="54">
        <v>180.3</v>
      </c>
      <c r="BE31" s="87">
        <v>179.5</v>
      </c>
      <c r="BF31" s="55">
        <v>180.3</v>
      </c>
      <c r="BG31" s="80">
        <f t="shared" ref="BG31:BG36" si="16">BH31+18</f>
        <v>147</v>
      </c>
      <c r="BH31" s="16">
        <v>129</v>
      </c>
      <c r="BI31" s="24">
        <f t="shared" ref="BI31:BI36" si="17">BJ31+18</f>
        <v>147</v>
      </c>
      <c r="BJ31" s="18">
        <v>129</v>
      </c>
      <c r="BK31" s="3"/>
    </row>
    <row r="32" spans="1:65" s="1" customFormat="1" ht="15" customHeight="1" x14ac:dyDescent="0.25">
      <c r="A32" s="1">
        <v>2009</v>
      </c>
      <c r="B32" s="1" t="s">
        <v>136</v>
      </c>
      <c r="C32" s="86">
        <v>254</v>
      </c>
      <c r="D32" s="54">
        <v>254</v>
      </c>
      <c r="E32" s="50">
        <v>268.5</v>
      </c>
      <c r="F32" s="55">
        <v>268.5</v>
      </c>
      <c r="G32" s="86">
        <v>176.4</v>
      </c>
      <c r="H32" s="24">
        <v>156</v>
      </c>
      <c r="I32" s="87">
        <v>182.3</v>
      </c>
      <c r="J32" s="25">
        <v>161.9</v>
      </c>
      <c r="K32" s="86">
        <v>148.30000000000001</v>
      </c>
      <c r="L32" s="16">
        <v>151.80000000000001</v>
      </c>
      <c r="M32" s="87">
        <v>157</v>
      </c>
      <c r="N32" s="18">
        <v>160.5</v>
      </c>
      <c r="O32" s="86">
        <v>134.79999999999998</v>
      </c>
      <c r="P32" s="16">
        <v>133.69999999999999</v>
      </c>
      <c r="Q32" s="87">
        <v>136.69999999999999</v>
      </c>
      <c r="R32" s="18">
        <v>135.6</v>
      </c>
      <c r="S32" s="86">
        <v>154.70000000000002</v>
      </c>
      <c r="T32" s="16">
        <v>139.4</v>
      </c>
      <c r="U32" s="87">
        <v>161</v>
      </c>
      <c r="V32" s="18">
        <v>145.69999999999999</v>
      </c>
      <c r="W32" s="86">
        <v>185.9</v>
      </c>
      <c r="X32" s="16">
        <v>169.9</v>
      </c>
      <c r="Y32" s="87">
        <v>216.6</v>
      </c>
      <c r="Z32" s="18">
        <v>200.6</v>
      </c>
      <c r="AA32" s="86">
        <v>164.3</v>
      </c>
      <c r="AB32" s="24">
        <v>146.9</v>
      </c>
      <c r="AC32" s="87">
        <v>164.3</v>
      </c>
      <c r="AD32" s="25">
        <v>146.9</v>
      </c>
      <c r="AE32" s="86">
        <v>242.2</v>
      </c>
      <c r="AF32" s="19">
        <v>240</v>
      </c>
      <c r="AG32" s="87">
        <v>242.2</v>
      </c>
      <c r="AH32" s="20">
        <v>240</v>
      </c>
      <c r="AI32" s="89">
        <v>270.2</v>
      </c>
      <c r="AJ32" s="16" t="s">
        <v>275</v>
      </c>
      <c r="AK32" s="26">
        <v>270.2</v>
      </c>
      <c r="AL32" s="18" t="s">
        <v>275</v>
      </c>
      <c r="AM32" s="53">
        <f>AN32-0.3</f>
        <v>250.39999999999998</v>
      </c>
      <c r="AN32" s="81" t="s">
        <v>526</v>
      </c>
      <c r="AO32" s="28">
        <f>AP32-0.3</f>
        <v>252.5</v>
      </c>
      <c r="AP32" s="22">
        <v>252.8</v>
      </c>
      <c r="AQ32" s="86">
        <v>166.8</v>
      </c>
      <c r="AR32" s="16">
        <v>166.9</v>
      </c>
      <c r="AS32" s="87">
        <v>168.5</v>
      </c>
      <c r="AT32" s="18">
        <v>168.6</v>
      </c>
      <c r="AU32" s="86">
        <v>193.2</v>
      </c>
      <c r="AV32" s="54">
        <v>174.5</v>
      </c>
      <c r="AW32" s="87">
        <v>218.29999999999998</v>
      </c>
      <c r="AX32" s="55">
        <v>199.6</v>
      </c>
      <c r="AY32" s="86">
        <v>248.9</v>
      </c>
      <c r="AZ32" s="16">
        <v>248.5</v>
      </c>
      <c r="BA32" s="87">
        <v>253</v>
      </c>
      <c r="BB32" s="18">
        <v>252.6</v>
      </c>
      <c r="BC32" s="86">
        <v>179.5</v>
      </c>
      <c r="BD32" s="54">
        <v>180.3</v>
      </c>
      <c r="BE32" s="87">
        <v>179.5</v>
      </c>
      <c r="BF32" s="55">
        <v>180.3</v>
      </c>
      <c r="BG32" s="80">
        <f t="shared" si="16"/>
        <v>111.7</v>
      </c>
      <c r="BH32" s="16">
        <v>93.7</v>
      </c>
      <c r="BI32" s="24">
        <f t="shared" si="17"/>
        <v>127.7</v>
      </c>
      <c r="BJ32" s="18">
        <v>109.7</v>
      </c>
      <c r="BK32" s="3"/>
    </row>
    <row r="33" spans="1:65" s="7" customFormat="1" ht="15" customHeight="1" x14ac:dyDescent="0.25">
      <c r="A33" s="1">
        <v>2009</v>
      </c>
      <c r="B33" s="1" t="s">
        <v>137</v>
      </c>
      <c r="C33" s="86" t="s">
        <v>572</v>
      </c>
      <c r="D33" s="54" t="s">
        <v>572</v>
      </c>
      <c r="E33" s="50" t="s">
        <v>569</v>
      </c>
      <c r="F33" s="55" t="s">
        <v>569</v>
      </c>
      <c r="G33" s="86">
        <v>176.4</v>
      </c>
      <c r="H33" s="24">
        <v>156</v>
      </c>
      <c r="I33" s="87">
        <v>192.1</v>
      </c>
      <c r="J33" s="25">
        <v>171.7</v>
      </c>
      <c r="K33" s="86">
        <v>163.19999999999999</v>
      </c>
      <c r="L33" s="16">
        <v>166.7</v>
      </c>
      <c r="M33" s="87">
        <v>175.8</v>
      </c>
      <c r="N33" s="18">
        <v>179.3</v>
      </c>
      <c r="O33" s="86">
        <v>134.9</v>
      </c>
      <c r="P33" s="16">
        <v>133.80000000000001</v>
      </c>
      <c r="Q33" s="87">
        <v>134.9</v>
      </c>
      <c r="R33" s="18">
        <v>133.80000000000001</v>
      </c>
      <c r="S33" s="86">
        <v>175.9</v>
      </c>
      <c r="T33" s="16">
        <v>160.6</v>
      </c>
      <c r="U33" s="87">
        <v>184.3</v>
      </c>
      <c r="V33" s="18">
        <v>169</v>
      </c>
      <c r="W33" s="86">
        <v>171.9</v>
      </c>
      <c r="X33" s="16">
        <v>155.9</v>
      </c>
      <c r="Y33" s="87">
        <v>192</v>
      </c>
      <c r="Z33" s="18">
        <v>176</v>
      </c>
      <c r="AA33" s="86">
        <v>166.4</v>
      </c>
      <c r="AB33" s="24">
        <v>149</v>
      </c>
      <c r="AC33" s="87">
        <v>166.4</v>
      </c>
      <c r="AD33" s="25">
        <v>149</v>
      </c>
      <c r="AE33" s="86">
        <v>242.29999999999998</v>
      </c>
      <c r="AF33" s="19">
        <v>240.1</v>
      </c>
      <c r="AG33" s="87">
        <v>250.2</v>
      </c>
      <c r="AH33" s="20">
        <v>248</v>
      </c>
      <c r="AI33" s="89">
        <v>270.09999999999997</v>
      </c>
      <c r="AJ33" s="16" t="s">
        <v>279</v>
      </c>
      <c r="AK33" s="26">
        <v>272.09999999999997</v>
      </c>
      <c r="AL33" s="18" t="s">
        <v>280</v>
      </c>
      <c r="AM33" s="53">
        <f>AN33-0.3</f>
        <v>250.5</v>
      </c>
      <c r="AN33" s="81" t="s">
        <v>550</v>
      </c>
      <c r="AO33" s="28">
        <f>AP33-0.3</f>
        <v>251.5</v>
      </c>
      <c r="AP33" s="22">
        <v>251.8</v>
      </c>
      <c r="AQ33" s="86">
        <v>166.8</v>
      </c>
      <c r="AR33" s="16">
        <v>166.9</v>
      </c>
      <c r="AS33" s="87">
        <v>166.8</v>
      </c>
      <c r="AT33" s="18">
        <v>166.9</v>
      </c>
      <c r="AU33" s="86">
        <v>193.1</v>
      </c>
      <c r="AV33" s="54" t="s">
        <v>388</v>
      </c>
      <c r="AW33" s="87">
        <v>197.29999999999998</v>
      </c>
      <c r="AX33" s="55" t="s">
        <v>417</v>
      </c>
      <c r="AY33" s="86">
        <v>255</v>
      </c>
      <c r="AZ33" s="16" t="s">
        <v>545</v>
      </c>
      <c r="BA33" s="87">
        <v>265.29999999999995</v>
      </c>
      <c r="BB33" s="18" t="s">
        <v>580</v>
      </c>
      <c r="BC33" s="86">
        <v>162.1</v>
      </c>
      <c r="BD33" s="54">
        <v>162.9</v>
      </c>
      <c r="BE33" s="87">
        <v>162.1</v>
      </c>
      <c r="BF33" s="55">
        <v>162.9</v>
      </c>
      <c r="BG33" s="80">
        <f t="shared" si="16"/>
        <v>129.80000000000001</v>
      </c>
      <c r="BH33" s="16">
        <v>111.8</v>
      </c>
      <c r="BI33" s="24">
        <f t="shared" si="17"/>
        <v>129.80000000000001</v>
      </c>
      <c r="BJ33" s="18">
        <v>111.8</v>
      </c>
      <c r="BK33" s="3"/>
      <c r="BL33" s="1"/>
      <c r="BM33" s="1"/>
    </row>
    <row r="34" spans="1:65" s="1" customFormat="1" ht="15" customHeight="1" x14ac:dyDescent="0.25">
      <c r="A34" s="1">
        <v>2009</v>
      </c>
      <c r="B34" s="1" t="s">
        <v>138</v>
      </c>
      <c r="C34" s="86" t="s">
        <v>573</v>
      </c>
      <c r="D34" s="54" t="s">
        <v>573</v>
      </c>
      <c r="E34" s="50" t="s">
        <v>574</v>
      </c>
      <c r="F34" s="55" t="s">
        <v>574</v>
      </c>
      <c r="G34" s="86">
        <v>174.5</v>
      </c>
      <c r="H34" s="24">
        <v>154.1</v>
      </c>
      <c r="I34" s="87">
        <v>182.3</v>
      </c>
      <c r="J34" s="25">
        <v>161.9</v>
      </c>
      <c r="K34" s="86">
        <v>169.6</v>
      </c>
      <c r="L34" s="16">
        <v>173.1</v>
      </c>
      <c r="M34" s="87">
        <v>173.8</v>
      </c>
      <c r="N34" s="18">
        <v>177.3</v>
      </c>
      <c r="O34" s="86">
        <v>134.79999999999998</v>
      </c>
      <c r="P34" s="16">
        <v>133.69999999999999</v>
      </c>
      <c r="Q34" s="87">
        <v>138.6</v>
      </c>
      <c r="R34" s="18">
        <v>137.5</v>
      </c>
      <c r="S34" s="86">
        <v>169.5</v>
      </c>
      <c r="T34" s="16">
        <v>154.19999999999999</v>
      </c>
      <c r="U34" s="87">
        <v>182.20000000000002</v>
      </c>
      <c r="V34" s="18">
        <v>166.9</v>
      </c>
      <c r="W34" s="86">
        <v>179.8</v>
      </c>
      <c r="X34" s="16">
        <v>163.80000000000001</v>
      </c>
      <c r="Y34" s="87">
        <v>188</v>
      </c>
      <c r="Z34" s="18">
        <v>172</v>
      </c>
      <c r="AA34" s="86">
        <v>166.4</v>
      </c>
      <c r="AB34" s="24">
        <v>149</v>
      </c>
      <c r="AC34" s="87">
        <v>166.4</v>
      </c>
      <c r="AD34" s="25">
        <v>149</v>
      </c>
      <c r="AE34" s="86">
        <v>242.1</v>
      </c>
      <c r="AF34" s="19">
        <v>239.9</v>
      </c>
      <c r="AG34" s="87">
        <v>242.1</v>
      </c>
      <c r="AH34" s="20">
        <v>239.9</v>
      </c>
      <c r="AI34" s="85">
        <v>270.09999999999997</v>
      </c>
      <c r="AJ34" s="68" t="s">
        <v>279</v>
      </c>
      <c r="AK34" s="72">
        <v>270.09999999999997</v>
      </c>
      <c r="AL34" s="70" t="s">
        <v>279</v>
      </c>
      <c r="AM34" s="49">
        <v>251.60000000000002</v>
      </c>
      <c r="AN34" s="16">
        <v>251.8</v>
      </c>
      <c r="AO34" s="50">
        <v>254.4</v>
      </c>
      <c r="AP34" s="18">
        <v>254.6</v>
      </c>
      <c r="AQ34" s="86">
        <v>166.8</v>
      </c>
      <c r="AR34" s="16">
        <v>166.9</v>
      </c>
      <c r="AS34" s="87">
        <v>166.8</v>
      </c>
      <c r="AT34" s="18">
        <v>166.9</v>
      </c>
      <c r="AU34" s="86">
        <v>182.39999999999998</v>
      </c>
      <c r="AV34" s="54">
        <v>163.69999999999999</v>
      </c>
      <c r="AW34" s="87">
        <v>195.1</v>
      </c>
      <c r="AX34" s="55">
        <v>176.4</v>
      </c>
      <c r="AY34" s="86">
        <v>255.1</v>
      </c>
      <c r="AZ34" s="16">
        <v>254.7</v>
      </c>
      <c r="BA34" s="87">
        <v>255.1</v>
      </c>
      <c r="BB34" s="18">
        <v>254.7</v>
      </c>
      <c r="BC34" s="86">
        <v>174.6</v>
      </c>
      <c r="BD34" s="54">
        <v>175.4</v>
      </c>
      <c r="BE34" s="87">
        <v>179.5</v>
      </c>
      <c r="BF34" s="55">
        <v>180.3</v>
      </c>
      <c r="BG34" s="80">
        <f t="shared" si="16"/>
        <v>135.6</v>
      </c>
      <c r="BH34" s="16">
        <v>117.6</v>
      </c>
      <c r="BI34" s="24">
        <f t="shared" si="17"/>
        <v>137.5</v>
      </c>
      <c r="BJ34" s="18">
        <v>119.5</v>
      </c>
      <c r="BK34" s="3"/>
    </row>
    <row r="35" spans="1:65" s="1" customFormat="1" ht="15" customHeight="1" x14ac:dyDescent="0.25">
      <c r="A35" s="1">
        <v>2009</v>
      </c>
      <c r="B35" s="1" t="s">
        <v>139</v>
      </c>
      <c r="C35" s="86">
        <f>D35</f>
        <v>258.2</v>
      </c>
      <c r="D35" s="54">
        <v>258.2</v>
      </c>
      <c r="E35" s="87">
        <f>F35</f>
        <v>270.5</v>
      </c>
      <c r="F35" s="55">
        <v>270.5</v>
      </c>
      <c r="G35" s="86">
        <f>H35+20.3</f>
        <v>174.20000000000002</v>
      </c>
      <c r="H35" s="24">
        <v>153.9</v>
      </c>
      <c r="I35" s="87">
        <f>J35+20.3</f>
        <v>184</v>
      </c>
      <c r="J35" s="25">
        <v>163.69999999999999</v>
      </c>
      <c r="K35" s="86">
        <f>L35-3.7</f>
        <v>163</v>
      </c>
      <c r="L35" s="16">
        <v>166.7</v>
      </c>
      <c r="M35" s="87">
        <f>N35-3.7</f>
        <v>167.20000000000002</v>
      </c>
      <c r="N35" s="18">
        <v>170.9</v>
      </c>
      <c r="O35" s="86">
        <f>P35+1</f>
        <v>134.6</v>
      </c>
      <c r="P35" s="21">
        <v>133.6</v>
      </c>
      <c r="Q35" s="87">
        <f>R35+1</f>
        <v>134.6</v>
      </c>
      <c r="R35" s="22">
        <v>133.6</v>
      </c>
      <c r="S35" s="86">
        <f>T35+15.5</f>
        <v>161.19999999999999</v>
      </c>
      <c r="T35" s="21">
        <v>145.69999999999999</v>
      </c>
      <c r="U35" s="87">
        <f>V35+15.5</f>
        <v>167.5</v>
      </c>
      <c r="V35" s="22">
        <v>152</v>
      </c>
      <c r="W35" s="86">
        <f>X35+16.2</f>
        <v>186</v>
      </c>
      <c r="X35" s="16">
        <v>169.8</v>
      </c>
      <c r="Y35" s="87">
        <f>Z35+16.2</f>
        <v>190</v>
      </c>
      <c r="Z35" s="22">
        <v>173.8</v>
      </c>
      <c r="AA35" s="86">
        <f>AB35+17.7</f>
        <v>154.5</v>
      </c>
      <c r="AB35" s="24">
        <v>136.80000000000001</v>
      </c>
      <c r="AC35" s="87">
        <f>AD35+17.7</f>
        <v>184.39999999999998</v>
      </c>
      <c r="AD35" s="25">
        <v>166.7</v>
      </c>
      <c r="AE35" s="86">
        <f>AF35+1.6</f>
        <v>241.6</v>
      </c>
      <c r="AF35" s="19">
        <v>240</v>
      </c>
      <c r="AG35" s="87">
        <f>AH35+1.6</f>
        <v>251.6</v>
      </c>
      <c r="AH35" s="20">
        <v>250</v>
      </c>
      <c r="AI35" s="85">
        <v>270.3</v>
      </c>
      <c r="AJ35" s="68" t="s">
        <v>278</v>
      </c>
      <c r="AK35" s="72">
        <v>270.3</v>
      </c>
      <c r="AL35" s="70" t="s">
        <v>278</v>
      </c>
      <c r="AM35" s="86">
        <f>AN35-0.2</f>
        <v>250.5</v>
      </c>
      <c r="AN35" s="16">
        <v>250.7</v>
      </c>
      <c r="AO35" s="87">
        <f>AP35-0.2</f>
        <v>250.5</v>
      </c>
      <c r="AP35" s="18">
        <v>250.7</v>
      </c>
      <c r="AQ35" s="86">
        <f>AR35-0.1</f>
        <v>166.8</v>
      </c>
      <c r="AR35" s="16">
        <v>166.9</v>
      </c>
      <c r="AS35" s="87">
        <f>AT35-0.1</f>
        <v>166.8</v>
      </c>
      <c r="AT35" s="18">
        <v>166.9</v>
      </c>
      <c r="AU35" s="86">
        <f>AV35+18.6</f>
        <v>199</v>
      </c>
      <c r="AV35" s="54">
        <v>180.4</v>
      </c>
      <c r="AW35" s="87">
        <f>AX35+18.6</f>
        <v>226.6</v>
      </c>
      <c r="AX35" s="55">
        <v>208</v>
      </c>
      <c r="AY35" s="86">
        <f>AZ35+0.6</f>
        <v>255.2</v>
      </c>
      <c r="AZ35" s="16">
        <v>254.6</v>
      </c>
      <c r="BA35" s="87">
        <f>BB35+0.6</f>
        <v>257.3</v>
      </c>
      <c r="BB35" s="18">
        <v>256.7</v>
      </c>
      <c r="BC35" s="86">
        <f>BD35-0.9</f>
        <v>174.29999999999998</v>
      </c>
      <c r="BD35" s="54">
        <v>175.2</v>
      </c>
      <c r="BE35" s="87">
        <f>BF35-0.9</f>
        <v>174.29999999999998</v>
      </c>
      <c r="BF35" s="55">
        <v>175.2</v>
      </c>
      <c r="BG35" s="80">
        <f t="shared" si="16"/>
        <v>152.80000000000001</v>
      </c>
      <c r="BH35" s="16">
        <v>134.80000000000001</v>
      </c>
      <c r="BI35" s="24">
        <f t="shared" si="17"/>
        <v>158.6</v>
      </c>
      <c r="BJ35" s="18">
        <v>140.6</v>
      </c>
      <c r="BK35" s="3"/>
      <c r="BL35" s="7"/>
      <c r="BM35" s="7"/>
    </row>
    <row r="36" spans="1:65" s="7" customFormat="1" ht="15" customHeight="1" x14ac:dyDescent="0.25">
      <c r="A36" s="1">
        <v>2009</v>
      </c>
      <c r="B36" s="1" t="s">
        <v>140</v>
      </c>
      <c r="C36" s="86">
        <f>D36</f>
        <v>266.3</v>
      </c>
      <c r="D36" s="54">
        <v>266.3</v>
      </c>
      <c r="E36" s="87">
        <f>F36</f>
        <v>272.7</v>
      </c>
      <c r="F36" s="55">
        <v>272.7</v>
      </c>
      <c r="G36" s="86">
        <f>H36+20.3</f>
        <v>176.20000000000002</v>
      </c>
      <c r="H36" s="24">
        <v>155.9</v>
      </c>
      <c r="I36" s="87">
        <f>J36+20.3</f>
        <v>178.20000000000002</v>
      </c>
      <c r="J36" s="25">
        <v>157.9</v>
      </c>
      <c r="K36" s="86">
        <f>L36-3.7</f>
        <v>162.9</v>
      </c>
      <c r="L36" s="16">
        <v>166.6</v>
      </c>
      <c r="M36" s="87">
        <f>N36-3.7</f>
        <v>162.9</v>
      </c>
      <c r="N36" s="18">
        <v>166.6</v>
      </c>
      <c r="O36" s="86">
        <f>P36+1</f>
        <v>134.69999999999999</v>
      </c>
      <c r="P36" s="21">
        <v>133.69999999999999</v>
      </c>
      <c r="Q36" s="87">
        <f>R36+1</f>
        <v>140.1</v>
      </c>
      <c r="R36" s="22">
        <v>139.1</v>
      </c>
      <c r="S36" s="86">
        <f>T36+15.5</f>
        <v>165.4</v>
      </c>
      <c r="T36" s="21">
        <v>149.9</v>
      </c>
      <c r="U36" s="87">
        <f>V36+15.5</f>
        <v>167.5</v>
      </c>
      <c r="V36" s="22">
        <v>152</v>
      </c>
      <c r="W36" s="86">
        <f>X36+16.2</f>
        <v>186</v>
      </c>
      <c r="X36" s="16">
        <v>169.8</v>
      </c>
      <c r="Y36" s="87">
        <f>Z36+16.2</f>
        <v>192.2</v>
      </c>
      <c r="Z36" s="22">
        <v>176</v>
      </c>
      <c r="AA36" s="86">
        <f>AB36+17.7</f>
        <v>156.29999999999998</v>
      </c>
      <c r="AB36" s="24">
        <v>138.6</v>
      </c>
      <c r="AC36" s="87">
        <f>AD36+17.7</f>
        <v>168.39999999999998</v>
      </c>
      <c r="AD36" s="25">
        <v>150.69999999999999</v>
      </c>
      <c r="AE36" s="86">
        <f>AF36+1.6</f>
        <v>237.79999999999998</v>
      </c>
      <c r="AF36" s="19">
        <v>236.2</v>
      </c>
      <c r="AG36" s="87">
        <f>AH36+1.6</f>
        <v>241.5</v>
      </c>
      <c r="AH36" s="20">
        <v>239.9</v>
      </c>
      <c r="AI36" s="85">
        <v>266.2</v>
      </c>
      <c r="AJ36" s="68" t="s">
        <v>281</v>
      </c>
      <c r="AK36" s="72">
        <v>270.2</v>
      </c>
      <c r="AL36" s="70" t="s">
        <v>275</v>
      </c>
      <c r="AM36" s="86">
        <f>AN36-0.2</f>
        <v>250.3</v>
      </c>
      <c r="AN36" s="16">
        <v>250.5</v>
      </c>
      <c r="AO36" s="87">
        <f>AP36-0.2</f>
        <v>251.3</v>
      </c>
      <c r="AP36" s="18">
        <v>251.5</v>
      </c>
      <c r="AQ36" s="86">
        <f>AR36-0.1</f>
        <v>166.8</v>
      </c>
      <c r="AR36" s="16">
        <v>166.9</v>
      </c>
      <c r="AS36" s="87">
        <f>AT36-0.1</f>
        <v>168.5</v>
      </c>
      <c r="AT36" s="18">
        <v>168.6</v>
      </c>
      <c r="AU36" s="86">
        <f>AV36+18.6</f>
        <v>192.9</v>
      </c>
      <c r="AV36" s="54">
        <v>174.3</v>
      </c>
      <c r="AW36" s="87">
        <f>AX36+18.6</f>
        <v>192.9</v>
      </c>
      <c r="AX36" s="55">
        <v>174.3</v>
      </c>
      <c r="AY36" s="86">
        <f>AZ36+0.6</f>
        <v>255.2</v>
      </c>
      <c r="AZ36" s="16">
        <v>254.6</v>
      </c>
      <c r="BA36" s="87">
        <f>BB36+0.6</f>
        <v>259.40000000000003</v>
      </c>
      <c r="BB36" s="18">
        <v>258.8</v>
      </c>
      <c r="BC36" s="86">
        <f>BD36-0.9</f>
        <v>179.4</v>
      </c>
      <c r="BD36" s="54">
        <v>180.3</v>
      </c>
      <c r="BE36" s="87">
        <f>BF36-0.9</f>
        <v>179.4</v>
      </c>
      <c r="BF36" s="55">
        <v>180.3</v>
      </c>
      <c r="BG36" s="80">
        <f t="shared" si="16"/>
        <v>111.9</v>
      </c>
      <c r="BH36" s="16">
        <v>93.9</v>
      </c>
      <c r="BI36" s="24">
        <f t="shared" si="17"/>
        <v>137.69999999999999</v>
      </c>
      <c r="BJ36" s="18">
        <v>119.7</v>
      </c>
      <c r="BK36" s="3"/>
      <c r="BL36" s="1"/>
      <c r="BM36" s="1"/>
    </row>
    <row r="37" spans="1:65" s="1" customFormat="1" ht="15" customHeight="1" x14ac:dyDescent="0.25">
      <c r="A37" s="7">
        <v>2009</v>
      </c>
      <c r="B37" s="1" t="s">
        <v>116</v>
      </c>
      <c r="C37" s="15">
        <f>D37-16.8</f>
        <v>263.09999999999997</v>
      </c>
      <c r="D37" s="16">
        <v>279.89999999999998</v>
      </c>
      <c r="E37" s="29">
        <f>F37-16.8</f>
        <v>278.5</v>
      </c>
      <c r="F37" s="18">
        <v>295.3</v>
      </c>
      <c r="G37" s="15">
        <f>H37+20.5</f>
        <v>176.5</v>
      </c>
      <c r="H37" s="24">
        <v>156</v>
      </c>
      <c r="I37" s="29">
        <f>J37+20.5</f>
        <v>178.6</v>
      </c>
      <c r="J37" s="25">
        <v>158.1</v>
      </c>
      <c r="K37" s="53">
        <f>L37-0.1</f>
        <v>160.9</v>
      </c>
      <c r="L37" s="16">
        <v>161</v>
      </c>
      <c r="M37" s="28">
        <f>N37-0.1</f>
        <v>162.9</v>
      </c>
      <c r="N37" s="18">
        <v>163</v>
      </c>
      <c r="O37" s="53">
        <f>P37-0.3</f>
        <v>134.5</v>
      </c>
      <c r="P37" s="16">
        <v>134.80000000000001</v>
      </c>
      <c r="Q37" s="28">
        <f>R37-0.3</f>
        <v>134.5</v>
      </c>
      <c r="R37" s="18">
        <v>134.80000000000001</v>
      </c>
      <c r="S37" s="53">
        <f>T37-0.2</f>
        <v>173</v>
      </c>
      <c r="T37" s="16">
        <v>173.2</v>
      </c>
      <c r="U37" s="28">
        <f>V37-0.2</f>
        <v>173</v>
      </c>
      <c r="V37" s="18">
        <v>173.2</v>
      </c>
      <c r="W37" s="53">
        <f>X37+17.5</f>
        <v>186.7</v>
      </c>
      <c r="X37" s="24">
        <v>169.2</v>
      </c>
      <c r="Y37" s="28">
        <f>Z37+17.5</f>
        <v>198.5</v>
      </c>
      <c r="Z37" s="25">
        <v>181</v>
      </c>
      <c r="AA37" s="15">
        <f>AB37+17.6</f>
        <v>150.5</v>
      </c>
      <c r="AB37" s="26">
        <v>132.9</v>
      </c>
      <c r="AC37" s="29">
        <f>AD37+17.6</f>
        <v>170.29999999999998</v>
      </c>
      <c r="AD37" s="27">
        <v>152.69999999999999</v>
      </c>
      <c r="AE37" s="53">
        <f>AF37</f>
        <v>237.7</v>
      </c>
      <c r="AF37" s="19">
        <v>237.7</v>
      </c>
      <c r="AG37" s="28">
        <f>AH37</f>
        <v>239.8</v>
      </c>
      <c r="AH37" s="20">
        <v>239.8</v>
      </c>
      <c r="AI37" s="53">
        <f>AJ37+0.4</f>
        <v>270.09999999999997</v>
      </c>
      <c r="AJ37" s="16">
        <v>269.7</v>
      </c>
      <c r="AK37" s="28">
        <f>AL37+0.4</f>
        <v>274.29999999999995</v>
      </c>
      <c r="AL37" s="18">
        <v>273.89999999999998</v>
      </c>
      <c r="AM37" s="15">
        <f>AN37-0.2</f>
        <v>251.5</v>
      </c>
      <c r="AN37" s="21">
        <v>251.7</v>
      </c>
      <c r="AO37" s="29">
        <f>AP37-0.2</f>
        <v>253.60000000000002</v>
      </c>
      <c r="AP37" s="22">
        <v>253.8</v>
      </c>
      <c r="AQ37" s="53">
        <f>AR37-0.4</f>
        <v>166.6</v>
      </c>
      <c r="AR37" s="16">
        <v>167</v>
      </c>
      <c r="AS37" s="28">
        <f>AT37-0.4</f>
        <v>168.4</v>
      </c>
      <c r="AT37" s="18">
        <v>168.8</v>
      </c>
      <c r="AU37" s="53">
        <f>AV37+17.8</f>
        <v>203.60000000000002</v>
      </c>
      <c r="AV37" s="54">
        <v>185.8</v>
      </c>
      <c r="AW37" s="28">
        <f>AX37+17.8</f>
        <v>213.3</v>
      </c>
      <c r="AX37" s="55">
        <v>195.5</v>
      </c>
      <c r="AY37" s="53">
        <f>AZ37-0.2</f>
        <v>251.4</v>
      </c>
      <c r="AZ37" s="16">
        <v>251.6</v>
      </c>
      <c r="BA37" s="28">
        <f>BB37-0.2</f>
        <v>259.10000000000002</v>
      </c>
      <c r="BB37" s="18">
        <v>259.3</v>
      </c>
      <c r="BC37" s="53">
        <f>BD37-0.3</f>
        <v>161</v>
      </c>
      <c r="BD37" s="16">
        <v>161.30000000000001</v>
      </c>
      <c r="BE37" s="28">
        <f>BF37-0.3</f>
        <v>161</v>
      </c>
      <c r="BF37" s="18">
        <v>161.30000000000001</v>
      </c>
      <c r="BG37" s="53">
        <f>BH37-0.1</f>
        <v>139.6</v>
      </c>
      <c r="BH37" s="54">
        <v>139.69999999999999</v>
      </c>
      <c r="BI37" s="28">
        <f>BJ37-0.1</f>
        <v>143.6</v>
      </c>
      <c r="BJ37" s="55">
        <v>143.69999999999999</v>
      </c>
      <c r="BK37" s="3"/>
    </row>
    <row r="38" spans="1:65" s="1" customFormat="1" ht="15" customHeight="1" x14ac:dyDescent="0.25">
      <c r="A38" s="7">
        <v>2009</v>
      </c>
      <c r="B38" s="7" t="s">
        <v>125</v>
      </c>
      <c r="C38" s="53">
        <f>D38-0.1</f>
        <v>262</v>
      </c>
      <c r="D38" s="92" t="s">
        <v>600</v>
      </c>
      <c r="E38" s="28">
        <f>F38-0.1</f>
        <v>278.89999999999998</v>
      </c>
      <c r="F38" s="55">
        <v>279</v>
      </c>
      <c r="G38" s="15">
        <f>H38+19.8</f>
        <v>173.9</v>
      </c>
      <c r="H38" s="24">
        <v>154.1</v>
      </c>
      <c r="I38" s="29">
        <f>J38+19.8</f>
        <v>189.60000000000002</v>
      </c>
      <c r="J38" s="25">
        <v>169.8</v>
      </c>
      <c r="K38" s="15">
        <f>L38-4.3</f>
        <v>153.69999999999999</v>
      </c>
      <c r="L38" s="16">
        <v>158</v>
      </c>
      <c r="M38" s="29">
        <f>N38-4.3</f>
        <v>160.19999999999999</v>
      </c>
      <c r="N38" s="18">
        <v>164.5</v>
      </c>
      <c r="O38" s="15">
        <f>P38-0.3</f>
        <v>134.6</v>
      </c>
      <c r="P38" s="16">
        <v>134.9</v>
      </c>
      <c r="Q38" s="29">
        <f>R38-0.3</f>
        <v>136.69999999999999</v>
      </c>
      <c r="R38" s="18">
        <v>137</v>
      </c>
      <c r="S38" s="15">
        <v>188.5</v>
      </c>
      <c r="T38" s="21">
        <v>173.1</v>
      </c>
      <c r="U38" s="29">
        <v>222.3</v>
      </c>
      <c r="V38" s="22">
        <v>206.9</v>
      </c>
      <c r="W38" s="15">
        <f>X38+17.5</f>
        <v>191.6</v>
      </c>
      <c r="X38" s="24">
        <v>174.1</v>
      </c>
      <c r="Y38" s="29">
        <f>Z38+17.5</f>
        <v>191.6</v>
      </c>
      <c r="Z38" s="25">
        <v>174.1</v>
      </c>
      <c r="AA38" s="15">
        <f>AB38+17.6</f>
        <v>164.29999999999998</v>
      </c>
      <c r="AB38" s="24">
        <v>146.69999999999999</v>
      </c>
      <c r="AC38" s="29">
        <f>AD38+17.6</f>
        <v>165.79999999999998</v>
      </c>
      <c r="AD38" s="25">
        <v>148.19999999999999</v>
      </c>
      <c r="AE38" s="15">
        <f>AF38</f>
        <v>237.8</v>
      </c>
      <c r="AF38" s="19">
        <v>237.8</v>
      </c>
      <c r="AG38" s="29">
        <f>AH38</f>
        <v>250.5</v>
      </c>
      <c r="AH38" s="20">
        <v>250.5</v>
      </c>
      <c r="AI38" s="15">
        <f>AJ38+0.5</f>
        <v>261.89999999999998</v>
      </c>
      <c r="AJ38" s="21">
        <v>261.39999999999998</v>
      </c>
      <c r="AK38" s="29">
        <f>AL38+0.5</f>
        <v>270.10000000000002</v>
      </c>
      <c r="AL38" s="22">
        <v>269.60000000000002</v>
      </c>
      <c r="AM38" s="15">
        <f>AN38-0.3</f>
        <v>250.39999999999998</v>
      </c>
      <c r="AN38" s="16">
        <v>250.7</v>
      </c>
      <c r="AO38" s="29">
        <f>AP38-0.3</f>
        <v>250.39999999999998</v>
      </c>
      <c r="AP38" s="18">
        <v>250.7</v>
      </c>
      <c r="AQ38" s="15">
        <f>AR38-0.1</f>
        <v>166.9</v>
      </c>
      <c r="AR38" s="16">
        <v>167</v>
      </c>
      <c r="AS38" s="29">
        <f>AT38-0.1</f>
        <v>166.9</v>
      </c>
      <c r="AT38" s="18">
        <v>167</v>
      </c>
      <c r="AU38" s="15">
        <f>AV38+17.7</f>
        <v>192.1</v>
      </c>
      <c r="AV38" s="54">
        <v>174.4</v>
      </c>
      <c r="AW38" s="29">
        <f>AX38+17.7</f>
        <v>194.1</v>
      </c>
      <c r="AX38" s="55">
        <v>176.4</v>
      </c>
      <c r="AY38" s="15">
        <f>AZ38-0.1</f>
        <v>255.4</v>
      </c>
      <c r="AZ38" s="16">
        <v>255.5</v>
      </c>
      <c r="BA38" s="29">
        <f>BB38-0.1</f>
        <v>257.2</v>
      </c>
      <c r="BB38" s="18">
        <v>257.3</v>
      </c>
      <c r="BC38" s="15">
        <f>BD38-0.3</f>
        <v>179.39999999999998</v>
      </c>
      <c r="BD38" s="16" t="s">
        <v>546</v>
      </c>
      <c r="BE38" s="29">
        <f>BF38-0.3</f>
        <v>179.39999999999998</v>
      </c>
      <c r="BF38" s="18" t="s">
        <v>546</v>
      </c>
      <c r="BG38" s="15">
        <f>BH38+0.5</f>
        <v>126.1</v>
      </c>
      <c r="BH38" s="21">
        <v>125.6</v>
      </c>
      <c r="BI38" s="29">
        <f>BJ38+0.5</f>
        <v>128.1</v>
      </c>
      <c r="BJ38" s="22">
        <v>127.6</v>
      </c>
      <c r="BK38" s="3"/>
    </row>
    <row r="39" spans="1:65" s="1" customFormat="1" ht="15" customHeight="1" x14ac:dyDescent="0.25">
      <c r="A39" s="7">
        <v>2009</v>
      </c>
      <c r="B39" s="1" t="s">
        <v>111</v>
      </c>
      <c r="C39" s="53">
        <v>259.89999999999998</v>
      </c>
      <c r="D39" s="54">
        <v>260</v>
      </c>
      <c r="E39" s="28">
        <v>259.89999999999998</v>
      </c>
      <c r="F39" s="55">
        <v>260</v>
      </c>
      <c r="G39" s="53">
        <v>176.4</v>
      </c>
      <c r="H39" s="24">
        <v>156</v>
      </c>
      <c r="I39" s="28">
        <v>178.3</v>
      </c>
      <c r="J39" s="25">
        <v>157.9</v>
      </c>
      <c r="K39" s="53">
        <v>162.70000000000002</v>
      </c>
      <c r="L39" s="16">
        <v>162.9</v>
      </c>
      <c r="M39" s="28">
        <v>164.60000000000002</v>
      </c>
      <c r="N39" s="18">
        <v>164.8</v>
      </c>
      <c r="O39" s="53">
        <v>134.6</v>
      </c>
      <c r="P39" s="16">
        <v>134.9</v>
      </c>
      <c r="Q39" s="28">
        <v>134.6</v>
      </c>
      <c r="R39" s="18">
        <v>134.9</v>
      </c>
      <c r="S39" s="53">
        <v>154.70000000000002</v>
      </c>
      <c r="T39" s="16">
        <v>139.4</v>
      </c>
      <c r="U39" s="28">
        <v>171.70000000000002</v>
      </c>
      <c r="V39" s="18">
        <v>156.4</v>
      </c>
      <c r="W39" s="53">
        <v>179.9</v>
      </c>
      <c r="X39" s="16">
        <v>163.9</v>
      </c>
      <c r="Y39" s="28">
        <v>192.1</v>
      </c>
      <c r="Z39" s="18">
        <v>176.1</v>
      </c>
      <c r="AA39" s="53">
        <v>164.2</v>
      </c>
      <c r="AB39" s="24">
        <v>146.69999999999999</v>
      </c>
      <c r="AC39" s="28">
        <v>168.2</v>
      </c>
      <c r="AD39" s="25">
        <v>150.69999999999999</v>
      </c>
      <c r="AE39" s="53">
        <v>237.6</v>
      </c>
      <c r="AF39" s="19">
        <v>237.6</v>
      </c>
      <c r="AG39" s="28">
        <v>241.9</v>
      </c>
      <c r="AH39" s="20">
        <v>241.9</v>
      </c>
      <c r="AI39" s="89">
        <f>AJ39+17.4</f>
        <v>266.3</v>
      </c>
      <c r="AJ39" s="16">
        <v>248.9</v>
      </c>
      <c r="AK39" s="26">
        <f>AL39+17.4</f>
        <v>270.3</v>
      </c>
      <c r="AL39" s="18">
        <v>252.9</v>
      </c>
      <c r="AM39" s="53">
        <v>250.5</v>
      </c>
      <c r="AN39" s="16">
        <v>250.8</v>
      </c>
      <c r="AO39" s="28">
        <v>251.5</v>
      </c>
      <c r="AP39" s="18">
        <v>251.8</v>
      </c>
      <c r="AQ39" s="53">
        <v>166.70000000000002</v>
      </c>
      <c r="AR39" s="16">
        <v>166.9</v>
      </c>
      <c r="AS39" s="28">
        <v>168.5</v>
      </c>
      <c r="AT39" s="18">
        <v>168.7</v>
      </c>
      <c r="AU39" s="53">
        <v>185</v>
      </c>
      <c r="AV39" s="54">
        <v>166.5</v>
      </c>
      <c r="AW39" s="28">
        <v>192.7</v>
      </c>
      <c r="AX39" s="55">
        <v>174.2</v>
      </c>
      <c r="AY39" s="53">
        <v>255.4</v>
      </c>
      <c r="AZ39" s="16">
        <v>255.6</v>
      </c>
      <c r="BA39" s="28">
        <v>261.10000000000002</v>
      </c>
      <c r="BB39" s="18">
        <v>261.3</v>
      </c>
      <c r="BC39" s="53">
        <v>174.6</v>
      </c>
      <c r="BD39" s="54">
        <v>175.5</v>
      </c>
      <c r="BE39" s="28">
        <v>179.5</v>
      </c>
      <c r="BF39" s="55">
        <v>180.4</v>
      </c>
      <c r="BG39" s="85">
        <f>BH39+18</f>
        <v>117.6</v>
      </c>
      <c r="BH39" s="68">
        <v>99.6</v>
      </c>
      <c r="BI39" s="72">
        <f>BJ39+18</f>
        <v>119.9</v>
      </c>
      <c r="BJ39" s="70">
        <v>101.9</v>
      </c>
      <c r="BK39" s="3"/>
      <c r="BL39" s="7"/>
      <c r="BM39" s="7"/>
    </row>
    <row r="40" spans="1:65" s="1" customFormat="1" ht="15" customHeight="1" x14ac:dyDescent="0.25">
      <c r="A40" s="7">
        <v>2009</v>
      </c>
      <c r="B40" s="7" t="s">
        <v>122</v>
      </c>
      <c r="C40" s="15">
        <f>D40-16.8</f>
        <v>278.39999999999998</v>
      </c>
      <c r="D40" s="16">
        <v>295.2</v>
      </c>
      <c r="E40" s="29">
        <f>F40-16.8</f>
        <v>280.39999999999998</v>
      </c>
      <c r="F40" s="18">
        <v>297.2</v>
      </c>
      <c r="G40" s="15">
        <f>H40+20</f>
        <v>174</v>
      </c>
      <c r="H40" s="24">
        <v>154</v>
      </c>
      <c r="I40" s="29">
        <f>J40+20</f>
        <v>178</v>
      </c>
      <c r="J40" s="25">
        <v>158</v>
      </c>
      <c r="K40" s="15">
        <f>L40-0.1</f>
        <v>153</v>
      </c>
      <c r="L40" s="16">
        <v>153.1</v>
      </c>
      <c r="M40" s="29">
        <f>N40-0.1</f>
        <v>156.9</v>
      </c>
      <c r="N40" s="18">
        <v>157</v>
      </c>
      <c r="O40" s="15">
        <f>P40-0.3</f>
        <v>134.6</v>
      </c>
      <c r="P40" s="16">
        <v>134.9</v>
      </c>
      <c r="Q40" s="29">
        <f>R40-0.3</f>
        <v>136.69999999999999</v>
      </c>
      <c r="R40" s="18">
        <v>137</v>
      </c>
      <c r="S40" s="15">
        <v>167.4</v>
      </c>
      <c r="T40" s="21">
        <v>152</v>
      </c>
      <c r="U40" s="29">
        <v>180.1</v>
      </c>
      <c r="V40" s="22">
        <v>164.7</v>
      </c>
      <c r="W40" s="15">
        <f>X40+17.4</f>
        <v>174.4</v>
      </c>
      <c r="X40" s="24">
        <v>157</v>
      </c>
      <c r="Y40" s="29">
        <f>Z40+17.4</f>
        <v>180.70000000000002</v>
      </c>
      <c r="Z40" s="25">
        <v>163.30000000000001</v>
      </c>
      <c r="AA40" s="15">
        <f>AB40-0.2</f>
        <v>168.60000000000002</v>
      </c>
      <c r="AB40" s="24">
        <v>168.8</v>
      </c>
      <c r="AC40" s="29">
        <f>AD40-0.2</f>
        <v>170.70000000000002</v>
      </c>
      <c r="AD40" s="25">
        <v>170.9</v>
      </c>
      <c r="AE40" s="15">
        <f>AF40-0.1</f>
        <v>241.8</v>
      </c>
      <c r="AF40" s="19">
        <v>241.9</v>
      </c>
      <c r="AG40" s="29">
        <f>AH40-0.1</f>
        <v>250.3</v>
      </c>
      <c r="AH40" s="20">
        <v>250.4</v>
      </c>
      <c r="AI40" s="15">
        <f>AJ40+0.4</f>
        <v>270.2</v>
      </c>
      <c r="AJ40" s="16">
        <v>269.8</v>
      </c>
      <c r="AK40" s="29">
        <f>AL40+0.4</f>
        <v>270.2</v>
      </c>
      <c r="AL40" s="18">
        <v>269.8</v>
      </c>
      <c r="AM40" s="15">
        <f>AN40-0.2</f>
        <v>250.60000000000002</v>
      </c>
      <c r="AN40" s="16">
        <v>250.8</v>
      </c>
      <c r="AO40" s="29">
        <f>AP40-0.2</f>
        <v>251.60000000000002</v>
      </c>
      <c r="AP40" s="18">
        <v>251.8</v>
      </c>
      <c r="AQ40" s="15">
        <f>AR40-0.2</f>
        <v>166.70000000000002</v>
      </c>
      <c r="AR40" s="16">
        <v>166.9</v>
      </c>
      <c r="AS40" s="29">
        <f>AT40-0.2</f>
        <v>168.4</v>
      </c>
      <c r="AT40" s="18">
        <v>168.6</v>
      </c>
      <c r="AU40" s="15">
        <f>AV40+17.8</f>
        <v>192.10000000000002</v>
      </c>
      <c r="AV40" s="54">
        <v>174.3</v>
      </c>
      <c r="AW40" s="29">
        <f>AX40+17.8</f>
        <v>194</v>
      </c>
      <c r="AX40" s="55">
        <v>176.2</v>
      </c>
      <c r="AY40" s="15">
        <f>AZ40-0.4</f>
        <v>255.2</v>
      </c>
      <c r="AZ40" s="16">
        <v>255.6</v>
      </c>
      <c r="BA40" s="29">
        <f>BB40-0.4</f>
        <v>257.20000000000005</v>
      </c>
      <c r="BB40" s="18">
        <v>257.60000000000002</v>
      </c>
      <c r="BC40" s="15">
        <f>BD40-0.4</f>
        <v>174.1</v>
      </c>
      <c r="BD40" s="16">
        <v>174.5</v>
      </c>
      <c r="BE40" s="29">
        <f>BF40-0.4</f>
        <v>179.1</v>
      </c>
      <c r="BF40" s="18">
        <v>179.5</v>
      </c>
      <c r="BG40" s="15">
        <f>BH40-0.2</f>
        <v>143.5</v>
      </c>
      <c r="BH40" s="54">
        <v>143.69999999999999</v>
      </c>
      <c r="BI40" s="29">
        <f>BJ40-0.2</f>
        <v>145.70000000000002</v>
      </c>
      <c r="BJ40" s="55">
        <v>145.9</v>
      </c>
      <c r="BK40" s="3"/>
    </row>
    <row r="41" spans="1:65" s="1" customFormat="1" ht="15" customHeight="1" x14ac:dyDescent="0.25">
      <c r="A41" s="7">
        <v>2009</v>
      </c>
      <c r="B41" s="1" t="s">
        <v>112</v>
      </c>
      <c r="C41" s="53">
        <f t="shared" ref="C41" si="18">D41+0.1</f>
        <v>260.10000000000002</v>
      </c>
      <c r="D41" s="54">
        <v>260</v>
      </c>
      <c r="E41" s="28">
        <f t="shared" ref="E41" si="19">F41+0.1</f>
        <v>264.20000000000005</v>
      </c>
      <c r="F41" s="55">
        <v>264.10000000000002</v>
      </c>
      <c r="G41" s="53">
        <v>174.5</v>
      </c>
      <c r="H41" s="24">
        <v>154.1</v>
      </c>
      <c r="I41" s="28">
        <v>178.4</v>
      </c>
      <c r="J41" s="25">
        <v>158</v>
      </c>
      <c r="K41" s="53">
        <v>164.60000000000002</v>
      </c>
      <c r="L41" s="16">
        <v>164.8</v>
      </c>
      <c r="M41" s="28">
        <v>168.5</v>
      </c>
      <c r="N41" s="18">
        <v>168.7</v>
      </c>
      <c r="O41" s="53">
        <v>134.6</v>
      </c>
      <c r="P41" s="16">
        <v>134.9</v>
      </c>
      <c r="Q41" s="28">
        <v>134.6</v>
      </c>
      <c r="R41" s="18">
        <v>134.9</v>
      </c>
      <c r="S41" s="53">
        <v>161.10000000000002</v>
      </c>
      <c r="T41" s="16">
        <v>145.80000000000001</v>
      </c>
      <c r="U41" s="28">
        <v>163.20000000000002</v>
      </c>
      <c r="V41" s="18">
        <v>147.9</v>
      </c>
      <c r="W41" s="53">
        <v>192</v>
      </c>
      <c r="X41" s="16">
        <v>176</v>
      </c>
      <c r="Y41" s="28">
        <v>192</v>
      </c>
      <c r="Z41" s="18">
        <v>176</v>
      </c>
      <c r="AA41" s="53">
        <v>154.4</v>
      </c>
      <c r="AB41" s="24">
        <v>136.9</v>
      </c>
      <c r="AC41" s="28">
        <v>172.3</v>
      </c>
      <c r="AD41" s="25">
        <v>154.80000000000001</v>
      </c>
      <c r="AE41" s="53">
        <v>237.6</v>
      </c>
      <c r="AF41" s="19">
        <v>237.6</v>
      </c>
      <c r="AG41" s="28">
        <v>241.8</v>
      </c>
      <c r="AH41" s="20">
        <v>241.8</v>
      </c>
      <c r="AI41" s="53">
        <f t="shared" ref="AI41:AK41" si="20">AJ41+17.3</f>
        <v>269.89999999999998</v>
      </c>
      <c r="AJ41" s="16">
        <v>252.6</v>
      </c>
      <c r="AK41" s="28">
        <f t="shared" si="20"/>
        <v>269.89999999999998</v>
      </c>
      <c r="AL41" s="18">
        <v>252.6</v>
      </c>
      <c r="AM41" s="53">
        <v>250.5</v>
      </c>
      <c r="AN41" s="16">
        <v>250.8</v>
      </c>
      <c r="AO41" s="28">
        <v>252.6</v>
      </c>
      <c r="AP41" s="18">
        <v>252.9</v>
      </c>
      <c r="AQ41" s="53">
        <v>166.8</v>
      </c>
      <c r="AR41" s="16">
        <v>167</v>
      </c>
      <c r="AS41" s="28">
        <v>166.8</v>
      </c>
      <c r="AT41" s="18">
        <v>167</v>
      </c>
      <c r="AU41" s="53">
        <v>192.7</v>
      </c>
      <c r="AV41" s="54">
        <v>174.2</v>
      </c>
      <c r="AW41" s="28">
        <v>198.6</v>
      </c>
      <c r="AX41" s="55">
        <v>180.1</v>
      </c>
      <c r="AY41" s="53">
        <v>255.4</v>
      </c>
      <c r="AZ41" s="16">
        <v>255.6</v>
      </c>
      <c r="BA41" s="28">
        <v>257.3</v>
      </c>
      <c r="BB41" s="18">
        <v>257.5</v>
      </c>
      <c r="BC41" s="53">
        <v>174.4</v>
      </c>
      <c r="BD41" s="54">
        <v>175.3</v>
      </c>
      <c r="BE41" s="28">
        <v>179.4</v>
      </c>
      <c r="BF41" s="55">
        <v>180.3</v>
      </c>
      <c r="BG41" s="53">
        <v>133.79999999999998</v>
      </c>
      <c r="BH41" s="54">
        <v>134.1</v>
      </c>
      <c r="BI41" s="28">
        <v>139.6</v>
      </c>
      <c r="BJ41" s="55">
        <v>139.9</v>
      </c>
      <c r="BK41" s="3"/>
    </row>
    <row r="42" spans="1:65" s="7" customFormat="1" ht="15" customHeight="1" x14ac:dyDescent="0.25">
      <c r="A42" s="1">
        <v>2009</v>
      </c>
      <c r="B42" s="1" t="s">
        <v>127</v>
      </c>
      <c r="C42" s="89">
        <f>D42</f>
        <v>281</v>
      </c>
      <c r="D42" s="65">
        <v>281</v>
      </c>
      <c r="E42" s="24">
        <f>F42</f>
        <v>283</v>
      </c>
      <c r="F42" s="66">
        <v>283</v>
      </c>
      <c r="G42" s="49">
        <v>174.4</v>
      </c>
      <c r="H42" s="24">
        <v>154</v>
      </c>
      <c r="I42" s="50">
        <v>176.4</v>
      </c>
      <c r="J42" s="27">
        <v>156</v>
      </c>
      <c r="K42" s="49">
        <v>156.9</v>
      </c>
      <c r="L42" s="16">
        <v>160.4</v>
      </c>
      <c r="M42" s="50">
        <v>167.5</v>
      </c>
      <c r="N42" s="18">
        <v>171</v>
      </c>
      <c r="O42" s="49">
        <v>134.5</v>
      </c>
      <c r="P42" s="16">
        <v>133.6</v>
      </c>
      <c r="Q42" s="50">
        <v>134.5</v>
      </c>
      <c r="R42" s="22">
        <v>133.6</v>
      </c>
      <c r="S42" s="86">
        <v>161</v>
      </c>
      <c r="T42" s="93">
        <v>145.6</v>
      </c>
      <c r="U42" s="87">
        <v>169.5</v>
      </c>
      <c r="V42" s="94">
        <v>154.1</v>
      </c>
      <c r="W42" s="49">
        <v>163.6</v>
      </c>
      <c r="X42" s="21">
        <v>147.6</v>
      </c>
      <c r="Y42" s="50">
        <v>171.8</v>
      </c>
      <c r="Z42" s="22">
        <v>155.80000000000001</v>
      </c>
      <c r="AA42" s="49">
        <v>162.30000000000001</v>
      </c>
      <c r="AB42" s="24">
        <v>144.80000000000001</v>
      </c>
      <c r="AC42" s="50">
        <v>172.3</v>
      </c>
      <c r="AD42" s="27">
        <v>154.80000000000001</v>
      </c>
      <c r="AE42" s="49">
        <v>238.20000000000002</v>
      </c>
      <c r="AF42" s="19">
        <v>236.4</v>
      </c>
      <c r="AG42" s="50">
        <v>241.8</v>
      </c>
      <c r="AH42" s="59">
        <v>240</v>
      </c>
      <c r="AI42" s="89">
        <v>270.3</v>
      </c>
      <c r="AJ42" s="16" t="s">
        <v>278</v>
      </c>
      <c r="AK42" s="26">
        <v>270.3</v>
      </c>
      <c r="AL42" s="18" t="s">
        <v>278</v>
      </c>
      <c r="AM42" s="53">
        <f>AN42-0.3</f>
        <v>250.29999999999998</v>
      </c>
      <c r="AN42" s="81" t="s">
        <v>542</v>
      </c>
      <c r="AO42" s="28">
        <f>AP42-0.3</f>
        <v>251.39999999999998</v>
      </c>
      <c r="AP42" s="22">
        <v>251.7</v>
      </c>
      <c r="AQ42" s="49">
        <v>166.70000000000002</v>
      </c>
      <c r="AR42" s="16">
        <v>166.9</v>
      </c>
      <c r="AS42" s="50">
        <v>166.70000000000002</v>
      </c>
      <c r="AT42" s="18">
        <v>166.9</v>
      </c>
      <c r="AU42" s="49">
        <v>192.9</v>
      </c>
      <c r="AV42" s="54">
        <v>174.3</v>
      </c>
      <c r="AW42" s="50">
        <v>194.9</v>
      </c>
      <c r="AX42" s="55">
        <v>176.3</v>
      </c>
      <c r="AY42" s="49">
        <v>255.5</v>
      </c>
      <c r="AZ42" s="16">
        <v>254.7</v>
      </c>
      <c r="BA42" s="50">
        <v>259.5</v>
      </c>
      <c r="BB42" s="18">
        <v>258.7</v>
      </c>
      <c r="BC42" s="49">
        <v>174.4</v>
      </c>
      <c r="BD42" s="65">
        <v>175.3</v>
      </c>
      <c r="BE42" s="50">
        <v>179.29999999999998</v>
      </c>
      <c r="BF42" s="66">
        <v>180.2</v>
      </c>
      <c r="BG42" s="80">
        <f>BH42+18</f>
        <v>135.80000000000001</v>
      </c>
      <c r="BH42" s="16">
        <v>117.8</v>
      </c>
      <c r="BI42" s="24">
        <f>BJ42+18</f>
        <v>135.80000000000001</v>
      </c>
      <c r="BJ42" s="18">
        <v>117.8</v>
      </c>
      <c r="BK42" s="3"/>
      <c r="BL42" s="1"/>
      <c r="BM42" s="1"/>
    </row>
    <row r="43" spans="1:65" s="1" customFormat="1" ht="15" customHeight="1" x14ac:dyDescent="0.25">
      <c r="A43" s="1">
        <v>2009</v>
      </c>
      <c r="B43" s="1" t="s">
        <v>128</v>
      </c>
      <c r="C43" s="49" t="s">
        <v>559</v>
      </c>
      <c r="D43" s="54" t="s">
        <v>559</v>
      </c>
      <c r="E43" s="50" t="s">
        <v>560</v>
      </c>
      <c r="F43" s="55" t="s">
        <v>560</v>
      </c>
      <c r="G43" s="49">
        <v>176.4</v>
      </c>
      <c r="H43" s="24">
        <v>156</v>
      </c>
      <c r="I43" s="50">
        <v>176.4</v>
      </c>
      <c r="J43" s="27">
        <v>156</v>
      </c>
      <c r="K43" s="49">
        <v>161.1</v>
      </c>
      <c r="L43" s="16">
        <v>164.6</v>
      </c>
      <c r="M43" s="50">
        <v>161.1</v>
      </c>
      <c r="N43" s="18">
        <v>164.6</v>
      </c>
      <c r="O43" s="49">
        <v>134.6</v>
      </c>
      <c r="P43" s="16">
        <v>133.69999999999999</v>
      </c>
      <c r="Q43" s="50">
        <f>R43+0.9</f>
        <v>134.6</v>
      </c>
      <c r="R43" s="22">
        <v>133.69999999999999</v>
      </c>
      <c r="S43" s="86">
        <v>163.20000000000002</v>
      </c>
      <c r="T43" s="93">
        <v>147.80000000000001</v>
      </c>
      <c r="U43" s="87">
        <v>167.5</v>
      </c>
      <c r="V43" s="94">
        <v>152.1</v>
      </c>
      <c r="W43" s="49">
        <v>171.9</v>
      </c>
      <c r="X43" s="21">
        <v>155.9</v>
      </c>
      <c r="Y43" s="50">
        <v>179.8</v>
      </c>
      <c r="Z43" s="22">
        <v>163.80000000000001</v>
      </c>
      <c r="AA43" s="49">
        <v>150.4</v>
      </c>
      <c r="AB43" s="24">
        <v>132.9</v>
      </c>
      <c r="AC43" s="50">
        <v>168.3</v>
      </c>
      <c r="AD43" s="27">
        <v>150.80000000000001</v>
      </c>
      <c r="AE43" s="49">
        <v>237.8</v>
      </c>
      <c r="AF43" s="19">
        <v>236</v>
      </c>
      <c r="AG43" s="50">
        <v>241.8</v>
      </c>
      <c r="AH43" s="59">
        <v>240</v>
      </c>
      <c r="AI43" s="89">
        <v>270.39999999999998</v>
      </c>
      <c r="AJ43" s="16">
        <v>253</v>
      </c>
      <c r="AK43" s="26">
        <v>282.5</v>
      </c>
      <c r="AL43" s="18">
        <v>265.10000000000002</v>
      </c>
      <c r="AM43" s="49">
        <v>251.5</v>
      </c>
      <c r="AN43" s="21">
        <v>251.7</v>
      </c>
      <c r="AO43" s="50">
        <v>251.5</v>
      </c>
      <c r="AP43" s="22">
        <v>251.7</v>
      </c>
      <c r="AQ43" s="49">
        <v>166.70000000000002</v>
      </c>
      <c r="AR43" s="16">
        <v>166.9</v>
      </c>
      <c r="AS43" s="50">
        <v>166.70000000000002</v>
      </c>
      <c r="AT43" s="18">
        <v>166.9</v>
      </c>
      <c r="AU43" s="49">
        <v>190.79999999999998</v>
      </c>
      <c r="AV43" s="54">
        <v>172.2</v>
      </c>
      <c r="AW43" s="50">
        <v>195.1</v>
      </c>
      <c r="AX43" s="55">
        <v>176.5</v>
      </c>
      <c r="AY43" s="49">
        <v>253.4</v>
      </c>
      <c r="AZ43" s="16">
        <v>252.6</v>
      </c>
      <c r="BA43" s="50">
        <v>257.5</v>
      </c>
      <c r="BB43" s="18">
        <v>256.7</v>
      </c>
      <c r="BC43" s="49">
        <v>179.29999999999998</v>
      </c>
      <c r="BD43" s="65">
        <v>180.2</v>
      </c>
      <c r="BE43" s="50">
        <v>179.29999999999998</v>
      </c>
      <c r="BF43" s="66">
        <v>180.2</v>
      </c>
      <c r="BG43" s="53">
        <f>BH43+18.5</f>
        <v>134.30000000000001</v>
      </c>
      <c r="BH43" s="16" t="s">
        <v>652</v>
      </c>
      <c r="BI43" s="28">
        <f>BJ43+18.5</f>
        <v>134.30000000000001</v>
      </c>
      <c r="BJ43" s="18" t="s">
        <v>652</v>
      </c>
      <c r="BK43" s="3"/>
    </row>
    <row r="44" spans="1:65" s="7" customFormat="1" ht="15" customHeight="1" x14ac:dyDescent="0.25">
      <c r="A44" s="1">
        <v>2009</v>
      </c>
      <c r="B44" s="1" t="s">
        <v>208</v>
      </c>
      <c r="C44" s="67">
        <f t="shared" ref="C44" si="21">D44+0.1</f>
        <v>271.60000000000002</v>
      </c>
      <c r="D44" s="76">
        <v>271.5</v>
      </c>
      <c r="E44" s="84">
        <f t="shared" ref="E44" si="22">F44+0.1</f>
        <v>291.3</v>
      </c>
      <c r="F44" s="77">
        <v>291.2</v>
      </c>
      <c r="G44" s="86">
        <f t="shared" ref="G44:G58" si="23">H44+20.2</f>
        <v>174</v>
      </c>
      <c r="H44" s="26">
        <v>153.80000000000001</v>
      </c>
      <c r="I44" s="87">
        <f t="shared" ref="I44:I58" si="24">J44+20.2</f>
        <v>176.1</v>
      </c>
      <c r="J44" s="27">
        <v>155.9</v>
      </c>
      <c r="K44" s="86">
        <f t="shared" ref="K44:K58" si="25">L44-3.7</f>
        <v>156.60000000000002</v>
      </c>
      <c r="L44" s="21">
        <v>160.30000000000001</v>
      </c>
      <c r="M44" s="87">
        <f t="shared" ref="M44:M58" si="26">N44-3.7</f>
        <v>158.70000000000002</v>
      </c>
      <c r="N44" s="22">
        <v>162.4</v>
      </c>
      <c r="O44" s="86">
        <f t="shared" ref="O44:O58" si="27">P44+1</f>
        <v>134.69999999999999</v>
      </c>
      <c r="P44" s="21">
        <v>133.69999999999999</v>
      </c>
      <c r="Q44" s="87">
        <f t="shared" ref="Q44:Q58" si="28">R44+1</f>
        <v>136.69999999999999</v>
      </c>
      <c r="R44" s="22">
        <v>135.69999999999999</v>
      </c>
      <c r="S44" s="86">
        <f t="shared" ref="S44:S58" si="29">T44+15.3</f>
        <v>154.5</v>
      </c>
      <c r="T44" s="21">
        <v>139.19999999999999</v>
      </c>
      <c r="U44" s="87">
        <f t="shared" ref="U44:U58" si="30">V44+15.3</f>
        <v>160.80000000000001</v>
      </c>
      <c r="V44" s="22">
        <v>145.5</v>
      </c>
      <c r="W44" s="86">
        <f t="shared" ref="W44:W57" si="31">X44+16.1</f>
        <v>167.79999999999998</v>
      </c>
      <c r="X44" s="21">
        <v>151.69999999999999</v>
      </c>
      <c r="Y44" s="87">
        <f t="shared" ref="Y44:Y57" si="32">Z44+16.1</f>
        <v>183.9</v>
      </c>
      <c r="Z44" s="22">
        <v>167.8</v>
      </c>
      <c r="AA44" s="86">
        <f t="shared" ref="AA44:AA56" si="33">AB44+17.6</f>
        <v>154.29999999999998</v>
      </c>
      <c r="AB44" s="26">
        <v>136.69999999999999</v>
      </c>
      <c r="AC44" s="87">
        <f t="shared" ref="AC44:AC56" si="34">AD44+17.6</f>
        <v>164.29999999999998</v>
      </c>
      <c r="AD44" s="27">
        <v>146.69999999999999</v>
      </c>
      <c r="AE44" s="86">
        <f t="shared" ref="AE44:AE55" si="35">AF44+1.5</f>
        <v>237.7</v>
      </c>
      <c r="AF44" s="95">
        <v>236.2</v>
      </c>
      <c r="AG44" s="87">
        <f t="shared" ref="AG44:AG55" si="36">AH44+1.5</f>
        <v>249.5</v>
      </c>
      <c r="AH44" s="52">
        <v>248</v>
      </c>
      <c r="AI44" s="85">
        <v>270.39999999999998</v>
      </c>
      <c r="AJ44" s="68">
        <v>253</v>
      </c>
      <c r="AK44" s="72">
        <v>274.29999999999995</v>
      </c>
      <c r="AL44" s="70">
        <v>256.89999999999998</v>
      </c>
      <c r="AM44" s="86">
        <f t="shared" ref="AM44:AM56" si="37">AN44-0.2</f>
        <v>251.5</v>
      </c>
      <c r="AN44" s="21">
        <v>251.7</v>
      </c>
      <c r="AO44" s="87">
        <f t="shared" ref="AO44:AO56" si="38">AP44-0.2</f>
        <v>252.5</v>
      </c>
      <c r="AP44" s="22">
        <v>252.7</v>
      </c>
      <c r="AQ44" s="86">
        <f>AR44-0.1</f>
        <v>166.70000000000002</v>
      </c>
      <c r="AR44" s="93">
        <v>166.8</v>
      </c>
      <c r="AS44" s="87">
        <f>AT44-0.1</f>
        <v>166.70000000000002</v>
      </c>
      <c r="AT44" s="94">
        <v>166.8</v>
      </c>
      <c r="AU44" s="86">
        <f t="shared" ref="AU44:AU58" si="39">AV44+18.6</f>
        <v>182.29999999999998</v>
      </c>
      <c r="AV44" s="54">
        <v>163.69999999999999</v>
      </c>
      <c r="AW44" s="87">
        <f t="shared" ref="AW44:AW58" si="40">AX44+18.6</f>
        <v>209.7</v>
      </c>
      <c r="AX44" s="55">
        <v>191.1</v>
      </c>
      <c r="AY44" s="86">
        <f t="shared" ref="AY44:AY58" si="41">AZ44+0.5</f>
        <v>253.1</v>
      </c>
      <c r="AZ44" s="21">
        <v>252.6</v>
      </c>
      <c r="BA44" s="87">
        <f t="shared" ref="BA44:BA58" si="42">BB44+0.5</f>
        <v>255.1</v>
      </c>
      <c r="BB44" s="22">
        <v>254.6</v>
      </c>
      <c r="BC44" s="86">
        <f t="shared" ref="BC44:BC58" si="43">BD44-0.3</f>
        <v>174.1</v>
      </c>
      <c r="BD44" s="16">
        <v>174.4</v>
      </c>
      <c r="BE44" s="87">
        <f t="shared" ref="BE44:BE58" si="44">BF44-0.3</f>
        <v>174.1</v>
      </c>
      <c r="BF44" s="18">
        <v>174.4</v>
      </c>
      <c r="BG44" s="67">
        <f t="shared" ref="BG44:BI44" si="45">BH44+18.5</f>
        <v>104.5</v>
      </c>
      <c r="BH44" s="68">
        <v>86</v>
      </c>
      <c r="BI44" s="84">
        <f t="shared" si="45"/>
        <v>132.4</v>
      </c>
      <c r="BJ44" s="70">
        <v>113.9</v>
      </c>
      <c r="BK44" s="3"/>
      <c r="BL44" s="1"/>
      <c r="BM44" s="1"/>
    </row>
    <row r="45" spans="1:65" s="1" customFormat="1" ht="15" customHeight="1" x14ac:dyDescent="0.25">
      <c r="A45" s="1">
        <v>2009</v>
      </c>
      <c r="B45" s="1" t="s">
        <v>209</v>
      </c>
      <c r="C45" s="86">
        <f>D45-0.1</f>
        <v>270.5</v>
      </c>
      <c r="D45" s="92">
        <v>270.60000000000002</v>
      </c>
      <c r="E45" s="87">
        <f>F45-0.1</f>
        <v>283</v>
      </c>
      <c r="F45" s="96">
        <v>283.10000000000002</v>
      </c>
      <c r="G45" s="86">
        <f t="shared" si="23"/>
        <v>176.2</v>
      </c>
      <c r="H45" s="26">
        <v>156</v>
      </c>
      <c r="I45" s="87">
        <f t="shared" si="24"/>
        <v>189.89999999999998</v>
      </c>
      <c r="J45" s="27">
        <v>169.7</v>
      </c>
      <c r="K45" s="86">
        <f t="shared" si="25"/>
        <v>150.10000000000002</v>
      </c>
      <c r="L45" s="21">
        <v>153.80000000000001</v>
      </c>
      <c r="M45" s="87">
        <f t="shared" si="26"/>
        <v>169.20000000000002</v>
      </c>
      <c r="N45" s="22">
        <v>172.9</v>
      </c>
      <c r="O45" s="86">
        <f t="shared" si="27"/>
        <v>134.69999999999999</v>
      </c>
      <c r="P45" s="21">
        <v>133.69999999999999</v>
      </c>
      <c r="Q45" s="87">
        <f t="shared" si="28"/>
        <v>134.69999999999999</v>
      </c>
      <c r="R45" s="22">
        <v>133.69999999999999</v>
      </c>
      <c r="S45" s="86">
        <f t="shared" si="29"/>
        <v>173.70000000000002</v>
      </c>
      <c r="T45" s="21">
        <v>158.4</v>
      </c>
      <c r="U45" s="87">
        <f t="shared" si="30"/>
        <v>173.70000000000002</v>
      </c>
      <c r="V45" s="22">
        <v>158.4</v>
      </c>
      <c r="W45" s="86">
        <f t="shared" si="31"/>
        <v>184</v>
      </c>
      <c r="X45" s="21">
        <v>167.9</v>
      </c>
      <c r="Y45" s="87">
        <f t="shared" si="32"/>
        <v>184</v>
      </c>
      <c r="Z45" s="22">
        <v>167.9</v>
      </c>
      <c r="AA45" s="86">
        <f t="shared" si="33"/>
        <v>158.29999999999998</v>
      </c>
      <c r="AB45" s="26">
        <v>140.69999999999999</v>
      </c>
      <c r="AC45" s="87">
        <f t="shared" si="34"/>
        <v>168.1</v>
      </c>
      <c r="AD45" s="27">
        <v>150.5</v>
      </c>
      <c r="AE45" s="86">
        <f t="shared" si="35"/>
        <v>237.8</v>
      </c>
      <c r="AF45" s="95">
        <v>236.3</v>
      </c>
      <c r="AG45" s="87">
        <f t="shared" si="36"/>
        <v>241.7</v>
      </c>
      <c r="AH45" s="52">
        <v>240.2</v>
      </c>
      <c r="AI45" s="85">
        <v>270.39999999999998</v>
      </c>
      <c r="AJ45" s="68">
        <v>253</v>
      </c>
      <c r="AK45" s="72">
        <v>274.39999999999998</v>
      </c>
      <c r="AL45" s="70">
        <v>257</v>
      </c>
      <c r="AM45" s="86">
        <f t="shared" si="37"/>
        <v>250.20000000000002</v>
      </c>
      <c r="AN45" s="21">
        <v>250.4</v>
      </c>
      <c r="AO45" s="87">
        <f t="shared" si="38"/>
        <v>251.3</v>
      </c>
      <c r="AP45" s="22">
        <v>251.5</v>
      </c>
      <c r="AQ45" s="86">
        <f>AR45-0.1</f>
        <v>166.8</v>
      </c>
      <c r="AR45" s="93">
        <v>166.9</v>
      </c>
      <c r="AS45" s="87">
        <f>AT45-0.1</f>
        <v>168.5</v>
      </c>
      <c r="AT45" s="94">
        <v>168.6</v>
      </c>
      <c r="AU45" s="86">
        <f t="shared" si="39"/>
        <v>184.29999999999998</v>
      </c>
      <c r="AV45" s="54">
        <v>165.7</v>
      </c>
      <c r="AW45" s="87">
        <f t="shared" si="40"/>
        <v>192.79999999999998</v>
      </c>
      <c r="AX45" s="55">
        <v>174.2</v>
      </c>
      <c r="AY45" s="86">
        <f t="shared" si="41"/>
        <v>255.1</v>
      </c>
      <c r="AZ45" s="21">
        <v>254.6</v>
      </c>
      <c r="BA45" s="87">
        <f t="shared" si="42"/>
        <v>259.2</v>
      </c>
      <c r="BB45" s="22">
        <v>258.7</v>
      </c>
      <c r="BC45" s="86">
        <f t="shared" si="43"/>
        <v>174.1</v>
      </c>
      <c r="BD45" s="16">
        <v>174.4</v>
      </c>
      <c r="BE45" s="87">
        <f t="shared" si="44"/>
        <v>179.1</v>
      </c>
      <c r="BF45" s="18">
        <v>179.4</v>
      </c>
      <c r="BG45" s="80">
        <f>BH45+18</f>
        <v>105.9</v>
      </c>
      <c r="BH45" s="16">
        <v>87.9</v>
      </c>
      <c r="BI45" s="24">
        <f>BJ45+18</f>
        <v>137.6</v>
      </c>
      <c r="BJ45" s="18">
        <v>119.6</v>
      </c>
      <c r="BK45" s="3"/>
    </row>
    <row r="46" spans="1:65" s="1" customFormat="1" ht="15" customHeight="1" x14ac:dyDescent="0.25">
      <c r="A46" s="1">
        <v>2009</v>
      </c>
      <c r="B46" s="1" t="s">
        <v>210</v>
      </c>
      <c r="C46" s="86">
        <f>D46-0.1</f>
        <v>270.39999999999998</v>
      </c>
      <c r="D46" s="92">
        <v>270.5</v>
      </c>
      <c r="E46" s="87">
        <f>F46-0.1</f>
        <v>278.79999999999995</v>
      </c>
      <c r="F46" s="96">
        <v>278.89999999999998</v>
      </c>
      <c r="G46" s="86">
        <f t="shared" si="23"/>
        <v>174.1</v>
      </c>
      <c r="H46" s="26">
        <v>153.9</v>
      </c>
      <c r="I46" s="87">
        <f t="shared" si="24"/>
        <v>188</v>
      </c>
      <c r="J46" s="27">
        <v>167.8</v>
      </c>
      <c r="K46" s="86">
        <f t="shared" si="25"/>
        <v>160.70000000000002</v>
      </c>
      <c r="L46" s="21">
        <v>164.4</v>
      </c>
      <c r="M46" s="87">
        <f t="shared" si="26"/>
        <v>160.70000000000002</v>
      </c>
      <c r="N46" s="22">
        <v>164.4</v>
      </c>
      <c r="O46" s="86">
        <f t="shared" si="27"/>
        <v>134.69999999999999</v>
      </c>
      <c r="P46" s="21">
        <v>133.69999999999999</v>
      </c>
      <c r="Q46" s="87">
        <f t="shared" si="28"/>
        <v>134.69999999999999</v>
      </c>
      <c r="R46" s="22">
        <v>133.69999999999999</v>
      </c>
      <c r="S46" s="86">
        <f t="shared" si="29"/>
        <v>152.5</v>
      </c>
      <c r="T46" s="21">
        <v>137.19999999999999</v>
      </c>
      <c r="U46" s="87">
        <f t="shared" si="30"/>
        <v>165.10000000000002</v>
      </c>
      <c r="V46" s="22">
        <v>149.80000000000001</v>
      </c>
      <c r="W46" s="86">
        <f t="shared" si="31"/>
        <v>188</v>
      </c>
      <c r="X46" s="21">
        <v>171.9</v>
      </c>
      <c r="Y46" s="87">
        <f t="shared" si="32"/>
        <v>194.29999999999998</v>
      </c>
      <c r="Z46" s="22">
        <v>178.2</v>
      </c>
      <c r="AA46" s="86">
        <f t="shared" si="33"/>
        <v>166.29999999999998</v>
      </c>
      <c r="AB46" s="26">
        <v>148.69999999999999</v>
      </c>
      <c r="AC46" s="87">
        <f t="shared" si="34"/>
        <v>168.29999999999998</v>
      </c>
      <c r="AD46" s="27">
        <v>150.69999999999999</v>
      </c>
      <c r="AE46" s="86">
        <f t="shared" si="35"/>
        <v>241.5</v>
      </c>
      <c r="AF46" s="95">
        <v>240</v>
      </c>
      <c r="AG46" s="87">
        <f t="shared" si="36"/>
        <v>247.5</v>
      </c>
      <c r="AH46" s="52">
        <v>246</v>
      </c>
      <c r="AI46" s="86">
        <f>AJ46-0.2</f>
        <v>269.90000000000003</v>
      </c>
      <c r="AJ46" s="65">
        <v>270.10000000000002</v>
      </c>
      <c r="AK46" s="87">
        <f>AL46-0.2</f>
        <v>269.90000000000003</v>
      </c>
      <c r="AL46" s="66">
        <v>270.10000000000002</v>
      </c>
      <c r="AM46" s="86">
        <f t="shared" si="37"/>
        <v>251.5</v>
      </c>
      <c r="AN46" s="21">
        <v>251.7</v>
      </c>
      <c r="AO46" s="87">
        <f t="shared" si="38"/>
        <v>251.5</v>
      </c>
      <c r="AP46" s="22">
        <v>251.7</v>
      </c>
      <c r="AQ46" s="86">
        <f>AR46-0.1</f>
        <v>166.70000000000002</v>
      </c>
      <c r="AR46" s="93">
        <v>166.8</v>
      </c>
      <c r="AS46" s="87">
        <f>AT46-0.1</f>
        <v>168.4</v>
      </c>
      <c r="AT46" s="94">
        <v>168.5</v>
      </c>
      <c r="AU46" s="86">
        <f t="shared" si="39"/>
        <v>192.79999999999998</v>
      </c>
      <c r="AV46" s="54">
        <v>174.2</v>
      </c>
      <c r="AW46" s="87">
        <f t="shared" si="40"/>
        <v>201.2</v>
      </c>
      <c r="AX46" s="55">
        <v>182.6</v>
      </c>
      <c r="AY46" s="86">
        <f t="shared" si="41"/>
        <v>259.10000000000002</v>
      </c>
      <c r="AZ46" s="21">
        <v>258.60000000000002</v>
      </c>
      <c r="BA46" s="87">
        <f t="shared" si="42"/>
        <v>261.10000000000002</v>
      </c>
      <c r="BB46" s="22">
        <v>260.60000000000002</v>
      </c>
      <c r="BC46" s="86">
        <f t="shared" si="43"/>
        <v>174.2</v>
      </c>
      <c r="BD46" s="16">
        <v>174.5</v>
      </c>
      <c r="BE46" s="87">
        <f t="shared" si="44"/>
        <v>179.2</v>
      </c>
      <c r="BF46" s="18">
        <v>179.5</v>
      </c>
      <c r="BG46" s="86">
        <f>BH46-0.5</f>
        <v>116.4</v>
      </c>
      <c r="BH46" s="65">
        <v>116.9</v>
      </c>
      <c r="BI46" s="87">
        <f>BJ46-0.5</f>
        <v>153.30000000000001</v>
      </c>
      <c r="BJ46" s="66">
        <v>153.80000000000001</v>
      </c>
      <c r="BK46" s="3"/>
    </row>
    <row r="47" spans="1:65" s="1" customFormat="1" ht="15" customHeight="1" x14ac:dyDescent="0.25">
      <c r="A47" s="1">
        <v>2009</v>
      </c>
      <c r="B47" s="1" t="s">
        <v>211</v>
      </c>
      <c r="C47" s="86">
        <f>D47-0.1</f>
        <v>258</v>
      </c>
      <c r="D47" s="92">
        <v>258.10000000000002</v>
      </c>
      <c r="E47" s="87">
        <f>F47-0.1</f>
        <v>266.09999999999997</v>
      </c>
      <c r="F47" s="96">
        <v>266.2</v>
      </c>
      <c r="G47" s="86">
        <f t="shared" si="23"/>
        <v>176.1</v>
      </c>
      <c r="H47" s="26">
        <v>155.9</v>
      </c>
      <c r="I47" s="87">
        <f t="shared" si="24"/>
        <v>179.79999999999998</v>
      </c>
      <c r="J47" s="27">
        <v>159.6</v>
      </c>
      <c r="K47" s="86">
        <f t="shared" si="25"/>
        <v>156.4</v>
      </c>
      <c r="L47" s="21">
        <v>160.1</v>
      </c>
      <c r="M47" s="87">
        <f t="shared" si="26"/>
        <v>165</v>
      </c>
      <c r="N47" s="22">
        <v>168.7</v>
      </c>
      <c r="O47" s="86">
        <f t="shared" si="27"/>
        <v>134.69999999999999</v>
      </c>
      <c r="P47" s="21">
        <v>133.69999999999999</v>
      </c>
      <c r="Q47" s="87">
        <f t="shared" si="28"/>
        <v>136.6</v>
      </c>
      <c r="R47" s="22">
        <v>135.6</v>
      </c>
      <c r="S47" s="86">
        <f t="shared" si="29"/>
        <v>165.10000000000002</v>
      </c>
      <c r="T47" s="21">
        <v>149.80000000000001</v>
      </c>
      <c r="U47" s="87">
        <f t="shared" si="30"/>
        <v>177.70000000000002</v>
      </c>
      <c r="V47" s="22">
        <v>162.4</v>
      </c>
      <c r="W47" s="86">
        <f t="shared" si="31"/>
        <v>184</v>
      </c>
      <c r="X47" s="21">
        <v>167.9</v>
      </c>
      <c r="Y47" s="87">
        <f t="shared" si="32"/>
        <v>204.4</v>
      </c>
      <c r="Z47" s="22">
        <v>188.3</v>
      </c>
      <c r="AA47" s="86">
        <f t="shared" si="33"/>
        <v>156.19999999999999</v>
      </c>
      <c r="AB47" s="26">
        <v>138.6</v>
      </c>
      <c r="AC47" s="87">
        <f t="shared" si="34"/>
        <v>168.29999999999998</v>
      </c>
      <c r="AD47" s="27">
        <v>150.69999999999999</v>
      </c>
      <c r="AE47" s="86">
        <f t="shared" si="35"/>
        <v>241.5</v>
      </c>
      <c r="AF47" s="95">
        <v>240</v>
      </c>
      <c r="AG47" s="87">
        <f t="shared" si="36"/>
        <v>241.5</v>
      </c>
      <c r="AH47" s="52">
        <v>240</v>
      </c>
      <c r="AI47" s="86">
        <f>AJ47-0.2</f>
        <v>269.90000000000003</v>
      </c>
      <c r="AJ47" s="65">
        <v>270.10000000000002</v>
      </c>
      <c r="AK47" s="87">
        <f>AL47-0.2</f>
        <v>269.90000000000003</v>
      </c>
      <c r="AL47" s="66">
        <v>270.10000000000002</v>
      </c>
      <c r="AM47" s="86">
        <f t="shared" si="37"/>
        <v>251.5</v>
      </c>
      <c r="AN47" s="21">
        <v>251.7</v>
      </c>
      <c r="AO47" s="87">
        <f t="shared" si="38"/>
        <v>251.5</v>
      </c>
      <c r="AP47" s="22">
        <v>251.7</v>
      </c>
      <c r="AQ47" s="86">
        <f>AR47-0.1</f>
        <v>166.6</v>
      </c>
      <c r="AR47" s="93">
        <v>166.7</v>
      </c>
      <c r="AS47" s="87">
        <f>AT47-0.1</f>
        <v>166.6</v>
      </c>
      <c r="AT47" s="94">
        <v>166.7</v>
      </c>
      <c r="AU47" s="86">
        <f t="shared" si="39"/>
        <v>192.79999999999998</v>
      </c>
      <c r="AV47" s="54">
        <v>174.2</v>
      </c>
      <c r="AW47" s="87">
        <f t="shared" si="40"/>
        <v>194.7</v>
      </c>
      <c r="AX47" s="55">
        <v>176.1</v>
      </c>
      <c r="AY47" s="86">
        <f t="shared" si="41"/>
        <v>253.1</v>
      </c>
      <c r="AZ47" s="21">
        <v>252.6</v>
      </c>
      <c r="BA47" s="87">
        <f t="shared" si="42"/>
        <v>255.1</v>
      </c>
      <c r="BB47" s="22">
        <v>254.6</v>
      </c>
      <c r="BC47" s="86">
        <f t="shared" si="43"/>
        <v>174.29999999999998</v>
      </c>
      <c r="BD47" s="16">
        <v>174.6</v>
      </c>
      <c r="BE47" s="87">
        <f t="shared" si="44"/>
        <v>174.29999999999998</v>
      </c>
      <c r="BF47" s="18">
        <v>174.6</v>
      </c>
      <c r="BG47" s="86">
        <f>BH47-0.5</f>
        <v>131.9</v>
      </c>
      <c r="BH47" s="65">
        <v>132.4</v>
      </c>
      <c r="BI47" s="87">
        <f>BJ47-0.5</f>
        <v>155.30000000000001</v>
      </c>
      <c r="BJ47" s="66">
        <v>155.80000000000001</v>
      </c>
      <c r="BK47" s="3"/>
    </row>
    <row r="48" spans="1:65" s="1" customFormat="1" ht="15" customHeight="1" x14ac:dyDescent="0.25">
      <c r="A48" s="1">
        <v>2009</v>
      </c>
      <c r="B48" s="1" t="s">
        <v>212</v>
      </c>
      <c r="C48" s="86">
        <f>D48-0.1</f>
        <v>251.9</v>
      </c>
      <c r="D48" s="92">
        <v>252</v>
      </c>
      <c r="E48" s="87">
        <f>F48-0.1</f>
        <v>260.09999999999997</v>
      </c>
      <c r="F48" s="96">
        <v>260.2</v>
      </c>
      <c r="G48" s="86">
        <f t="shared" si="23"/>
        <v>174.1</v>
      </c>
      <c r="H48" s="26">
        <v>153.9</v>
      </c>
      <c r="I48" s="87">
        <f t="shared" si="24"/>
        <v>178</v>
      </c>
      <c r="J48" s="27">
        <v>157.80000000000001</v>
      </c>
      <c r="K48" s="86">
        <f t="shared" si="25"/>
        <v>156.60000000000002</v>
      </c>
      <c r="L48" s="21">
        <v>160.30000000000001</v>
      </c>
      <c r="M48" s="87">
        <f t="shared" si="26"/>
        <v>162.9</v>
      </c>
      <c r="N48" s="22">
        <v>166.6</v>
      </c>
      <c r="O48" s="86">
        <f t="shared" si="27"/>
        <v>134.69999999999999</v>
      </c>
      <c r="P48" s="21">
        <v>133.69999999999999</v>
      </c>
      <c r="Q48" s="87">
        <f t="shared" si="28"/>
        <v>136.6</v>
      </c>
      <c r="R48" s="22">
        <v>135.6</v>
      </c>
      <c r="S48" s="86">
        <f t="shared" si="29"/>
        <v>167.20000000000002</v>
      </c>
      <c r="T48" s="21">
        <v>151.9</v>
      </c>
      <c r="U48" s="87">
        <f t="shared" si="30"/>
        <v>167.20000000000002</v>
      </c>
      <c r="V48" s="22">
        <v>151.9</v>
      </c>
      <c r="W48" s="86">
        <f t="shared" si="31"/>
        <v>171.9</v>
      </c>
      <c r="X48" s="21">
        <v>155.80000000000001</v>
      </c>
      <c r="Y48" s="87">
        <f t="shared" si="32"/>
        <v>180</v>
      </c>
      <c r="Z48" s="22">
        <v>163.9</v>
      </c>
      <c r="AA48" s="86">
        <f t="shared" si="33"/>
        <v>164.2</v>
      </c>
      <c r="AB48" s="26">
        <v>146.6</v>
      </c>
      <c r="AC48" s="87">
        <f t="shared" si="34"/>
        <v>166.2</v>
      </c>
      <c r="AD48" s="27">
        <v>148.6</v>
      </c>
      <c r="AE48" s="86">
        <f t="shared" si="35"/>
        <v>249.4</v>
      </c>
      <c r="AF48" s="95">
        <v>247.9</v>
      </c>
      <c r="AG48" s="87">
        <f t="shared" si="36"/>
        <v>255.1</v>
      </c>
      <c r="AH48" s="52">
        <v>253.6</v>
      </c>
      <c r="AI48" s="85">
        <v>270.3</v>
      </c>
      <c r="AJ48" s="68" t="s">
        <v>278</v>
      </c>
      <c r="AK48" s="72">
        <v>270.3</v>
      </c>
      <c r="AL48" s="70" t="s">
        <v>278</v>
      </c>
      <c r="AM48" s="86">
        <f t="shared" si="37"/>
        <v>250.4</v>
      </c>
      <c r="AN48" s="21">
        <v>250.6</v>
      </c>
      <c r="AO48" s="87">
        <f t="shared" si="38"/>
        <v>251.4</v>
      </c>
      <c r="AP48" s="22">
        <v>251.6</v>
      </c>
      <c r="AQ48" s="86">
        <f>AR48-0.1</f>
        <v>166.8</v>
      </c>
      <c r="AR48" s="93">
        <v>166.9</v>
      </c>
      <c r="AS48" s="87">
        <f>AT48-0.1</f>
        <v>168.5</v>
      </c>
      <c r="AT48" s="94">
        <v>168.6</v>
      </c>
      <c r="AU48" s="86">
        <f t="shared" si="39"/>
        <v>184.29999999999998</v>
      </c>
      <c r="AV48" s="54">
        <v>165.7</v>
      </c>
      <c r="AW48" s="87">
        <f t="shared" si="40"/>
        <v>184.29999999999998</v>
      </c>
      <c r="AX48" s="55">
        <v>165.7</v>
      </c>
      <c r="AY48" s="86">
        <f t="shared" si="41"/>
        <v>255.1</v>
      </c>
      <c r="AZ48" s="21">
        <v>254.6</v>
      </c>
      <c r="BA48" s="87">
        <f t="shared" si="42"/>
        <v>257.10000000000002</v>
      </c>
      <c r="BB48" s="22">
        <v>256.60000000000002</v>
      </c>
      <c r="BC48" s="86">
        <f t="shared" si="43"/>
        <v>179.2</v>
      </c>
      <c r="BD48" s="16">
        <v>179.5</v>
      </c>
      <c r="BE48" s="87">
        <f t="shared" si="44"/>
        <v>179.2</v>
      </c>
      <c r="BF48" s="18">
        <v>179.5</v>
      </c>
      <c r="BG48" s="80">
        <f>BH48+18</f>
        <v>137.6</v>
      </c>
      <c r="BH48" s="16">
        <v>119.6</v>
      </c>
      <c r="BI48" s="24">
        <f>BJ48+18</f>
        <v>139.6</v>
      </c>
      <c r="BJ48" s="18">
        <v>121.6</v>
      </c>
      <c r="BK48" s="3"/>
    </row>
    <row r="49" spans="1:65" s="1" customFormat="1" ht="15" customHeight="1" x14ac:dyDescent="0.25">
      <c r="A49" s="1">
        <v>2009</v>
      </c>
      <c r="B49" s="1" t="s">
        <v>213</v>
      </c>
      <c r="C49" s="67">
        <f t="shared" ref="C49:C50" si="46">D49+0.1</f>
        <v>253.9</v>
      </c>
      <c r="D49" s="76">
        <v>253.8</v>
      </c>
      <c r="E49" s="84">
        <f t="shared" ref="E49:E50" si="47">F49+0.1</f>
        <v>268.3</v>
      </c>
      <c r="F49" s="77">
        <v>268.2</v>
      </c>
      <c r="G49" s="67">
        <f t="shared" ref="G49:I50" si="48">H49+20.5</f>
        <v>176.5</v>
      </c>
      <c r="H49" s="72">
        <v>156</v>
      </c>
      <c r="I49" s="84">
        <f t="shared" si="48"/>
        <v>190.1</v>
      </c>
      <c r="J49" s="73">
        <v>169.6</v>
      </c>
      <c r="K49" s="86">
        <f t="shared" si="25"/>
        <v>156.70000000000002</v>
      </c>
      <c r="L49" s="21">
        <v>160.4</v>
      </c>
      <c r="M49" s="87">
        <f t="shared" si="26"/>
        <v>165</v>
      </c>
      <c r="N49" s="22">
        <v>168.7</v>
      </c>
      <c r="O49" s="86">
        <f t="shared" si="27"/>
        <v>134.80000000000001</v>
      </c>
      <c r="P49" s="21">
        <v>133.80000000000001</v>
      </c>
      <c r="Q49" s="87">
        <f t="shared" si="28"/>
        <v>134.80000000000001</v>
      </c>
      <c r="R49" s="22">
        <v>133.80000000000001</v>
      </c>
      <c r="S49" s="86">
        <f t="shared" si="29"/>
        <v>160.80000000000001</v>
      </c>
      <c r="T49" s="21">
        <v>145.5</v>
      </c>
      <c r="U49" s="87">
        <f t="shared" si="30"/>
        <v>171.5</v>
      </c>
      <c r="V49" s="22">
        <v>156.19999999999999</v>
      </c>
      <c r="W49" s="86">
        <f t="shared" si="31"/>
        <v>190.1</v>
      </c>
      <c r="X49" s="21">
        <v>174</v>
      </c>
      <c r="Y49" s="87">
        <f t="shared" si="32"/>
        <v>192.1</v>
      </c>
      <c r="Z49" s="22">
        <v>176</v>
      </c>
      <c r="AA49" s="86">
        <f t="shared" si="33"/>
        <v>154.1</v>
      </c>
      <c r="AB49" s="26">
        <v>136.5</v>
      </c>
      <c r="AC49" s="87">
        <f t="shared" si="34"/>
        <v>168.1</v>
      </c>
      <c r="AD49" s="27">
        <v>150.5</v>
      </c>
      <c r="AE49" s="86">
        <f t="shared" si="35"/>
        <v>255.2</v>
      </c>
      <c r="AF49" s="95">
        <v>253.7</v>
      </c>
      <c r="AG49" s="87">
        <f t="shared" si="36"/>
        <v>262.8</v>
      </c>
      <c r="AH49" s="52">
        <v>261.3</v>
      </c>
      <c r="AI49" s="85">
        <v>270.39999999999998</v>
      </c>
      <c r="AJ49" s="68">
        <v>253</v>
      </c>
      <c r="AK49" s="72">
        <v>270.39999999999998</v>
      </c>
      <c r="AL49" s="70">
        <v>253</v>
      </c>
      <c r="AM49" s="86">
        <f t="shared" si="37"/>
        <v>250.5</v>
      </c>
      <c r="AN49" s="21">
        <v>250.7</v>
      </c>
      <c r="AO49" s="87">
        <f t="shared" si="38"/>
        <v>252.5</v>
      </c>
      <c r="AP49" s="22">
        <v>252.7</v>
      </c>
      <c r="AQ49" s="89">
        <f>AR49</f>
        <v>166.8</v>
      </c>
      <c r="AR49" s="21">
        <v>166.8</v>
      </c>
      <c r="AS49" s="24">
        <f>AT49</f>
        <v>168.6</v>
      </c>
      <c r="AT49" s="22">
        <v>168.6</v>
      </c>
      <c r="AU49" s="86">
        <f t="shared" si="39"/>
        <v>195</v>
      </c>
      <c r="AV49" s="54">
        <v>176.4</v>
      </c>
      <c r="AW49" s="87">
        <f t="shared" si="40"/>
        <v>195</v>
      </c>
      <c r="AX49" s="55">
        <v>176.4</v>
      </c>
      <c r="AY49" s="86">
        <f t="shared" si="41"/>
        <v>255.2</v>
      </c>
      <c r="AZ49" s="21">
        <v>254.7</v>
      </c>
      <c r="BA49" s="87">
        <f t="shared" si="42"/>
        <v>257.10000000000002</v>
      </c>
      <c r="BB49" s="22">
        <v>256.60000000000002</v>
      </c>
      <c r="BC49" s="86">
        <f t="shared" si="43"/>
        <v>174.1</v>
      </c>
      <c r="BD49" s="16">
        <v>174.4</v>
      </c>
      <c r="BE49" s="87">
        <f t="shared" si="44"/>
        <v>174.1</v>
      </c>
      <c r="BF49" s="18">
        <v>174.4</v>
      </c>
      <c r="BG49" s="80">
        <f>BH49+18</f>
        <v>135.80000000000001</v>
      </c>
      <c r="BH49" s="16">
        <v>117.8</v>
      </c>
      <c r="BI49" s="24">
        <f>BJ49+18</f>
        <v>141.6</v>
      </c>
      <c r="BJ49" s="18">
        <v>123.6</v>
      </c>
      <c r="BK49" s="3"/>
    </row>
    <row r="50" spans="1:65" s="1" customFormat="1" ht="15" customHeight="1" x14ac:dyDescent="0.25">
      <c r="A50" s="1">
        <v>2009</v>
      </c>
      <c r="B50" s="1" t="s">
        <v>214</v>
      </c>
      <c r="C50" s="67">
        <f t="shared" si="46"/>
        <v>259.90000000000003</v>
      </c>
      <c r="D50" s="76">
        <v>259.8</v>
      </c>
      <c r="E50" s="84">
        <f t="shared" si="47"/>
        <v>274.70000000000005</v>
      </c>
      <c r="F50" s="77">
        <v>274.60000000000002</v>
      </c>
      <c r="G50" s="67">
        <f t="shared" si="48"/>
        <v>174.4</v>
      </c>
      <c r="H50" s="72">
        <v>153.9</v>
      </c>
      <c r="I50" s="84">
        <f t="shared" si="48"/>
        <v>213.4</v>
      </c>
      <c r="J50" s="73">
        <v>192.9</v>
      </c>
      <c r="K50" s="86">
        <f t="shared" si="25"/>
        <v>148.10000000000002</v>
      </c>
      <c r="L50" s="21">
        <v>151.80000000000001</v>
      </c>
      <c r="M50" s="87">
        <f t="shared" si="26"/>
        <v>154.4</v>
      </c>
      <c r="N50" s="22">
        <v>158.1</v>
      </c>
      <c r="O50" s="86">
        <f t="shared" si="27"/>
        <v>134.80000000000001</v>
      </c>
      <c r="P50" s="21">
        <v>133.80000000000001</v>
      </c>
      <c r="Q50" s="87">
        <f t="shared" si="28"/>
        <v>134.80000000000001</v>
      </c>
      <c r="R50" s="22">
        <v>133.80000000000001</v>
      </c>
      <c r="S50" s="86">
        <f t="shared" si="29"/>
        <v>171.60000000000002</v>
      </c>
      <c r="T50" s="21">
        <v>156.30000000000001</v>
      </c>
      <c r="U50" s="87">
        <f t="shared" si="30"/>
        <v>175.8</v>
      </c>
      <c r="V50" s="22">
        <v>160.5</v>
      </c>
      <c r="W50" s="86">
        <f t="shared" si="31"/>
        <v>179.9</v>
      </c>
      <c r="X50" s="21">
        <v>163.80000000000001</v>
      </c>
      <c r="Y50" s="87">
        <f t="shared" si="32"/>
        <v>212.6</v>
      </c>
      <c r="Z50" s="22">
        <v>196.5</v>
      </c>
      <c r="AA50" s="86">
        <f t="shared" si="33"/>
        <v>160.1</v>
      </c>
      <c r="AB50" s="26">
        <v>142.5</v>
      </c>
      <c r="AC50" s="87">
        <f t="shared" si="34"/>
        <v>170.1</v>
      </c>
      <c r="AD50" s="27">
        <v>152.5</v>
      </c>
      <c r="AE50" s="86">
        <f t="shared" si="35"/>
        <v>237.6</v>
      </c>
      <c r="AF50" s="95">
        <v>236.1</v>
      </c>
      <c r="AG50" s="87">
        <f t="shared" si="36"/>
        <v>249.6</v>
      </c>
      <c r="AH50" s="52">
        <v>248.1</v>
      </c>
      <c r="AI50" s="85">
        <v>269.89999999999998</v>
      </c>
      <c r="AJ50" s="68">
        <v>252.5</v>
      </c>
      <c r="AK50" s="72">
        <v>278.5</v>
      </c>
      <c r="AL50" s="70">
        <v>261.10000000000002</v>
      </c>
      <c r="AM50" s="86">
        <f t="shared" si="37"/>
        <v>250.10000000000002</v>
      </c>
      <c r="AN50" s="21">
        <v>250.3</v>
      </c>
      <c r="AO50" s="87">
        <f t="shared" si="38"/>
        <v>251.20000000000002</v>
      </c>
      <c r="AP50" s="22">
        <v>251.4</v>
      </c>
      <c r="AQ50" s="86">
        <f t="shared" ref="AQ50:AQ58" si="49">AR50-0.1</f>
        <v>166.70000000000002</v>
      </c>
      <c r="AR50" s="93">
        <v>166.8</v>
      </c>
      <c r="AS50" s="87">
        <f t="shared" ref="AS50:AS58" si="50">AT50-0.1</f>
        <v>166.70000000000002</v>
      </c>
      <c r="AT50" s="94">
        <v>166.8</v>
      </c>
      <c r="AU50" s="86">
        <f t="shared" si="39"/>
        <v>192.79999999999998</v>
      </c>
      <c r="AV50" s="54">
        <v>174.2</v>
      </c>
      <c r="AW50" s="87">
        <f t="shared" si="40"/>
        <v>199.2</v>
      </c>
      <c r="AX50" s="55">
        <v>180.6</v>
      </c>
      <c r="AY50" s="86">
        <f t="shared" si="41"/>
        <v>255.1</v>
      </c>
      <c r="AZ50" s="21">
        <v>254.6</v>
      </c>
      <c r="BA50" s="87">
        <f t="shared" si="42"/>
        <v>257.10000000000002</v>
      </c>
      <c r="BB50" s="22">
        <v>256.60000000000002</v>
      </c>
      <c r="BC50" s="86">
        <f t="shared" si="43"/>
        <v>163.1</v>
      </c>
      <c r="BD50" s="16">
        <v>163.4</v>
      </c>
      <c r="BE50" s="87">
        <f t="shared" si="44"/>
        <v>174.1</v>
      </c>
      <c r="BF50" s="18">
        <v>174.4</v>
      </c>
      <c r="BG50" s="80">
        <f>BH50+18</f>
        <v>132.80000000000001</v>
      </c>
      <c r="BH50" s="16">
        <v>114.8</v>
      </c>
      <c r="BI50" s="24">
        <f>BJ50+18</f>
        <v>135.80000000000001</v>
      </c>
      <c r="BJ50" s="18">
        <v>117.8</v>
      </c>
      <c r="BK50" s="3"/>
    </row>
    <row r="51" spans="1:65" s="1" customFormat="1" ht="15" customHeight="1" x14ac:dyDescent="0.25">
      <c r="A51" s="1">
        <v>2009</v>
      </c>
      <c r="B51" s="1" t="s">
        <v>215</v>
      </c>
      <c r="C51" s="89">
        <f>D51</f>
        <v>261.89999999999998</v>
      </c>
      <c r="D51" s="65">
        <v>261.89999999999998</v>
      </c>
      <c r="E51" s="24">
        <f>F51</f>
        <v>276.8</v>
      </c>
      <c r="F51" s="66">
        <v>276.8</v>
      </c>
      <c r="G51" s="86">
        <f t="shared" si="23"/>
        <v>176.1</v>
      </c>
      <c r="H51" s="26">
        <v>155.9</v>
      </c>
      <c r="I51" s="87">
        <f t="shared" si="24"/>
        <v>188</v>
      </c>
      <c r="J51" s="27">
        <v>167.8</v>
      </c>
      <c r="K51" s="86">
        <f t="shared" si="25"/>
        <v>149.10000000000002</v>
      </c>
      <c r="L51" s="21">
        <v>152.80000000000001</v>
      </c>
      <c r="M51" s="87">
        <f t="shared" si="26"/>
        <v>171.3</v>
      </c>
      <c r="N51" s="22">
        <v>175</v>
      </c>
      <c r="O51" s="86">
        <f t="shared" si="27"/>
        <v>134.69999999999999</v>
      </c>
      <c r="P51" s="21">
        <v>133.69999999999999</v>
      </c>
      <c r="Q51" s="87">
        <f t="shared" si="28"/>
        <v>134.69999999999999</v>
      </c>
      <c r="R51" s="22">
        <v>133.69999999999999</v>
      </c>
      <c r="S51" s="86">
        <f t="shared" si="29"/>
        <v>171.60000000000002</v>
      </c>
      <c r="T51" s="21">
        <v>156.30000000000001</v>
      </c>
      <c r="U51" s="87">
        <f t="shared" si="30"/>
        <v>173.8</v>
      </c>
      <c r="V51" s="22">
        <v>158.5</v>
      </c>
      <c r="W51" s="86">
        <f t="shared" si="31"/>
        <v>186.1</v>
      </c>
      <c r="X51" s="21">
        <v>170</v>
      </c>
      <c r="Y51" s="87">
        <f t="shared" si="32"/>
        <v>202.6</v>
      </c>
      <c r="Z51" s="22">
        <v>186.5</v>
      </c>
      <c r="AA51" s="86">
        <f t="shared" si="33"/>
        <v>162.4</v>
      </c>
      <c r="AB51" s="26">
        <v>144.80000000000001</v>
      </c>
      <c r="AC51" s="87">
        <f t="shared" si="34"/>
        <v>168.4</v>
      </c>
      <c r="AD51" s="27">
        <v>150.80000000000001</v>
      </c>
      <c r="AE51" s="86">
        <f t="shared" si="35"/>
        <v>241.4</v>
      </c>
      <c r="AF51" s="95">
        <v>239.9</v>
      </c>
      <c r="AG51" s="87">
        <f t="shared" si="36"/>
        <v>247.7</v>
      </c>
      <c r="AH51" s="52">
        <v>246.2</v>
      </c>
      <c r="AI51" s="85">
        <v>270.39999999999998</v>
      </c>
      <c r="AJ51" s="68">
        <v>253</v>
      </c>
      <c r="AK51" s="72">
        <v>270.39999999999998</v>
      </c>
      <c r="AL51" s="70">
        <v>253</v>
      </c>
      <c r="AM51" s="86">
        <f t="shared" si="37"/>
        <v>250.5</v>
      </c>
      <c r="AN51" s="21">
        <v>250.7</v>
      </c>
      <c r="AO51" s="87">
        <f t="shared" si="38"/>
        <v>251.5</v>
      </c>
      <c r="AP51" s="22">
        <v>251.7</v>
      </c>
      <c r="AQ51" s="86">
        <f t="shared" si="49"/>
        <v>166.70000000000002</v>
      </c>
      <c r="AR51" s="93">
        <v>166.8</v>
      </c>
      <c r="AS51" s="87">
        <f t="shared" si="50"/>
        <v>168.4</v>
      </c>
      <c r="AT51" s="94">
        <v>168.5</v>
      </c>
      <c r="AU51" s="86">
        <f t="shared" si="39"/>
        <v>180.2</v>
      </c>
      <c r="AV51" s="54">
        <v>161.6</v>
      </c>
      <c r="AW51" s="87">
        <f t="shared" si="40"/>
        <v>192.79999999999998</v>
      </c>
      <c r="AX51" s="55">
        <v>174.2</v>
      </c>
      <c r="AY51" s="86">
        <f t="shared" si="41"/>
        <v>253.1</v>
      </c>
      <c r="AZ51" s="21">
        <v>252.6</v>
      </c>
      <c r="BA51" s="87">
        <f t="shared" si="42"/>
        <v>255.1</v>
      </c>
      <c r="BB51" s="22">
        <v>254.6</v>
      </c>
      <c r="BC51" s="86">
        <f t="shared" si="43"/>
        <v>174.29999999999998</v>
      </c>
      <c r="BD51" s="16">
        <v>174.6</v>
      </c>
      <c r="BE51" s="87">
        <f t="shared" si="44"/>
        <v>174.29999999999998</v>
      </c>
      <c r="BF51" s="18">
        <v>174.6</v>
      </c>
      <c r="BG51" s="80">
        <f>BH51+18</f>
        <v>141.5</v>
      </c>
      <c r="BH51" s="16">
        <v>123.5</v>
      </c>
      <c r="BI51" s="24">
        <f>BJ51+18</f>
        <v>153</v>
      </c>
      <c r="BJ51" s="18">
        <v>135</v>
      </c>
      <c r="BK51" s="3"/>
    </row>
    <row r="52" spans="1:65" s="1" customFormat="1" ht="15" customHeight="1" x14ac:dyDescent="0.25">
      <c r="A52" s="1">
        <v>2009</v>
      </c>
      <c r="B52" s="1" t="s">
        <v>216</v>
      </c>
      <c r="C52" s="67">
        <f t="shared" ref="C52" si="51">D52+0.1</f>
        <v>251.79999999999998</v>
      </c>
      <c r="D52" s="76">
        <v>251.7</v>
      </c>
      <c r="E52" s="84">
        <f t="shared" ref="E52" si="52">F52+0.1</f>
        <v>285.20000000000005</v>
      </c>
      <c r="F52" s="77">
        <v>285.10000000000002</v>
      </c>
      <c r="G52" s="86">
        <f t="shared" si="23"/>
        <v>172.39999999999998</v>
      </c>
      <c r="H52" s="26">
        <v>152.19999999999999</v>
      </c>
      <c r="I52" s="87">
        <f t="shared" si="24"/>
        <v>178.1</v>
      </c>
      <c r="J52" s="27">
        <v>157.9</v>
      </c>
      <c r="K52" s="86">
        <f t="shared" si="25"/>
        <v>156.60000000000002</v>
      </c>
      <c r="L52" s="21">
        <v>160.30000000000001</v>
      </c>
      <c r="M52" s="87">
        <f t="shared" si="26"/>
        <v>163</v>
      </c>
      <c r="N52" s="22">
        <v>166.7</v>
      </c>
      <c r="O52" s="86">
        <f t="shared" si="27"/>
        <v>134.6</v>
      </c>
      <c r="P52" s="21">
        <v>133.6</v>
      </c>
      <c r="Q52" s="87">
        <f t="shared" si="28"/>
        <v>134.6</v>
      </c>
      <c r="R52" s="22">
        <v>133.6</v>
      </c>
      <c r="S52" s="86">
        <f t="shared" si="29"/>
        <v>171.5</v>
      </c>
      <c r="T52" s="21">
        <v>156.19999999999999</v>
      </c>
      <c r="U52" s="87">
        <f t="shared" si="30"/>
        <v>180</v>
      </c>
      <c r="V52" s="22">
        <v>164.7</v>
      </c>
      <c r="W52" s="86">
        <f t="shared" si="31"/>
        <v>180</v>
      </c>
      <c r="X52" s="21">
        <v>163.9</v>
      </c>
      <c r="Y52" s="87">
        <f t="shared" si="32"/>
        <v>194.1</v>
      </c>
      <c r="Z52" s="22">
        <v>178</v>
      </c>
      <c r="AA52" s="86">
        <f t="shared" si="33"/>
        <v>164.4</v>
      </c>
      <c r="AB52" s="26">
        <v>146.80000000000001</v>
      </c>
      <c r="AC52" s="87">
        <f t="shared" si="34"/>
        <v>174.2</v>
      </c>
      <c r="AD52" s="27">
        <v>156.6</v>
      </c>
      <c r="AE52" s="86">
        <f t="shared" si="35"/>
        <v>241.5</v>
      </c>
      <c r="AF52" s="95">
        <v>240</v>
      </c>
      <c r="AG52" s="87">
        <f t="shared" si="36"/>
        <v>241.5</v>
      </c>
      <c r="AH52" s="52">
        <v>240</v>
      </c>
      <c r="AI52" s="86">
        <f>AJ52-0.2</f>
        <v>270.10000000000002</v>
      </c>
      <c r="AJ52" s="65">
        <v>270.3</v>
      </c>
      <c r="AK52" s="87">
        <f>AL52-0.2</f>
        <v>270.10000000000002</v>
      </c>
      <c r="AL52" s="66">
        <v>270.3</v>
      </c>
      <c r="AM52" s="86">
        <f t="shared" si="37"/>
        <v>250.4</v>
      </c>
      <c r="AN52" s="21">
        <v>250.6</v>
      </c>
      <c r="AO52" s="87">
        <f t="shared" si="38"/>
        <v>251.4</v>
      </c>
      <c r="AP52" s="22">
        <v>251.6</v>
      </c>
      <c r="AQ52" s="86">
        <f t="shared" si="49"/>
        <v>166.70000000000002</v>
      </c>
      <c r="AR52" s="93">
        <v>166.8</v>
      </c>
      <c r="AS52" s="87">
        <f t="shared" si="50"/>
        <v>166.70000000000002</v>
      </c>
      <c r="AT52" s="94">
        <v>166.8</v>
      </c>
      <c r="AU52" s="67">
        <f t="shared" ref="AU52:AW52" si="53">AV52+18.8</f>
        <v>207.8</v>
      </c>
      <c r="AV52" s="76">
        <v>189</v>
      </c>
      <c r="AW52" s="84">
        <f t="shared" si="53"/>
        <v>251.8</v>
      </c>
      <c r="AX52" s="77">
        <v>233</v>
      </c>
      <c r="AY52" s="86">
        <f t="shared" si="41"/>
        <v>255.2</v>
      </c>
      <c r="AZ52" s="21">
        <v>254.7</v>
      </c>
      <c r="BA52" s="87">
        <f t="shared" si="42"/>
        <v>257.10000000000002</v>
      </c>
      <c r="BB52" s="22">
        <v>256.60000000000002</v>
      </c>
      <c r="BC52" s="86">
        <f t="shared" si="43"/>
        <v>179.1</v>
      </c>
      <c r="BD52" s="16">
        <v>179.4</v>
      </c>
      <c r="BE52" s="87">
        <f t="shared" si="44"/>
        <v>179.1</v>
      </c>
      <c r="BF52" s="18">
        <v>179.4</v>
      </c>
      <c r="BG52" s="86">
        <f>BH52-0.5</f>
        <v>118.2</v>
      </c>
      <c r="BH52" s="65">
        <v>118.7</v>
      </c>
      <c r="BI52" s="87">
        <f>BJ52-0.5</f>
        <v>131.9</v>
      </c>
      <c r="BJ52" s="66">
        <v>132.4</v>
      </c>
      <c r="BK52" s="3"/>
    </row>
    <row r="53" spans="1:65" s="7" customFormat="1" ht="15" customHeight="1" x14ac:dyDescent="0.25">
      <c r="A53" s="1">
        <v>2009</v>
      </c>
      <c r="B53" s="1" t="s">
        <v>217</v>
      </c>
      <c r="C53" s="86">
        <f t="shared" ref="C53:C57" si="54">D53-0.1</f>
        <v>268.29999999999995</v>
      </c>
      <c r="D53" s="92">
        <v>268.39999999999998</v>
      </c>
      <c r="E53" s="87">
        <f t="shared" ref="E53:E57" si="55">F53-0.1</f>
        <v>278.7</v>
      </c>
      <c r="F53" s="96">
        <v>278.8</v>
      </c>
      <c r="G53" s="86">
        <f t="shared" si="23"/>
        <v>174.2</v>
      </c>
      <c r="H53" s="26">
        <v>154</v>
      </c>
      <c r="I53" s="87">
        <f t="shared" si="24"/>
        <v>176.2</v>
      </c>
      <c r="J53" s="27">
        <v>156</v>
      </c>
      <c r="K53" s="86">
        <f t="shared" si="25"/>
        <v>150.10000000000002</v>
      </c>
      <c r="L53" s="21">
        <v>153.80000000000001</v>
      </c>
      <c r="M53" s="87">
        <f t="shared" si="26"/>
        <v>151.20000000000002</v>
      </c>
      <c r="N53" s="22">
        <v>154.9</v>
      </c>
      <c r="O53" s="86">
        <f t="shared" si="27"/>
        <v>134.69999999999999</v>
      </c>
      <c r="P53" s="21">
        <v>133.69999999999999</v>
      </c>
      <c r="Q53" s="87">
        <f t="shared" si="28"/>
        <v>138.5</v>
      </c>
      <c r="R53" s="22">
        <v>137.5</v>
      </c>
      <c r="S53" s="86">
        <f t="shared" si="29"/>
        <v>160.9</v>
      </c>
      <c r="T53" s="21">
        <v>145.6</v>
      </c>
      <c r="U53" s="87">
        <f t="shared" si="30"/>
        <v>169.4</v>
      </c>
      <c r="V53" s="22">
        <v>154.1</v>
      </c>
      <c r="W53" s="86">
        <f t="shared" si="31"/>
        <v>192.2</v>
      </c>
      <c r="X53" s="21">
        <v>176.1</v>
      </c>
      <c r="Y53" s="87">
        <f t="shared" si="32"/>
        <v>208.5</v>
      </c>
      <c r="Z53" s="22">
        <v>192.4</v>
      </c>
      <c r="AA53" s="86">
        <f t="shared" si="33"/>
        <v>150.4</v>
      </c>
      <c r="AB53" s="26">
        <v>132.80000000000001</v>
      </c>
      <c r="AC53" s="87">
        <f t="shared" si="34"/>
        <v>156.29999999999998</v>
      </c>
      <c r="AD53" s="27">
        <v>138.69999999999999</v>
      </c>
      <c r="AE53" s="86">
        <f t="shared" si="35"/>
        <v>237.6</v>
      </c>
      <c r="AF53" s="95">
        <v>236.1</v>
      </c>
      <c r="AG53" s="87">
        <f t="shared" si="36"/>
        <v>249.7</v>
      </c>
      <c r="AH53" s="52">
        <v>248.2</v>
      </c>
      <c r="AI53" s="86">
        <f>AJ53-0.2</f>
        <v>270.10000000000002</v>
      </c>
      <c r="AJ53" s="65">
        <v>270.3</v>
      </c>
      <c r="AK53" s="87">
        <f>AL53-0.2</f>
        <v>270.10000000000002</v>
      </c>
      <c r="AL53" s="66">
        <v>270.3</v>
      </c>
      <c r="AM53" s="86">
        <f t="shared" si="37"/>
        <v>250.5</v>
      </c>
      <c r="AN53" s="21">
        <v>250.7</v>
      </c>
      <c r="AO53" s="87">
        <f t="shared" si="38"/>
        <v>251.5</v>
      </c>
      <c r="AP53" s="22">
        <v>251.7</v>
      </c>
      <c r="AQ53" s="86">
        <f t="shared" si="49"/>
        <v>166.70000000000002</v>
      </c>
      <c r="AR53" s="93">
        <v>166.8</v>
      </c>
      <c r="AS53" s="87">
        <f t="shared" si="50"/>
        <v>166.70000000000002</v>
      </c>
      <c r="AT53" s="94">
        <v>166.8</v>
      </c>
      <c r="AU53" s="86">
        <f t="shared" si="39"/>
        <v>192.79999999999998</v>
      </c>
      <c r="AV53" s="54">
        <v>174.2</v>
      </c>
      <c r="AW53" s="87">
        <f t="shared" si="40"/>
        <v>211.79999999999998</v>
      </c>
      <c r="AX53" s="55">
        <v>193.2</v>
      </c>
      <c r="AY53" s="86">
        <f t="shared" si="41"/>
        <v>257.2</v>
      </c>
      <c r="AZ53" s="21">
        <v>256.7</v>
      </c>
      <c r="BA53" s="87">
        <f t="shared" si="42"/>
        <v>257.2</v>
      </c>
      <c r="BB53" s="22">
        <v>256.7</v>
      </c>
      <c r="BC53" s="86">
        <f t="shared" si="43"/>
        <v>179.2</v>
      </c>
      <c r="BD53" s="16" t="s">
        <v>249</v>
      </c>
      <c r="BE53" s="87">
        <f t="shared" si="44"/>
        <v>179.2</v>
      </c>
      <c r="BF53" s="18" t="s">
        <v>249</v>
      </c>
      <c r="BG53" s="86">
        <f>BH53-0.5</f>
        <v>124.2</v>
      </c>
      <c r="BH53" s="65">
        <v>124.7</v>
      </c>
      <c r="BI53" s="87">
        <f>BJ53-0.5</f>
        <v>153.1</v>
      </c>
      <c r="BJ53" s="66">
        <v>153.6</v>
      </c>
      <c r="BK53" s="3"/>
      <c r="BL53" s="1"/>
      <c r="BM53" s="1"/>
    </row>
    <row r="54" spans="1:65" s="1" customFormat="1" ht="15" customHeight="1" x14ac:dyDescent="0.25">
      <c r="A54" s="1">
        <v>2009</v>
      </c>
      <c r="B54" s="1" t="s">
        <v>218</v>
      </c>
      <c r="C54" s="86">
        <f t="shared" si="54"/>
        <v>259.89999999999998</v>
      </c>
      <c r="D54" s="92">
        <v>260</v>
      </c>
      <c r="E54" s="87">
        <f t="shared" si="55"/>
        <v>274.39999999999998</v>
      </c>
      <c r="F54" s="96">
        <v>274.5</v>
      </c>
      <c r="G54" s="86">
        <f t="shared" si="23"/>
        <v>176.1</v>
      </c>
      <c r="H54" s="26">
        <v>155.9</v>
      </c>
      <c r="I54" s="87">
        <f t="shared" si="24"/>
        <v>180</v>
      </c>
      <c r="J54" s="27">
        <v>159.80000000000001</v>
      </c>
      <c r="K54" s="86">
        <f t="shared" si="25"/>
        <v>133.5</v>
      </c>
      <c r="L54" s="21">
        <v>137.19999999999999</v>
      </c>
      <c r="M54" s="87">
        <f t="shared" si="26"/>
        <v>160.80000000000001</v>
      </c>
      <c r="N54" s="22">
        <v>164.5</v>
      </c>
      <c r="O54" s="86">
        <f t="shared" si="27"/>
        <v>134.69999999999999</v>
      </c>
      <c r="P54" s="21">
        <v>133.69999999999999</v>
      </c>
      <c r="Q54" s="87">
        <f t="shared" si="28"/>
        <v>134.69999999999999</v>
      </c>
      <c r="R54" s="22">
        <v>133.69999999999999</v>
      </c>
      <c r="S54" s="86">
        <f t="shared" si="29"/>
        <v>177.8</v>
      </c>
      <c r="T54" s="21">
        <v>162.5</v>
      </c>
      <c r="U54" s="87">
        <f t="shared" si="30"/>
        <v>180</v>
      </c>
      <c r="V54" s="22">
        <v>164.7</v>
      </c>
      <c r="W54" s="86">
        <f t="shared" si="31"/>
        <v>192.2</v>
      </c>
      <c r="X54" s="21">
        <v>176.1</v>
      </c>
      <c r="Y54" s="87">
        <f t="shared" si="32"/>
        <v>206.5</v>
      </c>
      <c r="Z54" s="22">
        <v>190.4</v>
      </c>
      <c r="AA54" s="86">
        <f t="shared" si="33"/>
        <v>164.29999999999998</v>
      </c>
      <c r="AB54" s="26">
        <v>146.69999999999999</v>
      </c>
      <c r="AC54" s="87">
        <f t="shared" si="34"/>
        <v>166.2</v>
      </c>
      <c r="AD54" s="27">
        <v>148.6</v>
      </c>
      <c r="AE54" s="86">
        <f t="shared" si="35"/>
        <v>237.7</v>
      </c>
      <c r="AF54" s="95">
        <v>236.2</v>
      </c>
      <c r="AG54" s="87">
        <f t="shared" si="36"/>
        <v>237.7</v>
      </c>
      <c r="AH54" s="52">
        <v>236.2</v>
      </c>
      <c r="AI54" s="86">
        <f>AJ54-0.2</f>
        <v>266.10000000000002</v>
      </c>
      <c r="AJ54" s="65">
        <v>266.3</v>
      </c>
      <c r="AK54" s="87">
        <f>AL54-0.2</f>
        <v>270.3</v>
      </c>
      <c r="AL54" s="66">
        <v>270.5</v>
      </c>
      <c r="AM54" s="86">
        <f t="shared" si="37"/>
        <v>250.20000000000002</v>
      </c>
      <c r="AN54" s="21">
        <v>250.4</v>
      </c>
      <c r="AO54" s="87">
        <f t="shared" si="38"/>
        <v>252.3</v>
      </c>
      <c r="AP54" s="22">
        <v>252.5</v>
      </c>
      <c r="AQ54" s="86">
        <f t="shared" si="49"/>
        <v>166.6</v>
      </c>
      <c r="AR54" s="93">
        <v>166.7</v>
      </c>
      <c r="AS54" s="87">
        <f t="shared" si="50"/>
        <v>166.6</v>
      </c>
      <c r="AT54" s="94">
        <v>166.7</v>
      </c>
      <c r="AU54" s="86">
        <f t="shared" si="39"/>
        <v>184.4</v>
      </c>
      <c r="AV54" s="54">
        <v>165.8</v>
      </c>
      <c r="AW54" s="87">
        <f t="shared" si="40"/>
        <v>197.1</v>
      </c>
      <c r="AX54" s="55">
        <v>178.5</v>
      </c>
      <c r="AY54" s="86">
        <f t="shared" si="41"/>
        <v>255</v>
      </c>
      <c r="AZ54" s="21">
        <v>254.5</v>
      </c>
      <c r="BA54" s="87">
        <f t="shared" si="42"/>
        <v>255</v>
      </c>
      <c r="BB54" s="22">
        <v>254.5</v>
      </c>
      <c r="BC54" s="86">
        <f t="shared" si="43"/>
        <v>174.39999999999998</v>
      </c>
      <c r="BD54" s="16">
        <v>174.7</v>
      </c>
      <c r="BE54" s="87">
        <f t="shared" si="44"/>
        <v>174.39999999999998</v>
      </c>
      <c r="BF54" s="18">
        <v>174.7</v>
      </c>
      <c r="BG54" s="86">
        <f>BH54-0.5</f>
        <v>129.69999999999999</v>
      </c>
      <c r="BH54" s="65">
        <v>130.19999999999999</v>
      </c>
      <c r="BI54" s="87">
        <f>BJ54-0.5</f>
        <v>139.4</v>
      </c>
      <c r="BJ54" s="66">
        <v>139.9</v>
      </c>
      <c r="BK54" s="3"/>
    </row>
    <row r="55" spans="1:65" s="1" customFormat="1" ht="15" customHeight="1" x14ac:dyDescent="0.25">
      <c r="A55" s="1">
        <v>2009</v>
      </c>
      <c r="B55" s="1" t="s">
        <v>219</v>
      </c>
      <c r="C55" s="86">
        <f t="shared" si="54"/>
        <v>256.09999999999997</v>
      </c>
      <c r="D55" s="54">
        <v>256.2</v>
      </c>
      <c r="E55" s="87">
        <f t="shared" si="55"/>
        <v>266.09999999999997</v>
      </c>
      <c r="F55" s="66">
        <v>266.2</v>
      </c>
      <c r="G55" s="86">
        <f t="shared" si="23"/>
        <v>189.79999999999998</v>
      </c>
      <c r="H55" s="26">
        <v>169.6</v>
      </c>
      <c r="I55" s="87">
        <f t="shared" si="24"/>
        <v>191.89999999999998</v>
      </c>
      <c r="J55" s="27">
        <v>171.7</v>
      </c>
      <c r="K55" s="86">
        <f t="shared" si="25"/>
        <v>150.20000000000002</v>
      </c>
      <c r="L55" s="21">
        <v>153.9</v>
      </c>
      <c r="M55" s="87">
        <f t="shared" si="26"/>
        <v>160.5</v>
      </c>
      <c r="N55" s="22">
        <v>164.2</v>
      </c>
      <c r="O55" s="86">
        <f t="shared" si="27"/>
        <v>134.69999999999999</v>
      </c>
      <c r="P55" s="21">
        <v>133.69999999999999</v>
      </c>
      <c r="Q55" s="87">
        <f t="shared" si="28"/>
        <v>138.5</v>
      </c>
      <c r="R55" s="22">
        <v>137.5</v>
      </c>
      <c r="S55" s="86">
        <f t="shared" si="29"/>
        <v>177.9</v>
      </c>
      <c r="T55" s="21">
        <v>162.6</v>
      </c>
      <c r="U55" s="87">
        <f t="shared" si="30"/>
        <v>182.20000000000002</v>
      </c>
      <c r="V55" s="22">
        <v>166.9</v>
      </c>
      <c r="W55" s="86">
        <f t="shared" si="31"/>
        <v>180.2</v>
      </c>
      <c r="X55" s="21">
        <v>164.1</v>
      </c>
      <c r="Y55" s="87">
        <f t="shared" si="32"/>
        <v>198.5</v>
      </c>
      <c r="Z55" s="22">
        <v>182.4</v>
      </c>
      <c r="AA55" s="86">
        <f t="shared" si="33"/>
        <v>138.69999999999999</v>
      </c>
      <c r="AB55" s="26">
        <v>121.1</v>
      </c>
      <c r="AC55" s="87">
        <f t="shared" si="34"/>
        <v>168.29999999999998</v>
      </c>
      <c r="AD55" s="27">
        <v>150.69999999999999</v>
      </c>
      <c r="AE55" s="86">
        <f t="shared" si="35"/>
        <v>239.6</v>
      </c>
      <c r="AF55" s="95">
        <v>238.1</v>
      </c>
      <c r="AG55" s="87">
        <f t="shared" si="36"/>
        <v>241.6</v>
      </c>
      <c r="AH55" s="52">
        <v>240.1</v>
      </c>
      <c r="AI55" s="89">
        <v>270.39999999999998</v>
      </c>
      <c r="AJ55" s="16">
        <v>253</v>
      </c>
      <c r="AK55" s="26">
        <v>270.39999999999998</v>
      </c>
      <c r="AL55" s="18">
        <v>253</v>
      </c>
      <c r="AM55" s="86">
        <f t="shared" si="37"/>
        <v>250.5</v>
      </c>
      <c r="AN55" s="21">
        <v>250.7</v>
      </c>
      <c r="AO55" s="87">
        <f t="shared" si="38"/>
        <v>251.60000000000002</v>
      </c>
      <c r="AP55" s="22">
        <v>251.8</v>
      </c>
      <c r="AQ55" s="86">
        <f t="shared" si="49"/>
        <v>166.70000000000002</v>
      </c>
      <c r="AR55" s="93">
        <v>166.8</v>
      </c>
      <c r="AS55" s="87">
        <f t="shared" si="50"/>
        <v>168.4</v>
      </c>
      <c r="AT55" s="94">
        <v>168.5</v>
      </c>
      <c r="AU55" s="86">
        <f t="shared" si="39"/>
        <v>192.79999999999998</v>
      </c>
      <c r="AV55" s="65">
        <v>174.2</v>
      </c>
      <c r="AW55" s="87">
        <f t="shared" si="40"/>
        <v>197</v>
      </c>
      <c r="AX55" s="66">
        <v>178.4</v>
      </c>
      <c r="AY55" s="86">
        <f t="shared" si="41"/>
        <v>255.1</v>
      </c>
      <c r="AZ55" s="21">
        <v>254.6</v>
      </c>
      <c r="BA55" s="87">
        <f t="shared" si="42"/>
        <v>259.2</v>
      </c>
      <c r="BB55" s="22">
        <v>258.7</v>
      </c>
      <c r="BC55" s="86">
        <f t="shared" si="43"/>
        <v>179.1</v>
      </c>
      <c r="BD55" s="16">
        <v>179.4</v>
      </c>
      <c r="BE55" s="87">
        <f t="shared" si="44"/>
        <v>179.1</v>
      </c>
      <c r="BF55" s="18">
        <v>179.4</v>
      </c>
      <c r="BG55" s="80">
        <f>BH55+18</f>
        <v>135.69999999999999</v>
      </c>
      <c r="BH55" s="16" t="s">
        <v>288</v>
      </c>
      <c r="BI55" s="24">
        <f>BJ55+18</f>
        <v>135.69999999999999</v>
      </c>
      <c r="BJ55" s="18" t="s">
        <v>288</v>
      </c>
      <c r="BK55" s="3"/>
    </row>
    <row r="56" spans="1:65" s="1" customFormat="1" ht="15" customHeight="1" x14ac:dyDescent="0.25">
      <c r="A56" s="1">
        <v>2009</v>
      </c>
      <c r="B56" s="1" t="s">
        <v>220</v>
      </c>
      <c r="C56" s="67">
        <f t="shared" ref="C56" si="56">D56+0.1</f>
        <v>262.3</v>
      </c>
      <c r="D56" s="76">
        <v>262.2</v>
      </c>
      <c r="E56" s="84">
        <f t="shared" ref="E56" si="57">F56+0.1</f>
        <v>266.3</v>
      </c>
      <c r="F56" s="77">
        <v>266.2</v>
      </c>
      <c r="G56" s="86">
        <f t="shared" si="23"/>
        <v>174</v>
      </c>
      <c r="H56" s="26">
        <v>153.80000000000001</v>
      </c>
      <c r="I56" s="87">
        <f t="shared" si="24"/>
        <v>187.89999999999998</v>
      </c>
      <c r="J56" s="27">
        <v>167.7</v>
      </c>
      <c r="K56" s="86">
        <f t="shared" si="25"/>
        <v>150.10000000000002</v>
      </c>
      <c r="L56" s="21">
        <v>153.80000000000001</v>
      </c>
      <c r="M56" s="87">
        <f t="shared" si="26"/>
        <v>162.9</v>
      </c>
      <c r="N56" s="22">
        <v>166.6</v>
      </c>
      <c r="O56" s="86">
        <f t="shared" si="27"/>
        <v>134.69999999999999</v>
      </c>
      <c r="P56" s="21">
        <v>133.69999999999999</v>
      </c>
      <c r="Q56" s="87">
        <f t="shared" si="28"/>
        <v>136.5</v>
      </c>
      <c r="R56" s="22">
        <v>135.5</v>
      </c>
      <c r="S56" s="86">
        <f t="shared" si="29"/>
        <v>182</v>
      </c>
      <c r="T56" s="21">
        <v>166.7</v>
      </c>
      <c r="U56" s="87">
        <f t="shared" si="30"/>
        <v>186.20000000000002</v>
      </c>
      <c r="V56" s="22">
        <v>170.9</v>
      </c>
      <c r="W56" s="86">
        <f t="shared" si="31"/>
        <v>186</v>
      </c>
      <c r="X56" s="21">
        <v>169.9</v>
      </c>
      <c r="Y56" s="87">
        <f t="shared" si="32"/>
        <v>190.1</v>
      </c>
      <c r="Z56" s="22">
        <v>174</v>
      </c>
      <c r="AA56" s="86">
        <f t="shared" si="33"/>
        <v>156.1</v>
      </c>
      <c r="AB56" s="26">
        <v>138.5</v>
      </c>
      <c r="AC56" s="87">
        <f t="shared" si="34"/>
        <v>162</v>
      </c>
      <c r="AD56" s="27">
        <v>144.4</v>
      </c>
      <c r="AE56" s="89">
        <f>AF56+1.8</f>
        <v>238.10000000000002</v>
      </c>
      <c r="AF56" s="58">
        <v>236.3</v>
      </c>
      <c r="AG56" s="26">
        <f>AH56+1.8</f>
        <v>257.7</v>
      </c>
      <c r="AH56" s="59">
        <v>255.9</v>
      </c>
      <c r="AI56" s="86">
        <f>AJ56-0.2</f>
        <v>269.7</v>
      </c>
      <c r="AJ56" s="65">
        <v>269.89999999999998</v>
      </c>
      <c r="AK56" s="87">
        <f>AL56-0.2</f>
        <v>269.7</v>
      </c>
      <c r="AL56" s="66">
        <v>269.89999999999998</v>
      </c>
      <c r="AM56" s="86">
        <f t="shared" si="37"/>
        <v>251.5</v>
      </c>
      <c r="AN56" s="21">
        <v>251.7</v>
      </c>
      <c r="AO56" s="87">
        <f t="shared" si="38"/>
        <v>252.5</v>
      </c>
      <c r="AP56" s="22">
        <v>252.7</v>
      </c>
      <c r="AQ56" s="86">
        <f t="shared" si="49"/>
        <v>166.70000000000002</v>
      </c>
      <c r="AR56" s="93">
        <v>166.8</v>
      </c>
      <c r="AS56" s="87">
        <f t="shared" si="50"/>
        <v>168.5</v>
      </c>
      <c r="AT56" s="94">
        <v>168.6</v>
      </c>
      <c r="AU56" s="53">
        <f t="shared" ref="AU56:AW56" si="58">AV56+18.8</f>
        <v>201.3</v>
      </c>
      <c r="AV56" s="54">
        <v>182.5</v>
      </c>
      <c r="AW56" s="28">
        <f t="shared" si="58"/>
        <v>266.60000000000002</v>
      </c>
      <c r="AX56" s="55">
        <v>247.8</v>
      </c>
      <c r="AY56" s="86">
        <f t="shared" si="41"/>
        <v>256.89999999999998</v>
      </c>
      <c r="AZ56" s="21">
        <v>256.39999999999998</v>
      </c>
      <c r="BA56" s="87">
        <f t="shared" si="42"/>
        <v>263.10000000000002</v>
      </c>
      <c r="BB56" s="22">
        <v>262.60000000000002</v>
      </c>
      <c r="BC56" s="86">
        <f t="shared" si="43"/>
        <v>173.89999999999998</v>
      </c>
      <c r="BD56" s="16">
        <v>174.2</v>
      </c>
      <c r="BE56" s="87">
        <f t="shared" si="44"/>
        <v>179</v>
      </c>
      <c r="BF56" s="18">
        <v>179.3</v>
      </c>
      <c r="BG56" s="86">
        <f>BH56-0.5</f>
        <v>135.69999999999999</v>
      </c>
      <c r="BH56" s="65">
        <v>136.19999999999999</v>
      </c>
      <c r="BI56" s="87">
        <f>BJ56-0.5</f>
        <v>145.4</v>
      </c>
      <c r="BJ56" s="66">
        <v>145.9</v>
      </c>
      <c r="BK56" s="3"/>
    </row>
    <row r="57" spans="1:65" s="1" customFormat="1" ht="15" customHeight="1" x14ac:dyDescent="0.25">
      <c r="A57" s="1">
        <v>2009</v>
      </c>
      <c r="B57" s="1" t="s">
        <v>221</v>
      </c>
      <c r="C57" s="86">
        <f t="shared" si="54"/>
        <v>287.2</v>
      </c>
      <c r="D57" s="54">
        <v>287.3</v>
      </c>
      <c r="E57" s="87">
        <f t="shared" si="55"/>
        <v>297.59999999999997</v>
      </c>
      <c r="F57" s="55">
        <v>297.7</v>
      </c>
      <c r="G57" s="86">
        <f t="shared" si="23"/>
        <v>172</v>
      </c>
      <c r="H57" s="26">
        <v>151.80000000000001</v>
      </c>
      <c r="I57" s="87">
        <f t="shared" si="24"/>
        <v>178</v>
      </c>
      <c r="J57" s="27">
        <v>157.80000000000001</v>
      </c>
      <c r="K57" s="86">
        <f t="shared" si="25"/>
        <v>165.10000000000002</v>
      </c>
      <c r="L57" s="21">
        <v>168.8</v>
      </c>
      <c r="M57" s="87">
        <f t="shared" si="26"/>
        <v>169.20000000000002</v>
      </c>
      <c r="N57" s="22">
        <v>172.9</v>
      </c>
      <c r="O57" s="86">
        <f t="shared" si="27"/>
        <v>134.69999999999999</v>
      </c>
      <c r="P57" s="21">
        <v>133.69999999999999</v>
      </c>
      <c r="Q57" s="87">
        <f t="shared" si="28"/>
        <v>134.69999999999999</v>
      </c>
      <c r="R57" s="22">
        <v>133.69999999999999</v>
      </c>
      <c r="S57" s="86">
        <f t="shared" si="29"/>
        <v>162.9</v>
      </c>
      <c r="T57" s="21">
        <v>147.6</v>
      </c>
      <c r="U57" s="87">
        <f t="shared" si="30"/>
        <v>167.10000000000002</v>
      </c>
      <c r="V57" s="22">
        <v>151.80000000000001</v>
      </c>
      <c r="W57" s="86">
        <f t="shared" si="31"/>
        <v>186.1</v>
      </c>
      <c r="X57" s="21">
        <v>170</v>
      </c>
      <c r="Y57" s="87">
        <f t="shared" si="32"/>
        <v>205.79999999999998</v>
      </c>
      <c r="Z57" s="22">
        <v>189.7</v>
      </c>
      <c r="AA57" s="89">
        <f>AB57+17.7</f>
        <v>146.39999999999998</v>
      </c>
      <c r="AB57" s="26">
        <v>128.69999999999999</v>
      </c>
      <c r="AC57" s="26">
        <f>AD57+17.7</f>
        <v>184.2</v>
      </c>
      <c r="AD57" s="27">
        <v>166.5</v>
      </c>
      <c r="AE57" s="86">
        <f>AF57+1.5</f>
        <v>237.4</v>
      </c>
      <c r="AF57" s="95">
        <v>235.9</v>
      </c>
      <c r="AG57" s="87">
        <f>AH57+1.5</f>
        <v>241.3</v>
      </c>
      <c r="AH57" s="52">
        <v>239.8</v>
      </c>
      <c r="AI57" s="89">
        <v>270.3</v>
      </c>
      <c r="AJ57" s="16">
        <v>252.9</v>
      </c>
      <c r="AK57" s="26">
        <v>270.3</v>
      </c>
      <c r="AL57" s="18">
        <v>252.9</v>
      </c>
      <c r="AM57" s="89">
        <f>AN57-0.1</f>
        <v>250.5</v>
      </c>
      <c r="AN57" s="21">
        <v>250.6</v>
      </c>
      <c r="AO57" s="24">
        <f>AP57-0.1</f>
        <v>250.5</v>
      </c>
      <c r="AP57" s="22">
        <v>250.6</v>
      </c>
      <c r="AQ57" s="86">
        <f t="shared" si="49"/>
        <v>166.70000000000002</v>
      </c>
      <c r="AR57" s="93">
        <v>166.8</v>
      </c>
      <c r="AS57" s="87">
        <f t="shared" si="50"/>
        <v>166.70000000000002</v>
      </c>
      <c r="AT57" s="94">
        <v>166.8</v>
      </c>
      <c r="AU57" s="86">
        <f t="shared" si="39"/>
        <v>192.7</v>
      </c>
      <c r="AV57" s="65">
        <v>174.1</v>
      </c>
      <c r="AW57" s="87">
        <f t="shared" si="40"/>
        <v>226.4</v>
      </c>
      <c r="AX57" s="66">
        <v>207.8</v>
      </c>
      <c r="AY57" s="86">
        <f t="shared" si="41"/>
        <v>246.6</v>
      </c>
      <c r="AZ57" s="21">
        <v>246.1</v>
      </c>
      <c r="BA57" s="87">
        <f t="shared" si="42"/>
        <v>248.9</v>
      </c>
      <c r="BB57" s="22">
        <v>248.4</v>
      </c>
      <c r="BC57" s="86">
        <f t="shared" si="43"/>
        <v>174.1</v>
      </c>
      <c r="BD57" s="16">
        <v>174.4</v>
      </c>
      <c r="BE57" s="87">
        <f t="shared" si="44"/>
        <v>174.1</v>
      </c>
      <c r="BF57" s="18">
        <v>174.4</v>
      </c>
      <c r="BG57" s="80">
        <f>BH57+18</f>
        <v>135.9</v>
      </c>
      <c r="BH57" s="16">
        <v>117.9</v>
      </c>
      <c r="BI57" s="24">
        <f>BJ57+18</f>
        <v>135.9</v>
      </c>
      <c r="BJ57" s="18">
        <v>117.9</v>
      </c>
      <c r="BK57" s="3"/>
    </row>
    <row r="58" spans="1:65" s="1" customFormat="1" ht="15" customHeight="1" x14ac:dyDescent="0.25">
      <c r="A58" s="1">
        <v>2009</v>
      </c>
      <c r="B58" s="1" t="s">
        <v>222</v>
      </c>
      <c r="C58" s="67">
        <f t="shared" ref="C58" si="59">D58+0.1</f>
        <v>249.7</v>
      </c>
      <c r="D58" s="76">
        <v>249.6</v>
      </c>
      <c r="E58" s="84">
        <f t="shared" ref="E58" si="60">F58+0.1</f>
        <v>268.3</v>
      </c>
      <c r="F58" s="77">
        <v>268.2</v>
      </c>
      <c r="G58" s="86">
        <f t="shared" si="23"/>
        <v>176</v>
      </c>
      <c r="H58" s="26">
        <v>155.80000000000001</v>
      </c>
      <c r="I58" s="87">
        <f t="shared" si="24"/>
        <v>176</v>
      </c>
      <c r="J58" s="27">
        <v>155.80000000000001</v>
      </c>
      <c r="K58" s="86">
        <f t="shared" si="25"/>
        <v>160.70000000000002</v>
      </c>
      <c r="L58" s="21">
        <v>164.4</v>
      </c>
      <c r="M58" s="87">
        <f t="shared" si="26"/>
        <v>167.20000000000002</v>
      </c>
      <c r="N58" s="22">
        <v>170.9</v>
      </c>
      <c r="O58" s="86">
        <f t="shared" si="27"/>
        <v>134.69999999999999</v>
      </c>
      <c r="P58" s="21">
        <v>133.69999999999999</v>
      </c>
      <c r="Q58" s="87">
        <f t="shared" si="28"/>
        <v>134.69999999999999</v>
      </c>
      <c r="R58" s="22">
        <v>133.69999999999999</v>
      </c>
      <c r="S58" s="86">
        <f t="shared" si="29"/>
        <v>167.20000000000002</v>
      </c>
      <c r="T58" s="21">
        <v>151.9</v>
      </c>
      <c r="U58" s="87">
        <f t="shared" si="30"/>
        <v>174.60000000000002</v>
      </c>
      <c r="V58" s="22">
        <v>159.30000000000001</v>
      </c>
      <c r="W58" s="67">
        <f t="shared" ref="W58:Y58" si="61">X58+16.3</f>
        <v>225</v>
      </c>
      <c r="X58" s="68">
        <v>208.7</v>
      </c>
      <c r="Y58" s="84">
        <f t="shared" si="61"/>
        <v>229</v>
      </c>
      <c r="Z58" s="70">
        <v>212.7</v>
      </c>
      <c r="AA58" s="86">
        <f>AB58+17.6</f>
        <v>164.1</v>
      </c>
      <c r="AB58" s="26">
        <v>146.5</v>
      </c>
      <c r="AC58" s="87">
        <f>AD58+17.6</f>
        <v>168.29999999999998</v>
      </c>
      <c r="AD58" s="27">
        <v>150.69999999999999</v>
      </c>
      <c r="AE58" s="86">
        <f>AF58+1.5</f>
        <v>237.6</v>
      </c>
      <c r="AF58" s="95">
        <v>236.1</v>
      </c>
      <c r="AG58" s="87">
        <f>AH58+1.5</f>
        <v>247.3</v>
      </c>
      <c r="AH58" s="52">
        <v>245.8</v>
      </c>
      <c r="AI58" s="89">
        <v>261.8</v>
      </c>
      <c r="AJ58" s="16">
        <v>244.4</v>
      </c>
      <c r="AK58" s="26">
        <v>270.39999999999998</v>
      </c>
      <c r="AL58" s="18">
        <v>253</v>
      </c>
      <c r="AM58" s="89">
        <f>AN58-0.1</f>
        <v>251.5</v>
      </c>
      <c r="AN58" s="21">
        <v>251.6</v>
      </c>
      <c r="AO58" s="24">
        <f>AP58-0.1</f>
        <v>251.5</v>
      </c>
      <c r="AP58" s="22">
        <v>251.6</v>
      </c>
      <c r="AQ58" s="86">
        <f t="shared" si="49"/>
        <v>166.70000000000002</v>
      </c>
      <c r="AR58" s="93">
        <v>166.8</v>
      </c>
      <c r="AS58" s="87">
        <f t="shared" si="50"/>
        <v>166.70000000000002</v>
      </c>
      <c r="AT58" s="94">
        <v>166.8</v>
      </c>
      <c r="AU58" s="86">
        <f t="shared" si="39"/>
        <v>197</v>
      </c>
      <c r="AV58" s="65">
        <v>178.4</v>
      </c>
      <c r="AW58" s="87">
        <f t="shared" si="40"/>
        <v>203.29999999999998</v>
      </c>
      <c r="AX58" s="66">
        <v>184.7</v>
      </c>
      <c r="AY58" s="86">
        <f t="shared" si="41"/>
        <v>257.10000000000002</v>
      </c>
      <c r="AZ58" s="21">
        <v>256.60000000000002</v>
      </c>
      <c r="BA58" s="87">
        <f t="shared" si="42"/>
        <v>257.10000000000002</v>
      </c>
      <c r="BB58" s="22">
        <v>256.60000000000002</v>
      </c>
      <c r="BC58" s="86">
        <f t="shared" si="43"/>
        <v>174.2</v>
      </c>
      <c r="BD58" s="16">
        <v>174.5</v>
      </c>
      <c r="BE58" s="87">
        <f t="shared" si="44"/>
        <v>179.2</v>
      </c>
      <c r="BF58" s="18">
        <v>179.5</v>
      </c>
      <c r="BG58" s="80">
        <f>BH58+18</f>
        <v>121.9</v>
      </c>
      <c r="BH58" s="16">
        <v>103.9</v>
      </c>
      <c r="BI58" s="24">
        <f>BJ58+18</f>
        <v>135.80000000000001</v>
      </c>
      <c r="BJ58" s="18">
        <v>117.8</v>
      </c>
      <c r="BK58" s="3"/>
    </row>
    <row r="59" spans="1:65" s="1" customFormat="1" ht="15" customHeight="1" x14ac:dyDescent="0.25">
      <c r="A59" s="7">
        <v>2009</v>
      </c>
      <c r="B59" s="7" t="s">
        <v>123</v>
      </c>
      <c r="C59" s="15">
        <f>D59-16.8</f>
        <v>261</v>
      </c>
      <c r="D59" s="16">
        <v>277.8</v>
      </c>
      <c r="E59" s="29">
        <f>F59-16.8</f>
        <v>263</v>
      </c>
      <c r="F59" s="18">
        <v>279.8</v>
      </c>
      <c r="G59" s="15">
        <f>H59+20</f>
        <v>174</v>
      </c>
      <c r="H59" s="24">
        <v>154</v>
      </c>
      <c r="I59" s="29">
        <f>J59+20</f>
        <v>176</v>
      </c>
      <c r="J59" s="25">
        <v>156</v>
      </c>
      <c r="K59" s="15">
        <f>L59-0.1</f>
        <v>160.80000000000001</v>
      </c>
      <c r="L59" s="16">
        <v>160.9</v>
      </c>
      <c r="M59" s="29">
        <f>N59-0.1</f>
        <v>164.70000000000002</v>
      </c>
      <c r="N59" s="18">
        <v>164.8</v>
      </c>
      <c r="O59" s="15">
        <f>P59-0.3</f>
        <v>134.5</v>
      </c>
      <c r="P59" s="16">
        <v>134.80000000000001</v>
      </c>
      <c r="Q59" s="29">
        <f>R59-0.3</f>
        <v>134.5</v>
      </c>
      <c r="R59" s="18">
        <v>134.80000000000001</v>
      </c>
      <c r="S59" s="15">
        <f>T59+15.4</f>
        <v>167.5</v>
      </c>
      <c r="T59" s="21">
        <v>152.1</v>
      </c>
      <c r="U59" s="29">
        <f>V59+15.4</f>
        <v>178.1</v>
      </c>
      <c r="V59" s="22">
        <v>162.69999999999999</v>
      </c>
      <c r="W59" s="15">
        <f>X59+17.4</f>
        <v>184.4</v>
      </c>
      <c r="X59" s="24">
        <v>167</v>
      </c>
      <c r="Y59" s="29">
        <f>Z59+17.4</f>
        <v>188.6</v>
      </c>
      <c r="Z59" s="25">
        <v>171.2</v>
      </c>
      <c r="AA59" s="15">
        <f>AB59+17.6</f>
        <v>152.4</v>
      </c>
      <c r="AB59" s="26">
        <v>134.80000000000001</v>
      </c>
      <c r="AC59" s="29">
        <f>AD59+17.6</f>
        <v>170</v>
      </c>
      <c r="AD59" s="27">
        <v>152.4</v>
      </c>
      <c r="AE59" s="15">
        <f>AF59-0.1</f>
        <v>237.6</v>
      </c>
      <c r="AF59" s="19">
        <v>237.7</v>
      </c>
      <c r="AG59" s="29">
        <f>AH59-0.1</f>
        <v>237.6</v>
      </c>
      <c r="AH59" s="20">
        <v>237.7</v>
      </c>
      <c r="AI59" s="15">
        <f>AJ59+0.4</f>
        <v>266</v>
      </c>
      <c r="AJ59" s="16">
        <v>265.60000000000002</v>
      </c>
      <c r="AK59" s="29">
        <f>AL59+0.4</f>
        <v>270</v>
      </c>
      <c r="AL59" s="18">
        <v>269.60000000000002</v>
      </c>
      <c r="AM59" s="15">
        <f>AN59-0.2</f>
        <v>250.5</v>
      </c>
      <c r="AN59" s="16">
        <v>250.7</v>
      </c>
      <c r="AO59" s="29">
        <f>AP59-0.2</f>
        <v>251.5</v>
      </c>
      <c r="AP59" s="18">
        <v>251.7</v>
      </c>
      <c r="AQ59" s="15">
        <f>AR59-0.2</f>
        <v>166.60000000000002</v>
      </c>
      <c r="AR59" s="16">
        <v>166.8</v>
      </c>
      <c r="AS59" s="29">
        <f>AT59-0.2</f>
        <v>166.60000000000002</v>
      </c>
      <c r="AT59" s="18">
        <v>166.8</v>
      </c>
      <c r="AU59" s="15">
        <f>AV59+17.8</f>
        <v>184.3</v>
      </c>
      <c r="AV59" s="54">
        <v>166.5</v>
      </c>
      <c r="AW59" s="29">
        <f>AX59+17.8</f>
        <v>199.70000000000002</v>
      </c>
      <c r="AX59" s="55">
        <v>181.9</v>
      </c>
      <c r="AY59" s="15">
        <f>AZ59-0.4</f>
        <v>257</v>
      </c>
      <c r="AZ59" s="16">
        <v>257.39999999999998</v>
      </c>
      <c r="BA59" s="29">
        <f>BB59-0.4</f>
        <v>257</v>
      </c>
      <c r="BB59" s="18">
        <v>257.39999999999998</v>
      </c>
      <c r="BC59" s="15">
        <f>BD59-0.4</f>
        <v>161.9</v>
      </c>
      <c r="BD59" s="16">
        <v>162.30000000000001</v>
      </c>
      <c r="BE59" s="29">
        <f>BF59-0.4</f>
        <v>174.29999999999998</v>
      </c>
      <c r="BF59" s="18">
        <v>174.7</v>
      </c>
      <c r="BG59" s="15">
        <f>BH59-0.2</f>
        <v>130.10000000000002</v>
      </c>
      <c r="BH59" s="54">
        <v>130.30000000000001</v>
      </c>
      <c r="BI59" s="29">
        <f>BJ59-0.2</f>
        <v>135.80000000000001</v>
      </c>
      <c r="BJ59" s="55">
        <v>136</v>
      </c>
      <c r="BK59" s="3"/>
    </row>
    <row r="60" spans="1:65" s="1" customFormat="1" ht="15" customHeight="1" x14ac:dyDescent="0.25">
      <c r="A60" s="1">
        <v>2013</v>
      </c>
      <c r="B60" s="1" t="s">
        <v>223</v>
      </c>
      <c r="C60" s="86">
        <f>D60-0.1</f>
        <v>249.6</v>
      </c>
      <c r="D60" s="54">
        <v>249.7</v>
      </c>
      <c r="E60" s="87">
        <f>F60-0.1</f>
        <v>251.8</v>
      </c>
      <c r="F60" s="55">
        <v>251.9</v>
      </c>
      <c r="G60" s="80">
        <f>H60+20.5</f>
        <v>174.4</v>
      </c>
      <c r="H60" s="26">
        <v>153.9</v>
      </c>
      <c r="I60" s="24">
        <f>J60+20.5</f>
        <v>184.3</v>
      </c>
      <c r="J60" s="27">
        <v>163.80000000000001</v>
      </c>
      <c r="K60" s="86">
        <f>L60-3.7</f>
        <v>156.5</v>
      </c>
      <c r="L60" s="21">
        <v>160.19999999999999</v>
      </c>
      <c r="M60" s="87">
        <f>N60-3.7</f>
        <v>162.80000000000001</v>
      </c>
      <c r="N60" s="22">
        <v>166.5</v>
      </c>
      <c r="O60" s="86">
        <f>P60+1</f>
        <v>134.69999999999999</v>
      </c>
      <c r="P60" s="21">
        <v>133.69999999999999</v>
      </c>
      <c r="Q60" s="87">
        <f>R60+1</f>
        <v>134.69999999999999</v>
      </c>
      <c r="R60" s="22">
        <v>133.69999999999999</v>
      </c>
      <c r="S60" s="80">
        <f>T60+15.5</f>
        <v>163.1</v>
      </c>
      <c r="T60" s="21">
        <v>147.6</v>
      </c>
      <c r="U60" s="24">
        <f>V60+15.5</f>
        <v>165.3</v>
      </c>
      <c r="V60" s="22">
        <v>149.80000000000001</v>
      </c>
      <c r="W60" s="86">
        <f>X60+16.1</f>
        <v>171.9</v>
      </c>
      <c r="X60" s="21">
        <v>155.80000000000001</v>
      </c>
      <c r="Y60" s="87">
        <f>Z60+16.1</f>
        <v>192.1</v>
      </c>
      <c r="Z60" s="22">
        <v>176</v>
      </c>
      <c r="AA60" s="80">
        <f>AB60+17.7</f>
        <v>168.29999999999998</v>
      </c>
      <c r="AB60" s="26">
        <v>150.6</v>
      </c>
      <c r="AC60" s="24">
        <f>AD60+17.7</f>
        <v>168.29999999999998</v>
      </c>
      <c r="AD60" s="27">
        <v>150.6</v>
      </c>
      <c r="AE60" s="80">
        <f>AF60+1.8</f>
        <v>237.8</v>
      </c>
      <c r="AF60" s="58">
        <v>236</v>
      </c>
      <c r="AG60" s="24">
        <f>AH60+1.8</f>
        <v>247.8</v>
      </c>
      <c r="AH60" s="59">
        <v>246</v>
      </c>
      <c r="AI60" s="86">
        <f>AJ60-0.2</f>
        <v>270</v>
      </c>
      <c r="AJ60" s="65">
        <v>270.2</v>
      </c>
      <c r="AK60" s="87">
        <f>AL60-0.2</f>
        <v>274.2</v>
      </c>
      <c r="AL60" s="66">
        <v>274.39999999999998</v>
      </c>
      <c r="AM60" s="80">
        <f>AN60-0.2</f>
        <v>250.4</v>
      </c>
      <c r="AN60" s="21">
        <v>250.6</v>
      </c>
      <c r="AO60" s="24">
        <f>AP60-0.2</f>
        <v>251.4</v>
      </c>
      <c r="AP60" s="22">
        <v>251.6</v>
      </c>
      <c r="AQ60" s="86">
        <f>AR60-0.1</f>
        <v>166.70000000000002</v>
      </c>
      <c r="AR60" s="21" t="s">
        <v>367</v>
      </c>
      <c r="AS60" s="87">
        <f>AT60-0.1</f>
        <v>166.70000000000002</v>
      </c>
      <c r="AT60" s="18">
        <v>166.8</v>
      </c>
      <c r="AU60" s="86">
        <f>AV60+18.6</f>
        <v>190.6</v>
      </c>
      <c r="AV60" s="65">
        <v>172</v>
      </c>
      <c r="AW60" s="87">
        <f>AX60+18.6</f>
        <v>192.9</v>
      </c>
      <c r="AX60" s="66">
        <v>174.3</v>
      </c>
      <c r="AY60" s="80">
        <f>AZ60+0.8</f>
        <v>255.3</v>
      </c>
      <c r="AZ60" s="21">
        <v>254.5</v>
      </c>
      <c r="BA60" s="24">
        <f>BB60+0.8</f>
        <v>255.3</v>
      </c>
      <c r="BB60" s="22">
        <v>254.5</v>
      </c>
      <c r="BC60" s="86">
        <f>BD60-0.3</f>
        <v>179.2</v>
      </c>
      <c r="BD60" s="21">
        <v>179.5</v>
      </c>
      <c r="BE60" s="87">
        <f>BF60-0.3</f>
        <v>179.2</v>
      </c>
      <c r="BF60" s="22">
        <v>179.5</v>
      </c>
      <c r="BG60" s="86">
        <f>BH60-0.5</f>
        <v>120.3</v>
      </c>
      <c r="BH60" s="65">
        <v>120.8</v>
      </c>
      <c r="BI60" s="87">
        <f>BJ60-0.5</f>
        <v>133.6</v>
      </c>
      <c r="BJ60" s="66">
        <v>134.1</v>
      </c>
      <c r="BK60" s="3"/>
    </row>
    <row r="61" spans="1:65" s="1" customFormat="1" ht="15" customHeight="1" x14ac:dyDescent="0.25">
      <c r="A61" s="1">
        <v>2013</v>
      </c>
      <c r="B61" s="1" t="s">
        <v>183</v>
      </c>
      <c r="C61" s="49">
        <v>276.89999999999998</v>
      </c>
      <c r="D61" s="54">
        <v>276.89999999999998</v>
      </c>
      <c r="E61" s="50">
        <v>276.89999999999998</v>
      </c>
      <c r="F61" s="55">
        <v>276.89999999999998</v>
      </c>
      <c r="G61" s="49">
        <v>176.5</v>
      </c>
      <c r="H61" s="24">
        <v>156.1</v>
      </c>
      <c r="I61" s="50">
        <v>178.3</v>
      </c>
      <c r="J61" s="27">
        <v>157.9</v>
      </c>
      <c r="K61" s="49">
        <v>161.1</v>
      </c>
      <c r="L61" s="16">
        <v>164.6</v>
      </c>
      <c r="M61" s="50">
        <v>161.1</v>
      </c>
      <c r="N61" s="18">
        <v>164.6</v>
      </c>
      <c r="O61" s="49">
        <v>134.70000000000002</v>
      </c>
      <c r="P61" s="16">
        <v>133.80000000000001</v>
      </c>
      <c r="Q61" s="50">
        <v>134.70000000000002</v>
      </c>
      <c r="R61" s="22">
        <v>133.80000000000001</v>
      </c>
      <c r="S61" s="86">
        <v>161.1</v>
      </c>
      <c r="T61" s="93">
        <v>145.69999999999999</v>
      </c>
      <c r="U61" s="87">
        <v>167.4</v>
      </c>
      <c r="V61" s="94">
        <v>152</v>
      </c>
      <c r="W61" s="49">
        <v>179.9</v>
      </c>
      <c r="X61" s="21">
        <v>163.9</v>
      </c>
      <c r="Y61" s="50">
        <v>190</v>
      </c>
      <c r="Z61" s="22">
        <v>174</v>
      </c>
      <c r="AA61" s="49">
        <v>153.5</v>
      </c>
      <c r="AB61" s="24">
        <v>136</v>
      </c>
      <c r="AC61" s="50">
        <v>162.30000000000001</v>
      </c>
      <c r="AD61" s="27">
        <v>144.80000000000001</v>
      </c>
      <c r="AE61" s="49">
        <v>238</v>
      </c>
      <c r="AF61" s="19">
        <v>236.2</v>
      </c>
      <c r="AG61" s="50">
        <v>241.70000000000002</v>
      </c>
      <c r="AH61" s="59">
        <v>239.9</v>
      </c>
      <c r="AI61" s="49">
        <f>AJ61-0.3</f>
        <v>270</v>
      </c>
      <c r="AJ61" s="54">
        <v>270.3</v>
      </c>
      <c r="AK61" s="50">
        <f>AL61-0.3</f>
        <v>270</v>
      </c>
      <c r="AL61" s="55">
        <v>270.3</v>
      </c>
      <c r="AM61" s="49">
        <v>246.4</v>
      </c>
      <c r="AN61" s="21">
        <v>246.6</v>
      </c>
      <c r="AO61" s="50">
        <v>250.5</v>
      </c>
      <c r="AP61" s="22">
        <v>250.7</v>
      </c>
      <c r="AQ61" s="49">
        <v>166.60000000000002</v>
      </c>
      <c r="AR61" s="16">
        <v>166.8</v>
      </c>
      <c r="AS61" s="50">
        <v>166.60000000000002</v>
      </c>
      <c r="AT61" s="18">
        <v>166.8</v>
      </c>
      <c r="AU61" s="49">
        <v>192.9</v>
      </c>
      <c r="AV61" s="54">
        <v>174.3</v>
      </c>
      <c r="AW61" s="50">
        <v>201.29999999999998</v>
      </c>
      <c r="AX61" s="55">
        <v>182.7</v>
      </c>
      <c r="AY61" s="49">
        <v>257.5</v>
      </c>
      <c r="AZ61" s="16">
        <v>256.7</v>
      </c>
      <c r="BA61" s="50">
        <v>257.5</v>
      </c>
      <c r="BB61" s="18">
        <v>256.7</v>
      </c>
      <c r="BC61" s="49">
        <v>179.29999999999998</v>
      </c>
      <c r="BD61" s="65">
        <v>180.2</v>
      </c>
      <c r="BE61" s="50">
        <v>179.29999999999998</v>
      </c>
      <c r="BF61" s="66">
        <v>180.2</v>
      </c>
      <c r="BG61" s="80">
        <f>BH61+18</f>
        <v>117.8</v>
      </c>
      <c r="BH61" s="16">
        <v>99.8</v>
      </c>
      <c r="BI61" s="24">
        <f>BJ61+18</f>
        <v>139.69999999999999</v>
      </c>
      <c r="BJ61" s="18">
        <v>121.7</v>
      </c>
      <c r="BK61" s="3"/>
      <c r="BL61" s="7"/>
      <c r="BM61" s="7"/>
    </row>
    <row r="62" spans="1:65" s="1" customFormat="1" ht="15" customHeight="1" x14ac:dyDescent="0.25">
      <c r="A62" s="1">
        <v>2013</v>
      </c>
      <c r="B62" s="1" t="s">
        <v>184</v>
      </c>
      <c r="C62" s="67">
        <f t="shared" ref="C62:C64" si="62">D62+0.1</f>
        <v>274.60000000000002</v>
      </c>
      <c r="D62" s="76">
        <v>274.5</v>
      </c>
      <c r="E62" s="84">
        <f t="shared" ref="E62:E64" si="63">F62+0.1</f>
        <v>278.8</v>
      </c>
      <c r="F62" s="77">
        <v>278.7</v>
      </c>
      <c r="G62" s="86">
        <v>188.20000000000002</v>
      </c>
      <c r="H62" s="24">
        <v>167.8</v>
      </c>
      <c r="I62" s="87">
        <v>190.20000000000002</v>
      </c>
      <c r="J62" s="25">
        <v>169.8</v>
      </c>
      <c r="K62" s="86">
        <v>148.19999999999999</v>
      </c>
      <c r="L62" s="16">
        <v>151.69999999999999</v>
      </c>
      <c r="M62" s="87">
        <v>165.3</v>
      </c>
      <c r="N62" s="18">
        <v>168.8</v>
      </c>
      <c r="O62" s="86">
        <v>134.79999999999998</v>
      </c>
      <c r="P62" s="16">
        <v>133.69999999999999</v>
      </c>
      <c r="Q62" s="87">
        <v>134.79999999999998</v>
      </c>
      <c r="R62" s="18">
        <v>133.69999999999999</v>
      </c>
      <c r="S62" s="86">
        <v>160.9</v>
      </c>
      <c r="T62" s="16">
        <v>145.6</v>
      </c>
      <c r="U62" s="87">
        <v>180</v>
      </c>
      <c r="V62" s="18">
        <v>164.7</v>
      </c>
      <c r="W62" s="86">
        <v>185.9</v>
      </c>
      <c r="X62" s="16">
        <v>169.9</v>
      </c>
      <c r="Y62" s="87">
        <v>192</v>
      </c>
      <c r="Z62" s="18">
        <v>176</v>
      </c>
      <c r="AA62" s="86">
        <v>166.20000000000002</v>
      </c>
      <c r="AB62" s="24">
        <v>148.80000000000001</v>
      </c>
      <c r="AC62" s="87">
        <v>170</v>
      </c>
      <c r="AD62" s="25">
        <v>152.6</v>
      </c>
      <c r="AE62" s="86">
        <v>248.2</v>
      </c>
      <c r="AF62" s="19">
        <v>246</v>
      </c>
      <c r="AG62" s="87">
        <v>254</v>
      </c>
      <c r="AH62" s="20">
        <v>251.8</v>
      </c>
      <c r="AI62" s="85">
        <v>270.39999999999998</v>
      </c>
      <c r="AJ62" s="68">
        <v>253</v>
      </c>
      <c r="AK62" s="72">
        <v>270.39999999999998</v>
      </c>
      <c r="AL62" s="70">
        <v>253</v>
      </c>
      <c r="AM62" s="49">
        <v>252.5</v>
      </c>
      <c r="AN62" s="16">
        <v>252.7</v>
      </c>
      <c r="AO62" s="50">
        <v>252.5</v>
      </c>
      <c r="AP62" s="18">
        <v>252.7</v>
      </c>
      <c r="AQ62" s="86">
        <v>166.8</v>
      </c>
      <c r="AR62" s="16">
        <v>166.9</v>
      </c>
      <c r="AS62" s="87">
        <v>166.8</v>
      </c>
      <c r="AT62" s="18">
        <v>166.9</v>
      </c>
      <c r="AU62" s="86">
        <v>178.29999999999998</v>
      </c>
      <c r="AV62" s="54">
        <v>159.6</v>
      </c>
      <c r="AW62" s="87">
        <v>178.29999999999998</v>
      </c>
      <c r="AX62" s="55">
        <v>159.6</v>
      </c>
      <c r="AY62" s="86">
        <v>248.8</v>
      </c>
      <c r="AZ62" s="16">
        <v>248.4</v>
      </c>
      <c r="BA62" s="87">
        <v>255</v>
      </c>
      <c r="BB62" s="18">
        <v>254.6</v>
      </c>
      <c r="BC62" s="86">
        <v>174.39999999999998</v>
      </c>
      <c r="BD62" s="54">
        <v>175.2</v>
      </c>
      <c r="BE62" s="87">
        <v>179.5</v>
      </c>
      <c r="BF62" s="55">
        <v>180.3</v>
      </c>
      <c r="BG62" s="80">
        <f>BH62+18</f>
        <v>121.9</v>
      </c>
      <c r="BH62" s="16">
        <v>103.9</v>
      </c>
      <c r="BI62" s="24">
        <f>BJ62+18</f>
        <v>133.9</v>
      </c>
      <c r="BJ62" s="18">
        <v>115.9</v>
      </c>
      <c r="BK62" s="3"/>
    </row>
    <row r="63" spans="1:65" s="1" customFormat="1" ht="15" customHeight="1" x14ac:dyDescent="0.25">
      <c r="A63" s="1">
        <v>2013</v>
      </c>
      <c r="B63" s="1" t="s">
        <v>185</v>
      </c>
      <c r="C63" s="67">
        <f t="shared" si="62"/>
        <v>261.10000000000002</v>
      </c>
      <c r="D63" s="76">
        <v>261</v>
      </c>
      <c r="E63" s="84">
        <f t="shared" si="63"/>
        <v>278.90000000000003</v>
      </c>
      <c r="F63" s="77">
        <v>278.8</v>
      </c>
      <c r="G63" s="86">
        <v>176.3</v>
      </c>
      <c r="H63" s="24">
        <v>155.9</v>
      </c>
      <c r="I63" s="87">
        <v>178.20000000000002</v>
      </c>
      <c r="J63" s="25">
        <v>157.80000000000001</v>
      </c>
      <c r="K63" s="86">
        <v>148.30000000000001</v>
      </c>
      <c r="L63" s="16">
        <v>151.80000000000001</v>
      </c>
      <c r="M63" s="87">
        <v>156.9</v>
      </c>
      <c r="N63" s="18">
        <v>160.4</v>
      </c>
      <c r="O63" s="86">
        <v>134.79999999999998</v>
      </c>
      <c r="P63" s="16">
        <v>133.69999999999999</v>
      </c>
      <c r="Q63" s="87">
        <v>134.79999999999998</v>
      </c>
      <c r="R63" s="18">
        <v>133.69999999999999</v>
      </c>
      <c r="S63" s="86">
        <v>171.4</v>
      </c>
      <c r="T63" s="16">
        <v>156.1</v>
      </c>
      <c r="U63" s="87">
        <v>173.60000000000002</v>
      </c>
      <c r="V63" s="18">
        <v>158.30000000000001</v>
      </c>
      <c r="W63" s="86">
        <v>185.9</v>
      </c>
      <c r="X63" s="16">
        <v>169.9</v>
      </c>
      <c r="Y63" s="87">
        <v>185.9</v>
      </c>
      <c r="Z63" s="18">
        <v>169.9</v>
      </c>
      <c r="AA63" s="86">
        <v>166.1</v>
      </c>
      <c r="AB63" s="24">
        <v>148.69999999999999</v>
      </c>
      <c r="AC63" s="87">
        <v>170.20000000000002</v>
      </c>
      <c r="AD63" s="25">
        <v>152.80000000000001</v>
      </c>
      <c r="AE63" s="86">
        <v>250.2</v>
      </c>
      <c r="AF63" s="19">
        <v>248</v>
      </c>
      <c r="AG63" s="87">
        <v>261.59999999999997</v>
      </c>
      <c r="AH63" s="20">
        <v>259.39999999999998</v>
      </c>
      <c r="AI63" s="85">
        <v>270.3</v>
      </c>
      <c r="AJ63" s="68">
        <v>252.9</v>
      </c>
      <c r="AK63" s="72">
        <v>270.3</v>
      </c>
      <c r="AL63" s="70">
        <v>252.9</v>
      </c>
      <c r="AM63" s="49">
        <v>250.60000000000002</v>
      </c>
      <c r="AN63" s="16">
        <v>250.8</v>
      </c>
      <c r="AO63" s="50">
        <v>252.60000000000002</v>
      </c>
      <c r="AP63" s="18">
        <v>252.8</v>
      </c>
      <c r="AQ63" s="86">
        <v>166.70000000000002</v>
      </c>
      <c r="AR63" s="16">
        <v>166.8</v>
      </c>
      <c r="AS63" s="87">
        <v>166.70000000000002</v>
      </c>
      <c r="AT63" s="18">
        <v>166.8</v>
      </c>
      <c r="AU63" s="86">
        <v>197.29999999999998</v>
      </c>
      <c r="AV63" s="54">
        <v>178.6</v>
      </c>
      <c r="AW63" s="87">
        <v>201.6</v>
      </c>
      <c r="AX63" s="55">
        <v>182.9</v>
      </c>
      <c r="AY63" s="86">
        <v>255</v>
      </c>
      <c r="AZ63" s="16">
        <v>254.6</v>
      </c>
      <c r="BA63" s="87">
        <v>255</v>
      </c>
      <c r="BB63" s="18">
        <v>254.6</v>
      </c>
      <c r="BC63" s="86">
        <v>174.5</v>
      </c>
      <c r="BD63" s="54">
        <v>175.3</v>
      </c>
      <c r="BE63" s="87">
        <v>174.5</v>
      </c>
      <c r="BF63" s="55">
        <v>175.3</v>
      </c>
      <c r="BG63" s="67">
        <f t="shared" ref="BG63:BI64" si="64">BH63+18.5</f>
        <v>138.19999999999999</v>
      </c>
      <c r="BH63" s="68">
        <v>119.7</v>
      </c>
      <c r="BI63" s="84">
        <f t="shared" si="64"/>
        <v>140.1</v>
      </c>
      <c r="BJ63" s="70">
        <v>121.6</v>
      </c>
      <c r="BK63" s="3"/>
    </row>
    <row r="64" spans="1:65" s="1" customFormat="1" ht="15" customHeight="1" x14ac:dyDescent="0.25">
      <c r="A64" s="1">
        <v>2013</v>
      </c>
      <c r="B64" s="1" t="s">
        <v>186</v>
      </c>
      <c r="C64" s="67">
        <f t="shared" si="62"/>
        <v>253.9</v>
      </c>
      <c r="D64" s="76">
        <v>253.8</v>
      </c>
      <c r="E64" s="84">
        <f t="shared" si="63"/>
        <v>316.60000000000002</v>
      </c>
      <c r="F64" s="77">
        <v>316.5</v>
      </c>
      <c r="G64" s="86">
        <v>174.4</v>
      </c>
      <c r="H64" s="24">
        <v>154</v>
      </c>
      <c r="I64" s="87">
        <v>178.4</v>
      </c>
      <c r="J64" s="25">
        <v>158</v>
      </c>
      <c r="K64" s="67">
        <f t="shared" ref="K64:M64" si="65">L64-2.7</f>
        <v>155.20000000000002</v>
      </c>
      <c r="L64" s="68" t="s">
        <v>503</v>
      </c>
      <c r="M64" s="84">
        <f t="shared" si="65"/>
        <v>178.60000000000002</v>
      </c>
      <c r="N64" s="70" t="s">
        <v>660</v>
      </c>
      <c r="O64" s="86">
        <v>134.79999999999998</v>
      </c>
      <c r="P64" s="16">
        <v>133.69999999999999</v>
      </c>
      <c r="Q64" s="87">
        <v>136.6</v>
      </c>
      <c r="R64" s="18">
        <v>135.5</v>
      </c>
      <c r="S64" s="86">
        <v>154.70000000000002</v>
      </c>
      <c r="T64" s="16">
        <v>139.4</v>
      </c>
      <c r="U64" s="87">
        <v>180.10000000000002</v>
      </c>
      <c r="V64" s="18">
        <v>164.8</v>
      </c>
      <c r="W64" s="86">
        <v>185.9</v>
      </c>
      <c r="X64" s="16">
        <v>169.9</v>
      </c>
      <c r="Y64" s="87">
        <v>189.9</v>
      </c>
      <c r="Z64" s="18">
        <v>173.9</v>
      </c>
      <c r="AA64" s="86">
        <v>156.30000000000001</v>
      </c>
      <c r="AB64" s="24">
        <v>138.9</v>
      </c>
      <c r="AC64" s="87">
        <v>164.20000000000002</v>
      </c>
      <c r="AD64" s="25">
        <v>146.80000000000001</v>
      </c>
      <c r="AE64" s="86">
        <v>250.1</v>
      </c>
      <c r="AF64" s="19">
        <v>247.9</v>
      </c>
      <c r="AG64" s="87">
        <v>252.1</v>
      </c>
      <c r="AH64" s="20">
        <v>249.9</v>
      </c>
      <c r="AI64" s="86">
        <f>AJ64-0.3</f>
        <v>270</v>
      </c>
      <c r="AJ64" s="54">
        <v>270.3</v>
      </c>
      <c r="AK64" s="87">
        <f>AL64-0.3</f>
        <v>270</v>
      </c>
      <c r="AL64" s="55">
        <v>270.3</v>
      </c>
      <c r="AM64" s="49">
        <v>250.4</v>
      </c>
      <c r="AN64" s="16">
        <v>250.6</v>
      </c>
      <c r="AO64" s="50">
        <v>251.5</v>
      </c>
      <c r="AP64" s="18">
        <v>251.7</v>
      </c>
      <c r="AQ64" s="86">
        <v>168.5</v>
      </c>
      <c r="AR64" s="16">
        <v>168.6</v>
      </c>
      <c r="AS64" s="87">
        <v>168.5</v>
      </c>
      <c r="AT64" s="18">
        <v>168.6</v>
      </c>
      <c r="AU64" s="86">
        <v>193</v>
      </c>
      <c r="AV64" s="54">
        <v>174.3</v>
      </c>
      <c r="AW64" s="87">
        <v>193</v>
      </c>
      <c r="AX64" s="55">
        <v>174.3</v>
      </c>
      <c r="AY64" s="86">
        <v>240.3</v>
      </c>
      <c r="AZ64" s="16">
        <v>239.9</v>
      </c>
      <c r="BA64" s="87">
        <v>257.09999999999997</v>
      </c>
      <c r="BB64" s="18">
        <v>256.7</v>
      </c>
      <c r="BC64" s="86">
        <v>174.39999999999998</v>
      </c>
      <c r="BD64" s="54">
        <v>175.2</v>
      </c>
      <c r="BE64" s="87">
        <v>179.6</v>
      </c>
      <c r="BF64" s="55">
        <v>180.4</v>
      </c>
      <c r="BG64" s="67">
        <f t="shared" si="64"/>
        <v>118.3</v>
      </c>
      <c r="BH64" s="68">
        <v>99.8</v>
      </c>
      <c r="BI64" s="84">
        <f t="shared" si="64"/>
        <v>126.4</v>
      </c>
      <c r="BJ64" s="70">
        <v>107.9</v>
      </c>
      <c r="BK64" s="3"/>
    </row>
    <row r="65" spans="1:65" s="1" customFormat="1" ht="15" customHeight="1" x14ac:dyDescent="0.25">
      <c r="A65" s="1">
        <v>2013</v>
      </c>
      <c r="B65" s="1" t="s">
        <v>205</v>
      </c>
      <c r="C65" s="53">
        <f>D65-0.1</f>
        <v>272.5</v>
      </c>
      <c r="D65" s="92" t="s">
        <v>601</v>
      </c>
      <c r="E65" s="28">
        <f>F65-0.1</f>
        <v>291.5</v>
      </c>
      <c r="F65" s="55">
        <v>291.60000000000002</v>
      </c>
      <c r="G65" s="53">
        <f>H65+20.6</f>
        <v>176.5</v>
      </c>
      <c r="H65" s="28" t="s">
        <v>273</v>
      </c>
      <c r="I65" s="28">
        <f>J65+20.6</f>
        <v>176.5</v>
      </c>
      <c r="J65" s="27">
        <v>155.9</v>
      </c>
      <c r="K65" s="53">
        <f>L65-2.9</f>
        <v>144.6</v>
      </c>
      <c r="L65" s="81" t="s">
        <v>614</v>
      </c>
      <c r="M65" s="28">
        <f>N65-2.9</f>
        <v>159.5</v>
      </c>
      <c r="N65" s="22">
        <v>162.4</v>
      </c>
      <c r="O65" s="53">
        <f>P65+1.1</f>
        <v>134.79999999999998</v>
      </c>
      <c r="P65" s="81" t="s">
        <v>618</v>
      </c>
      <c r="Q65" s="28">
        <f>R65+1.1</f>
        <v>134.79999999999998</v>
      </c>
      <c r="R65" s="22">
        <v>133.69999999999999</v>
      </c>
      <c r="S65" s="53">
        <f>T65+15.5</f>
        <v>154.80000000000001</v>
      </c>
      <c r="T65" s="81" t="s">
        <v>620</v>
      </c>
      <c r="U65" s="28">
        <f>V65+15.5</f>
        <v>171.8</v>
      </c>
      <c r="V65" s="22">
        <v>156.30000000000001</v>
      </c>
      <c r="W65" s="53">
        <f>X65+16.2</f>
        <v>167.89999999999998</v>
      </c>
      <c r="X65" s="81" t="s">
        <v>622</v>
      </c>
      <c r="Y65" s="28">
        <f>Z65+16.2</f>
        <v>172.1</v>
      </c>
      <c r="Z65" s="22">
        <v>155.9</v>
      </c>
      <c r="AA65" s="53">
        <f>AB65+17.5</f>
        <v>158.30000000000001</v>
      </c>
      <c r="AB65" s="28" t="s">
        <v>627</v>
      </c>
      <c r="AC65" s="28">
        <f>AD65+17.5</f>
        <v>166</v>
      </c>
      <c r="AD65" s="27">
        <v>148.5</v>
      </c>
      <c r="AE65" s="53">
        <f>AF65+1.7</f>
        <v>241.79999999999998</v>
      </c>
      <c r="AF65" s="51" t="s">
        <v>632</v>
      </c>
      <c r="AG65" s="28">
        <f>AH65+1.7</f>
        <v>253.5</v>
      </c>
      <c r="AH65" s="59">
        <v>251.8</v>
      </c>
      <c r="AI65" s="89">
        <v>270.2</v>
      </c>
      <c r="AJ65" s="21">
        <v>252.8</v>
      </c>
      <c r="AK65" s="26">
        <v>270.2</v>
      </c>
      <c r="AL65" s="22">
        <v>252.8</v>
      </c>
      <c r="AM65" s="53">
        <f>AN65-0.3</f>
        <v>251.29999999999998</v>
      </c>
      <c r="AN65" s="81" t="s">
        <v>635</v>
      </c>
      <c r="AO65" s="28">
        <f>AP65-0.3</f>
        <v>251.29999999999998</v>
      </c>
      <c r="AP65" s="22">
        <v>251.6</v>
      </c>
      <c r="AQ65" s="53">
        <f>AR65-0.1</f>
        <v>166.70000000000002</v>
      </c>
      <c r="AR65" s="81" t="s">
        <v>367</v>
      </c>
      <c r="AS65" s="28">
        <f>AT65-0.1</f>
        <v>166.70000000000002</v>
      </c>
      <c r="AT65" s="22">
        <v>166.8</v>
      </c>
      <c r="AU65" s="53">
        <f>AV65+18.8</f>
        <v>184.60000000000002</v>
      </c>
      <c r="AV65" s="92" t="s">
        <v>638</v>
      </c>
      <c r="AW65" s="28">
        <f>AX65+18.8</f>
        <v>193.10000000000002</v>
      </c>
      <c r="AX65" s="55">
        <v>174.3</v>
      </c>
      <c r="AY65" s="53">
        <f>AZ65+1</f>
        <v>257.60000000000002</v>
      </c>
      <c r="AZ65" s="81" t="s">
        <v>292</v>
      </c>
      <c r="BA65" s="28">
        <f>BB65+1</f>
        <v>259.60000000000002</v>
      </c>
      <c r="BB65" s="22">
        <v>258.60000000000002</v>
      </c>
      <c r="BC65" s="53">
        <f>BD65-0.8</f>
        <v>174.6</v>
      </c>
      <c r="BD65" s="83" t="s">
        <v>642</v>
      </c>
      <c r="BE65" s="28">
        <f>BF65-0.8</f>
        <v>174.6</v>
      </c>
      <c r="BF65" s="66">
        <v>175.4</v>
      </c>
      <c r="BG65" s="80">
        <f>BH65+18</f>
        <v>133.69999999999999</v>
      </c>
      <c r="BH65" s="21">
        <v>115.7</v>
      </c>
      <c r="BI65" s="24">
        <f>BJ65+18</f>
        <v>139.5</v>
      </c>
      <c r="BJ65" s="22">
        <v>121.5</v>
      </c>
      <c r="BK65" s="3"/>
    </row>
    <row r="66" spans="1:65" s="1" customFormat="1" ht="15" customHeight="1" x14ac:dyDescent="0.25">
      <c r="A66" s="1">
        <v>2013</v>
      </c>
      <c r="B66" s="1" t="s">
        <v>187</v>
      </c>
      <c r="C66" s="86">
        <v>266.39999999999998</v>
      </c>
      <c r="D66" s="54">
        <v>266.39999999999998</v>
      </c>
      <c r="E66" s="50">
        <v>266.39999999999998</v>
      </c>
      <c r="F66" s="55">
        <v>266.39999999999998</v>
      </c>
      <c r="G66" s="86">
        <v>174.4</v>
      </c>
      <c r="H66" s="24">
        <v>154</v>
      </c>
      <c r="I66" s="87">
        <v>176.4</v>
      </c>
      <c r="J66" s="25">
        <v>156</v>
      </c>
      <c r="K66" s="86">
        <v>161</v>
      </c>
      <c r="L66" s="16">
        <v>164.5</v>
      </c>
      <c r="M66" s="87">
        <v>161</v>
      </c>
      <c r="N66" s="18">
        <v>164.5</v>
      </c>
      <c r="O66" s="86">
        <v>136.79999999999998</v>
      </c>
      <c r="P66" s="16">
        <v>135.69999999999999</v>
      </c>
      <c r="Q66" s="87">
        <v>136.79999999999998</v>
      </c>
      <c r="R66" s="18">
        <v>135.69999999999999</v>
      </c>
      <c r="S66" s="86">
        <v>169.5</v>
      </c>
      <c r="T66" s="16">
        <v>154.19999999999999</v>
      </c>
      <c r="U66" s="87">
        <v>175.8</v>
      </c>
      <c r="V66" s="18">
        <v>160.5</v>
      </c>
      <c r="W66" s="86">
        <v>192</v>
      </c>
      <c r="X66" s="16">
        <v>176</v>
      </c>
      <c r="Y66" s="87">
        <v>192</v>
      </c>
      <c r="Z66" s="18">
        <v>176</v>
      </c>
      <c r="AA66" s="86">
        <v>130.69999999999999</v>
      </c>
      <c r="AB66" s="24">
        <v>113.3</v>
      </c>
      <c r="AC66" s="87">
        <v>166.20000000000002</v>
      </c>
      <c r="AD66" s="25">
        <v>148.80000000000001</v>
      </c>
      <c r="AE66" s="86">
        <v>238.29999999999998</v>
      </c>
      <c r="AF66" s="19">
        <v>236.1</v>
      </c>
      <c r="AG66" s="87">
        <v>254</v>
      </c>
      <c r="AH66" s="20">
        <v>251.8</v>
      </c>
      <c r="AI66" s="89">
        <v>270.39999999999998</v>
      </c>
      <c r="AJ66" s="21">
        <v>253</v>
      </c>
      <c r="AK66" s="26">
        <v>274.29999999999995</v>
      </c>
      <c r="AL66" s="22">
        <v>256.89999999999998</v>
      </c>
      <c r="AM66" s="49">
        <v>250.60000000000002</v>
      </c>
      <c r="AN66" s="16">
        <v>250.8</v>
      </c>
      <c r="AO66" s="50">
        <v>251.60000000000002</v>
      </c>
      <c r="AP66" s="18">
        <v>251.8</v>
      </c>
      <c r="AQ66" s="86">
        <v>166.70000000000002</v>
      </c>
      <c r="AR66" s="16">
        <v>166.8</v>
      </c>
      <c r="AS66" s="87">
        <v>166.70000000000002</v>
      </c>
      <c r="AT66" s="18">
        <v>166.8</v>
      </c>
      <c r="AU66" s="86">
        <v>186.7</v>
      </c>
      <c r="AV66" s="54">
        <v>168</v>
      </c>
      <c r="AW66" s="87">
        <v>193.1</v>
      </c>
      <c r="AX66" s="55">
        <v>174.4</v>
      </c>
      <c r="AY66" s="86">
        <v>255.1</v>
      </c>
      <c r="AZ66" s="16">
        <v>254.7</v>
      </c>
      <c r="BA66" s="87">
        <v>255.1</v>
      </c>
      <c r="BB66" s="18">
        <v>254.7</v>
      </c>
      <c r="BC66" s="86">
        <v>174.5</v>
      </c>
      <c r="BD66" s="54">
        <v>175.3</v>
      </c>
      <c r="BE66" s="87">
        <v>174.5</v>
      </c>
      <c r="BF66" s="55">
        <v>175.3</v>
      </c>
      <c r="BG66" s="80">
        <f>BH66+18</f>
        <v>121.9</v>
      </c>
      <c r="BH66" s="21">
        <v>103.9</v>
      </c>
      <c r="BI66" s="24">
        <f>BJ66+18</f>
        <v>139.6</v>
      </c>
      <c r="BJ66" s="22">
        <v>121.6</v>
      </c>
      <c r="BK66" s="3"/>
    </row>
    <row r="67" spans="1:65" s="1" customFormat="1" ht="15" customHeight="1" x14ac:dyDescent="0.25">
      <c r="A67" s="1">
        <v>2013</v>
      </c>
      <c r="B67" s="7" t="s">
        <v>149</v>
      </c>
      <c r="C67" s="67">
        <f t="shared" ref="C67" si="66">D67+0.1</f>
        <v>270.5</v>
      </c>
      <c r="D67" s="76">
        <v>270.39999999999998</v>
      </c>
      <c r="E67" s="84">
        <f t="shared" ref="E67" si="67">F67+0.1</f>
        <v>270.5</v>
      </c>
      <c r="F67" s="77">
        <v>270.39999999999998</v>
      </c>
      <c r="G67" s="15">
        <f>H67+19.8</f>
        <v>177.8</v>
      </c>
      <c r="H67" s="24" t="s">
        <v>547</v>
      </c>
      <c r="I67" s="29">
        <f>J67+19.8</f>
        <v>191.5</v>
      </c>
      <c r="J67" s="25" t="s">
        <v>350</v>
      </c>
      <c r="K67" s="53">
        <f t="shared" ref="K67:M67" si="68">L67-2.7</f>
        <v>155.20000000000002</v>
      </c>
      <c r="L67" s="16">
        <v>157.9</v>
      </c>
      <c r="M67" s="28">
        <f t="shared" si="68"/>
        <v>170.20000000000002</v>
      </c>
      <c r="N67" s="18">
        <v>172.9</v>
      </c>
      <c r="O67" s="15">
        <f t="shared" ref="O67:O76" si="69">P67-0.3</f>
        <v>134.5</v>
      </c>
      <c r="P67" s="16" t="s">
        <v>524</v>
      </c>
      <c r="Q67" s="29">
        <f t="shared" ref="Q67:Q76" si="70">R67-0.3</f>
        <v>136.6</v>
      </c>
      <c r="R67" s="18" t="s">
        <v>548</v>
      </c>
      <c r="S67" s="15">
        <v>167.5</v>
      </c>
      <c r="T67" s="21">
        <v>152.1</v>
      </c>
      <c r="U67" s="29">
        <v>171.6</v>
      </c>
      <c r="V67" s="22">
        <v>156.19999999999999</v>
      </c>
      <c r="W67" s="15">
        <f>X67+17.5</f>
        <v>183.6</v>
      </c>
      <c r="X67" s="24">
        <v>166.1</v>
      </c>
      <c r="Y67" s="29">
        <f>Z67+17.5</f>
        <v>220.9</v>
      </c>
      <c r="Z67" s="25">
        <v>203.4</v>
      </c>
      <c r="AA67" s="15">
        <f>AB67+17.6</f>
        <v>162.4</v>
      </c>
      <c r="AB67" s="24" t="s">
        <v>549</v>
      </c>
      <c r="AC67" s="29">
        <f>AD67+17.6</f>
        <v>168.29999999999998</v>
      </c>
      <c r="AD67" s="25" t="s">
        <v>352</v>
      </c>
      <c r="AE67" s="15" t="str">
        <f>AF67</f>
        <v>237.5</v>
      </c>
      <c r="AF67" s="19" t="s">
        <v>240</v>
      </c>
      <c r="AG67" s="29" t="str">
        <f>AH67</f>
        <v>244</v>
      </c>
      <c r="AH67" s="20" t="s">
        <v>481</v>
      </c>
      <c r="AI67" s="15">
        <f>AJ67+0.5</f>
        <v>270.2</v>
      </c>
      <c r="AJ67" s="21">
        <v>269.7</v>
      </c>
      <c r="AK67" s="29">
        <f>AL67+0.5</f>
        <v>270.2</v>
      </c>
      <c r="AL67" s="22">
        <v>269.7</v>
      </c>
      <c r="AM67" s="15">
        <f>AN67-0.3</f>
        <v>250.5</v>
      </c>
      <c r="AN67" s="16" t="s">
        <v>550</v>
      </c>
      <c r="AO67" s="29">
        <f>AP67-0.3</f>
        <v>251.5</v>
      </c>
      <c r="AP67" s="18" t="s">
        <v>551</v>
      </c>
      <c r="AQ67" s="15">
        <f t="shared" ref="AQ67:AQ81" si="71">AR67-0.1</f>
        <v>168.6</v>
      </c>
      <c r="AR67" s="16">
        <v>168.7</v>
      </c>
      <c r="AS67" s="29">
        <f t="shared" ref="AS67:AS81" si="72">AT67-0.1</f>
        <v>168.6</v>
      </c>
      <c r="AT67" s="18">
        <v>168.7</v>
      </c>
      <c r="AU67" s="15">
        <f>AV67+17.7</f>
        <v>179.39999999999998</v>
      </c>
      <c r="AV67" s="54" t="s">
        <v>552</v>
      </c>
      <c r="AW67" s="29">
        <f>AX67+17.7</f>
        <v>200.39999999999998</v>
      </c>
      <c r="AX67" s="55" t="s">
        <v>553</v>
      </c>
      <c r="AY67" s="15">
        <f>AZ67-0.1</f>
        <v>257.2</v>
      </c>
      <c r="AZ67" s="16" t="s">
        <v>387</v>
      </c>
      <c r="BA67" s="29">
        <f>BB67-0.1</f>
        <v>262.89999999999998</v>
      </c>
      <c r="BB67" s="18" t="s">
        <v>493</v>
      </c>
      <c r="BC67" s="15">
        <f t="shared" ref="BC67:BC76" si="73">BD67-0.3</f>
        <v>179.29999999999998</v>
      </c>
      <c r="BD67" s="16">
        <v>179.6</v>
      </c>
      <c r="BE67" s="29">
        <f t="shared" ref="BE67:BE76" si="74">BF67-0.3</f>
        <v>179.29999999999998</v>
      </c>
      <c r="BF67" s="18">
        <v>179.6</v>
      </c>
      <c r="BG67" s="15">
        <f>BH67+0.5</f>
        <v>112.7</v>
      </c>
      <c r="BH67" s="16">
        <v>112.2</v>
      </c>
      <c r="BI67" s="29">
        <f>BJ67+0.5</f>
        <v>145.5</v>
      </c>
      <c r="BJ67" s="18">
        <v>145</v>
      </c>
      <c r="BK67" s="3"/>
    </row>
    <row r="68" spans="1:65" s="1" customFormat="1" ht="15" customHeight="1" x14ac:dyDescent="0.25">
      <c r="A68" s="1">
        <v>2013</v>
      </c>
      <c r="B68" s="7" t="s">
        <v>150</v>
      </c>
      <c r="C68" s="53">
        <f>D68-0.1</f>
        <v>259.79999999999995</v>
      </c>
      <c r="D68" s="92" t="s">
        <v>603</v>
      </c>
      <c r="E68" s="28">
        <f>F68-0.1</f>
        <v>262</v>
      </c>
      <c r="F68" s="55">
        <v>262.10000000000002</v>
      </c>
      <c r="G68" s="15">
        <f>H68+19.8</f>
        <v>173.8</v>
      </c>
      <c r="H68" s="24">
        <v>154</v>
      </c>
      <c r="I68" s="29">
        <f>J68+19.8</f>
        <v>173.8</v>
      </c>
      <c r="J68" s="25">
        <v>154</v>
      </c>
      <c r="K68" s="15">
        <f>L68-4.3</f>
        <v>149.89999999999998</v>
      </c>
      <c r="L68" s="16">
        <v>154.19999999999999</v>
      </c>
      <c r="M68" s="29">
        <f>N68-4.3</f>
        <v>162.39999999999998</v>
      </c>
      <c r="N68" s="18">
        <v>166.7</v>
      </c>
      <c r="O68" s="15">
        <f t="shared" si="69"/>
        <v>134.6</v>
      </c>
      <c r="P68" s="16">
        <v>134.9</v>
      </c>
      <c r="Q68" s="29">
        <f t="shared" si="70"/>
        <v>134.6</v>
      </c>
      <c r="R68" s="18">
        <v>134.9</v>
      </c>
      <c r="S68" s="15">
        <v>169.5</v>
      </c>
      <c r="T68" s="21">
        <v>154.1</v>
      </c>
      <c r="U68" s="29">
        <v>171.70000000000002</v>
      </c>
      <c r="V68" s="22">
        <v>156.30000000000001</v>
      </c>
      <c r="W68" s="15">
        <f>X68+17.5</f>
        <v>183.6</v>
      </c>
      <c r="X68" s="24">
        <v>166.1</v>
      </c>
      <c r="Y68" s="29">
        <f>Z68+17.5</f>
        <v>193.3</v>
      </c>
      <c r="Z68" s="25">
        <v>175.8</v>
      </c>
      <c r="AA68" s="15">
        <f>AB68+17.6</f>
        <v>158.29999999999998</v>
      </c>
      <c r="AB68" s="24">
        <v>140.69999999999999</v>
      </c>
      <c r="AC68" s="29">
        <f>AD68+17.6</f>
        <v>166.4</v>
      </c>
      <c r="AD68" s="25">
        <v>148.80000000000001</v>
      </c>
      <c r="AE68" s="15">
        <f>AF68</f>
        <v>252.5</v>
      </c>
      <c r="AF68" s="19">
        <v>252.5</v>
      </c>
      <c r="AG68" s="29">
        <f>AH68</f>
        <v>254.5</v>
      </c>
      <c r="AH68" s="20">
        <v>254.5</v>
      </c>
      <c r="AI68" s="15">
        <f>AJ68+0.5</f>
        <v>270.2</v>
      </c>
      <c r="AJ68" s="21">
        <v>269.7</v>
      </c>
      <c r="AK68" s="29">
        <f>AL68+0.5</f>
        <v>270.2</v>
      </c>
      <c r="AL68" s="22">
        <v>269.7</v>
      </c>
      <c r="AM68" s="15">
        <f>AN68-0.3</f>
        <v>251.5</v>
      </c>
      <c r="AN68" s="16">
        <v>251.8</v>
      </c>
      <c r="AO68" s="29">
        <f>AP68-0.3</f>
        <v>251.5</v>
      </c>
      <c r="AP68" s="18">
        <v>251.8</v>
      </c>
      <c r="AQ68" s="15">
        <f t="shared" si="71"/>
        <v>166.8</v>
      </c>
      <c r="AR68" s="16">
        <v>166.9</v>
      </c>
      <c r="AS68" s="29">
        <f t="shared" si="72"/>
        <v>166.8</v>
      </c>
      <c r="AT68" s="18">
        <v>166.9</v>
      </c>
      <c r="AU68" s="53">
        <f>AV68+18.8</f>
        <v>188.60000000000002</v>
      </c>
      <c r="AV68" s="83" t="s">
        <v>511</v>
      </c>
      <c r="AW68" s="28">
        <f>AX68+18.8</f>
        <v>216.10000000000002</v>
      </c>
      <c r="AX68" s="66">
        <v>197.3</v>
      </c>
      <c r="AY68" s="15">
        <f>AZ68-0.1</f>
        <v>255.3</v>
      </c>
      <c r="AZ68" s="16">
        <v>255.4</v>
      </c>
      <c r="BA68" s="29">
        <f>BB68-0.1</f>
        <v>261</v>
      </c>
      <c r="BB68" s="18">
        <v>261.10000000000002</v>
      </c>
      <c r="BC68" s="15">
        <f t="shared" si="73"/>
        <v>174.29999999999998</v>
      </c>
      <c r="BD68" s="16">
        <v>174.6</v>
      </c>
      <c r="BE68" s="29">
        <f t="shared" si="74"/>
        <v>174.29999999999998</v>
      </c>
      <c r="BF68" s="18">
        <v>174.6</v>
      </c>
      <c r="BG68" s="67">
        <f>BH68+0.5</f>
        <v>116.7</v>
      </c>
      <c r="BH68" s="68">
        <v>116.2</v>
      </c>
      <c r="BI68" s="84">
        <f>BJ68+0.5</f>
        <v>120.6</v>
      </c>
      <c r="BJ68" s="70">
        <v>120.1</v>
      </c>
      <c r="BK68" s="3"/>
    </row>
    <row r="69" spans="1:65" s="1" customFormat="1" ht="15" customHeight="1" x14ac:dyDescent="0.25">
      <c r="A69" s="1">
        <v>2013</v>
      </c>
      <c r="B69" s="7" t="s">
        <v>151</v>
      </c>
      <c r="C69" s="53">
        <f>D69-0.1</f>
        <v>251.6</v>
      </c>
      <c r="D69" s="83" t="s">
        <v>534</v>
      </c>
      <c r="E69" s="28">
        <f>F69-0.1</f>
        <v>251.6</v>
      </c>
      <c r="F69" s="66">
        <v>251.7</v>
      </c>
      <c r="G69" s="15">
        <f>H69+20.9</f>
        <v>174.8</v>
      </c>
      <c r="H69" s="24" t="s">
        <v>505</v>
      </c>
      <c r="I69" s="29">
        <f>J69+20.9</f>
        <v>176.8</v>
      </c>
      <c r="J69" s="25" t="s">
        <v>273</v>
      </c>
      <c r="K69" s="15">
        <f>L69-0.1</f>
        <v>158.20000000000002</v>
      </c>
      <c r="L69" s="16" t="s">
        <v>616</v>
      </c>
      <c r="M69" s="29">
        <f>N69-0.1</f>
        <v>158.20000000000002</v>
      </c>
      <c r="N69" s="18" t="s">
        <v>616</v>
      </c>
      <c r="O69" s="15">
        <f t="shared" si="69"/>
        <v>134.5</v>
      </c>
      <c r="P69" s="16" t="s">
        <v>524</v>
      </c>
      <c r="Q69" s="29">
        <f t="shared" si="70"/>
        <v>134.5</v>
      </c>
      <c r="R69" s="18" t="s">
        <v>524</v>
      </c>
      <c r="S69" s="15">
        <v>173.8</v>
      </c>
      <c r="T69" s="21">
        <v>158.4</v>
      </c>
      <c r="U69" s="29">
        <v>173.8</v>
      </c>
      <c r="V69" s="22">
        <v>158.4</v>
      </c>
      <c r="W69" s="71">
        <f>X69-0.1</f>
        <v>172.4</v>
      </c>
      <c r="X69" s="68">
        <v>172.5</v>
      </c>
      <c r="Y69" s="72">
        <f>Z69-0.1</f>
        <v>184.6</v>
      </c>
      <c r="Z69" s="70">
        <v>184.7</v>
      </c>
      <c r="AA69" s="53">
        <f>AB69+17.5</f>
        <v>166.1</v>
      </c>
      <c r="AB69" s="28" t="s">
        <v>628</v>
      </c>
      <c r="AC69" s="28">
        <f>AD69+17.5</f>
        <v>166.1</v>
      </c>
      <c r="AD69" s="27">
        <v>148.6</v>
      </c>
      <c r="AE69" s="15">
        <f>AF69-0.2</f>
        <v>237.4</v>
      </c>
      <c r="AF69" s="19" t="s">
        <v>291</v>
      </c>
      <c r="AG69" s="29">
        <f>AH69-0.2</f>
        <v>252.3</v>
      </c>
      <c r="AH69" s="20" t="s">
        <v>365</v>
      </c>
      <c r="AI69" s="89">
        <v>270.3</v>
      </c>
      <c r="AJ69" s="21">
        <v>252.9</v>
      </c>
      <c r="AK69" s="26">
        <v>270.3</v>
      </c>
      <c r="AL69" s="22">
        <v>252.9</v>
      </c>
      <c r="AM69" s="15">
        <f>AN69-0.2</f>
        <v>251.60000000000002</v>
      </c>
      <c r="AN69" s="21">
        <v>251.8</v>
      </c>
      <c r="AO69" s="29">
        <f>AP69-0.2</f>
        <v>253.70000000000002</v>
      </c>
      <c r="AP69" s="22">
        <v>253.9</v>
      </c>
      <c r="AQ69" s="53">
        <f t="shared" si="71"/>
        <v>166.70000000000002</v>
      </c>
      <c r="AR69" s="81" t="s">
        <v>367</v>
      </c>
      <c r="AS69" s="28">
        <f t="shared" si="72"/>
        <v>166.70000000000002</v>
      </c>
      <c r="AT69" s="22">
        <v>166.8</v>
      </c>
      <c r="AU69" s="15">
        <f>AV69+16.7</f>
        <v>197.29999999999998</v>
      </c>
      <c r="AV69" s="54" t="s">
        <v>363</v>
      </c>
      <c r="AW69" s="29">
        <f>AX69+16.7</f>
        <v>224.79999999999998</v>
      </c>
      <c r="AX69" s="55" t="s">
        <v>538</v>
      </c>
      <c r="AY69" s="15">
        <f>AZ69+0.7</f>
        <v>251.39999999999998</v>
      </c>
      <c r="AZ69" s="21">
        <v>250.7</v>
      </c>
      <c r="BA69" s="29">
        <f>BB69+0.7</f>
        <v>257.5</v>
      </c>
      <c r="BB69" s="18">
        <v>256.8</v>
      </c>
      <c r="BC69" s="15">
        <f t="shared" si="73"/>
        <v>174.2</v>
      </c>
      <c r="BD69" s="16">
        <v>174.5</v>
      </c>
      <c r="BE69" s="29">
        <f t="shared" si="74"/>
        <v>174.2</v>
      </c>
      <c r="BF69" s="18">
        <v>174.5</v>
      </c>
      <c r="BG69" s="80">
        <f>BH69+18</f>
        <v>123.7</v>
      </c>
      <c r="BH69" s="21">
        <v>105.7</v>
      </c>
      <c r="BI69" s="24">
        <f>BJ69+18</f>
        <v>125.7</v>
      </c>
      <c r="BJ69" s="22">
        <v>107.7</v>
      </c>
      <c r="BK69" s="3"/>
      <c r="BL69" s="7"/>
      <c r="BM69" s="7"/>
    </row>
    <row r="70" spans="1:65" s="1" customFormat="1" ht="15" customHeight="1" x14ac:dyDescent="0.25">
      <c r="A70" s="1">
        <v>2013</v>
      </c>
      <c r="B70" s="7" t="s">
        <v>152</v>
      </c>
      <c r="C70" s="53">
        <f>D70-0.1</f>
        <v>257.89999999999998</v>
      </c>
      <c r="D70" s="92" t="s">
        <v>604</v>
      </c>
      <c r="E70" s="28">
        <f>F70-0.1</f>
        <v>257.89999999999998</v>
      </c>
      <c r="F70" s="96" t="s">
        <v>604</v>
      </c>
      <c r="G70" s="15">
        <f>H70+19.8</f>
        <v>179.70000000000002</v>
      </c>
      <c r="H70" s="24">
        <v>159.9</v>
      </c>
      <c r="I70" s="29">
        <f>J70+19.8</f>
        <v>203.10000000000002</v>
      </c>
      <c r="J70" s="25">
        <v>183.3</v>
      </c>
      <c r="K70" s="15">
        <f>L70-4.3</f>
        <v>166.79999999999998</v>
      </c>
      <c r="L70" s="16">
        <v>171.1</v>
      </c>
      <c r="M70" s="29">
        <f>N70-4.3</f>
        <v>166.79999999999998</v>
      </c>
      <c r="N70" s="18">
        <v>171.1</v>
      </c>
      <c r="O70" s="15">
        <f t="shared" si="69"/>
        <v>134.6</v>
      </c>
      <c r="P70" s="16">
        <v>134.9</v>
      </c>
      <c r="Q70" s="29">
        <f t="shared" si="70"/>
        <v>134.6</v>
      </c>
      <c r="R70" s="18">
        <v>134.9</v>
      </c>
      <c r="S70" s="15">
        <v>169.6</v>
      </c>
      <c r="T70" s="21">
        <v>154.19999999999999</v>
      </c>
      <c r="U70" s="29">
        <v>171.8</v>
      </c>
      <c r="V70" s="22">
        <v>156.4</v>
      </c>
      <c r="W70" s="15">
        <f>X70+17.5</f>
        <v>191.5</v>
      </c>
      <c r="X70" s="24">
        <v>174</v>
      </c>
      <c r="Y70" s="29">
        <f>Z70+17.5</f>
        <v>191.5</v>
      </c>
      <c r="Z70" s="25">
        <v>174</v>
      </c>
      <c r="AA70" s="15">
        <f>AB70+17.6</f>
        <v>166.5</v>
      </c>
      <c r="AB70" s="24">
        <v>148.9</v>
      </c>
      <c r="AC70" s="29">
        <f>AD70+17.6</f>
        <v>182.1</v>
      </c>
      <c r="AD70" s="25">
        <v>164.5</v>
      </c>
      <c r="AE70" s="15">
        <f>AF70</f>
        <v>237.7</v>
      </c>
      <c r="AF70" s="19">
        <v>237.7</v>
      </c>
      <c r="AG70" s="29">
        <f>AH70</f>
        <v>237.7</v>
      </c>
      <c r="AH70" s="20">
        <v>237.7</v>
      </c>
      <c r="AI70" s="53">
        <f>AJ70-0.2</f>
        <v>270.2</v>
      </c>
      <c r="AJ70" s="83" t="s">
        <v>448</v>
      </c>
      <c r="AK70" s="28">
        <f>AL70-0.2</f>
        <v>270.2</v>
      </c>
      <c r="AL70" s="55">
        <v>270.39999999999998</v>
      </c>
      <c r="AM70" s="15">
        <f>AN70-0.2</f>
        <v>250.4</v>
      </c>
      <c r="AN70" s="21">
        <v>250.6</v>
      </c>
      <c r="AO70" s="29">
        <f>AP70-0.2</f>
        <v>251.60000000000002</v>
      </c>
      <c r="AP70" s="22">
        <v>251.8</v>
      </c>
      <c r="AQ70" s="15">
        <f t="shared" si="71"/>
        <v>166.8</v>
      </c>
      <c r="AR70" s="16">
        <v>166.9</v>
      </c>
      <c r="AS70" s="29">
        <f t="shared" si="72"/>
        <v>166.8</v>
      </c>
      <c r="AT70" s="18">
        <v>166.9</v>
      </c>
      <c r="AU70" s="15">
        <f>AV70+17.7</f>
        <v>192.1</v>
      </c>
      <c r="AV70" s="54">
        <v>174.4</v>
      </c>
      <c r="AW70" s="29">
        <f>AX70+17.7</f>
        <v>196.2</v>
      </c>
      <c r="AX70" s="55">
        <v>178.5</v>
      </c>
      <c r="AY70" s="15">
        <f>AZ70-0.1</f>
        <v>255.4</v>
      </c>
      <c r="AZ70" s="16">
        <v>255.5</v>
      </c>
      <c r="BA70" s="29">
        <f>BB70-0.1</f>
        <v>259.2</v>
      </c>
      <c r="BB70" s="18">
        <v>259.3</v>
      </c>
      <c r="BC70" s="15">
        <f t="shared" si="73"/>
        <v>174.39999999999998</v>
      </c>
      <c r="BD70" s="16">
        <v>174.7</v>
      </c>
      <c r="BE70" s="29">
        <f t="shared" si="74"/>
        <v>179.5</v>
      </c>
      <c r="BF70" s="18">
        <v>179.8</v>
      </c>
      <c r="BG70" s="15">
        <f>BH70+0.5</f>
        <v>130.1</v>
      </c>
      <c r="BH70" s="16">
        <v>129.6</v>
      </c>
      <c r="BI70" s="29">
        <f>BJ70+0.5</f>
        <v>137.69999999999999</v>
      </c>
      <c r="BJ70" s="18">
        <v>137.19999999999999</v>
      </c>
      <c r="BK70" s="3"/>
    </row>
    <row r="71" spans="1:65" s="1" customFormat="1" ht="15" customHeight="1" x14ac:dyDescent="0.25">
      <c r="A71" s="1">
        <v>2013</v>
      </c>
      <c r="B71" s="7" t="s">
        <v>153</v>
      </c>
      <c r="C71" s="15">
        <f>D71-17.3</f>
        <v>272</v>
      </c>
      <c r="D71" s="21">
        <v>289.3</v>
      </c>
      <c r="E71" s="29">
        <f>F71-17.3</f>
        <v>272</v>
      </c>
      <c r="F71" s="22">
        <v>289.3</v>
      </c>
      <c r="G71" s="15">
        <f>H71+20.9</f>
        <v>194.5</v>
      </c>
      <c r="H71" s="24">
        <v>173.6</v>
      </c>
      <c r="I71" s="29">
        <f>J71+20.9</f>
        <v>194.5</v>
      </c>
      <c r="J71" s="25">
        <v>173.6</v>
      </c>
      <c r="K71" s="15">
        <f>L71-0.1</f>
        <v>150.9</v>
      </c>
      <c r="L71" s="16">
        <v>151</v>
      </c>
      <c r="M71" s="29">
        <f>N71-0.1</f>
        <v>154.80000000000001</v>
      </c>
      <c r="N71" s="18">
        <v>154.9</v>
      </c>
      <c r="O71" s="15">
        <f t="shared" si="69"/>
        <v>134.5</v>
      </c>
      <c r="P71" s="16">
        <v>134.80000000000001</v>
      </c>
      <c r="Q71" s="29">
        <f t="shared" si="70"/>
        <v>134.5</v>
      </c>
      <c r="R71" s="18">
        <v>134.80000000000001</v>
      </c>
      <c r="S71" s="15">
        <v>161.1</v>
      </c>
      <c r="T71" s="21">
        <v>145.69999999999999</v>
      </c>
      <c r="U71" s="29">
        <v>165.3</v>
      </c>
      <c r="V71" s="22">
        <v>149.9</v>
      </c>
      <c r="W71" s="15">
        <f>X71+17.4</f>
        <v>192.3</v>
      </c>
      <c r="X71" s="24">
        <v>174.9</v>
      </c>
      <c r="Y71" s="29">
        <f>Z71+17.4</f>
        <v>211.9</v>
      </c>
      <c r="Z71" s="25">
        <v>194.5</v>
      </c>
      <c r="AA71" s="15">
        <f>AB71+17.9</f>
        <v>146.80000000000001</v>
      </c>
      <c r="AB71" s="24">
        <v>128.9</v>
      </c>
      <c r="AC71" s="29">
        <f>AD71+17.9</f>
        <v>166.3</v>
      </c>
      <c r="AD71" s="25">
        <v>148.4</v>
      </c>
      <c r="AE71" s="15">
        <f>AF71-0.2</f>
        <v>237.5</v>
      </c>
      <c r="AF71" s="19">
        <v>237.7</v>
      </c>
      <c r="AG71" s="29">
        <f>AH71-0.2</f>
        <v>241.5</v>
      </c>
      <c r="AH71" s="20">
        <v>241.7</v>
      </c>
      <c r="AI71" s="15">
        <f>AJ71+0.4</f>
        <v>270</v>
      </c>
      <c r="AJ71" s="16">
        <v>269.60000000000002</v>
      </c>
      <c r="AK71" s="29">
        <f>AL71+0.4</f>
        <v>270</v>
      </c>
      <c r="AL71" s="18">
        <v>269.60000000000002</v>
      </c>
      <c r="AM71" s="15">
        <f>AN71-0.3</f>
        <v>251.39999999999998</v>
      </c>
      <c r="AN71" s="16">
        <v>251.7</v>
      </c>
      <c r="AO71" s="29">
        <f>AP71-0.3</f>
        <v>252.6</v>
      </c>
      <c r="AP71" s="18">
        <v>252.9</v>
      </c>
      <c r="AQ71" s="15">
        <f t="shared" si="71"/>
        <v>166.8</v>
      </c>
      <c r="AR71" s="16">
        <v>166.9</v>
      </c>
      <c r="AS71" s="29">
        <f t="shared" si="72"/>
        <v>166.8</v>
      </c>
      <c r="AT71" s="18">
        <v>166.9</v>
      </c>
      <c r="AU71" s="15">
        <f>AV71+16.7</f>
        <v>199.5</v>
      </c>
      <c r="AV71" s="54">
        <v>182.8</v>
      </c>
      <c r="AW71" s="29">
        <f>AX71+16.7</f>
        <v>203.7</v>
      </c>
      <c r="AX71" s="55">
        <v>187</v>
      </c>
      <c r="AY71" s="15">
        <f>AZ71+0.1</f>
        <v>257.40000000000003</v>
      </c>
      <c r="AZ71" s="21">
        <v>257.3</v>
      </c>
      <c r="BA71" s="29">
        <f>BB71+0.1</f>
        <v>259.3</v>
      </c>
      <c r="BB71" s="22">
        <v>259.2</v>
      </c>
      <c r="BC71" s="15">
        <f t="shared" si="73"/>
        <v>174.39999999999998</v>
      </c>
      <c r="BD71" s="16">
        <v>174.7</v>
      </c>
      <c r="BE71" s="29">
        <f t="shared" si="74"/>
        <v>179.2</v>
      </c>
      <c r="BF71" s="18">
        <v>179.5</v>
      </c>
      <c r="BG71" s="15">
        <f>BH71+0.5</f>
        <v>118.6</v>
      </c>
      <c r="BH71" s="16">
        <v>118.1</v>
      </c>
      <c r="BI71" s="29">
        <f>BJ71+0.5</f>
        <v>131.9</v>
      </c>
      <c r="BJ71" s="18">
        <v>131.4</v>
      </c>
      <c r="BK71" s="3"/>
    </row>
    <row r="72" spans="1:65" s="1" customFormat="1" ht="15" customHeight="1" x14ac:dyDescent="0.25">
      <c r="A72" s="1">
        <v>2013</v>
      </c>
      <c r="B72" s="7" t="s">
        <v>154</v>
      </c>
      <c r="C72" s="15">
        <f>D72+0.2</f>
        <v>262</v>
      </c>
      <c r="D72" s="54" t="s">
        <v>646</v>
      </c>
      <c r="E72" s="29">
        <f>F72+0.2</f>
        <v>299.89999999999998</v>
      </c>
      <c r="F72" s="55" t="s">
        <v>647</v>
      </c>
      <c r="G72" s="15">
        <f>H72+20.9</f>
        <v>174.9</v>
      </c>
      <c r="H72" s="24">
        <v>154</v>
      </c>
      <c r="I72" s="29">
        <f>J72+20.9</f>
        <v>176.8</v>
      </c>
      <c r="J72" s="25">
        <v>155.9</v>
      </c>
      <c r="K72" s="15">
        <f>L72-0.1</f>
        <v>152.9</v>
      </c>
      <c r="L72" s="16">
        <v>153</v>
      </c>
      <c r="M72" s="29">
        <f>N72-0.1</f>
        <v>156.9</v>
      </c>
      <c r="N72" s="18">
        <v>157</v>
      </c>
      <c r="O72" s="15">
        <f t="shared" si="69"/>
        <v>134.5</v>
      </c>
      <c r="P72" s="16">
        <v>134.80000000000001</v>
      </c>
      <c r="Q72" s="29">
        <f t="shared" si="70"/>
        <v>134.5</v>
      </c>
      <c r="R72" s="18">
        <v>134.80000000000001</v>
      </c>
      <c r="S72" s="15">
        <v>156.80000000000001</v>
      </c>
      <c r="T72" s="21">
        <v>141.4</v>
      </c>
      <c r="U72" s="29">
        <v>156.80000000000001</v>
      </c>
      <c r="V72" s="22">
        <v>141.4</v>
      </c>
      <c r="W72" s="15">
        <f>X72+17.4</f>
        <v>176.3</v>
      </c>
      <c r="X72" s="24">
        <v>158.9</v>
      </c>
      <c r="Y72" s="29">
        <f>Z72+17.4</f>
        <v>176.3</v>
      </c>
      <c r="Z72" s="25">
        <v>158.9</v>
      </c>
      <c r="AA72" s="15">
        <f>AB72+17.9</f>
        <v>164.6</v>
      </c>
      <c r="AB72" s="24">
        <v>146.69999999999999</v>
      </c>
      <c r="AC72" s="29">
        <f>AD72+17.9</f>
        <v>166.70000000000002</v>
      </c>
      <c r="AD72" s="25">
        <v>148.80000000000001</v>
      </c>
      <c r="AE72" s="15">
        <f>AF72-0.2</f>
        <v>248.20000000000002</v>
      </c>
      <c r="AF72" s="19">
        <v>248.4</v>
      </c>
      <c r="AG72" s="29">
        <f>AH72-0.2</f>
        <v>250.3</v>
      </c>
      <c r="AH72" s="20">
        <v>250.5</v>
      </c>
      <c r="AI72" s="15">
        <f>AJ72+0.4</f>
        <v>270</v>
      </c>
      <c r="AJ72" s="16">
        <v>269.60000000000002</v>
      </c>
      <c r="AK72" s="29">
        <f>AL72+0.4</f>
        <v>270</v>
      </c>
      <c r="AL72" s="18">
        <v>269.60000000000002</v>
      </c>
      <c r="AM72" s="15">
        <f>AN72-0.3</f>
        <v>250.39999999999998</v>
      </c>
      <c r="AN72" s="16">
        <v>250.7</v>
      </c>
      <c r="AO72" s="29">
        <f>AP72-0.3</f>
        <v>250.39999999999998</v>
      </c>
      <c r="AP72" s="18">
        <v>250.7</v>
      </c>
      <c r="AQ72" s="15">
        <f t="shared" si="71"/>
        <v>166.70000000000002</v>
      </c>
      <c r="AR72" s="16">
        <v>166.8</v>
      </c>
      <c r="AS72" s="29">
        <f t="shared" si="72"/>
        <v>166.70000000000002</v>
      </c>
      <c r="AT72" s="18">
        <v>166.8</v>
      </c>
      <c r="AU72" s="15">
        <f>AV72+16.7</f>
        <v>191</v>
      </c>
      <c r="AV72" s="54">
        <v>174.3</v>
      </c>
      <c r="AW72" s="29">
        <f>AX72+16.7</f>
        <v>216.39999999999998</v>
      </c>
      <c r="AX72" s="55">
        <v>199.7</v>
      </c>
      <c r="AY72" s="15">
        <f>AZ72+0.1</f>
        <v>255.4</v>
      </c>
      <c r="AZ72" s="21">
        <v>255.3</v>
      </c>
      <c r="BA72" s="29">
        <f>BB72+0.1</f>
        <v>255.4</v>
      </c>
      <c r="BB72" s="22">
        <v>255.3</v>
      </c>
      <c r="BC72" s="15">
        <f t="shared" si="73"/>
        <v>174.29999999999998</v>
      </c>
      <c r="BD72" s="16">
        <v>174.6</v>
      </c>
      <c r="BE72" s="29">
        <f t="shared" si="74"/>
        <v>174.29999999999998</v>
      </c>
      <c r="BF72" s="18">
        <v>174.6</v>
      </c>
      <c r="BG72" s="15">
        <f>BH72+0.5</f>
        <v>106.7</v>
      </c>
      <c r="BH72" s="16">
        <v>106.2</v>
      </c>
      <c r="BI72" s="29">
        <f>BJ72+0.5</f>
        <v>147.5</v>
      </c>
      <c r="BJ72" s="18">
        <v>147</v>
      </c>
      <c r="BK72" s="3"/>
    </row>
    <row r="73" spans="1:65" s="1" customFormat="1" ht="15" customHeight="1" x14ac:dyDescent="0.25">
      <c r="A73" s="1">
        <v>2013</v>
      </c>
      <c r="B73" s="1" t="s">
        <v>155</v>
      </c>
      <c r="C73" s="53">
        <f>D73-0.1</f>
        <v>255.6</v>
      </c>
      <c r="D73" s="92" t="s">
        <v>605</v>
      </c>
      <c r="E73" s="28">
        <f>F73-0.1</f>
        <v>272.79999999999995</v>
      </c>
      <c r="F73" s="55">
        <v>272.89999999999998</v>
      </c>
      <c r="G73" s="15">
        <f>H73+19.8</f>
        <v>175.9</v>
      </c>
      <c r="H73" s="24">
        <v>156.1</v>
      </c>
      <c r="I73" s="29">
        <f>J73+19.8</f>
        <v>183.70000000000002</v>
      </c>
      <c r="J73" s="25">
        <v>163.9</v>
      </c>
      <c r="K73" s="15">
        <f>L73-4.3</f>
        <v>156.1</v>
      </c>
      <c r="L73" s="16">
        <v>160.4</v>
      </c>
      <c r="M73" s="29">
        <f>N73-4.3</f>
        <v>164.7</v>
      </c>
      <c r="N73" s="18">
        <v>169</v>
      </c>
      <c r="O73" s="15">
        <f t="shared" si="69"/>
        <v>134.5</v>
      </c>
      <c r="P73" s="16">
        <v>134.80000000000001</v>
      </c>
      <c r="Q73" s="29">
        <f t="shared" si="70"/>
        <v>134.5</v>
      </c>
      <c r="R73" s="18">
        <v>134.80000000000001</v>
      </c>
      <c r="S73" s="15">
        <v>171.6</v>
      </c>
      <c r="T73" s="21">
        <v>156.19999999999999</v>
      </c>
      <c r="U73" s="29">
        <v>178.1</v>
      </c>
      <c r="V73" s="22">
        <v>162.69999999999999</v>
      </c>
      <c r="W73" s="15">
        <f>X73+17.5</f>
        <v>165.5</v>
      </c>
      <c r="X73" s="24">
        <v>148</v>
      </c>
      <c r="Y73" s="29">
        <f>Z73+17.5</f>
        <v>183.7</v>
      </c>
      <c r="Z73" s="25">
        <v>166.2</v>
      </c>
      <c r="AA73" s="15">
        <f>AB73+17.6</f>
        <v>166.4</v>
      </c>
      <c r="AB73" s="24">
        <v>148.80000000000001</v>
      </c>
      <c r="AC73" s="29">
        <f>AD73+17.6</f>
        <v>168.2</v>
      </c>
      <c r="AD73" s="25">
        <v>150.6</v>
      </c>
      <c r="AE73" s="15">
        <f>AF73</f>
        <v>241.9</v>
      </c>
      <c r="AF73" s="19">
        <v>241.9</v>
      </c>
      <c r="AG73" s="29">
        <f>AH73</f>
        <v>252.6</v>
      </c>
      <c r="AH73" s="20">
        <v>252.6</v>
      </c>
      <c r="AI73" s="85">
        <v>270.39999999999998</v>
      </c>
      <c r="AJ73" s="68">
        <v>253</v>
      </c>
      <c r="AK73" s="72">
        <v>270.39999999999998</v>
      </c>
      <c r="AL73" s="70">
        <v>253</v>
      </c>
      <c r="AM73" s="15">
        <f>AN73-0.2</f>
        <v>250.5</v>
      </c>
      <c r="AN73" s="21">
        <v>250.7</v>
      </c>
      <c r="AO73" s="29">
        <f>AP73-0.2</f>
        <v>250.5</v>
      </c>
      <c r="AP73" s="22">
        <v>250.7</v>
      </c>
      <c r="AQ73" s="15">
        <f t="shared" si="71"/>
        <v>168.6</v>
      </c>
      <c r="AR73" s="16" t="s">
        <v>554</v>
      </c>
      <c r="AS73" s="29">
        <f t="shared" si="72"/>
        <v>168.6</v>
      </c>
      <c r="AT73" s="18" t="s">
        <v>554</v>
      </c>
      <c r="AU73" s="15">
        <f>AV73+17.7</f>
        <v>200.39999999999998</v>
      </c>
      <c r="AV73" s="54">
        <v>182.7</v>
      </c>
      <c r="AW73" s="29">
        <f>AX73+17.7</f>
        <v>202.6</v>
      </c>
      <c r="AX73" s="55">
        <v>184.9</v>
      </c>
      <c r="AY73" s="15">
        <f>AZ73-0.1</f>
        <v>257.29999999999995</v>
      </c>
      <c r="AZ73" s="16">
        <v>257.39999999999998</v>
      </c>
      <c r="BA73" s="29">
        <f>BB73-0.1</f>
        <v>261.09999999999997</v>
      </c>
      <c r="BB73" s="18">
        <v>261.2</v>
      </c>
      <c r="BC73" s="15">
        <f t="shared" si="73"/>
        <v>179.39999999999998</v>
      </c>
      <c r="BD73" s="16">
        <v>179.7</v>
      </c>
      <c r="BE73" s="29">
        <f t="shared" si="74"/>
        <v>179.39999999999998</v>
      </c>
      <c r="BF73" s="18">
        <v>179.7</v>
      </c>
      <c r="BG73" s="80">
        <f>BH73+18</f>
        <v>113.8</v>
      </c>
      <c r="BH73" s="21">
        <v>95.8</v>
      </c>
      <c r="BI73" s="24">
        <f>BJ73+18</f>
        <v>135.69999999999999</v>
      </c>
      <c r="BJ73" s="22">
        <v>117.7</v>
      </c>
      <c r="BK73" s="3"/>
    </row>
    <row r="74" spans="1:65" s="1" customFormat="1" ht="15" customHeight="1" x14ac:dyDescent="0.25">
      <c r="A74" s="1">
        <v>2013</v>
      </c>
      <c r="B74" s="7" t="s">
        <v>156</v>
      </c>
      <c r="C74" s="53">
        <f>D74-0.1</f>
        <v>264.2</v>
      </c>
      <c r="D74" s="92" t="s">
        <v>606</v>
      </c>
      <c r="E74" s="28">
        <f>F74-0.1</f>
        <v>274.59999999999997</v>
      </c>
      <c r="F74" s="55">
        <v>274.7</v>
      </c>
      <c r="G74" s="15">
        <f>H74+19.8</f>
        <v>177.70000000000002</v>
      </c>
      <c r="H74" s="24">
        <v>157.9</v>
      </c>
      <c r="I74" s="29">
        <f>J74+19.8</f>
        <v>177.70000000000002</v>
      </c>
      <c r="J74" s="25">
        <v>157.9</v>
      </c>
      <c r="K74" s="15">
        <f>L74-4.3</f>
        <v>158.29999999999998</v>
      </c>
      <c r="L74" s="16">
        <v>162.6</v>
      </c>
      <c r="M74" s="29">
        <f>N74-4.3</f>
        <v>160.39999999999998</v>
      </c>
      <c r="N74" s="18">
        <v>164.7</v>
      </c>
      <c r="O74" s="15">
        <f t="shared" si="69"/>
        <v>136.69999999999999</v>
      </c>
      <c r="P74" s="16">
        <v>137</v>
      </c>
      <c r="Q74" s="29">
        <f t="shared" si="70"/>
        <v>136.69999999999999</v>
      </c>
      <c r="R74" s="18">
        <v>137</v>
      </c>
      <c r="S74" s="15">
        <v>161</v>
      </c>
      <c r="T74" s="21">
        <v>145.6</v>
      </c>
      <c r="U74" s="29">
        <v>167.4</v>
      </c>
      <c r="V74" s="22">
        <v>152</v>
      </c>
      <c r="W74" s="67">
        <f>X74+17.5</f>
        <v>177.5</v>
      </c>
      <c r="X74" s="72">
        <v>160</v>
      </c>
      <c r="Y74" s="84">
        <f>Z74+17.5</f>
        <v>191.6</v>
      </c>
      <c r="Z74" s="73">
        <v>174.1</v>
      </c>
      <c r="AA74" s="15">
        <f>AB74+17.6</f>
        <v>166.29999999999998</v>
      </c>
      <c r="AB74" s="24">
        <v>148.69999999999999</v>
      </c>
      <c r="AC74" s="29">
        <f>AD74+17.6</f>
        <v>166.29999999999998</v>
      </c>
      <c r="AD74" s="25">
        <v>148.69999999999999</v>
      </c>
      <c r="AE74" s="15">
        <f>AF74</f>
        <v>250.5</v>
      </c>
      <c r="AF74" s="19">
        <v>250.5</v>
      </c>
      <c r="AG74" s="29">
        <f>AH74</f>
        <v>264.7</v>
      </c>
      <c r="AH74" s="20">
        <v>264.7</v>
      </c>
      <c r="AI74" s="85">
        <v>270.39999999999998</v>
      </c>
      <c r="AJ74" s="68">
        <v>253</v>
      </c>
      <c r="AK74" s="72">
        <v>274.29999999999995</v>
      </c>
      <c r="AL74" s="70">
        <v>256.89999999999998</v>
      </c>
      <c r="AM74" s="15">
        <f>AN74-0.3</f>
        <v>250.5</v>
      </c>
      <c r="AN74" s="16">
        <v>250.8</v>
      </c>
      <c r="AO74" s="29">
        <f>AP74-0.3</f>
        <v>250.5</v>
      </c>
      <c r="AP74" s="18">
        <v>250.8</v>
      </c>
      <c r="AQ74" s="15">
        <f t="shared" si="71"/>
        <v>166.70000000000002</v>
      </c>
      <c r="AR74" s="16">
        <v>166.8</v>
      </c>
      <c r="AS74" s="29">
        <f t="shared" si="72"/>
        <v>167.70000000000002</v>
      </c>
      <c r="AT74" s="18">
        <v>167.8</v>
      </c>
      <c r="AU74" s="15">
        <f>AV74+17.7</f>
        <v>192.1</v>
      </c>
      <c r="AV74" s="54">
        <v>174.4</v>
      </c>
      <c r="AW74" s="29">
        <f>AX74+17.7</f>
        <v>192.1</v>
      </c>
      <c r="AX74" s="55">
        <v>174.4</v>
      </c>
      <c r="AY74" s="15">
        <f>AZ74-0.1</f>
        <v>255.4</v>
      </c>
      <c r="AZ74" s="16">
        <v>255.5</v>
      </c>
      <c r="BA74" s="29">
        <f>BB74-0.1</f>
        <v>255.4</v>
      </c>
      <c r="BB74" s="18">
        <v>255.5</v>
      </c>
      <c r="BC74" s="15">
        <f t="shared" si="73"/>
        <v>174.29999999999998</v>
      </c>
      <c r="BD74" s="16">
        <v>174.6</v>
      </c>
      <c r="BE74" s="29">
        <f t="shared" si="74"/>
        <v>179.29999999999998</v>
      </c>
      <c r="BF74" s="18">
        <v>179.6</v>
      </c>
      <c r="BG74" s="80">
        <f>BH74+18</f>
        <v>121.9</v>
      </c>
      <c r="BH74" s="21">
        <v>103.9</v>
      </c>
      <c r="BI74" s="24">
        <f>BJ74+18</f>
        <v>158.69999999999999</v>
      </c>
      <c r="BJ74" s="22">
        <v>140.69999999999999</v>
      </c>
      <c r="BK74" s="3"/>
    </row>
    <row r="75" spans="1:65" s="1" customFormat="1" ht="15" customHeight="1" x14ac:dyDescent="0.25">
      <c r="A75" s="1">
        <v>2013</v>
      </c>
      <c r="B75" s="7" t="s">
        <v>157</v>
      </c>
      <c r="C75" s="53">
        <f>D75-0.1</f>
        <v>253.70000000000002</v>
      </c>
      <c r="D75" s="92" t="s">
        <v>607</v>
      </c>
      <c r="E75" s="28">
        <f>F75-0.1</f>
        <v>266.2</v>
      </c>
      <c r="F75" s="55">
        <v>266.3</v>
      </c>
      <c r="G75" s="15">
        <f>H75+19.8</f>
        <v>177.8</v>
      </c>
      <c r="H75" s="24">
        <v>158</v>
      </c>
      <c r="I75" s="29">
        <f>J75+19.8</f>
        <v>187.60000000000002</v>
      </c>
      <c r="J75" s="25">
        <v>167.8</v>
      </c>
      <c r="K75" s="15">
        <f>L75-4.3</f>
        <v>149.69999999999999</v>
      </c>
      <c r="L75" s="16">
        <v>154</v>
      </c>
      <c r="M75" s="29">
        <f>N75-4.3</f>
        <v>158.19999999999999</v>
      </c>
      <c r="N75" s="18">
        <v>162.5</v>
      </c>
      <c r="O75" s="15">
        <f t="shared" si="69"/>
        <v>132.5</v>
      </c>
      <c r="P75" s="16">
        <v>132.80000000000001</v>
      </c>
      <c r="Q75" s="29">
        <f t="shared" si="70"/>
        <v>134.6</v>
      </c>
      <c r="R75" s="18">
        <v>134.9</v>
      </c>
      <c r="S75" s="15">
        <v>169.6</v>
      </c>
      <c r="T75" s="21">
        <v>154.19999999999999</v>
      </c>
      <c r="U75" s="29">
        <v>176</v>
      </c>
      <c r="V75" s="22">
        <v>160.6</v>
      </c>
      <c r="W75" s="15">
        <f>X75+17.5</f>
        <v>191.6</v>
      </c>
      <c r="X75" s="24">
        <v>174.1</v>
      </c>
      <c r="Y75" s="29">
        <f>Z75+17.5</f>
        <v>207.2</v>
      </c>
      <c r="Z75" s="25">
        <v>189.7</v>
      </c>
      <c r="AA75" s="15">
        <f>AB75+17.6</f>
        <v>164.2</v>
      </c>
      <c r="AB75" s="24">
        <v>146.6</v>
      </c>
      <c r="AC75" s="29">
        <f>AD75+17.6</f>
        <v>170.29999999999998</v>
      </c>
      <c r="AD75" s="25">
        <v>152.69999999999999</v>
      </c>
      <c r="AE75" s="15">
        <f>AF75</f>
        <v>250.5</v>
      </c>
      <c r="AF75" s="19">
        <v>250.5</v>
      </c>
      <c r="AG75" s="29">
        <f>AH75</f>
        <v>252.7</v>
      </c>
      <c r="AH75" s="20">
        <v>252.7</v>
      </c>
      <c r="AI75" s="85">
        <v>270.39999999999998</v>
      </c>
      <c r="AJ75" s="68">
        <v>253</v>
      </c>
      <c r="AK75" s="72">
        <v>270.39999999999998</v>
      </c>
      <c r="AL75" s="70">
        <v>253</v>
      </c>
      <c r="AM75" s="15">
        <f>AN75-0.3</f>
        <v>250.5</v>
      </c>
      <c r="AN75" s="16">
        <v>250.8</v>
      </c>
      <c r="AO75" s="29">
        <f>AP75-0.3</f>
        <v>252.5</v>
      </c>
      <c r="AP75" s="18">
        <v>252.8</v>
      </c>
      <c r="AQ75" s="15">
        <f t="shared" si="71"/>
        <v>166.8</v>
      </c>
      <c r="AR75" s="16">
        <v>166.9</v>
      </c>
      <c r="AS75" s="29">
        <f t="shared" si="72"/>
        <v>166.8</v>
      </c>
      <c r="AT75" s="18">
        <v>166.9</v>
      </c>
      <c r="AU75" s="15">
        <f>AV75+17.7</f>
        <v>187.89999999999998</v>
      </c>
      <c r="AV75" s="54">
        <v>170.2</v>
      </c>
      <c r="AW75" s="29">
        <f>AX75+17.7</f>
        <v>192.1</v>
      </c>
      <c r="AX75" s="55">
        <v>174.4</v>
      </c>
      <c r="AY75" s="15">
        <f>AZ75-0.1</f>
        <v>255.5</v>
      </c>
      <c r="AZ75" s="16">
        <v>255.6</v>
      </c>
      <c r="BA75" s="29">
        <f>BB75-0.1</f>
        <v>261.2</v>
      </c>
      <c r="BB75" s="18">
        <v>261.3</v>
      </c>
      <c r="BC75" s="15">
        <f t="shared" si="73"/>
        <v>174.5</v>
      </c>
      <c r="BD75" s="16">
        <v>174.8</v>
      </c>
      <c r="BE75" s="29">
        <f t="shared" si="74"/>
        <v>179.5</v>
      </c>
      <c r="BF75" s="18">
        <v>179.8</v>
      </c>
      <c r="BG75" s="80">
        <f>BH75+18</f>
        <v>133.9</v>
      </c>
      <c r="BH75" s="21">
        <v>115.9</v>
      </c>
      <c r="BI75" s="24">
        <f>BJ75+18</f>
        <v>154.9</v>
      </c>
      <c r="BJ75" s="22">
        <v>136.9</v>
      </c>
      <c r="BK75" s="3"/>
    </row>
    <row r="76" spans="1:65" s="1" customFormat="1" ht="15" customHeight="1" x14ac:dyDescent="0.25">
      <c r="A76" s="1">
        <v>2013</v>
      </c>
      <c r="B76" s="7" t="s">
        <v>158</v>
      </c>
      <c r="C76" s="53">
        <f>D76-0.1</f>
        <v>287.2</v>
      </c>
      <c r="D76" s="92" t="s">
        <v>608</v>
      </c>
      <c r="E76" s="28">
        <f>F76-0.1</f>
        <v>303.89999999999998</v>
      </c>
      <c r="F76" s="55">
        <v>304</v>
      </c>
      <c r="G76" s="15">
        <f>H76+19.8</f>
        <v>173.8</v>
      </c>
      <c r="H76" s="24">
        <v>154</v>
      </c>
      <c r="I76" s="29">
        <f>J76+19.8</f>
        <v>183.8</v>
      </c>
      <c r="J76" s="25">
        <v>164</v>
      </c>
      <c r="K76" s="15">
        <f>L76-4.3</f>
        <v>160.39999999999998</v>
      </c>
      <c r="L76" s="16">
        <v>164.7</v>
      </c>
      <c r="M76" s="29">
        <f>N76-4.3</f>
        <v>160.39999999999998</v>
      </c>
      <c r="N76" s="18">
        <v>164.7</v>
      </c>
      <c r="O76" s="15">
        <f t="shared" si="69"/>
        <v>134.5</v>
      </c>
      <c r="P76" s="16">
        <v>134.80000000000001</v>
      </c>
      <c r="Q76" s="29">
        <f t="shared" si="70"/>
        <v>136.6</v>
      </c>
      <c r="R76" s="18">
        <v>136.9</v>
      </c>
      <c r="S76" s="15">
        <v>156.80000000000001</v>
      </c>
      <c r="T76" s="21">
        <v>141.4</v>
      </c>
      <c r="U76" s="29">
        <f>V76+15.4</f>
        <v>161.1</v>
      </c>
      <c r="V76" s="22">
        <v>145.69999999999999</v>
      </c>
      <c r="W76" s="15">
        <f>X76+17.5</f>
        <v>179.8</v>
      </c>
      <c r="X76" s="24">
        <v>162.30000000000001</v>
      </c>
      <c r="Y76" s="29">
        <f>Z76+17.5</f>
        <v>179.8</v>
      </c>
      <c r="Z76" s="25">
        <v>162.30000000000001</v>
      </c>
      <c r="AA76" s="15">
        <f>AB76+17.6</f>
        <v>166.29999999999998</v>
      </c>
      <c r="AB76" s="24">
        <v>148.69999999999999</v>
      </c>
      <c r="AC76" s="29">
        <f>AD76+17.6</f>
        <v>168.29999999999998</v>
      </c>
      <c r="AD76" s="25">
        <v>150.69999999999999</v>
      </c>
      <c r="AE76" s="67">
        <f>AF76</f>
        <v>250.6</v>
      </c>
      <c r="AF76" s="74">
        <v>250.6</v>
      </c>
      <c r="AG76" s="84">
        <f>AH76</f>
        <v>252.6</v>
      </c>
      <c r="AH76" s="75">
        <v>252.6</v>
      </c>
      <c r="AI76" s="85">
        <v>270.39999999999998</v>
      </c>
      <c r="AJ76" s="68">
        <v>253</v>
      </c>
      <c r="AK76" s="72">
        <v>270.39999999999998</v>
      </c>
      <c r="AL76" s="70">
        <v>253</v>
      </c>
      <c r="AM76" s="15">
        <f>AN76-0.3</f>
        <v>251.5</v>
      </c>
      <c r="AN76" s="16">
        <v>251.8</v>
      </c>
      <c r="AO76" s="29">
        <f>AP76-0.3</f>
        <v>252.5</v>
      </c>
      <c r="AP76" s="18">
        <v>252.8</v>
      </c>
      <c r="AQ76" s="15">
        <f t="shared" si="71"/>
        <v>166.8</v>
      </c>
      <c r="AR76" s="16">
        <v>166.9</v>
      </c>
      <c r="AS76" s="29">
        <f t="shared" si="72"/>
        <v>166.8</v>
      </c>
      <c r="AT76" s="18">
        <v>166.9</v>
      </c>
      <c r="AU76" s="15">
        <f>AV76+17.7</f>
        <v>183.6</v>
      </c>
      <c r="AV76" s="54">
        <v>165.9</v>
      </c>
      <c r="AW76" s="29">
        <f>AX76+17.7</f>
        <v>192.1</v>
      </c>
      <c r="AX76" s="55">
        <v>174.4</v>
      </c>
      <c r="AY76" s="15">
        <f>AZ76-0.1</f>
        <v>253.4</v>
      </c>
      <c r="AZ76" s="16">
        <v>253.5</v>
      </c>
      <c r="BA76" s="29">
        <f>BB76-0.1</f>
        <v>266.89999999999998</v>
      </c>
      <c r="BB76" s="18">
        <v>267</v>
      </c>
      <c r="BC76" s="15">
        <f t="shared" si="73"/>
        <v>174.5</v>
      </c>
      <c r="BD76" s="16">
        <v>174.8</v>
      </c>
      <c r="BE76" s="29">
        <f t="shared" si="74"/>
        <v>179.29999999999998</v>
      </c>
      <c r="BF76" s="18">
        <v>179.6</v>
      </c>
      <c r="BG76" s="80">
        <f>BH76+18</f>
        <v>135.80000000000001</v>
      </c>
      <c r="BH76" s="21">
        <v>117.8</v>
      </c>
      <c r="BI76" s="24">
        <f>BJ76+18</f>
        <v>135.80000000000001</v>
      </c>
      <c r="BJ76" s="22">
        <v>117.8</v>
      </c>
      <c r="BK76" s="3"/>
    </row>
    <row r="77" spans="1:65" s="1" customFormat="1" ht="15" customHeight="1" x14ac:dyDescent="0.25">
      <c r="A77" s="1">
        <v>2013</v>
      </c>
      <c r="B77" s="7" t="s">
        <v>159</v>
      </c>
      <c r="C77" s="86">
        <f>D77-0.1</f>
        <v>274.59999999999997</v>
      </c>
      <c r="D77" s="54">
        <v>274.7</v>
      </c>
      <c r="E77" s="87">
        <f>F77-0.1</f>
        <v>274.59999999999997</v>
      </c>
      <c r="F77" s="55">
        <v>274.7</v>
      </c>
      <c r="G77" s="80">
        <f>H77+20.5</f>
        <v>176.4</v>
      </c>
      <c r="H77" s="24" t="s">
        <v>273</v>
      </c>
      <c r="I77" s="24">
        <f>J77+20.5</f>
        <v>188.3</v>
      </c>
      <c r="J77" s="25" t="s">
        <v>595</v>
      </c>
      <c r="K77" s="15">
        <f>L77-4.3</f>
        <v>151.79999999999998</v>
      </c>
      <c r="L77" s="16">
        <v>156.1</v>
      </c>
      <c r="M77" s="29">
        <f>N77-4.3</f>
        <v>169</v>
      </c>
      <c r="N77" s="18">
        <v>173.3</v>
      </c>
      <c r="O77" s="53">
        <f>P77+1.1</f>
        <v>134.69999999999999</v>
      </c>
      <c r="P77" s="81" t="s">
        <v>619</v>
      </c>
      <c r="Q77" s="28">
        <f>R77+1.1</f>
        <v>134.69999999999999</v>
      </c>
      <c r="R77" s="22">
        <v>133.6</v>
      </c>
      <c r="S77" s="53">
        <f>T77+15.5</f>
        <v>156.80000000000001</v>
      </c>
      <c r="T77" s="93" t="s">
        <v>621</v>
      </c>
      <c r="U77" s="28">
        <f>V77+15.5</f>
        <v>156.80000000000001</v>
      </c>
      <c r="V77" s="94" t="s">
        <v>621</v>
      </c>
      <c r="W77" s="15">
        <f>X77+17.5</f>
        <v>181.6</v>
      </c>
      <c r="X77" s="24">
        <v>164.1</v>
      </c>
      <c r="Y77" s="29">
        <f>Z77+17.5</f>
        <v>183.7</v>
      </c>
      <c r="Z77" s="25">
        <v>166.2</v>
      </c>
      <c r="AA77" s="53">
        <f>AB77+17.5</f>
        <v>166.2</v>
      </c>
      <c r="AB77" s="29" t="s">
        <v>625</v>
      </c>
      <c r="AC77" s="28">
        <f>AD77+17.5</f>
        <v>166.2</v>
      </c>
      <c r="AD77" s="31" t="s">
        <v>625</v>
      </c>
      <c r="AE77" s="23">
        <f>AF77+1.9</f>
        <v>247.70000000000002</v>
      </c>
      <c r="AF77" s="19" t="s">
        <v>650</v>
      </c>
      <c r="AG77" s="17">
        <f>AH77+1.9</f>
        <v>249.70000000000002</v>
      </c>
      <c r="AH77" s="20" t="s">
        <v>651</v>
      </c>
      <c r="AI77" s="89">
        <v>266.3</v>
      </c>
      <c r="AJ77" s="21">
        <v>248.9</v>
      </c>
      <c r="AK77" s="26">
        <v>270.39999999999998</v>
      </c>
      <c r="AL77" s="22">
        <v>253</v>
      </c>
      <c r="AM77" s="80">
        <f>AN77-0.2</f>
        <v>246.3</v>
      </c>
      <c r="AN77" s="16">
        <v>246.5</v>
      </c>
      <c r="AO77" s="24">
        <f>AP77-0.2</f>
        <v>250.5</v>
      </c>
      <c r="AP77" s="22">
        <v>250.7</v>
      </c>
      <c r="AQ77" s="15">
        <f t="shared" si="71"/>
        <v>166.8</v>
      </c>
      <c r="AR77" s="16">
        <v>166.9</v>
      </c>
      <c r="AS77" s="29">
        <f t="shared" si="72"/>
        <v>166.8</v>
      </c>
      <c r="AT77" s="18">
        <v>166.9</v>
      </c>
      <c r="AU77" s="86">
        <f>AV77+18.6</f>
        <v>188.5</v>
      </c>
      <c r="AV77" s="54">
        <v>169.9</v>
      </c>
      <c r="AW77" s="87">
        <f>AX77+18.6</f>
        <v>201.1</v>
      </c>
      <c r="AX77" s="55">
        <v>182.5</v>
      </c>
      <c r="AY77" s="15">
        <f>AZ77+0.7</f>
        <v>255.39999999999998</v>
      </c>
      <c r="AZ77" s="21">
        <v>254.7</v>
      </c>
      <c r="BA77" s="29">
        <f>BB77+0.7</f>
        <v>255.39999999999998</v>
      </c>
      <c r="BB77" s="18">
        <v>254.7</v>
      </c>
      <c r="BC77" s="15">
        <f>BD77-1</f>
        <v>174.5</v>
      </c>
      <c r="BD77" s="65">
        <v>175.5</v>
      </c>
      <c r="BE77" s="29">
        <f>BF77-1</f>
        <v>174.5</v>
      </c>
      <c r="BF77" s="66">
        <v>175.5</v>
      </c>
      <c r="BG77" s="80">
        <f>BH77+18</f>
        <v>129.9</v>
      </c>
      <c r="BH77" s="21">
        <v>111.9</v>
      </c>
      <c r="BI77" s="24">
        <f>BJ77+18</f>
        <v>133.9</v>
      </c>
      <c r="BJ77" s="22">
        <v>115.9</v>
      </c>
      <c r="BK77" s="3"/>
    </row>
    <row r="78" spans="1:65" s="1" customFormat="1" ht="15" customHeight="1" x14ac:dyDescent="0.25">
      <c r="A78" s="1">
        <v>2013</v>
      </c>
      <c r="B78" s="7" t="s">
        <v>160</v>
      </c>
      <c r="C78" s="15">
        <f>D78-17.3</f>
        <v>268.3</v>
      </c>
      <c r="D78" s="16">
        <v>285.60000000000002</v>
      </c>
      <c r="E78" s="29">
        <f>F78-17.3</f>
        <v>287.59999999999997</v>
      </c>
      <c r="F78" s="18">
        <v>304.89999999999998</v>
      </c>
      <c r="G78" s="15">
        <f>H78+20.9</f>
        <v>176.9</v>
      </c>
      <c r="H78" s="24">
        <v>156</v>
      </c>
      <c r="I78" s="29">
        <f>J78+20.9</f>
        <v>178.9</v>
      </c>
      <c r="J78" s="25">
        <v>158</v>
      </c>
      <c r="K78" s="15">
        <f>L78-0.1</f>
        <v>156.80000000000001</v>
      </c>
      <c r="L78" s="16">
        <v>156.9</v>
      </c>
      <c r="M78" s="29">
        <f>N78-0.1</f>
        <v>168.5</v>
      </c>
      <c r="N78" s="18">
        <v>168.6</v>
      </c>
      <c r="O78" s="15">
        <f>P78-0.3</f>
        <v>134.39999999999998</v>
      </c>
      <c r="P78" s="16">
        <v>134.69999999999999</v>
      </c>
      <c r="Q78" s="29">
        <f>R78-0.3</f>
        <v>134.39999999999998</v>
      </c>
      <c r="R78" s="18">
        <v>134.69999999999999</v>
      </c>
      <c r="S78" s="15">
        <f>T78</f>
        <v>157.80000000000001</v>
      </c>
      <c r="T78" s="16">
        <v>157.80000000000001</v>
      </c>
      <c r="U78" s="29">
        <f>V78</f>
        <v>173.2</v>
      </c>
      <c r="V78" s="18">
        <v>173.2</v>
      </c>
      <c r="W78" s="15">
        <f>X78+17.4</f>
        <v>180.6</v>
      </c>
      <c r="X78" s="24">
        <v>163.19999999999999</v>
      </c>
      <c r="Y78" s="29">
        <f>Z78+17.4</f>
        <v>192.4</v>
      </c>
      <c r="Z78" s="25">
        <v>175</v>
      </c>
      <c r="AA78" s="15">
        <f>AB78+17.9</f>
        <v>152.80000000000001</v>
      </c>
      <c r="AB78" s="24">
        <v>134.9</v>
      </c>
      <c r="AC78" s="29">
        <f>AD78+17.9</f>
        <v>166.70000000000002</v>
      </c>
      <c r="AD78" s="25">
        <v>148.80000000000001</v>
      </c>
      <c r="AE78" s="15">
        <f>AF78-0.2</f>
        <v>237.5</v>
      </c>
      <c r="AF78" s="19">
        <v>237.7</v>
      </c>
      <c r="AG78" s="29">
        <f>AH78-0.2</f>
        <v>241.70000000000002</v>
      </c>
      <c r="AH78" s="20">
        <v>241.9</v>
      </c>
      <c r="AI78" s="15">
        <f>AJ78+0.4</f>
        <v>270.09999999999997</v>
      </c>
      <c r="AJ78" s="16">
        <v>269.7</v>
      </c>
      <c r="AK78" s="29">
        <f>AL78+0.4</f>
        <v>270.09999999999997</v>
      </c>
      <c r="AL78" s="18">
        <v>269.7</v>
      </c>
      <c r="AM78" s="15">
        <f t="shared" ref="AM78:AM83" si="75">AN78-0.3</f>
        <v>251.5</v>
      </c>
      <c r="AN78" s="16">
        <v>251.8</v>
      </c>
      <c r="AO78" s="29">
        <f t="shared" ref="AO78:AO83" si="76">AP78-0.3</f>
        <v>251.5</v>
      </c>
      <c r="AP78" s="18">
        <v>251.8</v>
      </c>
      <c r="AQ78" s="15">
        <f t="shared" si="71"/>
        <v>168.6</v>
      </c>
      <c r="AR78" s="16">
        <v>168.7</v>
      </c>
      <c r="AS78" s="29">
        <f t="shared" si="72"/>
        <v>168.6</v>
      </c>
      <c r="AT78" s="18">
        <v>168.7</v>
      </c>
      <c r="AU78" s="15">
        <f>AV78+16.7</f>
        <v>186.7</v>
      </c>
      <c r="AV78" s="54">
        <v>170</v>
      </c>
      <c r="AW78" s="29">
        <f>AX78+16.7</f>
        <v>195.2</v>
      </c>
      <c r="AX78" s="55">
        <v>178.5</v>
      </c>
      <c r="AY78" s="15">
        <f>AZ78+0.5</f>
        <v>255.2</v>
      </c>
      <c r="AZ78" s="16" t="s">
        <v>280</v>
      </c>
      <c r="BA78" s="29">
        <f>BB78+0.5</f>
        <v>259.2</v>
      </c>
      <c r="BB78" s="18" t="s">
        <v>539</v>
      </c>
      <c r="BC78" s="15">
        <f>BD78-0.3</f>
        <v>179.5</v>
      </c>
      <c r="BD78" s="16">
        <v>179.8</v>
      </c>
      <c r="BE78" s="29">
        <f>BF78-0.3</f>
        <v>179.5</v>
      </c>
      <c r="BF78" s="18">
        <v>179.8</v>
      </c>
      <c r="BG78" s="67">
        <f>BH78+0.5</f>
        <v>118.6</v>
      </c>
      <c r="BH78" s="68" t="s">
        <v>540</v>
      </c>
      <c r="BI78" s="84">
        <f>BJ78+0.5</f>
        <v>130.1</v>
      </c>
      <c r="BJ78" s="70" t="s">
        <v>541</v>
      </c>
      <c r="BK78" s="3"/>
    </row>
    <row r="79" spans="1:65" s="1" customFormat="1" ht="15" customHeight="1" x14ac:dyDescent="0.25">
      <c r="A79" s="1">
        <v>2013</v>
      </c>
      <c r="B79" s="7" t="s">
        <v>161</v>
      </c>
      <c r="C79" s="89">
        <f>D79</f>
        <v>283.2</v>
      </c>
      <c r="D79" s="65">
        <v>283.2</v>
      </c>
      <c r="E79" s="24">
        <f>F79</f>
        <v>293.60000000000002</v>
      </c>
      <c r="F79" s="66">
        <v>293.60000000000002</v>
      </c>
      <c r="G79" s="15">
        <f>H79+20.9</f>
        <v>174.9</v>
      </c>
      <c r="H79" s="24">
        <v>154</v>
      </c>
      <c r="I79" s="29">
        <f>J79+20.9</f>
        <v>176.9</v>
      </c>
      <c r="J79" s="25">
        <v>156</v>
      </c>
      <c r="K79" s="15">
        <f>L79-0.1</f>
        <v>155</v>
      </c>
      <c r="L79" s="16">
        <v>155.1</v>
      </c>
      <c r="M79" s="29">
        <f>N79-0.1</f>
        <v>158.9</v>
      </c>
      <c r="N79" s="18">
        <v>159</v>
      </c>
      <c r="O79" s="15">
        <f>P79-0.3</f>
        <v>134.5</v>
      </c>
      <c r="P79" s="16">
        <v>134.80000000000001</v>
      </c>
      <c r="Q79" s="29">
        <f>R79-0.3</f>
        <v>138.79999999999998</v>
      </c>
      <c r="R79" s="18">
        <v>139.1</v>
      </c>
      <c r="S79" s="15">
        <v>165.3</v>
      </c>
      <c r="T79" s="21">
        <v>149.9</v>
      </c>
      <c r="U79" s="29">
        <v>171.70000000000002</v>
      </c>
      <c r="V79" s="22">
        <v>156.30000000000001</v>
      </c>
      <c r="W79" s="15">
        <f>X79+17.4</f>
        <v>184.6</v>
      </c>
      <c r="X79" s="24">
        <v>167.2</v>
      </c>
      <c r="Y79" s="29">
        <f>Z79+17.4</f>
        <v>186.6</v>
      </c>
      <c r="Z79" s="25">
        <v>169.2</v>
      </c>
      <c r="AA79" s="15">
        <f>AB79+17.9</f>
        <v>162.5</v>
      </c>
      <c r="AB79" s="24">
        <v>144.6</v>
      </c>
      <c r="AC79" s="29">
        <f>AD79+17.9</f>
        <v>166.4</v>
      </c>
      <c r="AD79" s="25">
        <v>148.5</v>
      </c>
      <c r="AE79" s="15">
        <f>AF79-0.2</f>
        <v>239.70000000000002</v>
      </c>
      <c r="AF79" s="19">
        <v>239.9</v>
      </c>
      <c r="AG79" s="29">
        <f>AH79-0.2</f>
        <v>250.3</v>
      </c>
      <c r="AH79" s="20">
        <v>250.5</v>
      </c>
      <c r="AI79" s="15">
        <f>AJ79+0.4</f>
        <v>270.29999999999995</v>
      </c>
      <c r="AJ79" s="16">
        <v>269.89999999999998</v>
      </c>
      <c r="AK79" s="29">
        <f>AL79+0.4</f>
        <v>270.29999999999995</v>
      </c>
      <c r="AL79" s="18">
        <v>269.89999999999998</v>
      </c>
      <c r="AM79" s="15">
        <f t="shared" si="75"/>
        <v>250.39999999999998</v>
      </c>
      <c r="AN79" s="16">
        <v>250.7</v>
      </c>
      <c r="AO79" s="29">
        <f t="shared" si="76"/>
        <v>250.39999999999998</v>
      </c>
      <c r="AP79" s="18">
        <v>250.7</v>
      </c>
      <c r="AQ79" s="15">
        <f t="shared" si="71"/>
        <v>166.70000000000002</v>
      </c>
      <c r="AR79" s="16">
        <v>166.8</v>
      </c>
      <c r="AS79" s="29">
        <f t="shared" si="72"/>
        <v>168.5</v>
      </c>
      <c r="AT79" s="18">
        <v>168.6</v>
      </c>
      <c r="AU79" s="15">
        <f>AV79+16.7</f>
        <v>191.1</v>
      </c>
      <c r="AV79" s="54">
        <v>174.4</v>
      </c>
      <c r="AW79" s="29">
        <f>AX79+16.7</f>
        <v>191.1</v>
      </c>
      <c r="AX79" s="55">
        <v>174.4</v>
      </c>
      <c r="AY79" s="15">
        <f>AZ79+0.7</f>
        <v>257.39999999999998</v>
      </c>
      <c r="AZ79" s="21">
        <v>256.7</v>
      </c>
      <c r="BA79" s="29">
        <f>BB79+0.7</f>
        <v>261.39999999999998</v>
      </c>
      <c r="BB79" s="18" t="s">
        <v>558</v>
      </c>
      <c r="BC79" s="15">
        <f>BD79-0.3</f>
        <v>174.29999999999998</v>
      </c>
      <c r="BD79" s="16">
        <v>174.6</v>
      </c>
      <c r="BE79" s="29">
        <f>BF79-0.3</f>
        <v>174.29999999999998</v>
      </c>
      <c r="BF79" s="18">
        <v>174.6</v>
      </c>
      <c r="BG79" s="15">
        <f>BH79+0.5</f>
        <v>116.6</v>
      </c>
      <c r="BH79" s="16">
        <v>116.1</v>
      </c>
      <c r="BI79" s="29">
        <f>BJ79+0.5</f>
        <v>120.5</v>
      </c>
      <c r="BJ79" s="18">
        <v>120</v>
      </c>
      <c r="BK79" s="3"/>
    </row>
    <row r="80" spans="1:65" s="1" customFormat="1" ht="15" customHeight="1" x14ac:dyDescent="0.25">
      <c r="A80" s="1">
        <v>2013</v>
      </c>
      <c r="B80" s="7" t="s">
        <v>162</v>
      </c>
      <c r="C80" s="53">
        <f>D80-0.1</f>
        <v>255.70000000000002</v>
      </c>
      <c r="D80" s="92" t="s">
        <v>609</v>
      </c>
      <c r="E80" s="28">
        <f>F80-0.1</f>
        <v>266.29999999999995</v>
      </c>
      <c r="F80" s="55">
        <v>266.39999999999998</v>
      </c>
      <c r="G80" s="15">
        <f>H80+20.9</f>
        <v>178.9</v>
      </c>
      <c r="H80" s="24">
        <v>158</v>
      </c>
      <c r="I80" s="29">
        <f>J80+20.9</f>
        <v>188.70000000000002</v>
      </c>
      <c r="J80" s="25">
        <v>167.8</v>
      </c>
      <c r="K80" s="15">
        <f>L80-0.1</f>
        <v>164.70000000000002</v>
      </c>
      <c r="L80" s="16">
        <v>164.8</v>
      </c>
      <c r="M80" s="29">
        <f>N80-0.1</f>
        <v>178.3</v>
      </c>
      <c r="N80" s="18">
        <v>178.4</v>
      </c>
      <c r="O80" s="15">
        <f>P80-0.3</f>
        <v>134.6</v>
      </c>
      <c r="P80" s="16">
        <v>134.9</v>
      </c>
      <c r="Q80" s="29">
        <f>R80-0.3</f>
        <v>134.6</v>
      </c>
      <c r="R80" s="18">
        <v>134.9</v>
      </c>
      <c r="S80" s="15">
        <v>165.3</v>
      </c>
      <c r="T80" s="21">
        <v>149.9</v>
      </c>
      <c r="U80" s="29">
        <v>171.70000000000002</v>
      </c>
      <c r="V80" s="22">
        <v>156.30000000000001</v>
      </c>
      <c r="W80" s="15">
        <f>X80+17.4</f>
        <v>182.3</v>
      </c>
      <c r="X80" s="24">
        <v>164.9</v>
      </c>
      <c r="Y80" s="29">
        <f>Z80+17.4</f>
        <v>184.5</v>
      </c>
      <c r="Z80" s="25">
        <v>167.1</v>
      </c>
      <c r="AA80" s="15">
        <f>AB80+17.9</f>
        <v>162.6</v>
      </c>
      <c r="AB80" s="24">
        <v>144.69999999999999</v>
      </c>
      <c r="AC80" s="29">
        <f>AD80+17.9</f>
        <v>166.70000000000002</v>
      </c>
      <c r="AD80" s="25">
        <v>148.80000000000001</v>
      </c>
      <c r="AE80" s="15">
        <f>AF80-0.2</f>
        <v>237.4</v>
      </c>
      <c r="AF80" s="19">
        <v>237.6</v>
      </c>
      <c r="AG80" s="29">
        <f>AH80-0.2</f>
        <v>250.20000000000002</v>
      </c>
      <c r="AH80" s="20">
        <v>250.4</v>
      </c>
      <c r="AI80" s="15">
        <f>AJ80+0.4</f>
        <v>270</v>
      </c>
      <c r="AJ80" s="16">
        <v>269.60000000000002</v>
      </c>
      <c r="AK80" s="29">
        <f>AL80+0.4</f>
        <v>270</v>
      </c>
      <c r="AL80" s="18">
        <v>269.60000000000002</v>
      </c>
      <c r="AM80" s="15">
        <f t="shared" si="75"/>
        <v>251.39999999999998</v>
      </c>
      <c r="AN80" s="16">
        <v>251.7</v>
      </c>
      <c r="AO80" s="29">
        <f t="shared" si="76"/>
        <v>252.39999999999998</v>
      </c>
      <c r="AP80" s="18">
        <v>252.7</v>
      </c>
      <c r="AQ80" s="15">
        <f t="shared" si="71"/>
        <v>166.9</v>
      </c>
      <c r="AR80" s="16">
        <v>167</v>
      </c>
      <c r="AS80" s="29">
        <f t="shared" si="72"/>
        <v>168.70000000000002</v>
      </c>
      <c r="AT80" s="18">
        <v>168.8</v>
      </c>
      <c r="AU80" s="15">
        <f>AV80+16.7</f>
        <v>182.6</v>
      </c>
      <c r="AV80" s="54">
        <v>165.9</v>
      </c>
      <c r="AW80" s="29">
        <f>AX80+16.7</f>
        <v>193.1</v>
      </c>
      <c r="AX80" s="55">
        <v>176.4</v>
      </c>
      <c r="AY80" s="15">
        <f>AZ80+0.7</f>
        <v>249</v>
      </c>
      <c r="AZ80" s="21">
        <v>248.3</v>
      </c>
      <c r="BA80" s="29">
        <f>BB80+0.7</f>
        <v>261.39999999999998</v>
      </c>
      <c r="BB80" s="18">
        <v>260.7</v>
      </c>
      <c r="BC80" s="15">
        <f>BD80-0.3</f>
        <v>174.29999999999998</v>
      </c>
      <c r="BD80" s="16">
        <v>174.6</v>
      </c>
      <c r="BE80" s="29">
        <f>BF80-0.3</f>
        <v>174.29999999999998</v>
      </c>
      <c r="BF80" s="18">
        <v>174.6</v>
      </c>
      <c r="BG80" s="15">
        <f>BH80+0.5</f>
        <v>106.9</v>
      </c>
      <c r="BH80" s="16">
        <v>106.4</v>
      </c>
      <c r="BI80" s="29">
        <f>BJ80+0.5</f>
        <v>137.69999999999999</v>
      </c>
      <c r="BJ80" s="18">
        <v>137.19999999999999</v>
      </c>
      <c r="BK80" s="3"/>
    </row>
    <row r="81" spans="1:65" s="1" customFormat="1" ht="15" customHeight="1" x14ac:dyDescent="0.25">
      <c r="A81" s="1">
        <v>2013</v>
      </c>
      <c r="B81" s="7" t="s">
        <v>163</v>
      </c>
      <c r="C81" s="53">
        <f>D81-0.1</f>
        <v>274.5</v>
      </c>
      <c r="D81" s="83" t="s">
        <v>610</v>
      </c>
      <c r="E81" s="28">
        <f>F81-0.1</f>
        <v>297.7</v>
      </c>
      <c r="F81" s="66">
        <v>297.8</v>
      </c>
      <c r="G81" s="15">
        <f>H81+20.9</f>
        <v>180.8</v>
      </c>
      <c r="H81" s="24">
        <v>159.9</v>
      </c>
      <c r="I81" s="29">
        <f>J81+20.9</f>
        <v>188.70000000000002</v>
      </c>
      <c r="J81" s="25">
        <v>167.8</v>
      </c>
      <c r="K81" s="15">
        <f>L81-0.1</f>
        <v>166.70000000000002</v>
      </c>
      <c r="L81" s="16">
        <v>166.8</v>
      </c>
      <c r="M81" s="29">
        <f>N81-0.1</f>
        <v>168.8</v>
      </c>
      <c r="N81" s="18">
        <v>168.9</v>
      </c>
      <c r="O81" s="15">
        <f>P81-0.3</f>
        <v>134.6</v>
      </c>
      <c r="P81" s="16">
        <v>134.9</v>
      </c>
      <c r="Q81" s="29">
        <f>R81-0.3</f>
        <v>134.6</v>
      </c>
      <c r="R81" s="18">
        <v>134.9</v>
      </c>
      <c r="S81" s="15">
        <f>T81</f>
        <v>161.69999999999999</v>
      </c>
      <c r="T81" s="16">
        <v>161.69999999999999</v>
      </c>
      <c r="U81" s="29">
        <f>V81</f>
        <v>169.5</v>
      </c>
      <c r="V81" s="18">
        <v>169.5</v>
      </c>
      <c r="W81" s="15">
        <f>X81+17.4</f>
        <v>186.70000000000002</v>
      </c>
      <c r="X81" s="24">
        <v>169.3</v>
      </c>
      <c r="Y81" s="29">
        <f>Z81+17.4</f>
        <v>186.70000000000002</v>
      </c>
      <c r="Z81" s="25">
        <v>169.3</v>
      </c>
      <c r="AA81" s="15">
        <f>AB81+17.9</f>
        <v>166.9</v>
      </c>
      <c r="AB81" s="24">
        <v>149</v>
      </c>
      <c r="AC81" s="29">
        <f>AD81+17.9</f>
        <v>168.4</v>
      </c>
      <c r="AD81" s="25">
        <v>150.5</v>
      </c>
      <c r="AE81" s="15">
        <f>AF81-0.2</f>
        <v>250.3</v>
      </c>
      <c r="AF81" s="19">
        <v>250.5</v>
      </c>
      <c r="AG81" s="29">
        <f>AH81-0.2</f>
        <v>252.3</v>
      </c>
      <c r="AH81" s="20">
        <v>252.5</v>
      </c>
      <c r="AI81" s="15">
        <f>AJ81+0.4</f>
        <v>270.2</v>
      </c>
      <c r="AJ81" s="16">
        <v>269.8</v>
      </c>
      <c r="AK81" s="29">
        <f>AL81+0.4</f>
        <v>270.2</v>
      </c>
      <c r="AL81" s="18">
        <v>269.8</v>
      </c>
      <c r="AM81" s="15">
        <f t="shared" si="75"/>
        <v>250.5</v>
      </c>
      <c r="AN81" s="16">
        <v>250.8</v>
      </c>
      <c r="AO81" s="29">
        <f t="shared" si="76"/>
        <v>250.5</v>
      </c>
      <c r="AP81" s="18">
        <v>250.8</v>
      </c>
      <c r="AQ81" s="15">
        <f t="shared" si="71"/>
        <v>166.9</v>
      </c>
      <c r="AR81" s="16">
        <v>167</v>
      </c>
      <c r="AS81" s="29">
        <f t="shared" si="72"/>
        <v>166.9</v>
      </c>
      <c r="AT81" s="18">
        <v>167</v>
      </c>
      <c r="AU81" s="15">
        <f>AV81+16.7</f>
        <v>191.1</v>
      </c>
      <c r="AV81" s="54">
        <v>174.4</v>
      </c>
      <c r="AW81" s="29">
        <f>AX81+16.7</f>
        <v>199.39999999999998</v>
      </c>
      <c r="AX81" s="55">
        <v>182.7</v>
      </c>
      <c r="AY81" s="15">
        <f>AZ81+0.5</f>
        <v>251.1</v>
      </c>
      <c r="AZ81" s="16" t="s">
        <v>542</v>
      </c>
      <c r="BA81" s="29">
        <f>BB81+0.5</f>
        <v>257.2</v>
      </c>
      <c r="BB81" s="18" t="s">
        <v>543</v>
      </c>
      <c r="BC81" s="15">
        <f>BD81-0.3</f>
        <v>179.29999999999998</v>
      </c>
      <c r="BD81" s="16">
        <v>179.6</v>
      </c>
      <c r="BE81" s="29">
        <f>BF81-0.3</f>
        <v>179.29999999999998</v>
      </c>
      <c r="BF81" s="18">
        <v>179.6</v>
      </c>
      <c r="BG81" s="15">
        <f>BH81+0.5</f>
        <v>132</v>
      </c>
      <c r="BH81" s="16">
        <v>131.5</v>
      </c>
      <c r="BI81" s="29">
        <f>BJ81+0.5</f>
        <v>133.9</v>
      </c>
      <c r="BJ81" s="18">
        <v>133.4</v>
      </c>
      <c r="BK81" s="3"/>
    </row>
    <row r="82" spans="1:65" s="1" customFormat="1" ht="15" customHeight="1" x14ac:dyDescent="0.25">
      <c r="A82" s="1">
        <v>2013</v>
      </c>
      <c r="B82" s="1" t="s">
        <v>188</v>
      </c>
      <c r="C82" s="67">
        <f t="shared" ref="C82" si="77">D82+0.1</f>
        <v>268.5</v>
      </c>
      <c r="D82" s="76">
        <v>268.39999999999998</v>
      </c>
      <c r="E82" s="84">
        <f t="shared" ref="E82" si="78">F82+0.1</f>
        <v>270.40000000000003</v>
      </c>
      <c r="F82" s="77">
        <v>270.3</v>
      </c>
      <c r="G82" s="53">
        <f>H82+20.6</f>
        <v>178.4</v>
      </c>
      <c r="H82" s="28" t="s">
        <v>612</v>
      </c>
      <c r="I82" s="28">
        <f>J82+20.6</f>
        <v>196.1</v>
      </c>
      <c r="J82" s="27">
        <v>175.5</v>
      </c>
      <c r="K82" s="67">
        <f>L82-2.9</f>
        <v>144.6</v>
      </c>
      <c r="L82" s="97" t="s">
        <v>614</v>
      </c>
      <c r="M82" s="84">
        <f>N82-2.9</f>
        <v>155.29999999999998</v>
      </c>
      <c r="N82" s="70">
        <v>158.19999999999999</v>
      </c>
      <c r="O82" s="49">
        <v>134.6</v>
      </c>
      <c r="P82" s="16">
        <v>133.69999999999999</v>
      </c>
      <c r="Q82" s="50">
        <v>134.6</v>
      </c>
      <c r="R82" s="22">
        <v>133.69999999999999</v>
      </c>
      <c r="S82" s="86">
        <v>169.5</v>
      </c>
      <c r="T82" s="93">
        <v>154.1</v>
      </c>
      <c r="U82" s="87">
        <v>169.5</v>
      </c>
      <c r="V82" s="94">
        <v>154.1</v>
      </c>
      <c r="W82" s="53">
        <f t="shared" ref="W82:Y82" si="79">X82+16.3</f>
        <v>202.5</v>
      </c>
      <c r="X82" s="16">
        <v>186.2</v>
      </c>
      <c r="Y82" s="28">
        <f t="shared" si="79"/>
        <v>224.9</v>
      </c>
      <c r="Z82" s="18">
        <v>208.6</v>
      </c>
      <c r="AA82" s="90">
        <v>166.1</v>
      </c>
      <c r="AB82" s="72">
        <v>148.6</v>
      </c>
      <c r="AC82" s="91">
        <v>170.2</v>
      </c>
      <c r="AD82" s="73">
        <v>152.69999999999999</v>
      </c>
      <c r="AE82" s="23">
        <f>AF82+1.9</f>
        <v>238.1</v>
      </c>
      <c r="AF82" s="19" t="s">
        <v>633</v>
      </c>
      <c r="AG82" s="17">
        <f>AH82+1.9</f>
        <v>251.70000000000002</v>
      </c>
      <c r="AH82" s="20" t="s">
        <v>590</v>
      </c>
      <c r="AI82" s="89">
        <v>270.39999999999998</v>
      </c>
      <c r="AJ82" s="21">
        <v>253</v>
      </c>
      <c r="AK82" s="26">
        <v>270.39999999999998</v>
      </c>
      <c r="AL82" s="22">
        <v>253</v>
      </c>
      <c r="AM82" s="53">
        <f t="shared" si="75"/>
        <v>250.39999999999998</v>
      </c>
      <c r="AN82" s="81" t="s">
        <v>526</v>
      </c>
      <c r="AO82" s="28">
        <f t="shared" si="76"/>
        <v>250.39999999999998</v>
      </c>
      <c r="AP82" s="22">
        <v>250.7</v>
      </c>
      <c r="AQ82" s="49">
        <v>166.70000000000002</v>
      </c>
      <c r="AR82" s="16">
        <v>166.9</v>
      </c>
      <c r="AS82" s="50">
        <v>166.70000000000002</v>
      </c>
      <c r="AT82" s="18">
        <v>166.9</v>
      </c>
      <c r="AU82" s="49">
        <v>193</v>
      </c>
      <c r="AV82" s="54">
        <v>174.4</v>
      </c>
      <c r="AW82" s="50">
        <v>195.1</v>
      </c>
      <c r="AX82" s="55">
        <v>176.5</v>
      </c>
      <c r="AY82" s="53">
        <f>AZ82+1</f>
        <v>253.5</v>
      </c>
      <c r="AZ82" s="81" t="s">
        <v>365</v>
      </c>
      <c r="BA82" s="28">
        <f>BB82+1</f>
        <v>255.6</v>
      </c>
      <c r="BB82" s="98" t="s">
        <v>545</v>
      </c>
      <c r="BC82" s="53">
        <f>BD82-0.8</f>
        <v>141.29999999999998</v>
      </c>
      <c r="BD82" s="83" t="s">
        <v>643</v>
      </c>
      <c r="BE82" s="28">
        <f>BF82-0.8</f>
        <v>141.29999999999998</v>
      </c>
      <c r="BF82" s="55">
        <v>142.1</v>
      </c>
      <c r="BG82" s="80">
        <f>BH82+18</f>
        <v>133.69999999999999</v>
      </c>
      <c r="BH82" s="21">
        <v>115.7</v>
      </c>
      <c r="BI82" s="24">
        <f>BJ82+18</f>
        <v>133.69999999999999</v>
      </c>
      <c r="BJ82" s="22">
        <v>115.7</v>
      </c>
      <c r="BK82" s="3"/>
    </row>
    <row r="83" spans="1:65" s="1" customFormat="1" ht="15" customHeight="1" x14ac:dyDescent="0.25">
      <c r="A83" s="1">
        <v>2013</v>
      </c>
      <c r="B83" s="7" t="s">
        <v>164</v>
      </c>
      <c r="C83" s="53">
        <f>D83-0.1</f>
        <v>270.39999999999998</v>
      </c>
      <c r="D83" s="92" t="s">
        <v>602</v>
      </c>
      <c r="E83" s="28">
        <f>F83-0.1</f>
        <v>270.39999999999998</v>
      </c>
      <c r="F83" s="55">
        <v>270.5</v>
      </c>
      <c r="G83" s="15">
        <f>H83+19.8</f>
        <v>173.9</v>
      </c>
      <c r="H83" s="24">
        <v>154.1</v>
      </c>
      <c r="I83" s="29">
        <f>J83+19.8</f>
        <v>177.8</v>
      </c>
      <c r="J83" s="25">
        <v>158</v>
      </c>
      <c r="K83" s="15">
        <f>L83-4.3</f>
        <v>158.19999999999999</v>
      </c>
      <c r="L83" s="16">
        <v>162.5</v>
      </c>
      <c r="M83" s="29">
        <f>N83-4.3</f>
        <v>158.19999999999999</v>
      </c>
      <c r="N83" s="18">
        <v>162.5</v>
      </c>
      <c r="O83" s="15">
        <f>P83-0.3</f>
        <v>134.6</v>
      </c>
      <c r="P83" s="16">
        <v>134.9</v>
      </c>
      <c r="Q83" s="29">
        <f>R83-0.3</f>
        <v>136.69999999999999</v>
      </c>
      <c r="R83" s="18">
        <v>137</v>
      </c>
      <c r="S83" s="15">
        <v>163.4</v>
      </c>
      <c r="T83" s="21">
        <v>148</v>
      </c>
      <c r="U83" s="29">
        <v>167.6</v>
      </c>
      <c r="V83" s="22">
        <v>152.19999999999999</v>
      </c>
      <c r="W83" s="15">
        <f>X83+17.5</f>
        <v>185.7</v>
      </c>
      <c r="X83" s="24">
        <v>168.2</v>
      </c>
      <c r="Y83" s="29">
        <f>Z83+17.5</f>
        <v>231.1</v>
      </c>
      <c r="Z83" s="25">
        <v>213.6</v>
      </c>
      <c r="AA83" s="15">
        <f>AB83+17.6</f>
        <v>162.4</v>
      </c>
      <c r="AB83" s="24">
        <v>144.80000000000001</v>
      </c>
      <c r="AC83" s="29">
        <f>AD83+17.6</f>
        <v>166.4</v>
      </c>
      <c r="AD83" s="25">
        <v>148.80000000000001</v>
      </c>
      <c r="AE83" s="15">
        <f>AF83</f>
        <v>239.7</v>
      </c>
      <c r="AF83" s="19">
        <v>239.7</v>
      </c>
      <c r="AG83" s="29">
        <f>AH83</f>
        <v>241.8</v>
      </c>
      <c r="AH83" s="20">
        <v>241.8</v>
      </c>
      <c r="AI83" s="15">
        <f>AJ83+0.5</f>
        <v>270.2</v>
      </c>
      <c r="AJ83" s="21">
        <v>269.7</v>
      </c>
      <c r="AK83" s="29">
        <f>AL83+0.5</f>
        <v>274.5</v>
      </c>
      <c r="AL83" s="22">
        <v>274</v>
      </c>
      <c r="AM83" s="15">
        <f t="shared" si="75"/>
        <v>250.5</v>
      </c>
      <c r="AN83" s="16">
        <v>250.8</v>
      </c>
      <c r="AO83" s="29">
        <f t="shared" si="76"/>
        <v>251.5</v>
      </c>
      <c r="AP83" s="18">
        <v>251.8</v>
      </c>
      <c r="AQ83" s="15">
        <f>AR83-0.1</f>
        <v>166.70000000000002</v>
      </c>
      <c r="AR83" s="16">
        <v>166.8</v>
      </c>
      <c r="AS83" s="29">
        <f>AT83-0.1</f>
        <v>168.6</v>
      </c>
      <c r="AT83" s="18">
        <v>168.7</v>
      </c>
      <c r="AU83" s="15">
        <f>AV83+17.7</f>
        <v>192.1</v>
      </c>
      <c r="AV83" s="54">
        <v>174.4</v>
      </c>
      <c r="AW83" s="29">
        <f>AX83+17.7</f>
        <v>198.39999999999998</v>
      </c>
      <c r="AX83" s="55">
        <v>180.7</v>
      </c>
      <c r="AY83" s="15">
        <f>AZ83-0.1</f>
        <v>257.39999999999998</v>
      </c>
      <c r="AZ83" s="16">
        <v>257.5</v>
      </c>
      <c r="BA83" s="29">
        <f>BB83-0.1</f>
        <v>259.2</v>
      </c>
      <c r="BB83" s="18">
        <v>259.3</v>
      </c>
      <c r="BC83" s="15">
        <f>BD83-0.3</f>
        <v>179.29999999999998</v>
      </c>
      <c r="BD83" s="16">
        <v>179.6</v>
      </c>
      <c r="BE83" s="29">
        <f>BF83-0.3</f>
        <v>179.29999999999998</v>
      </c>
      <c r="BF83" s="18">
        <v>179.6</v>
      </c>
      <c r="BG83" s="15">
        <f>BH83+0.5</f>
        <v>106.8</v>
      </c>
      <c r="BH83" s="16">
        <v>106.3</v>
      </c>
      <c r="BI83" s="29">
        <f>BJ83+0.5</f>
        <v>130.19999999999999</v>
      </c>
      <c r="BJ83" s="18">
        <v>129.69999999999999</v>
      </c>
      <c r="BK83" s="3"/>
    </row>
    <row r="84" spans="1:65" s="1" customFormat="1" ht="15" customHeight="1" x14ac:dyDescent="0.25">
      <c r="A84" s="1">
        <v>2013</v>
      </c>
      <c r="B84" s="7" t="s">
        <v>165</v>
      </c>
      <c r="C84" s="53">
        <f>D84-0.1</f>
        <v>262.09999999999997</v>
      </c>
      <c r="D84" s="92" t="s">
        <v>573</v>
      </c>
      <c r="E84" s="28">
        <f>F84-0.1</f>
        <v>264.2</v>
      </c>
      <c r="F84" s="55">
        <v>264.3</v>
      </c>
      <c r="G84" s="15">
        <f>H84+19.8</f>
        <v>187.4</v>
      </c>
      <c r="H84" s="24">
        <v>167.6</v>
      </c>
      <c r="I84" s="29">
        <f>J84+19.8</f>
        <v>191.5</v>
      </c>
      <c r="J84" s="25">
        <v>171.7</v>
      </c>
      <c r="K84" s="15">
        <f>L84-4.3</f>
        <v>133</v>
      </c>
      <c r="L84" s="16">
        <v>137.30000000000001</v>
      </c>
      <c r="M84" s="29">
        <f>N84-4.3</f>
        <v>145.39999999999998</v>
      </c>
      <c r="N84" s="18">
        <v>149.69999999999999</v>
      </c>
      <c r="O84" s="15">
        <f>P84-0.3</f>
        <v>134.6</v>
      </c>
      <c r="P84" s="16">
        <v>134.9</v>
      </c>
      <c r="Q84" s="29">
        <f>R84-0.3</f>
        <v>136.69999999999999</v>
      </c>
      <c r="R84" s="18">
        <v>137</v>
      </c>
      <c r="S84" s="15">
        <v>152.6</v>
      </c>
      <c r="T84" s="21">
        <v>137.19999999999999</v>
      </c>
      <c r="U84" s="29">
        <v>173.8</v>
      </c>
      <c r="V84" s="22">
        <v>158.4</v>
      </c>
      <c r="W84" s="15">
        <f>X84+17.5</f>
        <v>179.7</v>
      </c>
      <c r="X84" s="24">
        <v>162.19999999999999</v>
      </c>
      <c r="Y84" s="29">
        <f>Z84+17.5</f>
        <v>189.6</v>
      </c>
      <c r="Z84" s="25">
        <v>172.1</v>
      </c>
      <c r="AA84" s="15">
        <f>AB84+17.6</f>
        <v>164.2</v>
      </c>
      <c r="AB84" s="24">
        <v>146.6</v>
      </c>
      <c r="AC84" s="29">
        <f>AD84+17.6</f>
        <v>164.2</v>
      </c>
      <c r="AD84" s="25">
        <v>146.6</v>
      </c>
      <c r="AE84" s="15">
        <f>AF84</f>
        <v>237.6</v>
      </c>
      <c r="AF84" s="19">
        <v>237.6</v>
      </c>
      <c r="AG84" s="29">
        <f>AH84</f>
        <v>248</v>
      </c>
      <c r="AH84" s="20">
        <v>248</v>
      </c>
      <c r="AI84" s="67">
        <f>AJ84+0.5</f>
        <v>270.2</v>
      </c>
      <c r="AJ84" s="68">
        <v>269.7</v>
      </c>
      <c r="AK84" s="84">
        <f>AL84+0.5</f>
        <v>270.2</v>
      </c>
      <c r="AL84" s="70">
        <v>269.7</v>
      </c>
      <c r="AM84" s="15">
        <f>AN84-0.2</f>
        <v>250.4</v>
      </c>
      <c r="AN84" s="21">
        <v>250.6</v>
      </c>
      <c r="AO84" s="29">
        <f>AP84-0.2</f>
        <v>251.5</v>
      </c>
      <c r="AP84" s="22">
        <v>251.7</v>
      </c>
      <c r="AQ84" s="15">
        <f>AR84-0.1</f>
        <v>166.8</v>
      </c>
      <c r="AR84" s="16">
        <v>166.9</v>
      </c>
      <c r="AS84" s="29">
        <f>AT84-0.1</f>
        <v>166.8</v>
      </c>
      <c r="AT84" s="18">
        <v>166.9</v>
      </c>
      <c r="AU84" s="15">
        <f>AV84+17.7</f>
        <v>189.79999999999998</v>
      </c>
      <c r="AV84" s="54">
        <v>172.1</v>
      </c>
      <c r="AW84" s="29">
        <f>AX84+17.7</f>
        <v>192.1</v>
      </c>
      <c r="AX84" s="55">
        <v>174.4</v>
      </c>
      <c r="AY84" s="15">
        <f>AZ84-0.1</f>
        <v>255.4</v>
      </c>
      <c r="AZ84" s="16">
        <v>255.5</v>
      </c>
      <c r="BA84" s="29">
        <f>BB84-0.1</f>
        <v>255.4</v>
      </c>
      <c r="BB84" s="18">
        <v>255.5</v>
      </c>
      <c r="BC84" s="15">
        <f>BD84-0.3</f>
        <v>174.29999999999998</v>
      </c>
      <c r="BD84" s="16">
        <v>174.6</v>
      </c>
      <c r="BE84" s="29">
        <f>BF84-0.3</f>
        <v>174.29999999999998</v>
      </c>
      <c r="BF84" s="18">
        <v>174.6</v>
      </c>
      <c r="BG84" s="15">
        <f>BH84+0.5</f>
        <v>126.3</v>
      </c>
      <c r="BH84" s="16">
        <v>125.8</v>
      </c>
      <c r="BI84" s="29">
        <f>BJ84+0.5</f>
        <v>137.69999999999999</v>
      </c>
      <c r="BJ84" s="18">
        <v>137.19999999999999</v>
      </c>
      <c r="BK84" s="3"/>
    </row>
    <row r="85" spans="1:65" s="1" customFormat="1" ht="15" customHeight="1" x14ac:dyDescent="0.25">
      <c r="A85" s="1">
        <v>2013</v>
      </c>
      <c r="B85" s="1" t="s">
        <v>189</v>
      </c>
      <c r="C85" s="49">
        <v>264.2</v>
      </c>
      <c r="D85" s="54">
        <v>264.2</v>
      </c>
      <c r="E85" s="50">
        <v>270.5</v>
      </c>
      <c r="F85" s="55">
        <v>270.5</v>
      </c>
      <c r="G85" s="49">
        <v>174.5</v>
      </c>
      <c r="H85" s="24">
        <v>154.1</v>
      </c>
      <c r="I85" s="50">
        <v>176.5</v>
      </c>
      <c r="J85" s="27">
        <v>156.1</v>
      </c>
      <c r="K85" s="49">
        <v>144.30000000000001</v>
      </c>
      <c r="L85" s="16">
        <v>147.80000000000001</v>
      </c>
      <c r="M85" s="50">
        <v>150.5</v>
      </c>
      <c r="N85" s="18">
        <v>154</v>
      </c>
      <c r="O85" s="49">
        <v>134.6</v>
      </c>
      <c r="P85" s="16">
        <v>133.69999999999999</v>
      </c>
      <c r="Q85" s="50">
        <v>136.5</v>
      </c>
      <c r="R85" s="22">
        <v>135.6</v>
      </c>
      <c r="S85" s="49">
        <f>T85+15.4</f>
        <v>165.4</v>
      </c>
      <c r="T85" s="16">
        <v>150</v>
      </c>
      <c r="U85" s="50">
        <f>V85+15.4</f>
        <v>199.20000000000002</v>
      </c>
      <c r="V85" s="18">
        <v>183.8</v>
      </c>
      <c r="W85" s="49">
        <v>171.8</v>
      </c>
      <c r="X85" s="21">
        <v>155.80000000000001</v>
      </c>
      <c r="Y85" s="50">
        <v>183.9</v>
      </c>
      <c r="Z85" s="22">
        <v>167.9</v>
      </c>
      <c r="AA85" s="49">
        <v>154.6</v>
      </c>
      <c r="AB85" s="24">
        <v>137.1</v>
      </c>
      <c r="AC85" s="50">
        <v>162.30000000000001</v>
      </c>
      <c r="AD85" s="27">
        <v>144.80000000000001</v>
      </c>
      <c r="AE85" s="49">
        <v>245.60000000000002</v>
      </c>
      <c r="AF85" s="19">
        <v>243.8</v>
      </c>
      <c r="AG85" s="50">
        <v>247.70000000000002</v>
      </c>
      <c r="AH85" s="59">
        <v>245.9</v>
      </c>
      <c r="AI85" s="89">
        <v>268.39999999999998</v>
      </c>
      <c r="AJ85" s="21">
        <v>251</v>
      </c>
      <c r="AK85" s="26">
        <v>274.29999999999995</v>
      </c>
      <c r="AL85" s="22">
        <v>256.89999999999998</v>
      </c>
      <c r="AM85" s="49">
        <v>250.60000000000002</v>
      </c>
      <c r="AN85" s="21">
        <v>250.8</v>
      </c>
      <c r="AO85" s="50">
        <v>250.60000000000002</v>
      </c>
      <c r="AP85" s="22">
        <v>250.8</v>
      </c>
      <c r="AQ85" s="49">
        <v>166.60000000000002</v>
      </c>
      <c r="AR85" s="16">
        <v>166.8</v>
      </c>
      <c r="AS85" s="50">
        <v>166.60000000000002</v>
      </c>
      <c r="AT85" s="18">
        <v>166.8</v>
      </c>
      <c r="AU85" s="49">
        <v>195.1</v>
      </c>
      <c r="AV85" s="54">
        <v>176.5</v>
      </c>
      <c r="AW85" s="50">
        <v>212</v>
      </c>
      <c r="AX85" s="55">
        <v>193.4</v>
      </c>
      <c r="AY85" s="49">
        <v>255.5</v>
      </c>
      <c r="AZ85" s="16">
        <v>254.7</v>
      </c>
      <c r="BA85" s="50">
        <v>259.60000000000002</v>
      </c>
      <c r="BB85" s="18">
        <v>258.8</v>
      </c>
      <c r="BC85" s="49">
        <v>174.29999999999998</v>
      </c>
      <c r="BD85" s="65">
        <v>175.2</v>
      </c>
      <c r="BE85" s="50">
        <v>174.29999999999998</v>
      </c>
      <c r="BF85" s="66">
        <v>175.2</v>
      </c>
      <c r="BG85" s="80">
        <f>BH85+18</f>
        <v>119.9</v>
      </c>
      <c r="BH85" s="21">
        <v>101.9</v>
      </c>
      <c r="BI85" s="24">
        <f>BJ85+18</f>
        <v>135.80000000000001</v>
      </c>
      <c r="BJ85" s="22">
        <v>117.8</v>
      </c>
      <c r="BK85" s="3"/>
    </row>
    <row r="86" spans="1:65" s="1" customFormat="1" ht="15" customHeight="1" x14ac:dyDescent="0.25">
      <c r="A86" s="1">
        <v>2013</v>
      </c>
      <c r="B86" s="1" t="s">
        <v>190</v>
      </c>
      <c r="C86" s="49">
        <v>255.9</v>
      </c>
      <c r="D86" s="54">
        <v>255.9</v>
      </c>
      <c r="E86" s="50">
        <v>258</v>
      </c>
      <c r="F86" s="55">
        <v>258</v>
      </c>
      <c r="G86" s="49">
        <v>192</v>
      </c>
      <c r="H86" s="24">
        <v>171.6</v>
      </c>
      <c r="I86" s="50">
        <v>205.6</v>
      </c>
      <c r="J86" s="27">
        <v>185.2</v>
      </c>
      <c r="K86" s="49">
        <v>154.80000000000001</v>
      </c>
      <c r="L86" s="16">
        <v>158.30000000000001</v>
      </c>
      <c r="M86" s="50">
        <v>163.19999999999999</v>
      </c>
      <c r="N86" s="18">
        <v>166.7</v>
      </c>
      <c r="O86" s="49">
        <v>134.6</v>
      </c>
      <c r="P86" s="16">
        <v>133.69999999999999</v>
      </c>
      <c r="Q86" s="50">
        <v>134.6</v>
      </c>
      <c r="R86" s="22">
        <v>133.69999999999999</v>
      </c>
      <c r="S86" s="86">
        <v>163.1</v>
      </c>
      <c r="T86" s="93">
        <v>147.69999999999999</v>
      </c>
      <c r="U86" s="87">
        <v>169.5</v>
      </c>
      <c r="V86" s="94">
        <v>154.1</v>
      </c>
      <c r="W86" s="49">
        <v>171.9</v>
      </c>
      <c r="X86" s="21">
        <v>155.9</v>
      </c>
      <c r="Y86" s="50">
        <v>194.2</v>
      </c>
      <c r="Z86" s="22">
        <v>178.2</v>
      </c>
      <c r="AA86" s="53">
        <f>AB86+17.5</f>
        <v>156.1</v>
      </c>
      <c r="AB86" s="28" t="s">
        <v>322</v>
      </c>
      <c r="AC86" s="28">
        <f>AD86+17.5</f>
        <v>170</v>
      </c>
      <c r="AD86" s="27">
        <v>152.5</v>
      </c>
      <c r="AE86" s="53">
        <f>AF86+1.7</f>
        <v>237.89999999999998</v>
      </c>
      <c r="AF86" s="51" t="s">
        <v>633</v>
      </c>
      <c r="AG86" s="28">
        <f>AH86+1.7</f>
        <v>243.79999999999998</v>
      </c>
      <c r="AH86" s="59">
        <v>242.1</v>
      </c>
      <c r="AI86" s="85">
        <v>270.09999999999997</v>
      </c>
      <c r="AJ86" s="68">
        <v>252.7</v>
      </c>
      <c r="AK86" s="72">
        <v>270.09999999999997</v>
      </c>
      <c r="AL86" s="70">
        <v>252.7</v>
      </c>
      <c r="AM86" s="53">
        <f>AN86-0.3</f>
        <v>250.39999999999998</v>
      </c>
      <c r="AN86" s="81" t="s">
        <v>526</v>
      </c>
      <c r="AO86" s="28">
        <f>AP86-0.3</f>
        <v>251.5</v>
      </c>
      <c r="AP86" s="22">
        <v>251.8</v>
      </c>
      <c r="AQ86" s="49">
        <v>166.60000000000002</v>
      </c>
      <c r="AR86" s="16">
        <v>166.8</v>
      </c>
      <c r="AS86" s="50">
        <v>166.60000000000002</v>
      </c>
      <c r="AT86" s="18">
        <v>166.8</v>
      </c>
      <c r="AU86" s="49">
        <v>192.9</v>
      </c>
      <c r="AV86" s="54">
        <v>174.3</v>
      </c>
      <c r="AW86" s="50">
        <v>197.1</v>
      </c>
      <c r="AX86" s="55">
        <v>178.5</v>
      </c>
      <c r="AY86" s="90">
        <v>249.3</v>
      </c>
      <c r="AZ86" s="68">
        <v>248.5</v>
      </c>
      <c r="BA86" s="91">
        <v>255.5</v>
      </c>
      <c r="BB86" s="70">
        <v>254.7</v>
      </c>
      <c r="BC86" s="53">
        <f>BD86-0.8</f>
        <v>174.5</v>
      </c>
      <c r="BD86" s="83" t="s">
        <v>644</v>
      </c>
      <c r="BE86" s="28">
        <f>BF86-0.8</f>
        <v>179.39999999999998</v>
      </c>
      <c r="BF86" s="66">
        <v>180.2</v>
      </c>
      <c r="BG86" s="80">
        <f>BH86+18</f>
        <v>115.9</v>
      </c>
      <c r="BH86" s="21">
        <v>97.9</v>
      </c>
      <c r="BI86" s="24">
        <f>BJ86+18</f>
        <v>139.5</v>
      </c>
      <c r="BJ86" s="22">
        <v>121.5</v>
      </c>
      <c r="BK86" s="3"/>
    </row>
    <row r="87" spans="1:65" s="1" customFormat="1" ht="15" customHeight="1" x14ac:dyDescent="0.25">
      <c r="A87" s="1">
        <v>2013</v>
      </c>
      <c r="B87" s="7" t="s">
        <v>166</v>
      </c>
      <c r="C87" s="53">
        <f>D87-0.1</f>
        <v>268.39999999999998</v>
      </c>
      <c r="D87" s="92" t="s">
        <v>583</v>
      </c>
      <c r="E87" s="28">
        <f>F87-0.1</f>
        <v>274.7</v>
      </c>
      <c r="F87" s="55">
        <v>274.8</v>
      </c>
      <c r="G87" s="15">
        <f>H87+19.8</f>
        <v>193.4</v>
      </c>
      <c r="H87" s="24">
        <v>173.6</v>
      </c>
      <c r="I87" s="29">
        <f>J87+19.8</f>
        <v>197.4</v>
      </c>
      <c r="J87" s="25">
        <v>177.6</v>
      </c>
      <c r="K87" s="15">
        <f>L87-4.3</f>
        <v>143.6</v>
      </c>
      <c r="L87" s="16">
        <v>147.9</v>
      </c>
      <c r="M87" s="29">
        <f>N87-4.3</f>
        <v>149.69999999999999</v>
      </c>
      <c r="N87" s="18">
        <v>154</v>
      </c>
      <c r="O87" s="15">
        <f>P87-0.3</f>
        <v>134.6</v>
      </c>
      <c r="P87" s="16">
        <v>134.9</v>
      </c>
      <c r="Q87" s="29">
        <f>R87-0.3</f>
        <v>134.6</v>
      </c>
      <c r="R87" s="18">
        <v>134.9</v>
      </c>
      <c r="S87" s="15">
        <v>154.70000000000002</v>
      </c>
      <c r="T87" s="21">
        <v>139.30000000000001</v>
      </c>
      <c r="U87" s="29">
        <v>178</v>
      </c>
      <c r="V87" s="22">
        <v>162.6</v>
      </c>
      <c r="W87" s="15">
        <f>X87+17.5</f>
        <v>167.5</v>
      </c>
      <c r="X87" s="24">
        <v>150</v>
      </c>
      <c r="Y87" s="29">
        <f>Z87+17.5</f>
        <v>191.7</v>
      </c>
      <c r="Z87" s="25">
        <v>174.2</v>
      </c>
      <c r="AA87" s="15">
        <f>AB87+17.6</f>
        <v>164.2</v>
      </c>
      <c r="AB87" s="24">
        <v>146.6</v>
      </c>
      <c r="AC87" s="29">
        <f>AD87+17.6</f>
        <v>166.4</v>
      </c>
      <c r="AD87" s="25">
        <v>148.80000000000001</v>
      </c>
      <c r="AE87" s="15">
        <f>AF87</f>
        <v>248.3</v>
      </c>
      <c r="AF87" s="19">
        <v>248.3</v>
      </c>
      <c r="AG87" s="29">
        <f>AH87</f>
        <v>248.3</v>
      </c>
      <c r="AH87" s="20">
        <v>248.3</v>
      </c>
      <c r="AI87" s="15">
        <f>AJ87+0.5</f>
        <v>270.2</v>
      </c>
      <c r="AJ87" s="21">
        <v>269.7</v>
      </c>
      <c r="AK87" s="29">
        <f>AL87+0.5</f>
        <v>270.2</v>
      </c>
      <c r="AL87" s="22">
        <v>269.7</v>
      </c>
      <c r="AM87" s="15">
        <f>AN87-0.3</f>
        <v>251.5</v>
      </c>
      <c r="AN87" s="16">
        <v>251.8</v>
      </c>
      <c r="AO87" s="29">
        <f>AP87-0.3</f>
        <v>251.5</v>
      </c>
      <c r="AP87" s="18">
        <v>251.8</v>
      </c>
      <c r="AQ87" s="15">
        <f>AR87-0.1</f>
        <v>166.9</v>
      </c>
      <c r="AR87" s="16">
        <v>167</v>
      </c>
      <c r="AS87" s="29">
        <f>AT87-0.1</f>
        <v>168.70000000000002</v>
      </c>
      <c r="AT87" s="18">
        <v>168.8</v>
      </c>
      <c r="AU87" s="15">
        <f>AV87+17.7</f>
        <v>185.79999999999998</v>
      </c>
      <c r="AV87" s="54">
        <v>168.1</v>
      </c>
      <c r="AW87" s="29">
        <f>AX87+17.7</f>
        <v>213.29999999999998</v>
      </c>
      <c r="AX87" s="55">
        <v>195.6</v>
      </c>
      <c r="AY87" s="15">
        <f>AZ87-0.1</f>
        <v>249.70000000000002</v>
      </c>
      <c r="AZ87" s="16">
        <v>249.8</v>
      </c>
      <c r="BA87" s="29">
        <f>BB87-0.1</f>
        <v>255.4</v>
      </c>
      <c r="BB87" s="18">
        <v>255.5</v>
      </c>
      <c r="BC87" s="15">
        <f>BD87-0.3</f>
        <v>174.39999999999998</v>
      </c>
      <c r="BD87" s="16">
        <v>174.7</v>
      </c>
      <c r="BE87" s="29">
        <f>BF87-0.3</f>
        <v>179.39999999999998</v>
      </c>
      <c r="BF87" s="18">
        <v>179.7</v>
      </c>
      <c r="BG87" s="15">
        <f>BH87+0.5</f>
        <v>120.5</v>
      </c>
      <c r="BH87" s="16">
        <v>120</v>
      </c>
      <c r="BI87" s="29">
        <f>BJ87+0.5</f>
        <v>137.69999999999999</v>
      </c>
      <c r="BJ87" s="18">
        <v>137.19999999999999</v>
      </c>
      <c r="BK87" s="3"/>
    </row>
    <row r="88" spans="1:65" s="1" customFormat="1" ht="15" customHeight="1" x14ac:dyDescent="0.25">
      <c r="A88" s="1">
        <v>2013</v>
      </c>
      <c r="B88" s="1" t="s">
        <v>204</v>
      </c>
      <c r="C88" s="86">
        <v>256</v>
      </c>
      <c r="D88" s="54">
        <v>256</v>
      </c>
      <c r="E88" s="50">
        <v>266.39999999999998</v>
      </c>
      <c r="F88" s="55">
        <v>266.39999999999998</v>
      </c>
      <c r="G88" s="86">
        <v>174.5</v>
      </c>
      <c r="H88" s="24">
        <v>154.1</v>
      </c>
      <c r="I88" s="87">
        <v>176.4</v>
      </c>
      <c r="J88" s="25">
        <v>156</v>
      </c>
      <c r="K88" s="86">
        <v>154.80000000000001</v>
      </c>
      <c r="L88" s="16">
        <v>158.30000000000001</v>
      </c>
      <c r="M88" s="87">
        <v>176</v>
      </c>
      <c r="N88" s="18">
        <v>179.5</v>
      </c>
      <c r="O88" s="86">
        <v>134.79999999999998</v>
      </c>
      <c r="P88" s="16">
        <v>133.69999999999999</v>
      </c>
      <c r="Q88" s="87">
        <v>142.6</v>
      </c>
      <c r="R88" s="18">
        <v>141.5</v>
      </c>
      <c r="S88" s="86">
        <v>171.70000000000002</v>
      </c>
      <c r="T88" s="16">
        <v>156.4</v>
      </c>
      <c r="U88" s="87">
        <v>171.70000000000002</v>
      </c>
      <c r="V88" s="18">
        <v>156.4</v>
      </c>
      <c r="W88" s="86">
        <v>179.8</v>
      </c>
      <c r="X88" s="16">
        <v>163.80000000000001</v>
      </c>
      <c r="Y88" s="87">
        <v>179.8</v>
      </c>
      <c r="Z88" s="18">
        <v>163.80000000000001</v>
      </c>
      <c r="AA88" s="86">
        <v>162.20000000000002</v>
      </c>
      <c r="AB88" s="24">
        <v>144.80000000000001</v>
      </c>
      <c r="AC88" s="87">
        <v>166.1</v>
      </c>
      <c r="AD88" s="25">
        <v>148.69999999999999</v>
      </c>
      <c r="AE88" s="86">
        <v>244.2</v>
      </c>
      <c r="AF88" s="19">
        <v>242</v>
      </c>
      <c r="AG88" s="87">
        <v>248.2</v>
      </c>
      <c r="AH88" s="20">
        <v>246</v>
      </c>
      <c r="AI88" s="89">
        <v>266.3</v>
      </c>
      <c r="AJ88" s="21">
        <v>248.9</v>
      </c>
      <c r="AK88" s="26">
        <v>270.3</v>
      </c>
      <c r="AL88" s="22">
        <v>252.9</v>
      </c>
      <c r="AM88" s="49">
        <v>250.4</v>
      </c>
      <c r="AN88" s="16">
        <v>250.6</v>
      </c>
      <c r="AO88" s="50">
        <v>251.5</v>
      </c>
      <c r="AP88" s="18">
        <v>251.7</v>
      </c>
      <c r="AQ88" s="86">
        <v>166.8</v>
      </c>
      <c r="AR88" s="16">
        <v>166.9</v>
      </c>
      <c r="AS88" s="87">
        <v>168.6</v>
      </c>
      <c r="AT88" s="18">
        <v>168.7</v>
      </c>
      <c r="AU88" s="86">
        <f>AV88+18.7</f>
        <v>193.1</v>
      </c>
      <c r="AV88" s="54">
        <v>174.4</v>
      </c>
      <c r="AW88" s="87">
        <v>193.1</v>
      </c>
      <c r="AX88" s="55">
        <v>174.4</v>
      </c>
      <c r="AY88" s="86">
        <v>257.09999999999997</v>
      </c>
      <c r="AZ88" s="16">
        <v>256.7</v>
      </c>
      <c r="BA88" s="87">
        <v>261.39999999999998</v>
      </c>
      <c r="BB88" s="18">
        <v>261</v>
      </c>
      <c r="BC88" s="86">
        <v>174.39999999999998</v>
      </c>
      <c r="BD88" s="54">
        <v>175.2</v>
      </c>
      <c r="BE88" s="87">
        <v>179.5</v>
      </c>
      <c r="BF88" s="55">
        <v>180.3</v>
      </c>
      <c r="BG88" s="80">
        <f>BH88+18</f>
        <v>113.9</v>
      </c>
      <c r="BH88" s="21">
        <v>95.9</v>
      </c>
      <c r="BI88" s="24">
        <f>BJ88+18</f>
        <v>128</v>
      </c>
      <c r="BJ88" s="22">
        <v>110</v>
      </c>
      <c r="BK88" s="3"/>
    </row>
    <row r="89" spans="1:65" s="1" customFormat="1" ht="15" customHeight="1" x14ac:dyDescent="0.25">
      <c r="A89" s="1">
        <v>2013</v>
      </c>
      <c r="B89" s="7" t="s">
        <v>167</v>
      </c>
      <c r="C89" s="67">
        <f t="shared" ref="C89" si="80">D89+0.1</f>
        <v>264.20000000000005</v>
      </c>
      <c r="D89" s="76">
        <v>264.10000000000002</v>
      </c>
      <c r="E89" s="84">
        <f t="shared" ref="E89" si="81">F89+0.1</f>
        <v>268.3</v>
      </c>
      <c r="F89" s="77">
        <v>268.2</v>
      </c>
      <c r="G89" s="15">
        <f>H89+19.8</f>
        <v>175.8</v>
      </c>
      <c r="H89" s="24">
        <v>156</v>
      </c>
      <c r="I89" s="29">
        <f>J89+19.8</f>
        <v>191.5</v>
      </c>
      <c r="J89" s="25">
        <v>171.7</v>
      </c>
      <c r="K89" s="53">
        <f t="shared" ref="K89:M89" si="82">L89-2.7</f>
        <v>156.30000000000001</v>
      </c>
      <c r="L89" s="16">
        <v>159</v>
      </c>
      <c r="M89" s="28">
        <f t="shared" si="82"/>
        <v>178.5</v>
      </c>
      <c r="N89" s="18">
        <v>181.2</v>
      </c>
      <c r="O89" s="15">
        <f>P89-0.3</f>
        <v>136.6</v>
      </c>
      <c r="P89" s="16">
        <v>136.9</v>
      </c>
      <c r="Q89" s="29">
        <f>R89-0.3</f>
        <v>138.69999999999999</v>
      </c>
      <c r="R89" s="18">
        <v>139</v>
      </c>
      <c r="S89" s="15">
        <v>152.6</v>
      </c>
      <c r="T89" s="21">
        <v>137.19999999999999</v>
      </c>
      <c r="U89" s="29">
        <v>169.5</v>
      </c>
      <c r="V89" s="22">
        <v>154.1</v>
      </c>
      <c r="W89" s="15">
        <f>X89+17.5</f>
        <v>175.6</v>
      </c>
      <c r="X89" s="24">
        <v>158.1</v>
      </c>
      <c r="Y89" s="29">
        <f>Z89+17.5</f>
        <v>187.5</v>
      </c>
      <c r="Z89" s="25">
        <v>170</v>
      </c>
      <c r="AA89" s="15">
        <f>AB89+17.6</f>
        <v>164.29999999999998</v>
      </c>
      <c r="AB89" s="24">
        <v>146.69999999999999</v>
      </c>
      <c r="AC89" s="29">
        <f>AD89+17.6</f>
        <v>168.29999999999998</v>
      </c>
      <c r="AD89" s="25">
        <v>150.69999999999999</v>
      </c>
      <c r="AE89" s="15">
        <f>AF89</f>
        <v>237.7</v>
      </c>
      <c r="AF89" s="19">
        <v>237.7</v>
      </c>
      <c r="AG89" s="29">
        <f>AH89</f>
        <v>248.1</v>
      </c>
      <c r="AH89" s="20">
        <v>248.1</v>
      </c>
      <c r="AI89" s="85">
        <v>270.39999999999998</v>
      </c>
      <c r="AJ89" s="68">
        <v>253</v>
      </c>
      <c r="AK89" s="72">
        <v>270.39999999999998</v>
      </c>
      <c r="AL89" s="70">
        <v>253</v>
      </c>
      <c r="AM89" s="15">
        <f>AN89-0.3</f>
        <v>250.39999999999998</v>
      </c>
      <c r="AN89" s="16">
        <v>250.7</v>
      </c>
      <c r="AO89" s="29">
        <f>AP89-0.3</f>
        <v>250.39999999999998</v>
      </c>
      <c r="AP89" s="18">
        <v>250.7</v>
      </c>
      <c r="AQ89" s="15">
        <f>AR89-0.1</f>
        <v>166.9</v>
      </c>
      <c r="AR89" s="16">
        <v>167</v>
      </c>
      <c r="AS89" s="29">
        <f>AT89-0.1</f>
        <v>166.9</v>
      </c>
      <c r="AT89" s="18">
        <v>167</v>
      </c>
      <c r="AU89" s="15">
        <f>AV89+17.7</f>
        <v>192.1</v>
      </c>
      <c r="AV89" s="54">
        <v>174.4</v>
      </c>
      <c r="AW89" s="29">
        <f>AX89+17.7</f>
        <v>228.1</v>
      </c>
      <c r="AX89" s="55">
        <v>210.4</v>
      </c>
      <c r="AY89" s="15">
        <f>AZ89-0.1</f>
        <v>253.4</v>
      </c>
      <c r="AZ89" s="16">
        <v>253.5</v>
      </c>
      <c r="BA89" s="29">
        <f>BB89-0.1</f>
        <v>257.29999999999995</v>
      </c>
      <c r="BB89" s="18">
        <v>257.39999999999998</v>
      </c>
      <c r="BC89" s="15">
        <f>BD89-0.3</f>
        <v>174.29999999999998</v>
      </c>
      <c r="BD89" s="16">
        <v>174.6</v>
      </c>
      <c r="BE89" s="29">
        <f>BF89-0.3</f>
        <v>179.29999999999998</v>
      </c>
      <c r="BF89" s="18">
        <v>179.6</v>
      </c>
      <c r="BG89" s="80">
        <f>BH89+18</f>
        <v>119.9</v>
      </c>
      <c r="BH89" s="21">
        <v>101.9</v>
      </c>
      <c r="BI89" s="24">
        <f>BJ89+18</f>
        <v>141.5</v>
      </c>
      <c r="BJ89" s="22">
        <v>123.5</v>
      </c>
      <c r="BK89" s="3"/>
    </row>
    <row r="90" spans="1:65" s="1" customFormat="1" ht="15" customHeight="1" x14ac:dyDescent="0.25">
      <c r="A90" s="1">
        <v>2013</v>
      </c>
      <c r="B90" s="7" t="s">
        <v>168</v>
      </c>
      <c r="C90" s="53">
        <f>D90-0.1</f>
        <v>259.89999999999998</v>
      </c>
      <c r="D90" s="92" t="s">
        <v>611</v>
      </c>
      <c r="E90" s="28">
        <f>F90-0.1</f>
        <v>264.09999999999997</v>
      </c>
      <c r="F90" s="55">
        <v>264.2</v>
      </c>
      <c r="G90" s="15">
        <f>H90+19.8</f>
        <v>176</v>
      </c>
      <c r="H90" s="24">
        <v>156.19999999999999</v>
      </c>
      <c r="I90" s="29">
        <f>J90+19.8</f>
        <v>176</v>
      </c>
      <c r="J90" s="25">
        <v>156.19999999999999</v>
      </c>
      <c r="K90" s="15">
        <f>L90-4.3</f>
        <v>162.5</v>
      </c>
      <c r="L90" s="16">
        <v>166.8</v>
      </c>
      <c r="M90" s="29">
        <f>N90-4.3</f>
        <v>162.5</v>
      </c>
      <c r="N90" s="18">
        <v>166.8</v>
      </c>
      <c r="O90" s="15">
        <f>P90-0.3</f>
        <v>134.5</v>
      </c>
      <c r="P90" s="16">
        <v>134.80000000000001</v>
      </c>
      <c r="Q90" s="29">
        <f>R90-0.3</f>
        <v>136.69999999999999</v>
      </c>
      <c r="R90" s="18">
        <v>137</v>
      </c>
      <c r="S90" s="15">
        <v>167.4</v>
      </c>
      <c r="T90" s="21">
        <v>152</v>
      </c>
      <c r="U90" s="29">
        <v>175.9</v>
      </c>
      <c r="V90" s="22">
        <v>160.5</v>
      </c>
      <c r="W90" s="15">
        <f>X90+17.5</f>
        <v>173.5</v>
      </c>
      <c r="X90" s="24">
        <v>156</v>
      </c>
      <c r="Y90" s="29">
        <f>Z90+17.5</f>
        <v>177.4</v>
      </c>
      <c r="Z90" s="25">
        <v>159.9</v>
      </c>
      <c r="AA90" s="15">
        <f>AB90+17.6</f>
        <v>170.4</v>
      </c>
      <c r="AB90" s="24">
        <v>152.80000000000001</v>
      </c>
      <c r="AC90" s="29">
        <f>AD90+17.6</f>
        <v>170.4</v>
      </c>
      <c r="AD90" s="25">
        <v>152.80000000000001</v>
      </c>
      <c r="AE90" s="15">
        <f>AF90</f>
        <v>237.7</v>
      </c>
      <c r="AF90" s="19">
        <v>237.7</v>
      </c>
      <c r="AG90" s="29">
        <f>AH90</f>
        <v>246</v>
      </c>
      <c r="AH90" s="20">
        <v>246</v>
      </c>
      <c r="AI90" s="15">
        <f>AJ90+0.5</f>
        <v>270.3</v>
      </c>
      <c r="AJ90" s="21">
        <v>269.8</v>
      </c>
      <c r="AK90" s="29">
        <f>AL90+0.5</f>
        <v>270.3</v>
      </c>
      <c r="AL90" s="22">
        <v>269.8</v>
      </c>
      <c r="AM90" s="53">
        <f>AN90-0.3</f>
        <v>246.2</v>
      </c>
      <c r="AN90" s="81" t="s">
        <v>636</v>
      </c>
      <c r="AO90" s="28">
        <f>AP90-0.3</f>
        <v>251.5</v>
      </c>
      <c r="AP90" s="22">
        <v>251.8</v>
      </c>
      <c r="AQ90" s="15">
        <f>AR90-0.1</f>
        <v>166.8</v>
      </c>
      <c r="AR90" s="16">
        <v>166.9</v>
      </c>
      <c r="AS90" s="29">
        <f>AT90-0.1</f>
        <v>166.8</v>
      </c>
      <c r="AT90" s="18">
        <v>166.9</v>
      </c>
      <c r="AU90" s="15">
        <f>AV90+17.7</f>
        <v>187.79999999999998</v>
      </c>
      <c r="AV90" s="54">
        <v>170.1</v>
      </c>
      <c r="AW90" s="29">
        <f>AX90+17.7</f>
        <v>192</v>
      </c>
      <c r="AX90" s="55">
        <v>174.3</v>
      </c>
      <c r="AY90" s="15">
        <f>AZ90-0.1</f>
        <v>255.3</v>
      </c>
      <c r="AZ90" s="16" t="s">
        <v>403</v>
      </c>
      <c r="BA90" s="29">
        <f>BB90-0.1</f>
        <v>259.2</v>
      </c>
      <c r="BB90" s="18" t="s">
        <v>535</v>
      </c>
      <c r="BC90" s="15">
        <f>BD90-0.3</f>
        <v>179.39999999999998</v>
      </c>
      <c r="BD90" s="16" t="s">
        <v>546</v>
      </c>
      <c r="BE90" s="29">
        <f>BF90-0.3</f>
        <v>179.39999999999998</v>
      </c>
      <c r="BF90" s="18" t="s">
        <v>546</v>
      </c>
      <c r="BG90" s="80">
        <f>BH90+18</f>
        <v>113.8</v>
      </c>
      <c r="BH90" s="21">
        <v>95.8</v>
      </c>
      <c r="BI90" s="24">
        <f>BJ90+18</f>
        <v>135.80000000000001</v>
      </c>
      <c r="BJ90" s="22">
        <v>117.8</v>
      </c>
      <c r="BK90" s="3"/>
    </row>
    <row r="91" spans="1:65" s="1" customFormat="1" ht="15" customHeight="1" x14ac:dyDescent="0.25">
      <c r="A91" s="1">
        <v>2013</v>
      </c>
      <c r="B91" s="7" t="s">
        <v>169</v>
      </c>
      <c r="C91" s="15">
        <f>+D91-17.3</f>
        <v>264.5</v>
      </c>
      <c r="D91" s="16">
        <v>281.8</v>
      </c>
      <c r="E91" s="24">
        <f>F91-17.3</f>
        <v>266.3</v>
      </c>
      <c r="F91" s="18">
        <v>283.60000000000002</v>
      </c>
      <c r="G91" s="15">
        <f>H91+19.8</f>
        <v>177.8</v>
      </c>
      <c r="H91" s="24">
        <v>158</v>
      </c>
      <c r="I91" s="29">
        <f>J91+19.8</f>
        <v>177.8</v>
      </c>
      <c r="J91" s="25">
        <v>158</v>
      </c>
      <c r="K91" s="15">
        <f>L91-4.3</f>
        <v>156.29999999999998</v>
      </c>
      <c r="L91" s="16">
        <v>160.6</v>
      </c>
      <c r="M91" s="29">
        <f>N91-4.3</f>
        <v>166.7</v>
      </c>
      <c r="N91" s="18">
        <v>171</v>
      </c>
      <c r="O91" s="15">
        <f>P91-0.3</f>
        <v>134.6</v>
      </c>
      <c r="P91" s="16">
        <v>134.9</v>
      </c>
      <c r="Q91" s="29">
        <f>R91-0.3</f>
        <v>134.6</v>
      </c>
      <c r="R91" s="18">
        <v>134.9</v>
      </c>
      <c r="S91" s="15">
        <v>167.4</v>
      </c>
      <c r="T91" s="21">
        <v>152</v>
      </c>
      <c r="U91" s="29">
        <v>182.20000000000002</v>
      </c>
      <c r="V91" s="22">
        <v>166.8</v>
      </c>
      <c r="W91" s="15">
        <f>X91+17.5</f>
        <v>183.7</v>
      </c>
      <c r="X91" s="24">
        <v>166.2</v>
      </c>
      <c r="Y91" s="29">
        <f>Z91+17.5</f>
        <v>189.6</v>
      </c>
      <c r="Z91" s="25">
        <v>172.1</v>
      </c>
      <c r="AA91" s="15">
        <f>AB91+17.6</f>
        <v>164.29999999999998</v>
      </c>
      <c r="AB91" s="24">
        <v>146.69999999999999</v>
      </c>
      <c r="AC91" s="29">
        <f>AD91+17.6</f>
        <v>168.5</v>
      </c>
      <c r="AD91" s="25">
        <v>150.9</v>
      </c>
      <c r="AE91" s="15">
        <f>AF91</f>
        <v>237.7</v>
      </c>
      <c r="AF91" s="19">
        <v>237.7</v>
      </c>
      <c r="AG91" s="29">
        <f>AH91</f>
        <v>248.1</v>
      </c>
      <c r="AH91" s="20">
        <v>248.1</v>
      </c>
      <c r="AI91" s="15">
        <f>AJ91+0.5</f>
        <v>266.2</v>
      </c>
      <c r="AJ91" s="21">
        <v>265.7</v>
      </c>
      <c r="AK91" s="29">
        <f>AL91+0.5</f>
        <v>270.3</v>
      </c>
      <c r="AL91" s="22">
        <v>269.8</v>
      </c>
      <c r="AM91" s="15">
        <f>AN91-0.3</f>
        <v>250.5</v>
      </c>
      <c r="AN91" s="16">
        <v>250.8</v>
      </c>
      <c r="AO91" s="29">
        <f>AP91-0.3</f>
        <v>250.5</v>
      </c>
      <c r="AP91" s="18">
        <v>250.8</v>
      </c>
      <c r="AQ91" s="15">
        <f>AR91-0.1</f>
        <v>166.9</v>
      </c>
      <c r="AR91" s="16">
        <v>167</v>
      </c>
      <c r="AS91" s="29">
        <f>AT91-0.1</f>
        <v>166.9</v>
      </c>
      <c r="AT91" s="18">
        <v>167</v>
      </c>
      <c r="AU91" s="15">
        <f>AV91+17.7</f>
        <v>181.5</v>
      </c>
      <c r="AV91" s="54">
        <v>163.80000000000001</v>
      </c>
      <c r="AW91" s="29">
        <f>AX91+17.7</f>
        <v>202.6</v>
      </c>
      <c r="AX91" s="55">
        <v>184.9</v>
      </c>
      <c r="AY91" s="15">
        <f>AZ91-0.1</f>
        <v>251.4</v>
      </c>
      <c r="AZ91" s="16">
        <v>251.5</v>
      </c>
      <c r="BA91" s="29">
        <f>BB91-0.1</f>
        <v>255.4</v>
      </c>
      <c r="BB91" s="18">
        <v>255.5</v>
      </c>
      <c r="BC91" s="15">
        <f>BD91-0.3</f>
        <v>179.29999999999998</v>
      </c>
      <c r="BD91" s="16" t="s">
        <v>370</v>
      </c>
      <c r="BE91" s="29">
        <f>BF91-0.3</f>
        <v>179.29999999999998</v>
      </c>
      <c r="BF91" s="18" t="s">
        <v>370</v>
      </c>
      <c r="BG91" s="15">
        <f>BH91+0.5</f>
        <v>133.80000000000001</v>
      </c>
      <c r="BH91" s="16">
        <v>133.30000000000001</v>
      </c>
      <c r="BI91" s="29">
        <f>BJ91+0.5</f>
        <v>151.4</v>
      </c>
      <c r="BJ91" s="18">
        <v>150.9</v>
      </c>
      <c r="BK91" s="3"/>
    </row>
    <row r="92" spans="1:65" s="1" customFormat="1" ht="15" customHeight="1" x14ac:dyDescent="0.25">
      <c r="A92" s="1">
        <v>2013</v>
      </c>
      <c r="B92" s="1" t="s">
        <v>191</v>
      </c>
      <c r="C92" s="49">
        <v>262.2</v>
      </c>
      <c r="D92" s="54">
        <v>262.2</v>
      </c>
      <c r="E92" s="50">
        <v>268.39999999999998</v>
      </c>
      <c r="F92" s="55">
        <v>268.39999999999998</v>
      </c>
      <c r="G92" s="49">
        <v>176.4</v>
      </c>
      <c r="H92" s="24">
        <v>156</v>
      </c>
      <c r="I92" s="50">
        <v>194</v>
      </c>
      <c r="J92" s="27">
        <v>173.6</v>
      </c>
      <c r="K92" s="49">
        <v>163.19999999999999</v>
      </c>
      <c r="L92" s="16">
        <v>166.7</v>
      </c>
      <c r="M92" s="50">
        <v>163.19999999999999</v>
      </c>
      <c r="N92" s="18">
        <v>166.7</v>
      </c>
      <c r="O92" s="49">
        <v>134.6</v>
      </c>
      <c r="P92" s="16">
        <v>133.69999999999999</v>
      </c>
      <c r="Q92" s="50">
        <v>136.6</v>
      </c>
      <c r="R92" s="22">
        <v>135.69999999999999</v>
      </c>
      <c r="S92" s="86">
        <v>180.20000000000002</v>
      </c>
      <c r="T92" s="93">
        <v>164.8</v>
      </c>
      <c r="U92" s="87">
        <v>182.3</v>
      </c>
      <c r="V92" s="94">
        <v>166.9</v>
      </c>
      <c r="W92" s="49">
        <v>180</v>
      </c>
      <c r="X92" s="21">
        <v>164</v>
      </c>
      <c r="Y92" s="50">
        <v>186.1</v>
      </c>
      <c r="Z92" s="22">
        <v>170.1</v>
      </c>
      <c r="AA92" s="49">
        <v>164.2</v>
      </c>
      <c r="AB92" s="24">
        <v>146.69999999999999</v>
      </c>
      <c r="AC92" s="50">
        <v>168.1</v>
      </c>
      <c r="AD92" s="27">
        <v>150.6</v>
      </c>
      <c r="AE92" s="49">
        <v>238</v>
      </c>
      <c r="AF92" s="19">
        <v>236.2</v>
      </c>
      <c r="AG92" s="50">
        <v>241.8</v>
      </c>
      <c r="AH92" s="59">
        <v>240</v>
      </c>
      <c r="AI92" s="85">
        <v>270.5</v>
      </c>
      <c r="AJ92" s="68">
        <v>253.1</v>
      </c>
      <c r="AK92" s="72">
        <v>270.5</v>
      </c>
      <c r="AL92" s="70">
        <v>253.1</v>
      </c>
      <c r="AM92" s="49">
        <v>249.60000000000002</v>
      </c>
      <c r="AN92" s="21">
        <v>249.8</v>
      </c>
      <c r="AO92" s="50">
        <v>251.5</v>
      </c>
      <c r="AP92" s="22">
        <v>251.7</v>
      </c>
      <c r="AQ92" s="49">
        <v>166.8</v>
      </c>
      <c r="AR92" s="16">
        <v>167</v>
      </c>
      <c r="AS92" s="50">
        <v>166.8</v>
      </c>
      <c r="AT92" s="18">
        <v>167</v>
      </c>
      <c r="AU92" s="49">
        <v>192.9</v>
      </c>
      <c r="AV92" s="54">
        <v>174.3</v>
      </c>
      <c r="AW92" s="50">
        <v>195</v>
      </c>
      <c r="AX92" s="55">
        <v>176.4</v>
      </c>
      <c r="AY92" s="49">
        <v>255.4</v>
      </c>
      <c r="AZ92" s="16">
        <v>254.6</v>
      </c>
      <c r="BA92" s="50">
        <v>255.4</v>
      </c>
      <c r="BB92" s="18">
        <v>254.6</v>
      </c>
      <c r="BC92" s="49">
        <v>174.5</v>
      </c>
      <c r="BD92" s="65">
        <v>175.4</v>
      </c>
      <c r="BE92" s="50">
        <v>174.5</v>
      </c>
      <c r="BF92" s="66">
        <v>175.4</v>
      </c>
      <c r="BG92" s="85">
        <f>BH92+18</f>
        <v>131.9</v>
      </c>
      <c r="BH92" s="68">
        <v>113.9</v>
      </c>
      <c r="BI92" s="72">
        <f>BJ92+18</f>
        <v>147.30000000000001</v>
      </c>
      <c r="BJ92" s="70">
        <v>129.30000000000001</v>
      </c>
      <c r="BK92" s="3"/>
    </row>
    <row r="93" spans="1:65" s="1" customFormat="1" ht="15" customHeight="1" x14ac:dyDescent="0.25">
      <c r="A93" s="1">
        <v>2013</v>
      </c>
      <c r="B93" s="1" t="s">
        <v>192</v>
      </c>
      <c r="C93" s="67">
        <f t="shared" ref="C93" si="83">D93+0.1</f>
        <v>262.10000000000002</v>
      </c>
      <c r="D93" s="76">
        <v>262</v>
      </c>
      <c r="E93" s="84">
        <f t="shared" ref="E93" si="84">F93+0.1</f>
        <v>264.20000000000005</v>
      </c>
      <c r="F93" s="77">
        <v>264.10000000000002</v>
      </c>
      <c r="G93" s="49">
        <v>178.4</v>
      </c>
      <c r="H93" s="24">
        <v>158</v>
      </c>
      <c r="I93" s="50">
        <v>190.20000000000002</v>
      </c>
      <c r="J93" s="27">
        <v>169.8</v>
      </c>
      <c r="K93" s="49">
        <v>148.30000000000001</v>
      </c>
      <c r="L93" s="16">
        <v>151.80000000000001</v>
      </c>
      <c r="M93" s="50">
        <v>167.5</v>
      </c>
      <c r="N93" s="18">
        <v>171</v>
      </c>
      <c r="O93" s="49">
        <v>134.6</v>
      </c>
      <c r="P93" s="16">
        <v>133.69999999999999</v>
      </c>
      <c r="Q93" s="50">
        <v>134.6</v>
      </c>
      <c r="R93" s="22">
        <v>133.69999999999999</v>
      </c>
      <c r="S93" s="86">
        <v>162</v>
      </c>
      <c r="T93" s="93">
        <v>146.6</v>
      </c>
      <c r="U93" s="87">
        <v>167.5</v>
      </c>
      <c r="V93" s="94">
        <v>152.1</v>
      </c>
      <c r="W93" s="49">
        <v>192.1</v>
      </c>
      <c r="X93" s="21">
        <v>176.1</v>
      </c>
      <c r="Y93" s="50">
        <v>216.6</v>
      </c>
      <c r="Z93" s="22">
        <v>200.6</v>
      </c>
      <c r="AA93" s="49">
        <v>166.1</v>
      </c>
      <c r="AB93" s="24">
        <v>148.6</v>
      </c>
      <c r="AC93" s="50">
        <f>AD93+17.5</f>
        <v>168.3</v>
      </c>
      <c r="AD93" s="27">
        <v>150.80000000000001</v>
      </c>
      <c r="AE93" s="49">
        <v>241.8</v>
      </c>
      <c r="AF93" s="19">
        <v>240</v>
      </c>
      <c r="AG93" s="50">
        <v>249.60000000000002</v>
      </c>
      <c r="AH93" s="59">
        <v>247.8</v>
      </c>
      <c r="AI93" s="85">
        <v>270.39999999999998</v>
      </c>
      <c r="AJ93" s="68">
        <v>253</v>
      </c>
      <c r="AK93" s="72">
        <v>270.39999999999998</v>
      </c>
      <c r="AL93" s="70">
        <v>253</v>
      </c>
      <c r="AM93" s="49">
        <v>250.60000000000002</v>
      </c>
      <c r="AN93" s="21">
        <v>250.8</v>
      </c>
      <c r="AO93" s="50">
        <v>251.60000000000002</v>
      </c>
      <c r="AP93" s="22">
        <v>251.8</v>
      </c>
      <c r="AQ93" s="49">
        <v>168.4</v>
      </c>
      <c r="AR93" s="16">
        <v>168.6</v>
      </c>
      <c r="AS93" s="50">
        <v>168.4</v>
      </c>
      <c r="AT93" s="18">
        <v>168.6</v>
      </c>
      <c r="AU93" s="49">
        <v>192.9</v>
      </c>
      <c r="AV93" s="54">
        <v>174.3</v>
      </c>
      <c r="AW93" s="50">
        <v>214.1</v>
      </c>
      <c r="AX93" s="55">
        <v>195.5</v>
      </c>
      <c r="AY93" s="49">
        <v>255.4</v>
      </c>
      <c r="AZ93" s="16">
        <v>254.6</v>
      </c>
      <c r="BA93" s="50">
        <v>257.60000000000002</v>
      </c>
      <c r="BB93" s="18">
        <v>256.8</v>
      </c>
      <c r="BC93" s="49">
        <v>174.4</v>
      </c>
      <c r="BD93" s="65">
        <v>175.3</v>
      </c>
      <c r="BE93" s="50">
        <v>174.4</v>
      </c>
      <c r="BF93" s="66">
        <v>175.3</v>
      </c>
      <c r="BG93" s="53">
        <f t="shared" ref="BG93:BI93" si="85">BH93+18.5</f>
        <v>128.4</v>
      </c>
      <c r="BH93" s="16">
        <v>109.9</v>
      </c>
      <c r="BI93" s="28">
        <f t="shared" si="85"/>
        <v>138.19999999999999</v>
      </c>
      <c r="BJ93" s="18">
        <v>119.7</v>
      </c>
      <c r="BK93" s="3"/>
    </row>
    <row r="94" spans="1:65" s="7" customFormat="1" ht="15" customHeight="1" x14ac:dyDescent="0.25">
      <c r="A94" s="1">
        <v>2013</v>
      </c>
      <c r="B94" s="7" t="s">
        <v>170</v>
      </c>
      <c r="C94" s="15">
        <f>+D94-17.3</f>
        <v>254.8</v>
      </c>
      <c r="D94" s="16" t="s">
        <v>501</v>
      </c>
      <c r="E94" s="24">
        <f>F94-17.3</f>
        <v>272.09999999999997</v>
      </c>
      <c r="F94" s="18" t="s">
        <v>555</v>
      </c>
      <c r="G94" s="15">
        <f>H94+19.8</f>
        <v>173.8</v>
      </c>
      <c r="H94" s="24">
        <v>154</v>
      </c>
      <c r="I94" s="29">
        <f>J94+19.8</f>
        <v>189.60000000000002</v>
      </c>
      <c r="J94" s="25">
        <v>169.8</v>
      </c>
      <c r="K94" s="15">
        <f>L94-4.3</f>
        <v>143.29999999999998</v>
      </c>
      <c r="L94" s="16">
        <v>147.6</v>
      </c>
      <c r="M94" s="29">
        <f>N94-4.3</f>
        <v>147.79999999999998</v>
      </c>
      <c r="N94" s="18">
        <v>152.1</v>
      </c>
      <c r="O94" s="15">
        <f>P94-0.3</f>
        <v>136.69999999999999</v>
      </c>
      <c r="P94" s="16">
        <v>137</v>
      </c>
      <c r="Q94" s="29">
        <f>R94-0.3</f>
        <v>136.69999999999999</v>
      </c>
      <c r="R94" s="18">
        <v>137</v>
      </c>
      <c r="S94" s="15">
        <v>154.70000000000002</v>
      </c>
      <c r="T94" s="21">
        <v>139.30000000000001</v>
      </c>
      <c r="U94" s="29">
        <v>173.8</v>
      </c>
      <c r="V94" s="22">
        <v>158.4</v>
      </c>
      <c r="W94" s="15">
        <f>X94+17.5</f>
        <v>183.8</v>
      </c>
      <c r="X94" s="24">
        <v>166.3</v>
      </c>
      <c r="Y94" s="29">
        <f>Z94+17.5</f>
        <v>191.7</v>
      </c>
      <c r="Z94" s="25">
        <v>174.2</v>
      </c>
      <c r="AA94" s="15">
        <f>AB94+17.6</f>
        <v>164.29999999999998</v>
      </c>
      <c r="AB94" s="24">
        <v>146.69999999999999</v>
      </c>
      <c r="AC94" s="29">
        <f>AD94+17.6</f>
        <v>170.2</v>
      </c>
      <c r="AD94" s="25">
        <v>152.6</v>
      </c>
      <c r="AE94" s="15">
        <f>AF94</f>
        <v>241.9</v>
      </c>
      <c r="AF94" s="19">
        <v>241.9</v>
      </c>
      <c r="AG94" s="29">
        <f>AH94</f>
        <v>250.5</v>
      </c>
      <c r="AH94" s="20">
        <v>250.5</v>
      </c>
      <c r="AI94" s="15">
        <f>AJ94+0.5</f>
        <v>266.2</v>
      </c>
      <c r="AJ94" s="21">
        <v>265.7</v>
      </c>
      <c r="AK94" s="29">
        <f>AL94+0.5</f>
        <v>270.3</v>
      </c>
      <c r="AL94" s="22">
        <v>269.8</v>
      </c>
      <c r="AM94" s="15">
        <f>AN94-0.3</f>
        <v>250.2</v>
      </c>
      <c r="AN94" s="16">
        <v>250.5</v>
      </c>
      <c r="AO94" s="29">
        <f>AP94-0.3</f>
        <v>251.39999999999998</v>
      </c>
      <c r="AP94" s="18">
        <v>251.7</v>
      </c>
      <c r="AQ94" s="15">
        <f>AR94-0.1</f>
        <v>167</v>
      </c>
      <c r="AR94" s="16">
        <v>167.1</v>
      </c>
      <c r="AS94" s="29">
        <f>AT94-0.1</f>
        <v>168.70000000000002</v>
      </c>
      <c r="AT94" s="18">
        <v>168.8</v>
      </c>
      <c r="AU94" s="15">
        <f>AV94+17.7</f>
        <v>192.1</v>
      </c>
      <c r="AV94" s="54">
        <v>174.4</v>
      </c>
      <c r="AW94" s="29">
        <f>AX94+17.7</f>
        <v>192.1</v>
      </c>
      <c r="AX94" s="55">
        <v>174.4</v>
      </c>
      <c r="AY94" s="15">
        <f>AZ94-0.1</f>
        <v>255.4</v>
      </c>
      <c r="AZ94" s="16">
        <v>255.5</v>
      </c>
      <c r="BA94" s="29">
        <f>BB94-0.1</f>
        <v>259.29999999999995</v>
      </c>
      <c r="BB94" s="18">
        <v>259.39999999999998</v>
      </c>
      <c r="BC94" s="15">
        <f>BD94-0.3</f>
        <v>161</v>
      </c>
      <c r="BD94" s="16" t="s">
        <v>556</v>
      </c>
      <c r="BE94" s="29">
        <f>BF94-0.3</f>
        <v>179.29999999999998</v>
      </c>
      <c r="BF94" s="18" t="s">
        <v>370</v>
      </c>
      <c r="BG94" s="15">
        <f>BH94+0.5</f>
        <v>120.6</v>
      </c>
      <c r="BH94" s="16">
        <v>120.1</v>
      </c>
      <c r="BI94" s="29">
        <f>BJ94+0.5</f>
        <v>135.80000000000001</v>
      </c>
      <c r="BJ94" s="18">
        <v>135.30000000000001</v>
      </c>
      <c r="BK94" s="3"/>
      <c r="BL94" s="1"/>
      <c r="BM94" s="1"/>
    </row>
    <row r="95" spans="1:65" s="1" customFormat="1" ht="15" customHeight="1" x14ac:dyDescent="0.25">
      <c r="A95" s="1">
        <v>2013</v>
      </c>
      <c r="B95" s="7" t="s">
        <v>171</v>
      </c>
      <c r="C95" s="15">
        <f>D95-17.3</f>
        <v>264.39999999999998</v>
      </c>
      <c r="D95" s="16">
        <v>281.7</v>
      </c>
      <c r="E95" s="29">
        <f>F95-17.3</f>
        <v>270.2</v>
      </c>
      <c r="F95" s="18">
        <v>287.5</v>
      </c>
      <c r="G95" s="15">
        <f>H95+20.9</f>
        <v>174.9</v>
      </c>
      <c r="H95" s="24">
        <v>154</v>
      </c>
      <c r="I95" s="29">
        <f>J95+20.9</f>
        <v>188.70000000000002</v>
      </c>
      <c r="J95" s="25">
        <v>167.8</v>
      </c>
      <c r="K95" s="15">
        <f>L95-0.1</f>
        <v>157.9</v>
      </c>
      <c r="L95" s="16">
        <v>158</v>
      </c>
      <c r="M95" s="29">
        <f>N95-0.1</f>
        <v>166.6</v>
      </c>
      <c r="N95" s="18">
        <v>166.7</v>
      </c>
      <c r="O95" s="15">
        <f>P95-0.3</f>
        <v>134.5</v>
      </c>
      <c r="P95" s="16">
        <v>134.80000000000001</v>
      </c>
      <c r="Q95" s="29">
        <f>R95-0.3</f>
        <v>134.5</v>
      </c>
      <c r="R95" s="18">
        <v>134.80000000000001</v>
      </c>
      <c r="S95" s="15">
        <f>T95</f>
        <v>155.80000000000001</v>
      </c>
      <c r="T95" s="16">
        <v>155.80000000000001</v>
      </c>
      <c r="U95" s="29">
        <f>V95</f>
        <v>177.1</v>
      </c>
      <c r="V95" s="18">
        <v>177.1</v>
      </c>
      <c r="W95" s="15">
        <f>X95+17.4</f>
        <v>176.70000000000002</v>
      </c>
      <c r="X95" s="24">
        <v>159.30000000000001</v>
      </c>
      <c r="Y95" s="29">
        <f>Z95+17.4</f>
        <v>186.6</v>
      </c>
      <c r="Z95" s="25">
        <v>169.2</v>
      </c>
      <c r="AA95" s="15">
        <f>AB95+17.9</f>
        <v>166.70000000000002</v>
      </c>
      <c r="AB95" s="24">
        <v>148.80000000000001</v>
      </c>
      <c r="AC95" s="29">
        <f>AD95+17.9</f>
        <v>168.5</v>
      </c>
      <c r="AD95" s="25">
        <v>150.6</v>
      </c>
      <c r="AE95" s="15">
        <f>AF95-0.2</f>
        <v>252.3</v>
      </c>
      <c r="AF95" s="19">
        <v>252.5</v>
      </c>
      <c r="AG95" s="29">
        <f>AH95-0.2</f>
        <v>252.3</v>
      </c>
      <c r="AH95" s="20">
        <v>252.5</v>
      </c>
      <c r="AI95" s="15">
        <f>AJ95+0.4</f>
        <v>266</v>
      </c>
      <c r="AJ95" s="16">
        <v>265.60000000000002</v>
      </c>
      <c r="AK95" s="29">
        <f>AL95+0.4</f>
        <v>270.2</v>
      </c>
      <c r="AL95" s="18">
        <v>269.8</v>
      </c>
      <c r="AM95" s="15">
        <f>AN95-0.3</f>
        <v>251.39999999999998</v>
      </c>
      <c r="AN95" s="16">
        <v>251.7</v>
      </c>
      <c r="AO95" s="29">
        <f>AP95-0.3</f>
        <v>251.39999999999998</v>
      </c>
      <c r="AP95" s="18">
        <v>251.7</v>
      </c>
      <c r="AQ95" s="15">
        <f>AR95-0.1</f>
        <v>166.9</v>
      </c>
      <c r="AR95" s="16">
        <v>167</v>
      </c>
      <c r="AS95" s="29">
        <f>AT95-0.1</f>
        <v>168.6</v>
      </c>
      <c r="AT95" s="18">
        <v>168.7</v>
      </c>
      <c r="AU95" s="15">
        <f>AV95+16.7</f>
        <v>182.6</v>
      </c>
      <c r="AV95" s="54">
        <v>165.9</v>
      </c>
      <c r="AW95" s="29">
        <f>AX95+16.7</f>
        <v>191.1</v>
      </c>
      <c r="AX95" s="55">
        <v>174.4</v>
      </c>
      <c r="AY95" s="15">
        <f>AZ95+0.5</f>
        <v>255.2</v>
      </c>
      <c r="AZ95" s="16" t="s">
        <v>280</v>
      </c>
      <c r="BA95" s="29">
        <f>BB95+0.5</f>
        <v>255.2</v>
      </c>
      <c r="BB95" s="18" t="s">
        <v>280</v>
      </c>
      <c r="BC95" s="15">
        <f>BD95-0.3</f>
        <v>179.29999999999998</v>
      </c>
      <c r="BD95" s="16">
        <v>179.6</v>
      </c>
      <c r="BE95" s="29">
        <f>BF95-0.3</f>
        <v>179.29999999999998</v>
      </c>
      <c r="BF95" s="18">
        <v>179.6</v>
      </c>
      <c r="BG95" s="15">
        <f>BH95+0.5</f>
        <v>132</v>
      </c>
      <c r="BH95" s="16">
        <v>131.5</v>
      </c>
      <c r="BI95" s="29">
        <f>BJ95+0.5</f>
        <v>151.30000000000001</v>
      </c>
      <c r="BJ95" s="18">
        <v>150.80000000000001</v>
      </c>
      <c r="BK95" s="3"/>
    </row>
    <row r="96" spans="1:65" s="1" customFormat="1" ht="15" customHeight="1" x14ac:dyDescent="0.25">
      <c r="A96" s="1">
        <v>2013</v>
      </c>
      <c r="B96" s="1" t="s">
        <v>193</v>
      </c>
      <c r="C96" s="67">
        <f t="shared" ref="C96" si="86">D96+0.1</f>
        <v>295.5</v>
      </c>
      <c r="D96" s="76">
        <v>295.39999999999998</v>
      </c>
      <c r="E96" s="84">
        <f t="shared" ref="E96" si="87">F96+0.1</f>
        <v>310.20000000000005</v>
      </c>
      <c r="F96" s="77">
        <v>310.10000000000002</v>
      </c>
      <c r="G96" s="49">
        <v>176.4</v>
      </c>
      <c r="H96" s="24">
        <v>156</v>
      </c>
      <c r="I96" s="50">
        <v>178.3</v>
      </c>
      <c r="J96" s="27">
        <v>157.9</v>
      </c>
      <c r="K96" s="49">
        <v>152.6</v>
      </c>
      <c r="L96" s="16">
        <v>156.1</v>
      </c>
      <c r="M96" s="50">
        <v>165.4</v>
      </c>
      <c r="N96" s="18">
        <v>168.9</v>
      </c>
      <c r="O96" s="49">
        <v>134.70000000000002</v>
      </c>
      <c r="P96" s="16">
        <v>133.80000000000001</v>
      </c>
      <c r="Q96" s="50">
        <v>134.70000000000002</v>
      </c>
      <c r="R96" s="22">
        <v>133.80000000000001</v>
      </c>
      <c r="S96" s="86">
        <v>156.80000000000001</v>
      </c>
      <c r="T96" s="93">
        <v>141.4</v>
      </c>
      <c r="U96" s="87">
        <v>171.70000000000002</v>
      </c>
      <c r="V96" s="94">
        <v>156.30000000000001</v>
      </c>
      <c r="W96" s="49">
        <v>169.9</v>
      </c>
      <c r="X96" s="21">
        <v>153.9</v>
      </c>
      <c r="Y96" s="50">
        <v>185.9</v>
      </c>
      <c r="Z96" s="22">
        <v>169.9</v>
      </c>
      <c r="AA96" s="49">
        <v>154.4</v>
      </c>
      <c r="AB96" s="24">
        <v>136.9</v>
      </c>
      <c r="AC96" s="50">
        <v>166.3</v>
      </c>
      <c r="AD96" s="27">
        <v>148.80000000000001</v>
      </c>
      <c r="AE96" s="49">
        <v>238.10000000000002</v>
      </c>
      <c r="AF96" s="19">
        <v>236.3</v>
      </c>
      <c r="AG96" s="50">
        <v>247.8</v>
      </c>
      <c r="AH96" s="59">
        <v>246</v>
      </c>
      <c r="AI96" s="49">
        <f>AJ96-0.3</f>
        <v>270.2</v>
      </c>
      <c r="AJ96" s="54">
        <v>270.5</v>
      </c>
      <c r="AK96" s="50">
        <f>AL96-0.3</f>
        <v>274.3</v>
      </c>
      <c r="AL96" s="55">
        <v>274.60000000000002</v>
      </c>
      <c r="AM96" s="90">
        <v>251.60000000000002</v>
      </c>
      <c r="AN96" s="68">
        <v>251.8</v>
      </c>
      <c r="AO96" s="91">
        <v>252.60000000000002</v>
      </c>
      <c r="AP96" s="70">
        <v>252.8</v>
      </c>
      <c r="AQ96" s="49">
        <v>166.70000000000002</v>
      </c>
      <c r="AR96" s="16">
        <v>166.9</v>
      </c>
      <c r="AS96" s="50">
        <v>166.70000000000002</v>
      </c>
      <c r="AT96" s="18">
        <v>166.9</v>
      </c>
      <c r="AU96" s="49">
        <v>193</v>
      </c>
      <c r="AV96" s="54">
        <v>174.4</v>
      </c>
      <c r="AW96" s="50">
        <v>211.9</v>
      </c>
      <c r="AX96" s="55">
        <v>193.3</v>
      </c>
      <c r="AY96" s="49">
        <v>255.5</v>
      </c>
      <c r="AZ96" s="16">
        <v>254.7</v>
      </c>
      <c r="BA96" s="50">
        <v>255.5</v>
      </c>
      <c r="BB96" s="18">
        <v>254.7</v>
      </c>
      <c r="BC96" s="49">
        <v>161</v>
      </c>
      <c r="BD96" s="65">
        <v>161.9</v>
      </c>
      <c r="BE96" s="50">
        <v>179.4</v>
      </c>
      <c r="BF96" s="66">
        <v>180.3</v>
      </c>
      <c r="BG96" s="53">
        <f t="shared" ref="BG96:BI96" si="88">BH96+18.5</f>
        <v>134.30000000000001</v>
      </c>
      <c r="BH96" s="16">
        <v>115.8</v>
      </c>
      <c r="BI96" s="28">
        <f t="shared" si="88"/>
        <v>144</v>
      </c>
      <c r="BJ96" s="18">
        <v>125.5</v>
      </c>
      <c r="BK96" s="3"/>
    </row>
    <row r="97" spans="1:65" s="1" customFormat="1" ht="15" customHeight="1" x14ac:dyDescent="0.25">
      <c r="A97" s="1">
        <v>2013</v>
      </c>
      <c r="B97" s="1" t="s">
        <v>194</v>
      </c>
      <c r="C97" s="49" t="s">
        <v>561</v>
      </c>
      <c r="D97" s="54" t="s">
        <v>561</v>
      </c>
      <c r="E97" s="50" t="s">
        <v>562</v>
      </c>
      <c r="F97" s="55" t="s">
        <v>562</v>
      </c>
      <c r="G97" s="49">
        <v>186.3</v>
      </c>
      <c r="H97" s="24">
        <v>165.9</v>
      </c>
      <c r="I97" s="50">
        <v>188.20000000000002</v>
      </c>
      <c r="J97" s="27">
        <v>167.8</v>
      </c>
      <c r="K97" s="49">
        <v>137.9</v>
      </c>
      <c r="L97" s="16" t="s">
        <v>564</v>
      </c>
      <c r="M97" s="50">
        <v>165.9</v>
      </c>
      <c r="N97" s="18" t="s">
        <v>565</v>
      </c>
      <c r="O97" s="49">
        <v>134.6</v>
      </c>
      <c r="P97" s="16">
        <v>133.69999999999999</v>
      </c>
      <c r="Q97" s="50">
        <v>134.6</v>
      </c>
      <c r="R97" s="22">
        <v>133.69999999999999</v>
      </c>
      <c r="S97" s="86">
        <v>162</v>
      </c>
      <c r="T97" s="93" t="s">
        <v>566</v>
      </c>
      <c r="U97" s="87">
        <v>171.70000000000002</v>
      </c>
      <c r="V97" s="94" t="s">
        <v>516</v>
      </c>
      <c r="W97" s="49">
        <v>183.9</v>
      </c>
      <c r="X97" s="21">
        <v>167.9</v>
      </c>
      <c r="Y97" s="50">
        <v>183.9</v>
      </c>
      <c r="Z97" s="22">
        <v>167.9</v>
      </c>
      <c r="AA97" s="90">
        <v>150.5</v>
      </c>
      <c r="AB97" s="72">
        <v>133</v>
      </c>
      <c r="AC97" s="91">
        <v>164.4</v>
      </c>
      <c r="AD97" s="73">
        <v>146.9</v>
      </c>
      <c r="AE97" s="90">
        <v>240.10000000000002</v>
      </c>
      <c r="AF97" s="74">
        <v>238.3</v>
      </c>
      <c r="AG97" s="91">
        <v>247.8</v>
      </c>
      <c r="AH97" s="75">
        <v>246</v>
      </c>
      <c r="AI97" s="85">
        <v>270.3</v>
      </c>
      <c r="AJ97" s="68">
        <v>252.9</v>
      </c>
      <c r="AK97" s="72">
        <v>270.3</v>
      </c>
      <c r="AL97" s="70">
        <v>252.9</v>
      </c>
      <c r="AM97" s="85">
        <f>AN97-0.2</f>
        <v>250.4</v>
      </c>
      <c r="AN97" s="68">
        <v>250.6</v>
      </c>
      <c r="AO97" s="72">
        <f>AP97-0.2</f>
        <v>251.4</v>
      </c>
      <c r="AP97" s="70">
        <v>251.6</v>
      </c>
      <c r="AQ97" s="49">
        <v>166.70000000000002</v>
      </c>
      <c r="AR97" s="16">
        <v>166.9</v>
      </c>
      <c r="AS97" s="50">
        <v>166.70000000000002</v>
      </c>
      <c r="AT97" s="18">
        <v>166.9</v>
      </c>
      <c r="AU97" s="49">
        <v>190.9</v>
      </c>
      <c r="AV97" s="54" t="s">
        <v>563</v>
      </c>
      <c r="AW97" s="50">
        <v>192.9</v>
      </c>
      <c r="AX97" s="55" t="s">
        <v>305</v>
      </c>
      <c r="AY97" s="49">
        <v>255.5</v>
      </c>
      <c r="AZ97" s="16" t="s">
        <v>280</v>
      </c>
      <c r="BA97" s="50">
        <v>255.5</v>
      </c>
      <c r="BB97" s="18" t="s">
        <v>280</v>
      </c>
      <c r="BC97" s="49">
        <v>174.4</v>
      </c>
      <c r="BD97" s="65">
        <v>175.3</v>
      </c>
      <c r="BE97" s="50">
        <v>179.4</v>
      </c>
      <c r="BF97" s="66">
        <v>180.3</v>
      </c>
      <c r="BG97" s="80">
        <f>BH97+18</f>
        <v>137.69999999999999</v>
      </c>
      <c r="BH97" s="21">
        <v>119.7</v>
      </c>
      <c r="BI97" s="24">
        <f>BJ97+18</f>
        <v>141.5</v>
      </c>
      <c r="BJ97" s="22">
        <v>123.5</v>
      </c>
      <c r="BK97" s="3"/>
    </row>
    <row r="98" spans="1:65" s="1" customFormat="1" ht="15" customHeight="1" x14ac:dyDescent="0.25">
      <c r="A98" s="1">
        <v>2013</v>
      </c>
      <c r="B98" s="1" t="s">
        <v>195</v>
      </c>
      <c r="C98" s="90">
        <v>262.10000000000002</v>
      </c>
      <c r="D98" s="76">
        <v>262.10000000000002</v>
      </c>
      <c r="E98" s="91">
        <v>269.39999999999998</v>
      </c>
      <c r="F98" s="77">
        <v>269.39999999999998</v>
      </c>
      <c r="G98" s="49">
        <v>174.4</v>
      </c>
      <c r="H98" s="24">
        <v>154</v>
      </c>
      <c r="I98" s="50">
        <v>178.4</v>
      </c>
      <c r="J98" s="27">
        <v>158</v>
      </c>
      <c r="K98" s="49">
        <v>152.69999999999999</v>
      </c>
      <c r="L98" s="16">
        <v>156.19999999999999</v>
      </c>
      <c r="M98" s="50">
        <v>156.9</v>
      </c>
      <c r="N98" s="18">
        <v>160.4</v>
      </c>
      <c r="O98" s="49">
        <v>134.6</v>
      </c>
      <c r="P98" s="16">
        <v>133.69999999999999</v>
      </c>
      <c r="Q98" s="50">
        <v>136.4</v>
      </c>
      <c r="R98" s="22">
        <v>135.5</v>
      </c>
      <c r="S98" s="86">
        <v>159</v>
      </c>
      <c r="T98" s="93">
        <v>143.6</v>
      </c>
      <c r="U98" s="87">
        <v>163.20000000000002</v>
      </c>
      <c r="V98" s="94">
        <v>147.80000000000001</v>
      </c>
      <c r="W98" s="49">
        <v>181.9</v>
      </c>
      <c r="X98" s="21">
        <v>165.9</v>
      </c>
      <c r="Y98" s="50">
        <v>220.6</v>
      </c>
      <c r="Z98" s="22">
        <v>204.6</v>
      </c>
      <c r="AA98" s="49">
        <v>154.5</v>
      </c>
      <c r="AB98" s="24">
        <v>137</v>
      </c>
      <c r="AC98" s="50">
        <v>156.4</v>
      </c>
      <c r="AD98" s="27">
        <v>138.9</v>
      </c>
      <c r="AE98" s="80">
        <f>AF98+1.8</f>
        <v>240</v>
      </c>
      <c r="AF98" s="19" t="s">
        <v>596</v>
      </c>
      <c r="AG98" s="24">
        <f>AH98+1.8</f>
        <v>241.8</v>
      </c>
      <c r="AH98" s="59">
        <v>240</v>
      </c>
      <c r="AI98" s="89">
        <v>274.39999999999998</v>
      </c>
      <c r="AJ98" s="21">
        <v>257</v>
      </c>
      <c r="AK98" s="26">
        <v>274.39999999999998</v>
      </c>
      <c r="AL98" s="22">
        <v>257</v>
      </c>
      <c r="AM98" s="49">
        <v>250.60000000000002</v>
      </c>
      <c r="AN98" s="21">
        <v>250.8</v>
      </c>
      <c r="AO98" s="50">
        <v>251.60000000000002</v>
      </c>
      <c r="AP98" s="22">
        <v>251.8</v>
      </c>
      <c r="AQ98" s="49">
        <v>166.60000000000002</v>
      </c>
      <c r="AR98" s="16">
        <v>166.8</v>
      </c>
      <c r="AS98" s="50">
        <v>166.60000000000002</v>
      </c>
      <c r="AT98" s="18">
        <v>166.8</v>
      </c>
      <c r="AU98" s="49">
        <v>192.9</v>
      </c>
      <c r="AV98" s="54">
        <v>174.3</v>
      </c>
      <c r="AW98" s="50">
        <v>192.9</v>
      </c>
      <c r="AX98" s="55">
        <v>174.3</v>
      </c>
      <c r="AY98" s="49">
        <v>253.4</v>
      </c>
      <c r="AZ98" s="16">
        <v>252.6</v>
      </c>
      <c r="BA98" s="50">
        <v>261.60000000000002</v>
      </c>
      <c r="BB98" s="18">
        <v>260.8</v>
      </c>
      <c r="BC98" s="49">
        <v>174.4</v>
      </c>
      <c r="BD98" s="65">
        <v>175.3</v>
      </c>
      <c r="BE98" s="50">
        <v>179.2</v>
      </c>
      <c r="BF98" s="66">
        <v>180.1</v>
      </c>
      <c r="BG98" s="53">
        <f t="shared" ref="BG98:BI99" si="89">BH98+18.5</f>
        <v>126.3</v>
      </c>
      <c r="BH98" s="16" t="s">
        <v>654</v>
      </c>
      <c r="BI98" s="28">
        <f t="shared" si="89"/>
        <v>130.4</v>
      </c>
      <c r="BJ98" s="18" t="s">
        <v>655</v>
      </c>
      <c r="BK98" s="3"/>
    </row>
    <row r="99" spans="1:65" s="1" customFormat="1" ht="15" customHeight="1" x14ac:dyDescent="0.25">
      <c r="A99" s="1">
        <v>2013</v>
      </c>
      <c r="B99" s="7" t="s">
        <v>172</v>
      </c>
      <c r="C99" s="67">
        <f t="shared" ref="C99" si="90">D99+0.1</f>
        <v>272.60000000000002</v>
      </c>
      <c r="D99" s="76">
        <v>272.5</v>
      </c>
      <c r="E99" s="84">
        <f t="shared" ref="E99" si="91">F99+0.1</f>
        <v>281.20000000000005</v>
      </c>
      <c r="F99" s="77">
        <v>281.10000000000002</v>
      </c>
      <c r="G99" s="15">
        <f>H99+19.8</f>
        <v>175.8</v>
      </c>
      <c r="H99" s="24">
        <v>156</v>
      </c>
      <c r="I99" s="29">
        <f>J99+19.8</f>
        <v>177.8</v>
      </c>
      <c r="J99" s="25">
        <v>158</v>
      </c>
      <c r="K99" s="15">
        <f>L99-4.3</f>
        <v>141.1</v>
      </c>
      <c r="L99" s="16">
        <v>145.4</v>
      </c>
      <c r="M99" s="29">
        <f>N99-4.3</f>
        <v>158.19999999999999</v>
      </c>
      <c r="N99" s="18">
        <v>162.5</v>
      </c>
      <c r="O99" s="15">
        <f t="shared" ref="O99:O105" si="92">P99-0.3</f>
        <v>134.6</v>
      </c>
      <c r="P99" s="16">
        <v>134.9</v>
      </c>
      <c r="Q99" s="29">
        <f t="shared" ref="Q99:Q105" si="93">R99-0.3</f>
        <v>134.6</v>
      </c>
      <c r="R99" s="18">
        <v>134.9</v>
      </c>
      <c r="S99" s="15">
        <v>161</v>
      </c>
      <c r="T99" s="21">
        <v>145.6</v>
      </c>
      <c r="U99" s="29">
        <v>169.5</v>
      </c>
      <c r="V99" s="22">
        <v>154.1</v>
      </c>
      <c r="W99" s="15">
        <f>X99+17.5</f>
        <v>169.5</v>
      </c>
      <c r="X99" s="24">
        <v>152</v>
      </c>
      <c r="Y99" s="29">
        <f>Z99+17.5</f>
        <v>179.7</v>
      </c>
      <c r="Z99" s="25">
        <v>162.19999999999999</v>
      </c>
      <c r="AA99" s="15">
        <f>AB99+17.6</f>
        <v>156.29999999999998</v>
      </c>
      <c r="AB99" s="24">
        <v>138.69999999999999</v>
      </c>
      <c r="AC99" s="29">
        <f>AD99+17.6</f>
        <v>168.2</v>
      </c>
      <c r="AD99" s="25">
        <v>150.6</v>
      </c>
      <c r="AE99" s="15">
        <f>AF99</f>
        <v>237.5</v>
      </c>
      <c r="AF99" s="19">
        <v>237.5</v>
      </c>
      <c r="AG99" s="29">
        <f>AH99</f>
        <v>252.6</v>
      </c>
      <c r="AH99" s="20">
        <v>252.6</v>
      </c>
      <c r="AI99" s="15">
        <f>AJ99+0.5</f>
        <v>270.3</v>
      </c>
      <c r="AJ99" s="21">
        <v>269.8</v>
      </c>
      <c r="AK99" s="29">
        <f>AL99+0.5</f>
        <v>270.3</v>
      </c>
      <c r="AL99" s="22">
        <v>269.8</v>
      </c>
      <c r="AM99" s="15">
        <f>AN99-0.3</f>
        <v>250.39999999999998</v>
      </c>
      <c r="AN99" s="16">
        <v>250.7</v>
      </c>
      <c r="AO99" s="29">
        <f>AP99-0.3</f>
        <v>251.5</v>
      </c>
      <c r="AP99" s="18">
        <v>251.8</v>
      </c>
      <c r="AQ99" s="15">
        <f t="shared" ref="AQ99:AQ105" si="94">AR99-0.1</f>
        <v>166.8</v>
      </c>
      <c r="AR99" s="16">
        <v>166.9</v>
      </c>
      <c r="AS99" s="29">
        <f t="shared" ref="AS99:AS105" si="95">AT99-0.1</f>
        <v>166.8</v>
      </c>
      <c r="AT99" s="18">
        <v>166.9</v>
      </c>
      <c r="AU99" s="15">
        <f>AV99+17.7</f>
        <v>194.1</v>
      </c>
      <c r="AV99" s="54">
        <v>176.4</v>
      </c>
      <c r="AW99" s="29">
        <f>AX99+17.7</f>
        <v>194.1</v>
      </c>
      <c r="AX99" s="55">
        <v>176.4</v>
      </c>
      <c r="AY99" s="15">
        <f>AZ99-0.1</f>
        <v>257.39999999999998</v>
      </c>
      <c r="AZ99" s="16">
        <v>257.5</v>
      </c>
      <c r="BA99" s="29">
        <f>BB99-0.1</f>
        <v>261.2</v>
      </c>
      <c r="BB99" s="18">
        <v>261.3</v>
      </c>
      <c r="BC99" s="15">
        <f>BD99-0.3</f>
        <v>174.29999999999998</v>
      </c>
      <c r="BD99" s="16" t="s">
        <v>557</v>
      </c>
      <c r="BE99" s="29">
        <f>BF99-0.3</f>
        <v>179.29999999999998</v>
      </c>
      <c r="BF99" s="18" t="s">
        <v>370</v>
      </c>
      <c r="BG99" s="67">
        <f t="shared" si="89"/>
        <v>130.4</v>
      </c>
      <c r="BH99" s="68">
        <v>111.9</v>
      </c>
      <c r="BI99" s="84">
        <f t="shared" si="89"/>
        <v>132.4</v>
      </c>
      <c r="BJ99" s="70">
        <v>113.9</v>
      </c>
      <c r="BK99" s="3"/>
    </row>
    <row r="100" spans="1:65" s="1" customFormat="1" ht="15" customHeight="1" x14ac:dyDescent="0.25">
      <c r="A100" s="1">
        <v>2013</v>
      </c>
      <c r="B100" s="7" t="s">
        <v>173</v>
      </c>
      <c r="C100" s="15">
        <f>+D100-17.3</f>
        <v>264.5</v>
      </c>
      <c r="D100" s="16">
        <v>281.8</v>
      </c>
      <c r="E100" s="24">
        <f>F100-17.3</f>
        <v>268.3</v>
      </c>
      <c r="F100" s="18">
        <v>285.60000000000002</v>
      </c>
      <c r="G100" s="15">
        <f>H100+19.8</f>
        <v>173.9</v>
      </c>
      <c r="H100" s="24">
        <v>154.1</v>
      </c>
      <c r="I100" s="29">
        <f>J100+19.8</f>
        <v>173.9</v>
      </c>
      <c r="J100" s="25">
        <v>154.1</v>
      </c>
      <c r="K100" s="15">
        <f>L100-4.3</f>
        <v>164.39999999999998</v>
      </c>
      <c r="L100" s="16">
        <v>168.7</v>
      </c>
      <c r="M100" s="29">
        <f>N100-4.3</f>
        <v>166.7</v>
      </c>
      <c r="N100" s="18">
        <v>171</v>
      </c>
      <c r="O100" s="15">
        <f t="shared" si="92"/>
        <v>134.5</v>
      </c>
      <c r="P100" s="16">
        <v>134.80000000000001</v>
      </c>
      <c r="Q100" s="29">
        <f t="shared" si="93"/>
        <v>136.6</v>
      </c>
      <c r="R100" s="18">
        <v>136.9</v>
      </c>
      <c r="S100" s="15">
        <v>171.70000000000002</v>
      </c>
      <c r="T100" s="21">
        <v>156.30000000000001</v>
      </c>
      <c r="U100" s="29">
        <v>184.4</v>
      </c>
      <c r="V100" s="22">
        <v>169</v>
      </c>
      <c r="W100" s="15">
        <f>X100+17.5</f>
        <v>193.5</v>
      </c>
      <c r="X100" s="24">
        <v>176</v>
      </c>
      <c r="Y100" s="29">
        <f>Z100+17.5</f>
        <v>229.1</v>
      </c>
      <c r="Z100" s="25">
        <v>211.6</v>
      </c>
      <c r="AA100" s="15">
        <f>AB100+17.6</f>
        <v>166.2</v>
      </c>
      <c r="AB100" s="24">
        <v>148.6</v>
      </c>
      <c r="AC100" s="29">
        <f>AD100+17.6</f>
        <v>172.1</v>
      </c>
      <c r="AD100" s="25">
        <v>154.5</v>
      </c>
      <c r="AE100" s="15">
        <f>AF100</f>
        <v>237.7</v>
      </c>
      <c r="AF100" s="19">
        <v>237.7</v>
      </c>
      <c r="AG100" s="29">
        <f>AH100</f>
        <v>248.1</v>
      </c>
      <c r="AH100" s="20">
        <v>248.1</v>
      </c>
      <c r="AI100" s="15">
        <f>AJ100+0.5</f>
        <v>264.3</v>
      </c>
      <c r="AJ100" s="21">
        <v>263.8</v>
      </c>
      <c r="AK100" s="29">
        <f>AL100+0.5</f>
        <v>270.3</v>
      </c>
      <c r="AL100" s="22">
        <v>269.8</v>
      </c>
      <c r="AM100" s="15">
        <f>AN100-0.3</f>
        <v>250.39999999999998</v>
      </c>
      <c r="AN100" s="16">
        <v>250.7</v>
      </c>
      <c r="AO100" s="29">
        <f>AP100-0.3</f>
        <v>250.39999999999998</v>
      </c>
      <c r="AP100" s="18">
        <v>250.7</v>
      </c>
      <c r="AQ100" s="15">
        <f t="shared" si="94"/>
        <v>166.9</v>
      </c>
      <c r="AR100" s="16">
        <v>167</v>
      </c>
      <c r="AS100" s="29">
        <f t="shared" si="95"/>
        <v>166.9</v>
      </c>
      <c r="AT100" s="18">
        <v>167</v>
      </c>
      <c r="AU100" s="15">
        <f>AV100+17.7</f>
        <v>192.1</v>
      </c>
      <c r="AV100" s="54">
        <v>174.4</v>
      </c>
      <c r="AW100" s="29">
        <f>AX100+17.7</f>
        <v>196.2</v>
      </c>
      <c r="AX100" s="55">
        <v>178.5</v>
      </c>
      <c r="AY100" s="15">
        <f>AZ100-0.1</f>
        <v>255.4</v>
      </c>
      <c r="AZ100" s="16">
        <v>255.5</v>
      </c>
      <c r="BA100" s="29">
        <f>BB100-0.1</f>
        <v>255.4</v>
      </c>
      <c r="BB100" s="18">
        <v>255.5</v>
      </c>
      <c r="BC100" s="15">
        <f>BD100-0.3</f>
        <v>174.29999999999998</v>
      </c>
      <c r="BD100" s="16" t="s">
        <v>557</v>
      </c>
      <c r="BE100" s="29">
        <f>BF100-0.3</f>
        <v>174.29999999999998</v>
      </c>
      <c r="BF100" s="18" t="s">
        <v>557</v>
      </c>
      <c r="BG100" s="15">
        <f>BH100+0.5</f>
        <v>135.80000000000001</v>
      </c>
      <c r="BH100" s="16">
        <v>135.30000000000001</v>
      </c>
      <c r="BI100" s="29">
        <f>BJ100+0.5</f>
        <v>151.4</v>
      </c>
      <c r="BJ100" s="18">
        <v>150.9</v>
      </c>
      <c r="BK100" s="3"/>
    </row>
    <row r="101" spans="1:65" s="1" customFormat="1" ht="15" customHeight="1" x14ac:dyDescent="0.25">
      <c r="A101" s="1">
        <v>2013</v>
      </c>
      <c r="B101" s="7" t="s">
        <v>174</v>
      </c>
      <c r="C101" s="67">
        <f t="shared" ref="C101" si="96">D101+0.1</f>
        <v>278.8</v>
      </c>
      <c r="D101" s="76" t="s">
        <v>656</v>
      </c>
      <c r="E101" s="84">
        <f t="shared" ref="E101" si="97">F101+0.1</f>
        <v>278.8</v>
      </c>
      <c r="F101" s="77" t="s">
        <v>656</v>
      </c>
      <c r="G101" s="15">
        <f>H101+20.9</f>
        <v>178.70000000000002</v>
      </c>
      <c r="H101" s="24">
        <v>157.80000000000001</v>
      </c>
      <c r="I101" s="29">
        <f>J101+20.9</f>
        <v>180.70000000000002</v>
      </c>
      <c r="J101" s="25">
        <v>159.80000000000001</v>
      </c>
      <c r="K101" s="15">
        <f>L101-0.1</f>
        <v>158.9</v>
      </c>
      <c r="L101" s="16">
        <v>159</v>
      </c>
      <c r="M101" s="29">
        <f>N101-0.1</f>
        <v>162.80000000000001</v>
      </c>
      <c r="N101" s="18">
        <v>162.9</v>
      </c>
      <c r="O101" s="15">
        <f t="shared" si="92"/>
        <v>134.5</v>
      </c>
      <c r="P101" s="16">
        <v>134.80000000000001</v>
      </c>
      <c r="Q101" s="29">
        <f t="shared" si="93"/>
        <v>136.6</v>
      </c>
      <c r="R101" s="18">
        <v>136.9</v>
      </c>
      <c r="S101" s="15">
        <f>T101</f>
        <v>155.69999999999999</v>
      </c>
      <c r="T101" s="16">
        <v>155.69999999999999</v>
      </c>
      <c r="U101" s="29">
        <f>V101</f>
        <v>155.69999999999999</v>
      </c>
      <c r="V101" s="18">
        <v>155.69999999999999</v>
      </c>
      <c r="W101" s="15">
        <f>X101+17.4</f>
        <v>190.20000000000002</v>
      </c>
      <c r="X101" s="24">
        <v>172.8</v>
      </c>
      <c r="Y101" s="29">
        <f>Z101+17.4</f>
        <v>192.5</v>
      </c>
      <c r="Z101" s="25">
        <v>175.1</v>
      </c>
      <c r="AA101" s="15">
        <f>AB101+17.9</f>
        <v>168.6</v>
      </c>
      <c r="AB101" s="24">
        <v>150.69999999999999</v>
      </c>
      <c r="AC101" s="29">
        <f>AD101+17.9</f>
        <v>168.6</v>
      </c>
      <c r="AD101" s="25">
        <v>150.69999999999999</v>
      </c>
      <c r="AE101" s="15">
        <f>AF101-0.2</f>
        <v>248.20000000000002</v>
      </c>
      <c r="AF101" s="19">
        <v>248.4</v>
      </c>
      <c r="AG101" s="29">
        <f>AH101-0.2</f>
        <v>248.20000000000002</v>
      </c>
      <c r="AH101" s="20">
        <v>248.4</v>
      </c>
      <c r="AI101" s="15">
        <f>AJ101+0.4</f>
        <v>261.7</v>
      </c>
      <c r="AJ101" s="16">
        <v>261.3</v>
      </c>
      <c r="AK101" s="29">
        <f>AL101+0.4</f>
        <v>270.09999999999997</v>
      </c>
      <c r="AL101" s="18">
        <v>269.7</v>
      </c>
      <c r="AM101" s="15">
        <f>AN101-0.3</f>
        <v>251.39999999999998</v>
      </c>
      <c r="AN101" s="16">
        <v>251.7</v>
      </c>
      <c r="AO101" s="29">
        <f>AP101-0.3</f>
        <v>251.39999999999998</v>
      </c>
      <c r="AP101" s="18">
        <v>251.7</v>
      </c>
      <c r="AQ101" s="15">
        <f t="shared" si="94"/>
        <v>166.8</v>
      </c>
      <c r="AR101" s="16">
        <v>166.9</v>
      </c>
      <c r="AS101" s="29">
        <f t="shared" si="95"/>
        <v>168.6</v>
      </c>
      <c r="AT101" s="18">
        <v>168.7</v>
      </c>
      <c r="AU101" s="15">
        <f>AV101+16.7</f>
        <v>186.79999999999998</v>
      </c>
      <c r="AV101" s="54">
        <v>170.1</v>
      </c>
      <c r="AW101" s="29">
        <f>AX101+16.7</f>
        <v>193.1</v>
      </c>
      <c r="AX101" s="55">
        <v>176.4</v>
      </c>
      <c r="AY101" s="15">
        <f>AZ101+0.5</f>
        <v>251</v>
      </c>
      <c r="AZ101" s="16" t="s">
        <v>355</v>
      </c>
      <c r="BA101" s="29">
        <f>BB101+0.5</f>
        <v>261.3</v>
      </c>
      <c r="BB101" s="18" t="s">
        <v>544</v>
      </c>
      <c r="BC101" s="15">
        <f>BD101-0.3</f>
        <v>174.29999999999998</v>
      </c>
      <c r="BD101" s="16">
        <v>174.6</v>
      </c>
      <c r="BE101" s="29">
        <f>BF101-0.3</f>
        <v>174.29999999999998</v>
      </c>
      <c r="BF101" s="18">
        <v>174.6</v>
      </c>
      <c r="BG101" s="15">
        <f>BH101+0.5</f>
        <v>135.69999999999999</v>
      </c>
      <c r="BH101" s="16">
        <v>135.19999999999999</v>
      </c>
      <c r="BI101" s="29">
        <f>BJ101+0.5</f>
        <v>139.5</v>
      </c>
      <c r="BJ101" s="18">
        <v>139</v>
      </c>
      <c r="BK101" s="3"/>
    </row>
    <row r="102" spans="1:65" s="7" customFormat="1" ht="15" customHeight="1" x14ac:dyDescent="0.25">
      <c r="A102" s="1">
        <v>2013</v>
      </c>
      <c r="B102" s="7" t="s">
        <v>175</v>
      </c>
      <c r="C102" s="15">
        <f>+D102-17.3</f>
        <v>272.09999999999997</v>
      </c>
      <c r="D102" s="16">
        <v>289.39999999999998</v>
      </c>
      <c r="E102" s="24">
        <f>F102-17.3</f>
        <v>283.8</v>
      </c>
      <c r="F102" s="18">
        <v>301.10000000000002</v>
      </c>
      <c r="G102" s="15">
        <f>H102+19.8</f>
        <v>173.8</v>
      </c>
      <c r="H102" s="24">
        <v>154</v>
      </c>
      <c r="I102" s="29">
        <f>J102+19.8</f>
        <v>175.8</v>
      </c>
      <c r="J102" s="25">
        <v>156</v>
      </c>
      <c r="K102" s="15">
        <f>L102-4.3</f>
        <v>156.1</v>
      </c>
      <c r="L102" s="16">
        <v>160.4</v>
      </c>
      <c r="M102" s="29">
        <f>N102-4.3</f>
        <v>160.29999999999998</v>
      </c>
      <c r="N102" s="18">
        <v>164.6</v>
      </c>
      <c r="O102" s="15">
        <f t="shared" si="92"/>
        <v>134.5</v>
      </c>
      <c r="P102" s="16">
        <v>134.80000000000001</v>
      </c>
      <c r="Q102" s="29">
        <f t="shared" si="93"/>
        <v>136.6</v>
      </c>
      <c r="R102" s="18">
        <v>136.9</v>
      </c>
      <c r="S102" s="15">
        <v>167.4</v>
      </c>
      <c r="T102" s="21">
        <v>152</v>
      </c>
      <c r="U102" s="29">
        <v>171.70000000000002</v>
      </c>
      <c r="V102" s="22">
        <v>156.30000000000001</v>
      </c>
      <c r="W102" s="15">
        <f>X102+17.5</f>
        <v>171.3</v>
      </c>
      <c r="X102" s="24">
        <v>153.80000000000001</v>
      </c>
      <c r="Y102" s="29">
        <f>Z102+17.5</f>
        <v>191.5</v>
      </c>
      <c r="Z102" s="25">
        <v>174</v>
      </c>
      <c r="AA102" s="15">
        <f>AB102+17.6</f>
        <v>144.5</v>
      </c>
      <c r="AB102" s="24">
        <v>126.9</v>
      </c>
      <c r="AC102" s="29">
        <f>AD102+17.6</f>
        <v>151.5</v>
      </c>
      <c r="AD102" s="25">
        <v>133.9</v>
      </c>
      <c r="AE102" s="15">
        <f>AF102</f>
        <v>237.7</v>
      </c>
      <c r="AF102" s="19">
        <v>237.7</v>
      </c>
      <c r="AG102" s="29">
        <f>AH102</f>
        <v>252.5</v>
      </c>
      <c r="AH102" s="20">
        <v>252.5</v>
      </c>
      <c r="AI102" s="15">
        <f>AJ102+0.5</f>
        <v>270.10000000000002</v>
      </c>
      <c r="AJ102" s="21">
        <v>269.60000000000002</v>
      </c>
      <c r="AK102" s="29">
        <f>AL102+0.5</f>
        <v>270.10000000000002</v>
      </c>
      <c r="AL102" s="22">
        <v>269.60000000000002</v>
      </c>
      <c r="AM102" s="15">
        <f>AN102-0.3</f>
        <v>250.39999999999998</v>
      </c>
      <c r="AN102" s="16">
        <v>250.7</v>
      </c>
      <c r="AO102" s="29">
        <f>AP102-0.3</f>
        <v>251.39999999999998</v>
      </c>
      <c r="AP102" s="18">
        <v>251.7</v>
      </c>
      <c r="AQ102" s="15">
        <f t="shared" si="94"/>
        <v>166.8</v>
      </c>
      <c r="AR102" s="16">
        <v>166.9</v>
      </c>
      <c r="AS102" s="29">
        <f t="shared" si="95"/>
        <v>168.5</v>
      </c>
      <c r="AT102" s="18">
        <v>168.6</v>
      </c>
      <c r="AU102" s="15">
        <f>AV102+17.7</f>
        <v>213.1</v>
      </c>
      <c r="AV102" s="54">
        <v>195.4</v>
      </c>
      <c r="AW102" s="29">
        <f>AX102+17.7</f>
        <v>223.7</v>
      </c>
      <c r="AX102" s="55">
        <v>206</v>
      </c>
      <c r="AY102" s="15">
        <f>AZ102-0.1</f>
        <v>255.3</v>
      </c>
      <c r="AZ102" s="16">
        <v>255.4</v>
      </c>
      <c r="BA102" s="29">
        <f>BB102-0.1</f>
        <v>257.09999999999997</v>
      </c>
      <c r="BB102" s="18">
        <v>257.2</v>
      </c>
      <c r="BC102" s="15">
        <f>BD102-0.3</f>
        <v>179.39999999999998</v>
      </c>
      <c r="BD102" s="16" t="s">
        <v>546</v>
      </c>
      <c r="BE102" s="29">
        <f>BF102-0.3</f>
        <v>179.39999999999998</v>
      </c>
      <c r="BF102" s="18" t="s">
        <v>546</v>
      </c>
      <c r="BG102" s="15">
        <f>BH102+0.5</f>
        <v>135.80000000000001</v>
      </c>
      <c r="BH102" s="21">
        <v>135.30000000000001</v>
      </c>
      <c r="BI102" s="29">
        <f>BJ102+0.5</f>
        <v>143.5</v>
      </c>
      <c r="BJ102" s="22">
        <v>143</v>
      </c>
      <c r="BK102" s="3"/>
      <c r="BL102" s="1"/>
      <c r="BM102" s="1"/>
    </row>
    <row r="103" spans="1:65" s="1" customFormat="1" ht="15" customHeight="1" x14ac:dyDescent="0.25">
      <c r="A103" s="1">
        <v>2013</v>
      </c>
      <c r="B103" s="7" t="s">
        <v>176</v>
      </c>
      <c r="C103" s="15">
        <f>+D103-17.3</f>
        <v>272.2</v>
      </c>
      <c r="D103" s="16">
        <v>289.5</v>
      </c>
      <c r="E103" s="24">
        <f>F103-17.3</f>
        <v>276.2</v>
      </c>
      <c r="F103" s="18">
        <v>293.5</v>
      </c>
      <c r="G103" s="15">
        <f>H103+19.8</f>
        <v>173.8</v>
      </c>
      <c r="H103" s="24">
        <v>154</v>
      </c>
      <c r="I103" s="29">
        <f>J103+19.8</f>
        <v>177.70000000000002</v>
      </c>
      <c r="J103" s="25">
        <v>157.9</v>
      </c>
      <c r="K103" s="15">
        <f>L103-4.3</f>
        <v>145.39999999999998</v>
      </c>
      <c r="L103" s="16">
        <v>149.69999999999999</v>
      </c>
      <c r="M103" s="29">
        <f>N103-4.3</f>
        <v>160.29999999999998</v>
      </c>
      <c r="N103" s="18">
        <v>164.6</v>
      </c>
      <c r="O103" s="15">
        <f t="shared" si="92"/>
        <v>134.5</v>
      </c>
      <c r="P103" s="16">
        <v>134.80000000000001</v>
      </c>
      <c r="Q103" s="29">
        <f t="shared" si="93"/>
        <v>134.5</v>
      </c>
      <c r="R103" s="18">
        <v>134.80000000000001</v>
      </c>
      <c r="S103" s="15">
        <v>167.5</v>
      </c>
      <c r="T103" s="21">
        <v>152.1</v>
      </c>
      <c r="U103" s="29">
        <v>171.70000000000002</v>
      </c>
      <c r="V103" s="22">
        <v>156.30000000000001</v>
      </c>
      <c r="W103" s="15">
        <f>X103+17.5</f>
        <v>183.8</v>
      </c>
      <c r="X103" s="24">
        <v>166.3</v>
      </c>
      <c r="Y103" s="29">
        <f>Z103+17.5</f>
        <v>221.2</v>
      </c>
      <c r="Z103" s="25">
        <v>203.7</v>
      </c>
      <c r="AA103" s="15">
        <f>AB103+17.6</f>
        <v>166.4</v>
      </c>
      <c r="AB103" s="24">
        <v>148.80000000000001</v>
      </c>
      <c r="AC103" s="29">
        <f>AD103+17.6</f>
        <v>168.29999999999998</v>
      </c>
      <c r="AD103" s="25">
        <v>150.69999999999999</v>
      </c>
      <c r="AE103" s="15">
        <f>AF103</f>
        <v>250.7</v>
      </c>
      <c r="AF103" s="19">
        <v>250.7</v>
      </c>
      <c r="AG103" s="29">
        <f>AH103</f>
        <v>252.8</v>
      </c>
      <c r="AH103" s="20">
        <v>252.8</v>
      </c>
      <c r="AI103" s="15">
        <f>AJ103+0.5</f>
        <v>270.2</v>
      </c>
      <c r="AJ103" s="21">
        <v>269.7</v>
      </c>
      <c r="AK103" s="29">
        <f>AL103+0.5</f>
        <v>270.2</v>
      </c>
      <c r="AL103" s="22">
        <v>269.7</v>
      </c>
      <c r="AM103" s="15">
        <f>AN103-0.3</f>
        <v>250.39999999999998</v>
      </c>
      <c r="AN103" s="16">
        <v>250.7</v>
      </c>
      <c r="AO103" s="29">
        <f>AP103-0.3</f>
        <v>251.5</v>
      </c>
      <c r="AP103" s="18">
        <v>251.8</v>
      </c>
      <c r="AQ103" s="15">
        <f t="shared" si="94"/>
        <v>166.8</v>
      </c>
      <c r="AR103" s="16">
        <v>166.9</v>
      </c>
      <c r="AS103" s="29">
        <f t="shared" si="95"/>
        <v>166.8</v>
      </c>
      <c r="AT103" s="18">
        <v>166.9</v>
      </c>
      <c r="AU103" s="15">
        <f>AV103+17.7</f>
        <v>183.6</v>
      </c>
      <c r="AV103" s="54">
        <v>165.9</v>
      </c>
      <c r="AW103" s="29">
        <f>AX103+17.7</f>
        <v>200.5</v>
      </c>
      <c r="AX103" s="55">
        <v>182.8</v>
      </c>
      <c r="AY103" s="15">
        <f>AZ103-0.1</f>
        <v>249.70000000000002</v>
      </c>
      <c r="AZ103" s="16">
        <v>249.8</v>
      </c>
      <c r="BA103" s="29">
        <f>BB103-0.1</f>
        <v>261.09999999999997</v>
      </c>
      <c r="BB103" s="18">
        <v>261.2</v>
      </c>
      <c r="BC103" s="15">
        <f>BD103-0.3</f>
        <v>179.39999999999998</v>
      </c>
      <c r="BD103" s="16" t="s">
        <v>546</v>
      </c>
      <c r="BE103" s="29">
        <f>BF103-0.3</f>
        <v>179.39999999999998</v>
      </c>
      <c r="BF103" s="18" t="s">
        <v>546</v>
      </c>
      <c r="BG103" s="15">
        <f>BH103+0.5</f>
        <v>106.8</v>
      </c>
      <c r="BH103" s="21">
        <v>106.3</v>
      </c>
      <c r="BI103" s="29">
        <f>BJ103+0.5</f>
        <v>151.30000000000001</v>
      </c>
      <c r="BJ103" s="22">
        <v>150.80000000000001</v>
      </c>
      <c r="BK103" s="3"/>
    </row>
    <row r="104" spans="1:65" s="1" customFormat="1" ht="15" customHeight="1" x14ac:dyDescent="0.25">
      <c r="A104" s="1">
        <v>2013</v>
      </c>
      <c r="B104" s="7" t="s">
        <v>177</v>
      </c>
      <c r="C104" s="86">
        <f>D104-0.1</f>
        <v>275.7</v>
      </c>
      <c r="D104" s="54">
        <v>275.8</v>
      </c>
      <c r="E104" s="87">
        <f>F104-0.1</f>
        <v>281</v>
      </c>
      <c r="F104" s="55">
        <v>281.10000000000002</v>
      </c>
      <c r="G104" s="15">
        <f>H104+20.5</f>
        <v>174.6</v>
      </c>
      <c r="H104" s="26">
        <v>154.1</v>
      </c>
      <c r="I104" s="29">
        <f>J104+20.5</f>
        <v>180.5</v>
      </c>
      <c r="J104" s="25">
        <v>160</v>
      </c>
      <c r="K104" s="15">
        <f>L104-4.3</f>
        <v>147.6</v>
      </c>
      <c r="L104" s="16">
        <v>151.9</v>
      </c>
      <c r="M104" s="29">
        <f>N104-4.3</f>
        <v>165.6</v>
      </c>
      <c r="N104" s="18">
        <v>169.9</v>
      </c>
      <c r="O104" s="15">
        <f t="shared" si="92"/>
        <v>134.39999999999998</v>
      </c>
      <c r="P104" s="16">
        <v>134.69999999999999</v>
      </c>
      <c r="Q104" s="29">
        <f t="shared" si="93"/>
        <v>134.39999999999998</v>
      </c>
      <c r="R104" s="18">
        <v>134.69999999999999</v>
      </c>
      <c r="S104" s="53">
        <f>T104+15.5</f>
        <v>167.4</v>
      </c>
      <c r="T104" s="81" t="s">
        <v>408</v>
      </c>
      <c r="U104" s="28">
        <f>V104+15.5</f>
        <v>169.6</v>
      </c>
      <c r="V104" s="22">
        <v>154.1</v>
      </c>
      <c r="W104" s="15">
        <f>X104+17.5</f>
        <v>180.4</v>
      </c>
      <c r="X104" s="24">
        <v>162.9</v>
      </c>
      <c r="Y104" s="29">
        <f>Z104+17.5</f>
        <v>194.6</v>
      </c>
      <c r="Z104" s="25">
        <v>177.1</v>
      </c>
      <c r="AA104" s="15">
        <f>AB104+17.6</f>
        <v>166.29999999999998</v>
      </c>
      <c r="AB104" s="26">
        <v>148.69999999999999</v>
      </c>
      <c r="AC104" s="29">
        <f>AD104+17.6</f>
        <v>180.1</v>
      </c>
      <c r="AD104" s="27">
        <v>162.5</v>
      </c>
      <c r="AE104" s="80">
        <f>AF104+1.8</f>
        <v>238.3</v>
      </c>
      <c r="AF104" s="19">
        <v>236.5</v>
      </c>
      <c r="AG104" s="24">
        <f>AH104+1.8</f>
        <v>242.20000000000002</v>
      </c>
      <c r="AH104" s="59">
        <v>240.4</v>
      </c>
      <c r="AI104" s="89">
        <v>270.3</v>
      </c>
      <c r="AJ104" s="21">
        <v>252.9</v>
      </c>
      <c r="AK104" s="26">
        <v>270.3</v>
      </c>
      <c r="AL104" s="22">
        <v>252.9</v>
      </c>
      <c r="AM104" s="15">
        <f>AN104-0.2</f>
        <v>250.5</v>
      </c>
      <c r="AN104" s="21">
        <v>250.7</v>
      </c>
      <c r="AO104" s="29">
        <f>AP104-0.2</f>
        <v>250.5</v>
      </c>
      <c r="AP104" s="22">
        <v>250.7</v>
      </c>
      <c r="AQ104" s="15">
        <f t="shared" si="94"/>
        <v>166.9</v>
      </c>
      <c r="AR104" s="16">
        <v>167</v>
      </c>
      <c r="AS104" s="29">
        <f t="shared" si="95"/>
        <v>166.9</v>
      </c>
      <c r="AT104" s="18">
        <v>167</v>
      </c>
      <c r="AU104" s="15">
        <f>AV104+17.7</f>
        <v>192.2</v>
      </c>
      <c r="AV104" s="54">
        <v>174.5</v>
      </c>
      <c r="AW104" s="29">
        <f>AX104+17.7</f>
        <v>192.2</v>
      </c>
      <c r="AX104" s="55">
        <v>174.5</v>
      </c>
      <c r="AY104" s="15">
        <f>AZ104+0.7</f>
        <v>255.29999999999998</v>
      </c>
      <c r="AZ104" s="21">
        <v>254.6</v>
      </c>
      <c r="BA104" s="29">
        <f>BB104+0.7</f>
        <v>257.3</v>
      </c>
      <c r="BB104" s="18">
        <v>256.60000000000002</v>
      </c>
      <c r="BC104" s="67">
        <f>BD104-1</f>
        <v>179.5</v>
      </c>
      <c r="BD104" s="76">
        <v>180.5</v>
      </c>
      <c r="BE104" s="84">
        <f>BF104-1</f>
        <v>179.5</v>
      </c>
      <c r="BF104" s="77">
        <v>180.5</v>
      </c>
      <c r="BG104" s="80">
        <f>BH104+18</f>
        <v>113.8</v>
      </c>
      <c r="BH104" s="21">
        <v>95.8</v>
      </c>
      <c r="BI104" s="24">
        <f>BJ104+18</f>
        <v>119.8</v>
      </c>
      <c r="BJ104" s="22">
        <v>101.8</v>
      </c>
      <c r="BK104" s="3"/>
    </row>
    <row r="105" spans="1:65" s="1" customFormat="1" ht="15" customHeight="1" x14ac:dyDescent="0.25">
      <c r="A105" s="1">
        <v>2013</v>
      </c>
      <c r="B105" s="7" t="s">
        <v>178</v>
      </c>
      <c r="C105" s="15">
        <f>+D105-17.3</f>
        <v>260.7</v>
      </c>
      <c r="D105" s="16">
        <v>278</v>
      </c>
      <c r="E105" s="24">
        <f>F105-17.3</f>
        <v>281.8</v>
      </c>
      <c r="F105" s="18">
        <v>299.10000000000002</v>
      </c>
      <c r="G105" s="15">
        <f>H105+19.8</f>
        <v>175.8</v>
      </c>
      <c r="H105" s="24">
        <v>156</v>
      </c>
      <c r="I105" s="29">
        <f>J105+19.8</f>
        <v>189.5</v>
      </c>
      <c r="J105" s="25">
        <v>169.7</v>
      </c>
      <c r="K105" s="15">
        <f>L105-4.3</f>
        <v>158</v>
      </c>
      <c r="L105" s="16">
        <v>162.30000000000001</v>
      </c>
      <c r="M105" s="29">
        <f>N105-4.3</f>
        <v>160.19999999999999</v>
      </c>
      <c r="N105" s="18">
        <v>164.5</v>
      </c>
      <c r="O105" s="15">
        <f t="shared" si="92"/>
        <v>134.6</v>
      </c>
      <c r="P105" s="16">
        <v>134.9</v>
      </c>
      <c r="Q105" s="29">
        <f t="shared" si="93"/>
        <v>136.6</v>
      </c>
      <c r="R105" s="18">
        <v>136.9</v>
      </c>
      <c r="S105" s="15">
        <v>154.70000000000002</v>
      </c>
      <c r="T105" s="21">
        <v>139.30000000000001</v>
      </c>
      <c r="U105" s="29">
        <v>163.30000000000001</v>
      </c>
      <c r="V105" s="22">
        <v>147.9</v>
      </c>
      <c r="W105" s="15">
        <f>X105+17.5</f>
        <v>193.5</v>
      </c>
      <c r="X105" s="24">
        <v>176</v>
      </c>
      <c r="Y105" s="29">
        <f>Z105+17.5</f>
        <v>209.5</v>
      </c>
      <c r="Z105" s="25">
        <v>192</v>
      </c>
      <c r="AA105" s="15">
        <f>AB105+17.6</f>
        <v>164.2</v>
      </c>
      <c r="AB105" s="24">
        <v>146.6</v>
      </c>
      <c r="AC105" s="29">
        <f>AD105+17.6</f>
        <v>166.5</v>
      </c>
      <c r="AD105" s="25">
        <v>148.9</v>
      </c>
      <c r="AE105" s="15">
        <f>AF105</f>
        <v>241.8</v>
      </c>
      <c r="AF105" s="19">
        <v>241.8</v>
      </c>
      <c r="AG105" s="29">
        <f>AH105</f>
        <v>241.8</v>
      </c>
      <c r="AH105" s="20">
        <v>241.8</v>
      </c>
      <c r="AI105" s="15">
        <f>AJ105+0.5</f>
        <v>270.3</v>
      </c>
      <c r="AJ105" s="21">
        <v>269.8</v>
      </c>
      <c r="AK105" s="29">
        <f>AL105+0.5</f>
        <v>270.3</v>
      </c>
      <c r="AL105" s="22">
        <v>269.8</v>
      </c>
      <c r="AM105" s="15">
        <f>AN105-0.3</f>
        <v>250.29999999999998</v>
      </c>
      <c r="AN105" s="16">
        <v>250.6</v>
      </c>
      <c r="AO105" s="29">
        <f>AP105-0.3</f>
        <v>251.39999999999998</v>
      </c>
      <c r="AP105" s="18">
        <v>251.7</v>
      </c>
      <c r="AQ105" s="15">
        <f t="shared" si="94"/>
        <v>166.8</v>
      </c>
      <c r="AR105" s="16">
        <v>166.9</v>
      </c>
      <c r="AS105" s="29">
        <f t="shared" si="95"/>
        <v>168.6</v>
      </c>
      <c r="AT105" s="18">
        <v>168.7</v>
      </c>
      <c r="AU105" s="15">
        <f>AV105+17.7</f>
        <v>192.1</v>
      </c>
      <c r="AV105" s="54">
        <v>174.4</v>
      </c>
      <c r="AW105" s="29">
        <f>AX105+17.7</f>
        <v>192.1</v>
      </c>
      <c r="AX105" s="55">
        <v>174.4</v>
      </c>
      <c r="AY105" s="15">
        <f>AZ105-0.1</f>
        <v>251.5</v>
      </c>
      <c r="AZ105" s="16">
        <v>251.6</v>
      </c>
      <c r="BA105" s="29">
        <f>BB105-0.1</f>
        <v>255.4</v>
      </c>
      <c r="BB105" s="18">
        <v>255.5</v>
      </c>
      <c r="BC105" s="15">
        <f>BD105-0.3</f>
        <v>179.29999999999998</v>
      </c>
      <c r="BD105" s="16" t="s">
        <v>370</v>
      </c>
      <c r="BE105" s="29">
        <f>BF105-0.3</f>
        <v>179.29999999999998</v>
      </c>
      <c r="BF105" s="18" t="s">
        <v>370</v>
      </c>
      <c r="BG105" s="15">
        <f>BH105+0.5</f>
        <v>128.1</v>
      </c>
      <c r="BH105" s="21">
        <v>127.6</v>
      </c>
      <c r="BI105" s="29">
        <f>BJ105+0.5</f>
        <v>143.5</v>
      </c>
      <c r="BJ105" s="22">
        <v>143</v>
      </c>
      <c r="BK105" s="3"/>
    </row>
    <row r="106" spans="1:65" s="1" customFormat="1" ht="15" customHeight="1" x14ac:dyDescent="0.25">
      <c r="A106" s="1">
        <v>2013</v>
      </c>
      <c r="B106" s="1" t="s">
        <v>196</v>
      </c>
      <c r="C106" s="15">
        <f>D106+0.2</f>
        <v>264.3</v>
      </c>
      <c r="D106" s="54" t="s">
        <v>648</v>
      </c>
      <c r="E106" s="29">
        <f>F106+0.2</f>
        <v>343</v>
      </c>
      <c r="F106" s="55" t="s">
        <v>649</v>
      </c>
      <c r="G106" s="49">
        <v>174.4</v>
      </c>
      <c r="H106" s="24">
        <v>154</v>
      </c>
      <c r="I106" s="50">
        <v>199.9</v>
      </c>
      <c r="J106" s="27">
        <v>179.5</v>
      </c>
      <c r="K106" s="49">
        <v>144.1</v>
      </c>
      <c r="L106" s="16">
        <v>147.6</v>
      </c>
      <c r="M106" s="50">
        <v>156.9</v>
      </c>
      <c r="N106" s="18">
        <v>160.4</v>
      </c>
      <c r="O106" s="49">
        <v>134.6</v>
      </c>
      <c r="P106" s="16">
        <v>133.69999999999999</v>
      </c>
      <c r="Q106" s="50">
        <v>134.6</v>
      </c>
      <c r="R106" s="22">
        <v>133.69999999999999</v>
      </c>
      <c r="S106" s="86">
        <v>165.3</v>
      </c>
      <c r="T106" s="93">
        <v>149.9</v>
      </c>
      <c r="U106" s="87">
        <v>169.6</v>
      </c>
      <c r="V106" s="94">
        <v>154.19999999999999</v>
      </c>
      <c r="W106" s="49">
        <v>179.8</v>
      </c>
      <c r="X106" s="21">
        <v>163.80000000000001</v>
      </c>
      <c r="Y106" s="50">
        <v>202</v>
      </c>
      <c r="Z106" s="22">
        <v>186</v>
      </c>
      <c r="AA106" s="49">
        <f>AB106+17.5</f>
        <v>166.3</v>
      </c>
      <c r="AB106" s="24">
        <v>148.80000000000001</v>
      </c>
      <c r="AC106" s="50">
        <v>168.4</v>
      </c>
      <c r="AD106" s="27">
        <v>150.9</v>
      </c>
      <c r="AE106" s="49">
        <v>237.9</v>
      </c>
      <c r="AF106" s="19">
        <v>236.1</v>
      </c>
      <c r="AG106" s="50">
        <v>237.9</v>
      </c>
      <c r="AH106" s="59">
        <v>236.1</v>
      </c>
      <c r="AI106" s="85">
        <v>270.39999999999998</v>
      </c>
      <c r="AJ106" s="68">
        <v>253</v>
      </c>
      <c r="AK106" s="72">
        <v>274.5</v>
      </c>
      <c r="AL106" s="70">
        <v>257.10000000000002</v>
      </c>
      <c r="AM106" s="49">
        <v>250.60000000000002</v>
      </c>
      <c r="AN106" s="21">
        <v>250.8</v>
      </c>
      <c r="AO106" s="50">
        <v>252.60000000000002</v>
      </c>
      <c r="AP106" s="22">
        <v>252.8</v>
      </c>
      <c r="AQ106" s="49">
        <v>166.70000000000002</v>
      </c>
      <c r="AR106" s="16">
        <v>166.9</v>
      </c>
      <c r="AS106" s="50">
        <v>166.70000000000002</v>
      </c>
      <c r="AT106" s="18">
        <v>166.9</v>
      </c>
      <c r="AU106" s="49">
        <v>195</v>
      </c>
      <c r="AV106" s="54">
        <v>176.4</v>
      </c>
      <c r="AW106" s="50">
        <v>195</v>
      </c>
      <c r="AX106" s="55">
        <v>176.4</v>
      </c>
      <c r="AY106" s="49">
        <v>255.60000000000002</v>
      </c>
      <c r="AZ106" s="16">
        <v>254.8</v>
      </c>
      <c r="BA106" s="50">
        <v>261.60000000000002</v>
      </c>
      <c r="BB106" s="18">
        <v>260.8</v>
      </c>
      <c r="BC106" s="49">
        <v>174.2</v>
      </c>
      <c r="BD106" s="65">
        <v>175.1</v>
      </c>
      <c r="BE106" s="50">
        <v>179.29999999999998</v>
      </c>
      <c r="BF106" s="66">
        <v>180.2</v>
      </c>
      <c r="BG106" s="80">
        <f>BH106+18</f>
        <v>129.9</v>
      </c>
      <c r="BH106" s="21">
        <v>111.9</v>
      </c>
      <c r="BI106" s="24">
        <f>BJ106+18</f>
        <v>139.6</v>
      </c>
      <c r="BJ106" s="22">
        <v>121.6</v>
      </c>
      <c r="BK106" s="3"/>
    </row>
    <row r="107" spans="1:65" s="1" customFormat="1" ht="15" customHeight="1" x14ac:dyDescent="0.25">
      <c r="A107" s="1">
        <v>2013</v>
      </c>
      <c r="B107" s="1" t="s">
        <v>197</v>
      </c>
      <c r="C107" s="67">
        <f t="shared" ref="C107" si="98">D107+0.1</f>
        <v>256.10000000000002</v>
      </c>
      <c r="D107" s="76">
        <v>256</v>
      </c>
      <c r="E107" s="84">
        <f t="shared" ref="E107" si="99">F107+0.1</f>
        <v>274.70000000000005</v>
      </c>
      <c r="F107" s="77">
        <v>274.60000000000002</v>
      </c>
      <c r="G107" s="49">
        <v>178.3</v>
      </c>
      <c r="H107" s="24">
        <v>157.9</v>
      </c>
      <c r="I107" s="50">
        <v>178.3</v>
      </c>
      <c r="J107" s="27">
        <v>157.9</v>
      </c>
      <c r="K107" s="49">
        <v>158.9</v>
      </c>
      <c r="L107" s="16">
        <v>162.4</v>
      </c>
      <c r="M107" s="50">
        <v>166.4</v>
      </c>
      <c r="N107" s="18">
        <v>169.9</v>
      </c>
      <c r="O107" s="49">
        <v>136.6</v>
      </c>
      <c r="P107" s="16">
        <v>135.69999999999999</v>
      </c>
      <c r="Q107" s="50">
        <v>136.6</v>
      </c>
      <c r="R107" s="22">
        <v>135.69999999999999</v>
      </c>
      <c r="S107" s="53">
        <f t="shared" ref="S107:U107" si="100">T107+15.6</f>
        <v>161</v>
      </c>
      <c r="T107" s="16">
        <v>145.4</v>
      </c>
      <c r="U107" s="28">
        <f t="shared" si="100"/>
        <v>161</v>
      </c>
      <c r="V107" s="18">
        <v>145.4</v>
      </c>
      <c r="W107" s="49">
        <v>184.1</v>
      </c>
      <c r="X107" s="21">
        <v>168.1</v>
      </c>
      <c r="Y107" s="50">
        <v>185.9</v>
      </c>
      <c r="Z107" s="22">
        <v>169.9</v>
      </c>
      <c r="AA107" s="53">
        <f>AB107+17.5</f>
        <v>164.1</v>
      </c>
      <c r="AB107" s="28" t="s">
        <v>566</v>
      </c>
      <c r="AC107" s="28">
        <f>AD107+17.5</f>
        <v>166.1</v>
      </c>
      <c r="AD107" s="27">
        <v>148.6</v>
      </c>
      <c r="AE107" s="49">
        <v>249.70000000000002</v>
      </c>
      <c r="AF107" s="19">
        <v>247.9</v>
      </c>
      <c r="AG107" s="50">
        <v>252</v>
      </c>
      <c r="AH107" s="59">
        <v>250.2</v>
      </c>
      <c r="AI107" s="85">
        <v>270.3</v>
      </c>
      <c r="AJ107" s="68">
        <v>252.9</v>
      </c>
      <c r="AK107" s="72">
        <v>270.3</v>
      </c>
      <c r="AL107" s="70">
        <v>252.9</v>
      </c>
      <c r="AM107" s="53">
        <f>AN107-0.3</f>
        <v>251.39999999999998</v>
      </c>
      <c r="AN107" s="81" t="s">
        <v>534</v>
      </c>
      <c r="AO107" s="28">
        <f>AP107-0.3</f>
        <v>251.39999999999998</v>
      </c>
      <c r="AP107" s="22">
        <v>251.7</v>
      </c>
      <c r="AQ107" s="49">
        <v>166.8</v>
      </c>
      <c r="AR107" s="16">
        <v>167</v>
      </c>
      <c r="AS107" s="50">
        <v>166.8</v>
      </c>
      <c r="AT107" s="18">
        <v>167</v>
      </c>
      <c r="AU107" s="49">
        <v>192.9</v>
      </c>
      <c r="AV107" s="54">
        <v>174.3</v>
      </c>
      <c r="AW107" s="50">
        <v>201.29999999999998</v>
      </c>
      <c r="AX107" s="55">
        <v>182.7</v>
      </c>
      <c r="AY107" s="53">
        <f>AZ107+1</f>
        <v>249.2</v>
      </c>
      <c r="AZ107" s="81" t="s">
        <v>399</v>
      </c>
      <c r="BA107" s="28">
        <f>BB107+1</f>
        <v>255.5</v>
      </c>
      <c r="BB107" s="98" t="s">
        <v>593</v>
      </c>
      <c r="BC107" s="49">
        <v>179.29999999999998</v>
      </c>
      <c r="BD107" s="65">
        <v>180.2</v>
      </c>
      <c r="BE107" s="50">
        <v>179.29999999999998</v>
      </c>
      <c r="BF107" s="66">
        <v>180.2</v>
      </c>
      <c r="BG107" s="80">
        <f>BH107+18</f>
        <v>145.30000000000001</v>
      </c>
      <c r="BH107" s="21">
        <v>127.3</v>
      </c>
      <c r="BI107" s="24">
        <f>BJ107+18</f>
        <v>154.9</v>
      </c>
      <c r="BJ107" s="22">
        <v>136.9</v>
      </c>
      <c r="BK107" s="3"/>
    </row>
    <row r="108" spans="1:65" s="1" customFormat="1" ht="15" customHeight="1" x14ac:dyDescent="0.25">
      <c r="A108" s="1">
        <v>2013</v>
      </c>
      <c r="B108" s="1" t="s">
        <v>198</v>
      </c>
      <c r="C108" s="49">
        <v>287.3</v>
      </c>
      <c r="D108" s="54">
        <v>287.3</v>
      </c>
      <c r="E108" s="50">
        <v>295.7</v>
      </c>
      <c r="F108" s="55">
        <v>295.7</v>
      </c>
      <c r="G108" s="49">
        <v>184.5</v>
      </c>
      <c r="H108" s="24">
        <v>164.1</v>
      </c>
      <c r="I108" s="50">
        <v>190.20000000000002</v>
      </c>
      <c r="J108" s="27">
        <v>169.8</v>
      </c>
      <c r="K108" s="49">
        <v>148.30000000000001</v>
      </c>
      <c r="L108" s="16">
        <v>151.80000000000001</v>
      </c>
      <c r="M108" s="50">
        <v>161.1</v>
      </c>
      <c r="N108" s="18">
        <v>164.6</v>
      </c>
      <c r="O108" s="49">
        <v>134.70000000000002</v>
      </c>
      <c r="P108" s="16">
        <v>133.80000000000001</v>
      </c>
      <c r="Q108" s="50">
        <v>134.70000000000002</v>
      </c>
      <c r="R108" s="22">
        <v>133.80000000000001</v>
      </c>
      <c r="S108" s="86">
        <v>154.70000000000002</v>
      </c>
      <c r="T108" s="93">
        <v>139.30000000000001</v>
      </c>
      <c r="U108" s="87">
        <v>176</v>
      </c>
      <c r="V108" s="94">
        <v>160.6</v>
      </c>
      <c r="W108" s="49">
        <v>169.8</v>
      </c>
      <c r="X108" s="21">
        <v>153.80000000000001</v>
      </c>
      <c r="Y108" s="50">
        <v>185.9</v>
      </c>
      <c r="Z108" s="22">
        <v>169.9</v>
      </c>
      <c r="AA108" s="49">
        <v>130.9</v>
      </c>
      <c r="AB108" s="24">
        <v>113.4</v>
      </c>
      <c r="AC108" s="50">
        <v>168.3</v>
      </c>
      <c r="AD108" s="27">
        <v>150.80000000000001</v>
      </c>
      <c r="AE108" s="49">
        <v>241.8</v>
      </c>
      <c r="AF108" s="19">
        <v>240</v>
      </c>
      <c r="AG108" s="50">
        <v>251.8</v>
      </c>
      <c r="AH108" s="59">
        <v>250</v>
      </c>
      <c r="AI108" s="49">
        <f>AJ108-0.3</f>
        <v>270</v>
      </c>
      <c r="AJ108" s="54">
        <v>270.3</v>
      </c>
      <c r="AK108" s="50">
        <f>AL108-0.3</f>
        <v>270</v>
      </c>
      <c r="AL108" s="55">
        <v>270.3</v>
      </c>
      <c r="AM108" s="49">
        <v>246.4</v>
      </c>
      <c r="AN108" s="21">
        <v>246.6</v>
      </c>
      <c r="AO108" s="50">
        <v>252.60000000000002</v>
      </c>
      <c r="AP108" s="22">
        <v>252.8</v>
      </c>
      <c r="AQ108" s="49">
        <v>166.70000000000002</v>
      </c>
      <c r="AR108" s="16">
        <v>166.9</v>
      </c>
      <c r="AS108" s="50">
        <v>166.70000000000002</v>
      </c>
      <c r="AT108" s="18">
        <v>166.9</v>
      </c>
      <c r="AU108" s="49">
        <v>195</v>
      </c>
      <c r="AV108" s="54">
        <v>176.4</v>
      </c>
      <c r="AW108" s="50">
        <v>199.29999999999998</v>
      </c>
      <c r="AX108" s="55">
        <v>180.7</v>
      </c>
      <c r="AY108" s="49">
        <v>264.60000000000002</v>
      </c>
      <c r="AZ108" s="16">
        <v>263.8</v>
      </c>
      <c r="BA108" s="50">
        <v>267.8</v>
      </c>
      <c r="BB108" s="18">
        <v>267</v>
      </c>
      <c r="BC108" s="49">
        <v>179.4</v>
      </c>
      <c r="BD108" s="65">
        <v>180.3</v>
      </c>
      <c r="BE108" s="50">
        <v>179.4</v>
      </c>
      <c r="BF108" s="66">
        <v>180.3</v>
      </c>
      <c r="BG108" s="86">
        <f>BH108-0.4</f>
        <v>124</v>
      </c>
      <c r="BH108" s="92" t="s">
        <v>645</v>
      </c>
      <c r="BI108" s="87">
        <f>BJ108-0.4</f>
        <v>126.1</v>
      </c>
      <c r="BJ108" s="55">
        <v>126.5</v>
      </c>
      <c r="BK108" s="3"/>
    </row>
    <row r="109" spans="1:65" s="1" customFormat="1" ht="15" customHeight="1" x14ac:dyDescent="0.25">
      <c r="A109" s="1">
        <v>2013</v>
      </c>
      <c r="B109" s="7" t="s">
        <v>179</v>
      </c>
      <c r="C109" s="15">
        <f>D109-17.3</f>
        <v>281.7</v>
      </c>
      <c r="D109" s="16">
        <v>299</v>
      </c>
      <c r="E109" s="29">
        <f>F109-17.3</f>
        <v>281.7</v>
      </c>
      <c r="F109" s="18">
        <v>299</v>
      </c>
      <c r="G109" s="15">
        <f>H109+20.9</f>
        <v>177</v>
      </c>
      <c r="H109" s="24">
        <v>156.1</v>
      </c>
      <c r="I109" s="29">
        <f>J109+20.9</f>
        <v>188.8</v>
      </c>
      <c r="J109" s="25">
        <v>167.9</v>
      </c>
      <c r="K109" s="15">
        <f>L109-0.1</f>
        <v>156.80000000000001</v>
      </c>
      <c r="L109" s="16">
        <v>156.9</v>
      </c>
      <c r="M109" s="29">
        <f>N109-0.1</f>
        <v>160.80000000000001</v>
      </c>
      <c r="N109" s="18">
        <v>160.9</v>
      </c>
      <c r="O109" s="15">
        <f>P109-0.3</f>
        <v>134.5</v>
      </c>
      <c r="P109" s="16">
        <v>134.80000000000001</v>
      </c>
      <c r="Q109" s="29">
        <f>R109-0.3</f>
        <v>134.5</v>
      </c>
      <c r="R109" s="18">
        <v>134.80000000000001</v>
      </c>
      <c r="S109" s="15">
        <f>T109</f>
        <v>171.4</v>
      </c>
      <c r="T109" s="16">
        <v>171.4</v>
      </c>
      <c r="U109" s="29">
        <f>V109</f>
        <v>173.3</v>
      </c>
      <c r="V109" s="18">
        <v>173.3</v>
      </c>
      <c r="W109" s="15">
        <f>X109+17.4</f>
        <v>190.4</v>
      </c>
      <c r="X109" s="24">
        <v>173</v>
      </c>
      <c r="Y109" s="29">
        <f>Z109+17.4</f>
        <v>196.1</v>
      </c>
      <c r="Z109" s="25">
        <v>178.7</v>
      </c>
      <c r="AA109" s="15">
        <f>AB109+17.9</f>
        <v>168.5</v>
      </c>
      <c r="AB109" s="24">
        <v>150.6</v>
      </c>
      <c r="AC109" s="29">
        <f>AD109+17.9</f>
        <v>168.5</v>
      </c>
      <c r="AD109" s="25">
        <v>150.6</v>
      </c>
      <c r="AE109" s="15">
        <f>AF109-0.2</f>
        <v>237.5</v>
      </c>
      <c r="AF109" s="19">
        <v>237.7</v>
      </c>
      <c r="AG109" s="29">
        <f>AH109-0.2</f>
        <v>264.60000000000002</v>
      </c>
      <c r="AH109" s="20">
        <v>264.8</v>
      </c>
      <c r="AI109" s="15">
        <f>AJ109+0.4</f>
        <v>261.79999999999995</v>
      </c>
      <c r="AJ109" s="16">
        <v>261.39999999999998</v>
      </c>
      <c r="AK109" s="29">
        <f>AL109+0.4</f>
        <v>270.29999999999995</v>
      </c>
      <c r="AL109" s="18">
        <v>269.89999999999998</v>
      </c>
      <c r="AM109" s="15">
        <f>AN109-0.3</f>
        <v>250.5</v>
      </c>
      <c r="AN109" s="16">
        <v>250.8</v>
      </c>
      <c r="AO109" s="29">
        <f>AP109-0.3</f>
        <v>250.5</v>
      </c>
      <c r="AP109" s="18">
        <v>250.8</v>
      </c>
      <c r="AQ109" s="15">
        <f>AR109-0.1</f>
        <v>166.8</v>
      </c>
      <c r="AR109" s="16">
        <v>166.9</v>
      </c>
      <c r="AS109" s="29">
        <f>AT109-0.1</f>
        <v>166.8</v>
      </c>
      <c r="AT109" s="18">
        <v>166.9</v>
      </c>
      <c r="AU109" s="15">
        <f>AV109+16.7</f>
        <v>191</v>
      </c>
      <c r="AV109" s="54">
        <v>174.3</v>
      </c>
      <c r="AW109" s="29">
        <f>AX109+16.7</f>
        <v>218.39999999999998</v>
      </c>
      <c r="AX109" s="55">
        <v>201.7</v>
      </c>
      <c r="AY109" s="15">
        <f>AZ109+0.5</f>
        <v>255.2</v>
      </c>
      <c r="AZ109" s="16" t="s">
        <v>280</v>
      </c>
      <c r="BA109" s="29">
        <f>BB109+0.5</f>
        <v>261.3</v>
      </c>
      <c r="BB109" s="18" t="s">
        <v>544</v>
      </c>
      <c r="BC109" s="15">
        <f>BD109-0.3</f>
        <v>161</v>
      </c>
      <c r="BD109" s="16">
        <v>161.30000000000001</v>
      </c>
      <c r="BE109" s="29">
        <f>BF109-0.3</f>
        <v>174.39999999999998</v>
      </c>
      <c r="BF109" s="18">
        <v>174.7</v>
      </c>
      <c r="BG109" s="67">
        <f t="shared" ref="BG109:BI109" si="101">BH109+18.5</f>
        <v>120.4</v>
      </c>
      <c r="BH109" s="68">
        <v>101.9</v>
      </c>
      <c r="BI109" s="84">
        <f t="shared" si="101"/>
        <v>132.5</v>
      </c>
      <c r="BJ109" s="70">
        <v>114</v>
      </c>
      <c r="BK109" s="3"/>
    </row>
    <row r="110" spans="1:65" s="1" customFormat="1" ht="15" customHeight="1" x14ac:dyDescent="0.25">
      <c r="A110" s="1">
        <v>2013</v>
      </c>
      <c r="B110" s="7" t="s">
        <v>180</v>
      </c>
      <c r="C110" s="15">
        <f>+D110-17.3</f>
        <v>256.8</v>
      </c>
      <c r="D110" s="16">
        <v>274.10000000000002</v>
      </c>
      <c r="E110" s="24">
        <f>F110-17.3</f>
        <v>287.39999999999998</v>
      </c>
      <c r="F110" s="18">
        <v>304.7</v>
      </c>
      <c r="G110" s="15">
        <f>H110+19.8</f>
        <v>175.8</v>
      </c>
      <c r="H110" s="24">
        <v>156</v>
      </c>
      <c r="I110" s="29">
        <f>J110+19.8</f>
        <v>181.70000000000002</v>
      </c>
      <c r="J110" s="25">
        <v>161.9</v>
      </c>
      <c r="K110" s="15">
        <f>L110-4.3</f>
        <v>147.5</v>
      </c>
      <c r="L110" s="16">
        <v>151.80000000000001</v>
      </c>
      <c r="M110" s="29">
        <f>N110-4.3</f>
        <v>166.5</v>
      </c>
      <c r="N110" s="18">
        <v>170.8</v>
      </c>
      <c r="O110" s="15">
        <f>P110-0.3</f>
        <v>134.5</v>
      </c>
      <c r="P110" s="16">
        <v>134.80000000000001</v>
      </c>
      <c r="Q110" s="29">
        <f>R110-0.3</f>
        <v>136.6</v>
      </c>
      <c r="R110" s="18">
        <v>136.9</v>
      </c>
      <c r="S110" s="15">
        <v>163.20000000000002</v>
      </c>
      <c r="T110" s="21">
        <v>147.80000000000001</v>
      </c>
      <c r="U110" s="29">
        <v>194.8</v>
      </c>
      <c r="V110" s="22">
        <v>179.4</v>
      </c>
      <c r="W110" s="15">
        <f>X110+17.5</f>
        <v>179.7</v>
      </c>
      <c r="X110" s="24">
        <v>162.19999999999999</v>
      </c>
      <c r="Y110" s="29">
        <f>Z110+17.5</f>
        <v>191.6</v>
      </c>
      <c r="Z110" s="25">
        <v>174.1</v>
      </c>
      <c r="AA110" s="15">
        <f>AB110+17.6</f>
        <v>168.4</v>
      </c>
      <c r="AB110" s="24">
        <v>150.80000000000001</v>
      </c>
      <c r="AC110" s="29">
        <f>AD110+17.6</f>
        <v>168.4</v>
      </c>
      <c r="AD110" s="25">
        <v>150.80000000000001</v>
      </c>
      <c r="AE110" s="15">
        <f>AF110</f>
        <v>241.9</v>
      </c>
      <c r="AF110" s="19">
        <v>241.9</v>
      </c>
      <c r="AG110" s="29">
        <f>AH110</f>
        <v>262.7</v>
      </c>
      <c r="AH110" s="20">
        <v>262.7</v>
      </c>
      <c r="AI110" s="15">
        <f>AJ110+0.5</f>
        <v>261.89999999999998</v>
      </c>
      <c r="AJ110" s="21">
        <v>261.39999999999998</v>
      </c>
      <c r="AK110" s="29">
        <f>AL110+0.5</f>
        <v>270.3</v>
      </c>
      <c r="AL110" s="22">
        <v>269.8</v>
      </c>
      <c r="AM110" s="15">
        <f>AN110-0.3</f>
        <v>251.5</v>
      </c>
      <c r="AN110" s="16">
        <v>251.8</v>
      </c>
      <c r="AO110" s="29">
        <f>AP110-0.3</f>
        <v>251.5</v>
      </c>
      <c r="AP110" s="18">
        <v>251.8</v>
      </c>
      <c r="AQ110" s="15">
        <f>AR110-0.1</f>
        <v>167</v>
      </c>
      <c r="AR110" s="16">
        <v>167.1</v>
      </c>
      <c r="AS110" s="29">
        <f>AT110-0.1</f>
        <v>168.5</v>
      </c>
      <c r="AT110" s="18">
        <v>168.6</v>
      </c>
      <c r="AU110" s="15">
        <f>AV110+17.7</f>
        <v>192.2</v>
      </c>
      <c r="AV110" s="54">
        <v>174.5</v>
      </c>
      <c r="AW110" s="29">
        <f>AX110+17.7</f>
        <v>198.39999999999998</v>
      </c>
      <c r="AX110" s="55">
        <v>180.7</v>
      </c>
      <c r="AY110" s="15">
        <f>AZ110-0.1</f>
        <v>249.70000000000002</v>
      </c>
      <c r="AZ110" s="16">
        <v>249.8</v>
      </c>
      <c r="BA110" s="29">
        <f>BB110-0.1</f>
        <v>257.29999999999995</v>
      </c>
      <c r="BB110" s="18">
        <v>257.39999999999998</v>
      </c>
      <c r="BC110" s="15">
        <f>BD110-0.3</f>
        <v>179.2</v>
      </c>
      <c r="BD110" s="16" t="s">
        <v>249</v>
      </c>
      <c r="BE110" s="29">
        <f>BF110-0.3</f>
        <v>179.2</v>
      </c>
      <c r="BF110" s="18" t="s">
        <v>249</v>
      </c>
      <c r="BG110" s="15">
        <f>BH110+0.5</f>
        <v>135.69999999999999</v>
      </c>
      <c r="BH110" s="21">
        <v>135.19999999999999</v>
      </c>
      <c r="BI110" s="29">
        <f>BJ110+0.5</f>
        <v>139.6</v>
      </c>
      <c r="BJ110" s="22">
        <v>139.1</v>
      </c>
      <c r="BK110" s="3"/>
      <c r="BL110" s="7"/>
      <c r="BM110" s="7"/>
    </row>
    <row r="111" spans="1:65" s="1" customFormat="1" ht="15" customHeight="1" x14ac:dyDescent="0.25">
      <c r="A111" s="1">
        <v>2013</v>
      </c>
      <c r="B111" s="7" t="s">
        <v>181</v>
      </c>
      <c r="C111" s="15">
        <f>D111-17.3</f>
        <v>270.2</v>
      </c>
      <c r="D111" s="16">
        <v>287.5</v>
      </c>
      <c r="E111" s="29">
        <f>F111-17.3</f>
        <v>270.2</v>
      </c>
      <c r="F111" s="18">
        <v>287.5</v>
      </c>
      <c r="G111" s="15">
        <f>H111+20.9</f>
        <v>174.9</v>
      </c>
      <c r="H111" s="24">
        <v>154</v>
      </c>
      <c r="I111" s="29">
        <f>J111+20.9</f>
        <v>177.1</v>
      </c>
      <c r="J111" s="25">
        <v>156.19999999999999</v>
      </c>
      <c r="K111" s="15">
        <f>L111-0.1</f>
        <v>149.20000000000002</v>
      </c>
      <c r="L111" s="16">
        <v>149.30000000000001</v>
      </c>
      <c r="M111" s="29">
        <f>N111-0.1</f>
        <v>157.1</v>
      </c>
      <c r="N111" s="18">
        <v>157.19999999999999</v>
      </c>
      <c r="O111" s="15">
        <f>P111-0.3</f>
        <v>134.5</v>
      </c>
      <c r="P111" s="16">
        <v>134.80000000000001</v>
      </c>
      <c r="Q111" s="29">
        <f>R111-0.3</f>
        <v>136.69999999999999</v>
      </c>
      <c r="R111" s="18">
        <v>137</v>
      </c>
      <c r="S111" s="15">
        <f>T111</f>
        <v>165.5</v>
      </c>
      <c r="T111" s="16">
        <v>165.5</v>
      </c>
      <c r="U111" s="29">
        <f>V111</f>
        <v>165.5</v>
      </c>
      <c r="V111" s="18">
        <v>165.5</v>
      </c>
      <c r="W111" s="15">
        <f>X111+17.4</f>
        <v>180.6</v>
      </c>
      <c r="X111" s="24">
        <v>163.19999999999999</v>
      </c>
      <c r="Y111" s="29">
        <f>Z111+17.4</f>
        <v>180.6</v>
      </c>
      <c r="Z111" s="25">
        <v>163.19999999999999</v>
      </c>
      <c r="AA111" s="15">
        <f>AB111+17.9</f>
        <v>156.4</v>
      </c>
      <c r="AB111" s="24">
        <v>138.5</v>
      </c>
      <c r="AC111" s="29">
        <f>AD111+17.9</f>
        <v>168.6</v>
      </c>
      <c r="AD111" s="25">
        <v>150.69999999999999</v>
      </c>
      <c r="AE111" s="15">
        <f>AF111-0.2</f>
        <v>237.5</v>
      </c>
      <c r="AF111" s="19">
        <v>237.7</v>
      </c>
      <c r="AG111" s="29">
        <f>AH111-0.2</f>
        <v>250.3</v>
      </c>
      <c r="AH111" s="20">
        <v>250.5</v>
      </c>
      <c r="AI111" s="15">
        <f>AJ111+0.4</f>
        <v>261.79999999999995</v>
      </c>
      <c r="AJ111" s="16">
        <v>261.39999999999998</v>
      </c>
      <c r="AK111" s="29">
        <f>AL111+0.4</f>
        <v>270.09999999999997</v>
      </c>
      <c r="AL111" s="18">
        <v>269.7</v>
      </c>
      <c r="AM111" s="15">
        <f>AN111-0.3</f>
        <v>250.39999999999998</v>
      </c>
      <c r="AN111" s="16">
        <v>250.7</v>
      </c>
      <c r="AO111" s="29">
        <f>AP111-0.3</f>
        <v>250.39999999999998</v>
      </c>
      <c r="AP111" s="18">
        <v>250.7</v>
      </c>
      <c r="AQ111" s="15">
        <f>AR111-0.1</f>
        <v>166.8</v>
      </c>
      <c r="AR111" s="16">
        <v>166.9</v>
      </c>
      <c r="AS111" s="29">
        <f>AT111-0.1</f>
        <v>168.8</v>
      </c>
      <c r="AT111" s="18">
        <v>168.9</v>
      </c>
      <c r="AU111" s="15">
        <f>AV111+16.7</f>
        <v>182.6</v>
      </c>
      <c r="AV111" s="54">
        <v>165.9</v>
      </c>
      <c r="AW111" s="29">
        <f>AX111+16.7</f>
        <v>191.1</v>
      </c>
      <c r="AX111" s="55">
        <v>174.4</v>
      </c>
      <c r="AY111" s="15">
        <f>AZ111+0.5</f>
        <v>255.1</v>
      </c>
      <c r="AZ111" s="16" t="s">
        <v>545</v>
      </c>
      <c r="BA111" s="29">
        <f>BB111+0.5</f>
        <v>257.2</v>
      </c>
      <c r="BB111" s="18" t="s">
        <v>543</v>
      </c>
      <c r="BC111" s="15">
        <f>BD111-0.3</f>
        <v>174.29999999999998</v>
      </c>
      <c r="BD111" s="16">
        <v>174.6</v>
      </c>
      <c r="BE111" s="29">
        <f>BF111-0.3</f>
        <v>179.29999999999998</v>
      </c>
      <c r="BF111" s="18">
        <v>179.6</v>
      </c>
      <c r="BG111" s="15">
        <f>BH111+0.5</f>
        <v>128.19999999999999</v>
      </c>
      <c r="BH111" s="16">
        <v>127.7</v>
      </c>
      <c r="BI111" s="29">
        <f>BJ111+0.5</f>
        <v>153.30000000000001</v>
      </c>
      <c r="BJ111" s="18">
        <v>152.80000000000001</v>
      </c>
      <c r="BK111" s="3"/>
    </row>
    <row r="112" spans="1:65" s="1" customFormat="1" ht="15" customHeight="1" x14ac:dyDescent="0.25">
      <c r="A112" s="7">
        <v>2013</v>
      </c>
      <c r="B112" s="7" t="s">
        <v>199</v>
      </c>
      <c r="C112" s="49">
        <v>272.7</v>
      </c>
      <c r="D112" s="54">
        <v>272.7</v>
      </c>
      <c r="E112" s="50">
        <v>283.2</v>
      </c>
      <c r="F112" s="55">
        <v>283.2</v>
      </c>
      <c r="G112" s="49">
        <v>176.4</v>
      </c>
      <c r="H112" s="24">
        <v>156</v>
      </c>
      <c r="I112" s="50">
        <v>182.3</v>
      </c>
      <c r="J112" s="27">
        <v>161.9</v>
      </c>
      <c r="K112" s="49">
        <v>156.9</v>
      </c>
      <c r="L112" s="16">
        <v>160.4</v>
      </c>
      <c r="M112" s="50">
        <v>159</v>
      </c>
      <c r="N112" s="18">
        <v>162.5</v>
      </c>
      <c r="O112" s="49">
        <v>134.6</v>
      </c>
      <c r="P112" s="16">
        <v>133.69999999999999</v>
      </c>
      <c r="Q112" s="50">
        <v>136.6</v>
      </c>
      <c r="R112" s="22">
        <v>135.69999999999999</v>
      </c>
      <c r="S112" s="86">
        <v>154.80000000000001</v>
      </c>
      <c r="T112" s="93">
        <v>139.4</v>
      </c>
      <c r="U112" s="87">
        <v>162.1</v>
      </c>
      <c r="V112" s="94">
        <v>146.69999999999999</v>
      </c>
      <c r="W112" s="49">
        <v>185.9</v>
      </c>
      <c r="X112" s="21">
        <v>169.9</v>
      </c>
      <c r="Y112" s="50">
        <v>188</v>
      </c>
      <c r="Z112" s="22">
        <v>172</v>
      </c>
      <c r="AA112" s="49">
        <v>162.19999999999999</v>
      </c>
      <c r="AB112" s="24">
        <v>144.69999999999999</v>
      </c>
      <c r="AC112" s="50">
        <v>170.2</v>
      </c>
      <c r="AD112" s="27">
        <v>152.69999999999999</v>
      </c>
      <c r="AE112" s="49">
        <v>238.10000000000002</v>
      </c>
      <c r="AF112" s="19">
        <v>236.3</v>
      </c>
      <c r="AG112" s="50">
        <v>239.9</v>
      </c>
      <c r="AH112" s="59">
        <v>238.1</v>
      </c>
      <c r="AI112" s="49">
        <f>AJ112-0.3</f>
        <v>270</v>
      </c>
      <c r="AJ112" s="54">
        <v>270.3</v>
      </c>
      <c r="AK112" s="50">
        <f>AL112-0.3</f>
        <v>270</v>
      </c>
      <c r="AL112" s="55">
        <v>270.3</v>
      </c>
      <c r="AM112" s="49">
        <v>250.60000000000002</v>
      </c>
      <c r="AN112" s="21">
        <v>250.8</v>
      </c>
      <c r="AO112" s="50">
        <v>251.60000000000002</v>
      </c>
      <c r="AP112" s="22">
        <v>251.8</v>
      </c>
      <c r="AQ112" s="49">
        <v>166.8</v>
      </c>
      <c r="AR112" s="16">
        <v>167</v>
      </c>
      <c r="AS112" s="50">
        <v>166.8</v>
      </c>
      <c r="AT112" s="18">
        <v>167</v>
      </c>
      <c r="AU112" s="49">
        <v>192.9</v>
      </c>
      <c r="AV112" s="54">
        <v>174.3</v>
      </c>
      <c r="AW112" s="50">
        <v>218.2</v>
      </c>
      <c r="AX112" s="55">
        <v>199.6</v>
      </c>
      <c r="AY112" s="49">
        <v>255.4</v>
      </c>
      <c r="AZ112" s="16">
        <v>254.6</v>
      </c>
      <c r="BA112" s="50">
        <v>257.60000000000002</v>
      </c>
      <c r="BB112" s="18">
        <v>256.8</v>
      </c>
      <c r="BC112" s="49">
        <v>174.6</v>
      </c>
      <c r="BD112" s="65">
        <v>175.5</v>
      </c>
      <c r="BE112" s="50">
        <v>179.4</v>
      </c>
      <c r="BF112" s="66">
        <v>180.3</v>
      </c>
      <c r="BG112" s="49">
        <f>BH112+0.4</f>
        <v>117.4</v>
      </c>
      <c r="BH112" s="65">
        <v>117</v>
      </c>
      <c r="BI112" s="50">
        <f>BJ112+0.4</f>
        <v>140</v>
      </c>
      <c r="BJ112" s="66">
        <v>139.6</v>
      </c>
      <c r="BK112" s="3"/>
    </row>
    <row r="113" spans="1:65" s="1" customFormat="1" ht="15" customHeight="1" x14ac:dyDescent="0.25">
      <c r="A113" s="1">
        <v>2013</v>
      </c>
      <c r="B113" s="1" t="s">
        <v>200</v>
      </c>
      <c r="C113" s="49">
        <v>260.10000000000002</v>
      </c>
      <c r="D113" s="54">
        <v>260.10000000000002</v>
      </c>
      <c r="E113" s="50">
        <v>274.7</v>
      </c>
      <c r="F113" s="55">
        <v>274.7</v>
      </c>
      <c r="G113" s="49">
        <v>174.5</v>
      </c>
      <c r="H113" s="24">
        <v>154.1</v>
      </c>
      <c r="I113" s="50">
        <v>176.4</v>
      </c>
      <c r="J113" s="27">
        <v>156</v>
      </c>
      <c r="K113" s="49">
        <v>156.6</v>
      </c>
      <c r="L113" s="16">
        <v>160.1</v>
      </c>
      <c r="M113" s="50">
        <v>158.69999999999999</v>
      </c>
      <c r="N113" s="18">
        <v>162.19999999999999</v>
      </c>
      <c r="O113" s="49">
        <v>134.6</v>
      </c>
      <c r="P113" s="16">
        <v>133.69999999999999</v>
      </c>
      <c r="Q113" s="50">
        <v>134.6</v>
      </c>
      <c r="R113" s="22">
        <v>133.69999999999999</v>
      </c>
      <c r="S113" s="49">
        <f>T113+15.4</f>
        <v>184.4</v>
      </c>
      <c r="T113" s="16">
        <v>169</v>
      </c>
      <c r="U113" s="50">
        <f>V113+15.4</f>
        <v>201.20000000000002</v>
      </c>
      <c r="V113" s="18">
        <v>185.8</v>
      </c>
      <c r="W113" s="49">
        <v>179.8</v>
      </c>
      <c r="X113" s="21">
        <v>163.80000000000001</v>
      </c>
      <c r="Y113" s="50">
        <v>185.9</v>
      </c>
      <c r="Z113" s="22">
        <v>169.9</v>
      </c>
      <c r="AA113" s="49">
        <v>156.19999999999999</v>
      </c>
      <c r="AB113" s="24">
        <v>138.69999999999999</v>
      </c>
      <c r="AC113" s="50">
        <v>166.1</v>
      </c>
      <c r="AD113" s="27">
        <v>148.6</v>
      </c>
      <c r="AE113" s="49">
        <v>238</v>
      </c>
      <c r="AF113" s="19">
        <v>236.2</v>
      </c>
      <c r="AG113" s="50">
        <v>257.39999999999998</v>
      </c>
      <c r="AH113" s="59">
        <v>255.6</v>
      </c>
      <c r="AI113" s="85">
        <v>270.39999999999998</v>
      </c>
      <c r="AJ113" s="68">
        <v>253</v>
      </c>
      <c r="AK113" s="72">
        <v>274.39999999999998</v>
      </c>
      <c r="AL113" s="70">
        <v>257</v>
      </c>
      <c r="AM113" s="49">
        <v>250.60000000000002</v>
      </c>
      <c r="AN113" s="21">
        <v>250.8</v>
      </c>
      <c r="AO113" s="50">
        <v>251.5</v>
      </c>
      <c r="AP113" s="22">
        <v>251.7</v>
      </c>
      <c r="AQ113" s="49">
        <v>166.60000000000002</v>
      </c>
      <c r="AR113" s="16">
        <v>166.8</v>
      </c>
      <c r="AS113" s="50">
        <v>168.5</v>
      </c>
      <c r="AT113" s="18">
        <v>168.7</v>
      </c>
      <c r="AU113" s="49">
        <v>186.6</v>
      </c>
      <c r="AV113" s="54">
        <v>168</v>
      </c>
      <c r="AW113" s="50">
        <v>192.9</v>
      </c>
      <c r="AX113" s="55">
        <v>174.3</v>
      </c>
      <c r="AY113" s="49">
        <v>249.3</v>
      </c>
      <c r="AZ113" s="16">
        <v>248.5</v>
      </c>
      <c r="BA113" s="50">
        <v>255.5</v>
      </c>
      <c r="BB113" s="18">
        <v>254.7</v>
      </c>
      <c r="BC113" s="49">
        <v>174.29999999999998</v>
      </c>
      <c r="BD113" s="65">
        <v>175.2</v>
      </c>
      <c r="BE113" s="50">
        <v>179.4</v>
      </c>
      <c r="BF113" s="66">
        <v>180.3</v>
      </c>
      <c r="BG113" s="80">
        <f>BH113+18</f>
        <v>121.9</v>
      </c>
      <c r="BH113" s="21">
        <v>103.9</v>
      </c>
      <c r="BI113" s="24">
        <f>BJ113+18</f>
        <v>133.80000000000001</v>
      </c>
      <c r="BJ113" s="22">
        <v>115.8</v>
      </c>
      <c r="BK113" s="3"/>
    </row>
    <row r="114" spans="1:65" s="1" customFormat="1" ht="15" customHeight="1" x14ac:dyDescent="0.25">
      <c r="A114" s="1">
        <v>2013</v>
      </c>
      <c r="B114" s="1" t="s">
        <v>201</v>
      </c>
      <c r="C114" s="49">
        <v>264.3</v>
      </c>
      <c r="D114" s="54">
        <v>264.3</v>
      </c>
      <c r="E114" s="50">
        <v>272.7</v>
      </c>
      <c r="F114" s="55">
        <v>272.7</v>
      </c>
      <c r="G114" s="49">
        <v>174.4</v>
      </c>
      <c r="H114" s="24">
        <v>154</v>
      </c>
      <c r="I114" s="50">
        <v>178.4</v>
      </c>
      <c r="J114" s="27">
        <v>158</v>
      </c>
      <c r="K114" s="49">
        <v>154.69999999999999</v>
      </c>
      <c r="L114" s="16">
        <v>158.19999999999999</v>
      </c>
      <c r="M114" s="50">
        <v>156.9</v>
      </c>
      <c r="N114" s="18">
        <v>160.4</v>
      </c>
      <c r="O114" s="49">
        <v>136.5</v>
      </c>
      <c r="P114" s="16">
        <v>135.6</v>
      </c>
      <c r="Q114" s="50">
        <v>142.30000000000001</v>
      </c>
      <c r="R114" s="22">
        <v>141.4</v>
      </c>
      <c r="S114" s="86">
        <v>175.9</v>
      </c>
      <c r="T114" s="93">
        <v>160.5</v>
      </c>
      <c r="U114" s="87">
        <v>186.5</v>
      </c>
      <c r="V114" s="94">
        <v>171.1</v>
      </c>
      <c r="W114" s="49">
        <v>183.9</v>
      </c>
      <c r="X114" s="21">
        <v>167.9</v>
      </c>
      <c r="Y114" s="50">
        <v>196.3</v>
      </c>
      <c r="Z114" s="22">
        <v>180.3</v>
      </c>
      <c r="AA114" s="49">
        <v>166.1</v>
      </c>
      <c r="AB114" s="24">
        <v>148.6</v>
      </c>
      <c r="AC114" s="50">
        <v>176.1</v>
      </c>
      <c r="AD114" s="27">
        <v>158.6</v>
      </c>
      <c r="AE114" s="49">
        <v>241.8</v>
      </c>
      <c r="AF114" s="19">
        <v>240</v>
      </c>
      <c r="AG114" s="50">
        <v>250</v>
      </c>
      <c r="AH114" s="59">
        <v>248.2</v>
      </c>
      <c r="AI114" s="85">
        <v>270.39999999999998</v>
      </c>
      <c r="AJ114" s="68">
        <v>253</v>
      </c>
      <c r="AK114" s="72">
        <v>274.39999999999998</v>
      </c>
      <c r="AL114" s="70">
        <v>257</v>
      </c>
      <c r="AM114" s="49">
        <v>250.60000000000002</v>
      </c>
      <c r="AN114" s="21">
        <v>250.8</v>
      </c>
      <c r="AO114" s="50">
        <v>250.60000000000002</v>
      </c>
      <c r="AP114" s="22">
        <v>250.8</v>
      </c>
      <c r="AQ114" s="49">
        <v>166.8</v>
      </c>
      <c r="AR114" s="16">
        <v>167</v>
      </c>
      <c r="AS114" s="50">
        <v>166.8</v>
      </c>
      <c r="AT114" s="18">
        <v>167</v>
      </c>
      <c r="AU114" s="49">
        <v>207.6</v>
      </c>
      <c r="AV114" s="54">
        <v>189</v>
      </c>
      <c r="AW114" s="50">
        <v>207.6</v>
      </c>
      <c r="AX114" s="55">
        <v>189</v>
      </c>
      <c r="AY114" s="49">
        <v>249.3</v>
      </c>
      <c r="AZ114" s="16">
        <v>248.5</v>
      </c>
      <c r="BA114" s="50">
        <v>249.3</v>
      </c>
      <c r="BB114" s="18">
        <v>248.5</v>
      </c>
      <c r="BC114" s="49">
        <v>174.4</v>
      </c>
      <c r="BD114" s="65">
        <v>175.3</v>
      </c>
      <c r="BE114" s="50">
        <v>179.4</v>
      </c>
      <c r="BF114" s="66">
        <v>180.3</v>
      </c>
      <c r="BG114" s="80">
        <f>BH114+18</f>
        <v>135.80000000000001</v>
      </c>
      <c r="BH114" s="21">
        <v>117.8</v>
      </c>
      <c r="BI114" s="24">
        <f>BJ114+18</f>
        <v>139.6</v>
      </c>
      <c r="BJ114" s="22">
        <v>121.6</v>
      </c>
      <c r="BK114" s="3"/>
    </row>
    <row r="115" spans="1:65" s="1" customFormat="1" ht="15" customHeight="1" x14ac:dyDescent="0.25">
      <c r="A115" s="1">
        <v>2013</v>
      </c>
      <c r="B115" s="1" t="s">
        <v>202</v>
      </c>
      <c r="C115" s="49">
        <v>256</v>
      </c>
      <c r="D115" s="54">
        <v>256</v>
      </c>
      <c r="E115" s="50">
        <v>268.5</v>
      </c>
      <c r="F115" s="55">
        <v>268.5</v>
      </c>
      <c r="G115" s="49">
        <v>176.5</v>
      </c>
      <c r="H115" s="24">
        <v>156.1</v>
      </c>
      <c r="I115" s="50">
        <v>188.3</v>
      </c>
      <c r="J115" s="27">
        <v>167.9</v>
      </c>
      <c r="K115" s="49">
        <v>156.9</v>
      </c>
      <c r="L115" s="16">
        <v>160.4</v>
      </c>
      <c r="M115" s="50">
        <v>156.9</v>
      </c>
      <c r="N115" s="18">
        <v>160.4</v>
      </c>
      <c r="O115" s="49">
        <v>134.6</v>
      </c>
      <c r="P115" s="16">
        <v>133.69999999999999</v>
      </c>
      <c r="Q115" s="50">
        <v>136.5</v>
      </c>
      <c r="R115" s="22">
        <v>135.6</v>
      </c>
      <c r="S115" s="86">
        <v>171.70000000000002</v>
      </c>
      <c r="T115" s="93">
        <v>156.30000000000001</v>
      </c>
      <c r="U115" s="50">
        <f>V115+15.4</f>
        <v>207.5</v>
      </c>
      <c r="V115" s="18">
        <v>192.1</v>
      </c>
      <c r="W115" s="49">
        <v>182</v>
      </c>
      <c r="X115" s="21">
        <v>166</v>
      </c>
      <c r="Y115" s="50">
        <v>185.8</v>
      </c>
      <c r="Z115" s="22">
        <v>169.8</v>
      </c>
      <c r="AA115" s="49">
        <v>166.3</v>
      </c>
      <c r="AB115" s="24">
        <v>148.80000000000001</v>
      </c>
      <c r="AC115" s="50">
        <v>166.3</v>
      </c>
      <c r="AD115" s="27">
        <v>148.80000000000001</v>
      </c>
      <c r="AE115" s="49">
        <v>238.10000000000002</v>
      </c>
      <c r="AF115" s="19">
        <v>236.3</v>
      </c>
      <c r="AG115" s="50">
        <v>244</v>
      </c>
      <c r="AH115" s="59">
        <v>242.2</v>
      </c>
      <c r="AI115" s="89">
        <v>270.3</v>
      </c>
      <c r="AJ115" s="21">
        <v>252.9</v>
      </c>
      <c r="AK115" s="26">
        <v>270.3</v>
      </c>
      <c r="AL115" s="22">
        <v>252.9</v>
      </c>
      <c r="AM115" s="49">
        <v>250.60000000000002</v>
      </c>
      <c r="AN115" s="21">
        <v>250.8</v>
      </c>
      <c r="AO115" s="50">
        <v>250.60000000000002</v>
      </c>
      <c r="AP115" s="22">
        <v>250.8</v>
      </c>
      <c r="AQ115" s="49">
        <v>166.70000000000002</v>
      </c>
      <c r="AR115" s="16">
        <v>166.9</v>
      </c>
      <c r="AS115" s="50">
        <v>166.70000000000002</v>
      </c>
      <c r="AT115" s="18">
        <v>166.9</v>
      </c>
      <c r="AU115" s="49">
        <v>201.2</v>
      </c>
      <c r="AV115" s="54">
        <v>182.6</v>
      </c>
      <c r="AW115" s="50">
        <v>203.4</v>
      </c>
      <c r="AX115" s="55">
        <v>184.8</v>
      </c>
      <c r="AY115" s="49">
        <v>255.5</v>
      </c>
      <c r="AZ115" s="16">
        <v>254.7</v>
      </c>
      <c r="BA115" s="50">
        <v>267.8</v>
      </c>
      <c r="BB115" s="18">
        <v>267</v>
      </c>
      <c r="BC115" s="49">
        <v>174.5</v>
      </c>
      <c r="BD115" s="65">
        <v>175.4</v>
      </c>
      <c r="BE115" s="50">
        <v>179.29999999999998</v>
      </c>
      <c r="BF115" s="66">
        <v>180.2</v>
      </c>
      <c r="BG115" s="80">
        <f>BH115+18</f>
        <v>139.6</v>
      </c>
      <c r="BH115" s="21">
        <v>121.6</v>
      </c>
      <c r="BI115" s="24">
        <f>BJ115+18</f>
        <v>151</v>
      </c>
      <c r="BJ115" s="22">
        <v>133</v>
      </c>
      <c r="BK115" s="3"/>
    </row>
    <row r="116" spans="1:65" s="1" customFormat="1" ht="15" customHeight="1" x14ac:dyDescent="0.25">
      <c r="A116" s="1">
        <v>2013</v>
      </c>
      <c r="B116" s="1" t="s">
        <v>203</v>
      </c>
      <c r="C116" s="49">
        <v>258.10000000000002</v>
      </c>
      <c r="D116" s="54">
        <v>258.10000000000002</v>
      </c>
      <c r="E116" s="50">
        <v>262.2</v>
      </c>
      <c r="F116" s="55">
        <v>262.2</v>
      </c>
      <c r="G116" s="49">
        <v>178.4</v>
      </c>
      <c r="H116" s="24">
        <v>158</v>
      </c>
      <c r="I116" s="50">
        <v>188.3</v>
      </c>
      <c r="J116" s="27">
        <v>167.9</v>
      </c>
      <c r="K116" s="49">
        <v>144.1</v>
      </c>
      <c r="L116" s="16">
        <v>147.6</v>
      </c>
      <c r="M116" s="50">
        <v>150.5</v>
      </c>
      <c r="N116" s="18">
        <v>154</v>
      </c>
      <c r="O116" s="49">
        <v>134.6</v>
      </c>
      <c r="P116" s="16">
        <v>133.69999999999999</v>
      </c>
      <c r="Q116" s="50">
        <v>134.6</v>
      </c>
      <c r="R116" s="22">
        <v>133.69999999999999</v>
      </c>
      <c r="S116" s="86">
        <v>169.70000000000002</v>
      </c>
      <c r="T116" s="93">
        <v>154.30000000000001</v>
      </c>
      <c r="U116" s="87">
        <v>176.1</v>
      </c>
      <c r="V116" s="94">
        <v>160.69999999999999</v>
      </c>
      <c r="W116" s="49">
        <v>183.8</v>
      </c>
      <c r="X116" s="21">
        <v>167.8</v>
      </c>
      <c r="Y116" s="50">
        <v>185.8</v>
      </c>
      <c r="Z116" s="22">
        <v>169.8</v>
      </c>
      <c r="AA116" s="49">
        <v>151.6</v>
      </c>
      <c r="AB116" s="24">
        <v>134.1</v>
      </c>
      <c r="AC116" s="50">
        <v>151.6</v>
      </c>
      <c r="AD116" s="27">
        <v>134.1</v>
      </c>
      <c r="AE116" s="49">
        <v>238</v>
      </c>
      <c r="AF116" s="19">
        <v>236.2</v>
      </c>
      <c r="AG116" s="50">
        <v>248</v>
      </c>
      <c r="AH116" s="59">
        <v>246.2</v>
      </c>
      <c r="AI116" s="85">
        <v>270.3</v>
      </c>
      <c r="AJ116" s="68">
        <v>252.9</v>
      </c>
      <c r="AK116" s="72">
        <v>270.3</v>
      </c>
      <c r="AL116" s="70">
        <v>252.9</v>
      </c>
      <c r="AM116" s="49">
        <v>251.60000000000002</v>
      </c>
      <c r="AN116" s="21">
        <v>251.8</v>
      </c>
      <c r="AO116" s="50">
        <v>252.60000000000002</v>
      </c>
      <c r="AP116" s="22">
        <v>252.8</v>
      </c>
      <c r="AQ116" s="49">
        <v>166.8</v>
      </c>
      <c r="AR116" s="16">
        <v>167</v>
      </c>
      <c r="AS116" s="50">
        <v>166.8</v>
      </c>
      <c r="AT116" s="18">
        <v>167</v>
      </c>
      <c r="AU116" s="49">
        <v>192.9</v>
      </c>
      <c r="AV116" s="54">
        <v>174.3</v>
      </c>
      <c r="AW116" s="50">
        <v>209.79999999999998</v>
      </c>
      <c r="AX116" s="55">
        <v>191.2</v>
      </c>
      <c r="AY116" s="49">
        <v>253.5</v>
      </c>
      <c r="AZ116" s="16">
        <v>252.7</v>
      </c>
      <c r="BA116" s="50">
        <v>267.90000000000003</v>
      </c>
      <c r="BB116" s="18">
        <v>267.10000000000002</v>
      </c>
      <c r="BC116" s="49">
        <v>174.5</v>
      </c>
      <c r="BD116" s="65">
        <v>175.4</v>
      </c>
      <c r="BE116" s="50">
        <v>179.5</v>
      </c>
      <c r="BF116" s="66">
        <v>180.4</v>
      </c>
      <c r="BG116" s="80">
        <f>BH116+18</f>
        <v>127.8</v>
      </c>
      <c r="BH116" s="21">
        <v>109.8</v>
      </c>
      <c r="BI116" s="24">
        <f>BJ116+18</f>
        <v>139.5</v>
      </c>
      <c r="BJ116" s="22">
        <v>121.5</v>
      </c>
      <c r="BK116" s="3"/>
    </row>
    <row r="117" spans="1:65" s="1" customFormat="1" ht="15" customHeight="1" x14ac:dyDescent="0.25">
      <c r="A117" s="1">
        <v>2013</v>
      </c>
      <c r="B117" s="1" t="s">
        <v>206</v>
      </c>
      <c r="C117" s="53">
        <f>D117-0.1</f>
        <v>262.09999999999997</v>
      </c>
      <c r="D117" s="92" t="s">
        <v>573</v>
      </c>
      <c r="E117" s="28">
        <f>F117-0.1</f>
        <v>274.59999999999997</v>
      </c>
      <c r="F117" s="55">
        <v>274.7</v>
      </c>
      <c r="G117" s="53">
        <f>H117+20.6</f>
        <v>178.29999999999998</v>
      </c>
      <c r="H117" s="28" t="s">
        <v>613</v>
      </c>
      <c r="I117" s="28">
        <f>J117+20.6</f>
        <v>188.2</v>
      </c>
      <c r="J117" s="27">
        <v>167.6</v>
      </c>
      <c r="K117" s="53">
        <f>L117-2.9</f>
        <v>155.29999999999998</v>
      </c>
      <c r="L117" s="81" t="s">
        <v>615</v>
      </c>
      <c r="M117" s="28">
        <f>N117-2.9</f>
        <v>161.6</v>
      </c>
      <c r="N117" s="22">
        <v>164.5</v>
      </c>
      <c r="O117" s="53">
        <f>P117+1.1</f>
        <v>134.79999999999998</v>
      </c>
      <c r="P117" s="81" t="s">
        <v>618</v>
      </c>
      <c r="Q117" s="28">
        <f>R117+1.1</f>
        <v>134.79999999999998</v>
      </c>
      <c r="R117" s="22">
        <v>133.69999999999999</v>
      </c>
      <c r="S117" s="53">
        <f>T117+15.5</f>
        <v>156.80000000000001</v>
      </c>
      <c r="T117" s="81" t="s">
        <v>621</v>
      </c>
      <c r="U117" s="28">
        <f>V117+15.5</f>
        <v>180.2</v>
      </c>
      <c r="V117" s="22">
        <v>164.7</v>
      </c>
      <c r="W117" s="53">
        <f>X117+16.2</f>
        <v>180.2</v>
      </c>
      <c r="X117" s="81" t="s">
        <v>438</v>
      </c>
      <c r="Y117" s="28">
        <f>Z117+16.2</f>
        <v>180.2</v>
      </c>
      <c r="Z117" s="22">
        <v>164</v>
      </c>
      <c r="AA117" s="53">
        <f>AB117+17.5</f>
        <v>164.4</v>
      </c>
      <c r="AB117" s="28" t="s">
        <v>629</v>
      </c>
      <c r="AC117" s="28">
        <f>AD117+17.5</f>
        <v>168.3</v>
      </c>
      <c r="AD117" s="27">
        <v>150.80000000000001</v>
      </c>
      <c r="AE117" s="53">
        <f>AF117+1.7</f>
        <v>251.7</v>
      </c>
      <c r="AF117" s="51" t="s">
        <v>634</v>
      </c>
      <c r="AG117" s="28">
        <f>AH117+1.7</f>
        <v>251.7</v>
      </c>
      <c r="AH117" s="59">
        <v>250</v>
      </c>
      <c r="AI117" s="85">
        <v>270.39999999999998</v>
      </c>
      <c r="AJ117" s="68">
        <v>253</v>
      </c>
      <c r="AK117" s="72">
        <v>270.39999999999998</v>
      </c>
      <c r="AL117" s="70">
        <v>253</v>
      </c>
      <c r="AM117" s="53">
        <f>AN117-0.3</f>
        <v>250.2</v>
      </c>
      <c r="AN117" s="81" t="s">
        <v>355</v>
      </c>
      <c r="AO117" s="28">
        <f>AP117-0.3</f>
        <v>251.29999999999998</v>
      </c>
      <c r="AP117" s="22">
        <v>251.6</v>
      </c>
      <c r="AQ117" s="53">
        <f>AR117-0.1</f>
        <v>166.8</v>
      </c>
      <c r="AR117" s="81" t="s">
        <v>582</v>
      </c>
      <c r="AS117" s="28">
        <f>AT117-0.1</f>
        <v>166.8</v>
      </c>
      <c r="AT117" s="22">
        <v>166.9</v>
      </c>
      <c r="AU117" s="53">
        <f>AV117+18.8</f>
        <v>207.8</v>
      </c>
      <c r="AV117" s="92" t="s">
        <v>639</v>
      </c>
      <c r="AW117" s="28">
        <f>AX117+18.8</f>
        <v>207.8</v>
      </c>
      <c r="AX117" s="55">
        <v>189</v>
      </c>
      <c r="AY117" s="53">
        <f>AZ117+1</f>
        <v>255.5</v>
      </c>
      <c r="AZ117" s="81" t="s">
        <v>593</v>
      </c>
      <c r="BA117" s="28">
        <f>BB117+1</f>
        <v>255.5</v>
      </c>
      <c r="BB117" s="22">
        <v>254.5</v>
      </c>
      <c r="BC117" s="53">
        <f>BD117-0.8</f>
        <v>174.39999999999998</v>
      </c>
      <c r="BD117" s="83" t="s">
        <v>641</v>
      </c>
      <c r="BE117" s="28">
        <f>BF117-0.8</f>
        <v>174.39999999999998</v>
      </c>
      <c r="BF117" s="66">
        <v>175.2</v>
      </c>
      <c r="BG117" s="80">
        <f>BH117+18</f>
        <v>112.1</v>
      </c>
      <c r="BH117" s="21">
        <v>94.1</v>
      </c>
      <c r="BI117" s="24">
        <f>BJ117+18</f>
        <v>112.1</v>
      </c>
      <c r="BJ117" s="22">
        <v>94.1</v>
      </c>
      <c r="BK117" s="3"/>
    </row>
    <row r="118" spans="1:65" s="1" customFormat="1" ht="15" customHeight="1" x14ac:dyDescent="0.25">
      <c r="A118" s="7">
        <v>2013</v>
      </c>
      <c r="B118" s="7" t="s">
        <v>182</v>
      </c>
      <c r="C118" s="67">
        <f t="shared" ref="C118:C161" si="102">D118+0.1</f>
        <v>266.3</v>
      </c>
      <c r="D118" s="76">
        <v>266.2</v>
      </c>
      <c r="E118" s="69">
        <f t="shared" ref="E118:E161" si="103">F118+0.1</f>
        <v>268.5</v>
      </c>
      <c r="F118" s="77">
        <v>268.39999999999998</v>
      </c>
      <c r="G118" s="67">
        <f t="shared" ref="G118:G161" si="104">H118</f>
        <v>176</v>
      </c>
      <c r="H118" s="72">
        <v>176</v>
      </c>
      <c r="I118" s="72">
        <f t="shared" ref="I118:I161" si="105">J118</f>
        <v>190.5</v>
      </c>
      <c r="J118" s="73">
        <v>190.5</v>
      </c>
      <c r="K118" s="67">
        <f t="shared" ref="K118:K173" si="106">L118+0.1</f>
        <v>151</v>
      </c>
      <c r="L118" s="68">
        <v>150.9</v>
      </c>
      <c r="M118" s="72">
        <f t="shared" ref="M118:M173" si="107">N118+0.1</f>
        <v>153</v>
      </c>
      <c r="N118" s="70">
        <v>152.9</v>
      </c>
      <c r="O118" s="67">
        <f t="shared" ref="O118:O155" si="108">P118+0.1</f>
        <v>136.69999999999999</v>
      </c>
      <c r="P118" s="68">
        <v>136.6</v>
      </c>
      <c r="Q118" s="69">
        <f t="shared" ref="Q118:Q155" si="109">R118+0.1</f>
        <v>136.69999999999999</v>
      </c>
      <c r="R118" s="70">
        <v>136.6</v>
      </c>
      <c r="S118" s="71">
        <f>T118+0.2</f>
        <v>165.39999999999998</v>
      </c>
      <c r="T118" s="68">
        <v>165.2</v>
      </c>
      <c r="U118" s="69">
        <f>V118+0.2</f>
        <v>167.39999999999998</v>
      </c>
      <c r="V118" s="70">
        <v>167.2</v>
      </c>
      <c r="W118" s="71">
        <f t="shared" ref="W118:W161" si="110">X118-0.1</f>
        <v>184.6</v>
      </c>
      <c r="X118" s="68">
        <v>184.7</v>
      </c>
      <c r="Y118" s="72">
        <f t="shared" ref="Y118:Y161" si="111">Z118-0.1</f>
        <v>220.3</v>
      </c>
      <c r="Z118" s="70">
        <v>220.4</v>
      </c>
      <c r="AA118" s="71">
        <f>AB118+0.2</f>
        <v>151.19999999999999</v>
      </c>
      <c r="AB118" s="72">
        <v>151</v>
      </c>
      <c r="AC118" s="72">
        <f>AD118+0.2</f>
        <v>166.6</v>
      </c>
      <c r="AD118" s="73">
        <v>166.4</v>
      </c>
      <c r="AE118" s="67">
        <f>AF118</f>
        <v>241.8</v>
      </c>
      <c r="AF118" s="74">
        <v>241.8</v>
      </c>
      <c r="AG118" s="69">
        <f>AH118</f>
        <v>246</v>
      </c>
      <c r="AH118" s="75">
        <v>246</v>
      </c>
      <c r="AI118" s="67">
        <f>AJ118+0.1</f>
        <v>261.8</v>
      </c>
      <c r="AJ118" s="76">
        <v>261.7</v>
      </c>
      <c r="AK118" s="72">
        <f>AL118+0.1</f>
        <v>270.20000000000005</v>
      </c>
      <c r="AL118" s="77">
        <v>270.10000000000002</v>
      </c>
      <c r="AM118" s="71">
        <f t="shared" ref="AM118:AM134" si="112">AN118</f>
        <v>250.5</v>
      </c>
      <c r="AN118" s="68">
        <v>250.5</v>
      </c>
      <c r="AO118" s="69">
        <f t="shared" ref="AO118:AO134" si="113">AP118</f>
        <v>250.5</v>
      </c>
      <c r="AP118" s="70">
        <v>250.5</v>
      </c>
      <c r="AQ118" s="67">
        <f t="shared" ref="AQ118:AQ175" si="114">AR118+0.1</f>
        <v>166.79999999999998</v>
      </c>
      <c r="AR118" s="68">
        <v>166.7</v>
      </c>
      <c r="AS118" s="69">
        <f t="shared" ref="AS118:AS175" si="115">AT118+0.1</f>
        <v>166.79999999999998</v>
      </c>
      <c r="AT118" s="70">
        <v>166.7</v>
      </c>
      <c r="AU118" s="67">
        <f>AV118+0.2</f>
        <v>184.5</v>
      </c>
      <c r="AV118" s="76">
        <v>184.3</v>
      </c>
      <c r="AW118" s="72">
        <f>AX118+0.2</f>
        <v>197.1</v>
      </c>
      <c r="AX118" s="77">
        <v>196.9</v>
      </c>
      <c r="AY118" s="71">
        <f>AZ118</f>
        <v>255.4</v>
      </c>
      <c r="AZ118" s="68">
        <v>255.4</v>
      </c>
      <c r="BA118" s="72">
        <f>BB118</f>
        <v>257.3</v>
      </c>
      <c r="BB118" s="70">
        <v>257.3</v>
      </c>
      <c r="BC118" s="71">
        <f t="shared" ref="BC118:BC161" si="116">BD118-0.1</f>
        <v>179.4</v>
      </c>
      <c r="BD118" s="68">
        <v>179.5</v>
      </c>
      <c r="BE118" s="69">
        <f t="shared" ref="BE118:BE161" si="117">BF118-0.1</f>
        <v>179.4</v>
      </c>
      <c r="BF118" s="70">
        <v>179.5</v>
      </c>
      <c r="BG118" s="67">
        <f t="shared" ref="BG118:BG126" si="118">BH118</f>
        <v>118.6</v>
      </c>
      <c r="BH118" s="76">
        <v>118.6</v>
      </c>
      <c r="BI118" s="69">
        <f t="shared" ref="BI118:BI126" si="119">BJ118</f>
        <v>130.1</v>
      </c>
      <c r="BJ118" s="77">
        <v>130.1</v>
      </c>
      <c r="BK118" s="3"/>
      <c r="BL118" s="7"/>
      <c r="BM118" s="7"/>
    </row>
    <row r="119" spans="1:65" ht="15" customHeight="1" x14ac:dyDescent="0.25">
      <c r="A119" s="47">
        <v>2017</v>
      </c>
      <c r="B119" s="47" t="s">
        <v>70</v>
      </c>
      <c r="C119" s="53">
        <f t="shared" si="102"/>
        <v>257.90000000000003</v>
      </c>
      <c r="D119" s="54" t="s">
        <v>315</v>
      </c>
      <c r="E119" s="24">
        <f t="shared" si="103"/>
        <v>266.5</v>
      </c>
      <c r="F119" s="55" t="s">
        <v>316</v>
      </c>
      <c r="G119" s="53" t="str">
        <f t="shared" si="104"/>
        <v>177.7</v>
      </c>
      <c r="H119" s="24" t="s">
        <v>317</v>
      </c>
      <c r="I119" s="24" t="str">
        <f t="shared" si="105"/>
        <v>183.9</v>
      </c>
      <c r="J119" s="25" t="s">
        <v>318</v>
      </c>
      <c r="K119" s="53">
        <f t="shared" si="106"/>
        <v>145.19999999999999</v>
      </c>
      <c r="L119" s="16" t="s">
        <v>319</v>
      </c>
      <c r="M119" s="24">
        <f t="shared" si="107"/>
        <v>159.79999999999998</v>
      </c>
      <c r="N119" s="18" t="s">
        <v>320</v>
      </c>
      <c r="O119" s="53">
        <f t="shared" si="108"/>
        <v>134.5</v>
      </c>
      <c r="P119" s="16" t="s">
        <v>321</v>
      </c>
      <c r="Q119" s="24">
        <f t="shared" si="109"/>
        <v>138.69999999999999</v>
      </c>
      <c r="R119" s="18" t="s">
        <v>322</v>
      </c>
      <c r="S119" s="53">
        <f>T119+15.2</f>
        <v>160.6</v>
      </c>
      <c r="T119" s="16">
        <v>145.4</v>
      </c>
      <c r="U119" s="28">
        <f>V119+15.2</f>
        <v>173.29999999999998</v>
      </c>
      <c r="V119" s="18">
        <v>158.1</v>
      </c>
      <c r="W119" s="53">
        <f t="shared" si="110"/>
        <v>192.6</v>
      </c>
      <c r="X119" s="16" t="s">
        <v>290</v>
      </c>
      <c r="Y119" s="24">
        <f t="shared" si="111"/>
        <v>192.6</v>
      </c>
      <c r="Z119" s="18" t="s">
        <v>290</v>
      </c>
      <c r="AA119" s="53">
        <f>AB119+0.1</f>
        <v>166.5</v>
      </c>
      <c r="AB119" s="24">
        <v>166.4</v>
      </c>
      <c r="AC119" s="24">
        <f>AD119+0.1</f>
        <v>168.5</v>
      </c>
      <c r="AD119" s="25">
        <v>168.4</v>
      </c>
      <c r="AE119" s="53">
        <f>AF119+0.1</f>
        <v>237.79999999999998</v>
      </c>
      <c r="AF119" s="19" t="s">
        <v>323</v>
      </c>
      <c r="AG119" s="24">
        <f>AH119+0.1</f>
        <v>241.9</v>
      </c>
      <c r="AH119" s="20" t="s">
        <v>324</v>
      </c>
      <c r="AI119" s="53">
        <f>AJ119+0.7</f>
        <v>270.09999999999997</v>
      </c>
      <c r="AJ119" s="16">
        <v>269.39999999999998</v>
      </c>
      <c r="AK119" s="24">
        <f>AL119+0.7</f>
        <v>274.2</v>
      </c>
      <c r="AL119" s="18">
        <v>273.5</v>
      </c>
      <c r="AM119" s="53">
        <f t="shared" si="112"/>
        <v>252.5</v>
      </c>
      <c r="AN119" s="16">
        <v>252.5</v>
      </c>
      <c r="AO119" s="24">
        <f t="shared" si="113"/>
        <v>252.5</v>
      </c>
      <c r="AP119" s="18">
        <v>252.5</v>
      </c>
      <c r="AQ119" s="53">
        <f t="shared" si="114"/>
        <v>166.79999999999998</v>
      </c>
      <c r="AR119" s="16">
        <v>166.7</v>
      </c>
      <c r="AS119" s="24">
        <f t="shared" si="115"/>
        <v>168.6</v>
      </c>
      <c r="AT119" s="18">
        <v>168.5</v>
      </c>
      <c r="AU119" s="53">
        <f>AV119+0.1</f>
        <v>192.1</v>
      </c>
      <c r="AV119" s="54" t="s">
        <v>325</v>
      </c>
      <c r="AW119" s="24">
        <f>AX119+0.1</f>
        <v>201.9</v>
      </c>
      <c r="AX119" s="55" t="s">
        <v>326</v>
      </c>
      <c r="AY119" s="53">
        <f>AZ119-0.1</f>
        <v>253.1</v>
      </c>
      <c r="AZ119" s="16">
        <v>253.2</v>
      </c>
      <c r="BA119" s="24">
        <f>BB119-0.1</f>
        <v>257.5</v>
      </c>
      <c r="BB119" s="18">
        <v>257.60000000000002</v>
      </c>
      <c r="BC119" s="53">
        <f t="shared" si="116"/>
        <v>174.4</v>
      </c>
      <c r="BD119" s="16">
        <v>174.5</v>
      </c>
      <c r="BE119" s="24">
        <f t="shared" si="117"/>
        <v>179.3</v>
      </c>
      <c r="BF119" s="18">
        <v>179.4</v>
      </c>
      <c r="BG119" s="53">
        <f t="shared" si="118"/>
        <v>126.2</v>
      </c>
      <c r="BH119" s="54">
        <v>126.2</v>
      </c>
      <c r="BI119" s="24">
        <f t="shared" si="119"/>
        <v>129.9</v>
      </c>
      <c r="BJ119" s="55">
        <v>129.9</v>
      </c>
    </row>
    <row r="120" spans="1:65" s="1" customFormat="1" ht="15" customHeight="1" x14ac:dyDescent="0.25">
      <c r="A120" s="1">
        <v>2017</v>
      </c>
      <c r="B120" s="1" t="s">
        <v>63</v>
      </c>
      <c r="C120" s="15">
        <f t="shared" si="102"/>
        <v>287.20000000000005</v>
      </c>
      <c r="D120" s="54">
        <v>287.10000000000002</v>
      </c>
      <c r="E120" s="99">
        <f t="shared" si="103"/>
        <v>299.70000000000005</v>
      </c>
      <c r="F120" s="55">
        <v>299.60000000000002</v>
      </c>
      <c r="G120" s="15">
        <f t="shared" si="104"/>
        <v>175.9</v>
      </c>
      <c r="H120" s="24">
        <v>175.9</v>
      </c>
      <c r="I120" s="24">
        <f t="shared" si="105"/>
        <v>192.8</v>
      </c>
      <c r="J120" s="25">
        <v>192.8</v>
      </c>
      <c r="K120" s="15">
        <f t="shared" si="106"/>
        <v>160.9</v>
      </c>
      <c r="L120" s="16">
        <v>160.80000000000001</v>
      </c>
      <c r="M120" s="24">
        <f t="shared" si="107"/>
        <v>172.5</v>
      </c>
      <c r="N120" s="18">
        <v>172.4</v>
      </c>
      <c r="O120" s="15">
        <f t="shared" si="108"/>
        <v>134.6</v>
      </c>
      <c r="P120" s="21">
        <v>134.5</v>
      </c>
      <c r="Q120" s="17">
        <f t="shared" si="109"/>
        <v>134.6</v>
      </c>
      <c r="R120" s="22">
        <v>134.5</v>
      </c>
      <c r="S120" s="23">
        <f>T120+0.2</f>
        <v>153.79999999999998</v>
      </c>
      <c r="T120" s="16" t="s">
        <v>310</v>
      </c>
      <c r="U120" s="17">
        <f>V120+0.2</f>
        <v>155.69999999999999</v>
      </c>
      <c r="V120" s="18" t="s">
        <v>311</v>
      </c>
      <c r="W120" s="15">
        <f t="shared" si="110"/>
        <v>184.5</v>
      </c>
      <c r="X120" s="21">
        <v>184.6</v>
      </c>
      <c r="Y120" s="29">
        <f t="shared" si="111"/>
        <v>190.6</v>
      </c>
      <c r="Z120" s="18">
        <v>190.7</v>
      </c>
      <c r="AA120" s="53">
        <f>AB120-0.3</f>
        <v>160.39999999999998</v>
      </c>
      <c r="AB120" s="28" t="s">
        <v>434</v>
      </c>
      <c r="AC120" s="28">
        <f>AD120-0.3</f>
        <v>160.39999999999998</v>
      </c>
      <c r="AD120" s="82">
        <v>160.69999999999999</v>
      </c>
      <c r="AE120" s="15">
        <f>AF120</f>
        <v>241.8</v>
      </c>
      <c r="AF120" s="100">
        <v>241.8</v>
      </c>
      <c r="AG120" s="17">
        <f>AH120</f>
        <v>248.1</v>
      </c>
      <c r="AH120" s="101">
        <v>248.1</v>
      </c>
      <c r="AI120" s="15">
        <f>AJ120+0.1</f>
        <v>270.3</v>
      </c>
      <c r="AJ120" s="54">
        <v>270.2</v>
      </c>
      <c r="AK120" s="24">
        <f>AL120+0.1</f>
        <v>270.3</v>
      </c>
      <c r="AL120" s="55">
        <v>270.2</v>
      </c>
      <c r="AM120" s="23">
        <f t="shared" si="112"/>
        <v>250.4</v>
      </c>
      <c r="AN120" s="21">
        <v>250.4</v>
      </c>
      <c r="AO120" s="17">
        <f t="shared" si="113"/>
        <v>251.4</v>
      </c>
      <c r="AP120" s="22">
        <v>251.4</v>
      </c>
      <c r="AQ120" s="15">
        <f t="shared" si="114"/>
        <v>166.9</v>
      </c>
      <c r="AR120" s="21">
        <v>166.8</v>
      </c>
      <c r="AS120" s="17">
        <f t="shared" si="115"/>
        <v>166.9</v>
      </c>
      <c r="AT120" s="22">
        <v>166.8</v>
      </c>
      <c r="AU120" s="15">
        <f>AV120-0.2</f>
        <v>190.20000000000002</v>
      </c>
      <c r="AV120" s="65">
        <v>190.4</v>
      </c>
      <c r="AW120" s="29">
        <f>AX120-0.2</f>
        <v>190.20000000000002</v>
      </c>
      <c r="AX120" s="66">
        <v>190.4</v>
      </c>
      <c r="AY120" s="23">
        <f>AZ120</f>
        <v>253.5</v>
      </c>
      <c r="AZ120" s="16">
        <v>253.5</v>
      </c>
      <c r="BA120" s="24">
        <f>BB120</f>
        <v>253.5</v>
      </c>
      <c r="BB120" s="18">
        <v>253.5</v>
      </c>
      <c r="BC120" s="23">
        <f t="shared" si="116"/>
        <v>174.3</v>
      </c>
      <c r="BD120" s="16">
        <v>174.4</v>
      </c>
      <c r="BE120" s="99">
        <f t="shared" si="117"/>
        <v>174.3</v>
      </c>
      <c r="BF120" s="18">
        <v>174.4</v>
      </c>
      <c r="BG120" s="15">
        <f t="shared" si="118"/>
        <v>128.19999999999999</v>
      </c>
      <c r="BH120" s="54">
        <v>128.19999999999999</v>
      </c>
      <c r="BI120" s="17">
        <f t="shared" si="119"/>
        <v>130</v>
      </c>
      <c r="BJ120" s="55">
        <v>130</v>
      </c>
      <c r="BK120" s="3"/>
    </row>
    <row r="121" spans="1:65" s="1" customFormat="1" ht="15" customHeight="1" x14ac:dyDescent="0.25">
      <c r="A121" s="1">
        <v>2017</v>
      </c>
      <c r="B121" s="1" t="s">
        <v>64</v>
      </c>
      <c r="C121" s="15">
        <f t="shared" si="102"/>
        <v>270.5</v>
      </c>
      <c r="D121" s="54">
        <v>270.39999999999998</v>
      </c>
      <c r="E121" s="99">
        <f t="shared" si="103"/>
        <v>289.40000000000003</v>
      </c>
      <c r="F121" s="55">
        <v>289.3</v>
      </c>
      <c r="G121" s="15" t="str">
        <f t="shared" si="104"/>
        <v>194.7</v>
      </c>
      <c r="H121" s="24" t="s">
        <v>307</v>
      </c>
      <c r="I121" s="24" t="str">
        <f t="shared" si="105"/>
        <v>198.8</v>
      </c>
      <c r="J121" s="25" t="s">
        <v>308</v>
      </c>
      <c r="K121" s="15">
        <f t="shared" si="106"/>
        <v>155</v>
      </c>
      <c r="L121" s="16">
        <v>154.9</v>
      </c>
      <c r="M121" s="24">
        <f t="shared" si="107"/>
        <v>157.9</v>
      </c>
      <c r="N121" s="18">
        <v>157.80000000000001</v>
      </c>
      <c r="O121" s="15">
        <f t="shared" si="108"/>
        <v>132.6</v>
      </c>
      <c r="P121" s="21">
        <v>132.5</v>
      </c>
      <c r="Q121" s="17">
        <f t="shared" si="109"/>
        <v>134.69999999999999</v>
      </c>
      <c r="R121" s="22">
        <v>134.6</v>
      </c>
      <c r="S121" s="23">
        <f>T121+0.2</f>
        <v>155.79999999999998</v>
      </c>
      <c r="T121" s="16" t="s">
        <v>312</v>
      </c>
      <c r="U121" s="17">
        <f>V121+0.2</f>
        <v>167.39999999999998</v>
      </c>
      <c r="V121" s="18" t="s">
        <v>313</v>
      </c>
      <c r="W121" s="15">
        <f t="shared" si="110"/>
        <v>176.6</v>
      </c>
      <c r="X121" s="21">
        <v>176.7</v>
      </c>
      <c r="Y121" s="29">
        <f t="shared" si="111"/>
        <v>186.70000000000002</v>
      </c>
      <c r="Z121" s="18">
        <v>186.8</v>
      </c>
      <c r="AA121" s="15">
        <f>AB121-0.3</f>
        <v>168.5</v>
      </c>
      <c r="AB121" s="26">
        <v>168.8</v>
      </c>
      <c r="AC121" s="29">
        <f>AD121-0.3</f>
        <v>170.6</v>
      </c>
      <c r="AD121" s="27">
        <v>170.9</v>
      </c>
      <c r="AE121" s="15">
        <f>AF121</f>
        <v>237.6</v>
      </c>
      <c r="AF121" s="100">
        <v>237.6</v>
      </c>
      <c r="AG121" s="17">
        <f>AH121</f>
        <v>250.5</v>
      </c>
      <c r="AH121" s="101">
        <v>250.5</v>
      </c>
      <c r="AI121" s="15">
        <f>AJ121+0.1</f>
        <v>270.10000000000002</v>
      </c>
      <c r="AJ121" s="54">
        <v>270</v>
      </c>
      <c r="AK121" s="24">
        <f>AL121+0.1</f>
        <v>270.10000000000002</v>
      </c>
      <c r="AL121" s="55">
        <v>270</v>
      </c>
      <c r="AM121" s="23">
        <f t="shared" si="112"/>
        <v>250.4</v>
      </c>
      <c r="AN121" s="21">
        <v>250.4</v>
      </c>
      <c r="AO121" s="17">
        <f t="shared" si="113"/>
        <v>250.4</v>
      </c>
      <c r="AP121" s="22">
        <v>250.4</v>
      </c>
      <c r="AQ121" s="15">
        <f t="shared" si="114"/>
        <v>166.7</v>
      </c>
      <c r="AR121" s="21">
        <v>166.6</v>
      </c>
      <c r="AS121" s="17">
        <f t="shared" si="115"/>
        <v>168.5</v>
      </c>
      <c r="AT121" s="22">
        <v>168.4</v>
      </c>
      <c r="AU121" s="15">
        <f>AV121-0.2</f>
        <v>192</v>
      </c>
      <c r="AV121" s="65">
        <v>192.2</v>
      </c>
      <c r="AW121" s="29">
        <f>AX121-0.2</f>
        <v>192</v>
      </c>
      <c r="AX121" s="66">
        <v>192.2</v>
      </c>
      <c r="AY121" s="23" t="str">
        <f>AZ121</f>
        <v>255.3</v>
      </c>
      <c r="AZ121" s="16" t="s">
        <v>309</v>
      </c>
      <c r="BA121" s="24" t="str">
        <f>BB121</f>
        <v>259.1</v>
      </c>
      <c r="BB121" s="18" t="s">
        <v>304</v>
      </c>
      <c r="BC121" s="23">
        <f t="shared" si="116"/>
        <v>174.6</v>
      </c>
      <c r="BD121" s="16">
        <v>174.7</v>
      </c>
      <c r="BE121" s="99">
        <f t="shared" si="117"/>
        <v>179.4</v>
      </c>
      <c r="BF121" s="18">
        <v>179.5</v>
      </c>
      <c r="BG121" s="15">
        <f t="shared" si="118"/>
        <v>120.6</v>
      </c>
      <c r="BH121" s="54">
        <v>120.6</v>
      </c>
      <c r="BI121" s="17">
        <f t="shared" si="119"/>
        <v>128.19999999999999</v>
      </c>
      <c r="BJ121" s="55">
        <v>128.19999999999999</v>
      </c>
      <c r="BK121" s="3"/>
    </row>
    <row r="122" spans="1:65" ht="15" customHeight="1" x14ac:dyDescent="0.25">
      <c r="A122" s="47">
        <v>2017</v>
      </c>
      <c r="B122" s="47" t="s">
        <v>71</v>
      </c>
      <c r="C122" s="53">
        <f t="shared" si="102"/>
        <v>266.20000000000005</v>
      </c>
      <c r="D122" s="54">
        <v>266.10000000000002</v>
      </c>
      <c r="E122" s="24">
        <f t="shared" si="103"/>
        <v>287.20000000000005</v>
      </c>
      <c r="F122" s="55">
        <v>287.10000000000002</v>
      </c>
      <c r="G122" s="53" t="str">
        <f t="shared" si="104"/>
        <v>171.8</v>
      </c>
      <c r="H122" s="24" t="s">
        <v>327</v>
      </c>
      <c r="I122" s="24" t="str">
        <f t="shared" si="105"/>
        <v>175.8</v>
      </c>
      <c r="J122" s="25" t="s">
        <v>262</v>
      </c>
      <c r="K122" s="53">
        <f t="shared" si="106"/>
        <v>160.79999999999998</v>
      </c>
      <c r="L122" s="16">
        <v>160.69999999999999</v>
      </c>
      <c r="M122" s="24">
        <f t="shared" si="107"/>
        <v>162.69999999999999</v>
      </c>
      <c r="N122" s="18">
        <v>162.6</v>
      </c>
      <c r="O122" s="53">
        <f t="shared" si="108"/>
        <v>134.6</v>
      </c>
      <c r="P122" s="16">
        <v>134.5</v>
      </c>
      <c r="Q122" s="24">
        <f t="shared" si="109"/>
        <v>134.6</v>
      </c>
      <c r="R122" s="18">
        <v>134.5</v>
      </c>
      <c r="S122" s="53">
        <f>T122+0.1</f>
        <v>171.2</v>
      </c>
      <c r="T122" s="16">
        <v>171.1</v>
      </c>
      <c r="U122" s="24">
        <f>V122+0.1</f>
        <v>171.2</v>
      </c>
      <c r="V122" s="18">
        <v>171.1</v>
      </c>
      <c r="W122" s="15">
        <f t="shared" si="110"/>
        <v>186.4</v>
      </c>
      <c r="X122" s="21">
        <v>186.5</v>
      </c>
      <c r="Y122" s="29">
        <f t="shared" si="111"/>
        <v>202.4</v>
      </c>
      <c r="Z122" s="22">
        <v>202.5</v>
      </c>
      <c r="AA122" s="15">
        <f>AB122-0.3</f>
        <v>166.39999999999998</v>
      </c>
      <c r="AB122" s="26">
        <v>166.7</v>
      </c>
      <c r="AC122" s="29">
        <f>AD122-0.3</f>
        <v>166.39999999999998</v>
      </c>
      <c r="AD122" s="27">
        <v>166.7</v>
      </c>
      <c r="AE122" s="53">
        <f>AF122+0.1</f>
        <v>244.1</v>
      </c>
      <c r="AF122" s="51" t="s">
        <v>481</v>
      </c>
      <c r="AG122" s="28">
        <f>AH122+0.1</f>
        <v>248.2</v>
      </c>
      <c r="AH122" s="59">
        <v>248.1</v>
      </c>
      <c r="AI122" s="53">
        <f>AJ122+0.7</f>
        <v>270</v>
      </c>
      <c r="AJ122" s="16">
        <v>269.3</v>
      </c>
      <c r="AK122" s="24">
        <f>AL122+0.7</f>
        <v>270</v>
      </c>
      <c r="AL122" s="18">
        <v>269.3</v>
      </c>
      <c r="AM122" s="53">
        <f t="shared" si="112"/>
        <v>250.4</v>
      </c>
      <c r="AN122" s="16">
        <v>250.4</v>
      </c>
      <c r="AO122" s="24">
        <f t="shared" si="113"/>
        <v>250.4</v>
      </c>
      <c r="AP122" s="18">
        <v>250.4</v>
      </c>
      <c r="AQ122" s="53">
        <f t="shared" si="114"/>
        <v>166.79999999999998</v>
      </c>
      <c r="AR122" s="16">
        <v>166.7</v>
      </c>
      <c r="AS122" s="24">
        <f t="shared" si="115"/>
        <v>168.5</v>
      </c>
      <c r="AT122" s="18">
        <v>168.4</v>
      </c>
      <c r="AU122" s="15">
        <f>AV122+18.6</f>
        <v>193</v>
      </c>
      <c r="AV122" s="65">
        <v>174.4</v>
      </c>
      <c r="AW122" s="29">
        <f>AX122+18.6</f>
        <v>193</v>
      </c>
      <c r="AX122" s="66">
        <v>174.4</v>
      </c>
      <c r="AY122" s="53">
        <f>AZ122-0.1</f>
        <v>251.3</v>
      </c>
      <c r="AZ122" s="16">
        <v>251.4</v>
      </c>
      <c r="BA122" s="24">
        <f>BB122-0.1</f>
        <v>255.20000000000002</v>
      </c>
      <c r="BB122" s="18">
        <v>255.3</v>
      </c>
      <c r="BC122" s="53">
        <f t="shared" si="116"/>
        <v>174.4</v>
      </c>
      <c r="BD122" s="16">
        <v>174.5</v>
      </c>
      <c r="BE122" s="24">
        <f t="shared" si="117"/>
        <v>179.4</v>
      </c>
      <c r="BF122" s="18">
        <v>179.5</v>
      </c>
      <c r="BG122" s="53">
        <f t="shared" si="118"/>
        <v>135.69999999999999</v>
      </c>
      <c r="BH122" s="54">
        <v>135.69999999999999</v>
      </c>
      <c r="BI122" s="24">
        <f t="shared" si="119"/>
        <v>139.5</v>
      </c>
      <c r="BJ122" s="55">
        <v>139.5</v>
      </c>
    </row>
    <row r="123" spans="1:65" ht="15" customHeight="1" x14ac:dyDescent="0.25">
      <c r="A123" s="47">
        <v>2017</v>
      </c>
      <c r="B123" s="47" t="s">
        <v>72</v>
      </c>
      <c r="C123" s="53">
        <f t="shared" si="102"/>
        <v>266.20000000000005</v>
      </c>
      <c r="D123" s="54">
        <v>266.10000000000002</v>
      </c>
      <c r="E123" s="28">
        <f t="shared" si="103"/>
        <v>266.20000000000005</v>
      </c>
      <c r="F123" s="55">
        <v>266.10000000000002</v>
      </c>
      <c r="G123" s="53" t="str">
        <f t="shared" si="104"/>
        <v>175.9</v>
      </c>
      <c r="H123" s="24" t="s">
        <v>328</v>
      </c>
      <c r="I123" s="24" t="str">
        <f t="shared" si="105"/>
        <v>192.6</v>
      </c>
      <c r="J123" s="25" t="s">
        <v>300</v>
      </c>
      <c r="K123" s="53">
        <f t="shared" si="106"/>
        <v>145.19999999999999</v>
      </c>
      <c r="L123" s="16" t="s">
        <v>319</v>
      </c>
      <c r="M123" s="24">
        <f t="shared" si="107"/>
        <v>164.7</v>
      </c>
      <c r="N123" s="18" t="s">
        <v>329</v>
      </c>
      <c r="O123" s="53">
        <f t="shared" si="108"/>
        <v>134.6</v>
      </c>
      <c r="P123" s="16" t="s">
        <v>330</v>
      </c>
      <c r="Q123" s="24">
        <f t="shared" si="109"/>
        <v>134.6</v>
      </c>
      <c r="R123" s="18" t="s">
        <v>330</v>
      </c>
      <c r="S123" s="67">
        <f t="shared" ref="S123:U123" si="120">T123+15.6</f>
        <v>161</v>
      </c>
      <c r="T123" s="68">
        <v>145.4</v>
      </c>
      <c r="U123" s="84">
        <f t="shared" si="120"/>
        <v>161</v>
      </c>
      <c r="V123" s="70">
        <v>145.4</v>
      </c>
      <c r="W123" s="53">
        <f t="shared" si="110"/>
        <v>180.6</v>
      </c>
      <c r="X123" s="16" t="s">
        <v>299</v>
      </c>
      <c r="Y123" s="24">
        <f t="shared" si="111"/>
        <v>220.5</v>
      </c>
      <c r="Z123" s="18" t="s">
        <v>331</v>
      </c>
      <c r="AA123" s="53">
        <f>AB123+0.1</f>
        <v>166.29999999999998</v>
      </c>
      <c r="AB123" s="24">
        <v>166.2</v>
      </c>
      <c r="AC123" s="24">
        <f>AD123+0.1</f>
        <v>166.29999999999998</v>
      </c>
      <c r="AD123" s="25">
        <v>166.2</v>
      </c>
      <c r="AE123" s="53">
        <f>AF123+0.1</f>
        <v>237.6</v>
      </c>
      <c r="AF123" s="19" t="s">
        <v>240</v>
      </c>
      <c r="AG123" s="24">
        <f>AH123+0.1</f>
        <v>241.9</v>
      </c>
      <c r="AH123" s="20" t="s">
        <v>324</v>
      </c>
      <c r="AI123" s="53">
        <f>AJ123+0.7</f>
        <v>266.09999999999997</v>
      </c>
      <c r="AJ123" s="16">
        <v>265.39999999999998</v>
      </c>
      <c r="AK123" s="24">
        <f>AL123+0.7</f>
        <v>270.39999999999998</v>
      </c>
      <c r="AL123" s="18">
        <v>269.7</v>
      </c>
      <c r="AM123" s="53">
        <f t="shared" si="112"/>
        <v>246.3</v>
      </c>
      <c r="AN123" s="16">
        <v>246.3</v>
      </c>
      <c r="AO123" s="24">
        <f t="shared" si="113"/>
        <v>250.5</v>
      </c>
      <c r="AP123" s="18">
        <v>250.5</v>
      </c>
      <c r="AQ123" s="53">
        <f t="shared" si="114"/>
        <v>166.79999999999998</v>
      </c>
      <c r="AR123" s="16">
        <v>166.7</v>
      </c>
      <c r="AS123" s="24">
        <f t="shared" si="115"/>
        <v>168.7</v>
      </c>
      <c r="AT123" s="18">
        <v>168.6</v>
      </c>
      <c r="AU123" s="53">
        <f>AV123+0.1</f>
        <v>192.2</v>
      </c>
      <c r="AV123" s="54" t="s">
        <v>332</v>
      </c>
      <c r="AW123" s="24">
        <f>AX123+0.1</f>
        <v>198.1</v>
      </c>
      <c r="AX123" s="55" t="s">
        <v>333</v>
      </c>
      <c r="AY123" s="53">
        <f>AZ123-0.1</f>
        <v>261</v>
      </c>
      <c r="AZ123" s="16">
        <v>261.10000000000002</v>
      </c>
      <c r="BA123" s="24">
        <f>BB123-0.1</f>
        <v>264.79999999999995</v>
      </c>
      <c r="BB123" s="18">
        <v>264.89999999999998</v>
      </c>
      <c r="BC123" s="53">
        <f t="shared" si="116"/>
        <v>174.4</v>
      </c>
      <c r="BD123" s="16">
        <v>174.5</v>
      </c>
      <c r="BE123" s="24">
        <f t="shared" si="117"/>
        <v>174.4</v>
      </c>
      <c r="BF123" s="18">
        <v>174.5</v>
      </c>
      <c r="BG123" s="53">
        <f t="shared" si="118"/>
        <v>114.7</v>
      </c>
      <c r="BH123" s="54">
        <v>114.7</v>
      </c>
      <c r="BI123" s="24">
        <f t="shared" si="119"/>
        <v>141.4</v>
      </c>
      <c r="BJ123" s="55">
        <v>141.4</v>
      </c>
    </row>
    <row r="124" spans="1:65" s="7" customFormat="1" ht="15" customHeight="1" x14ac:dyDescent="0.25">
      <c r="A124" s="7">
        <v>2017</v>
      </c>
      <c r="B124" s="7" t="s">
        <v>65</v>
      </c>
      <c r="C124" s="15">
        <f t="shared" si="102"/>
        <v>260.10000000000002</v>
      </c>
      <c r="D124" s="54">
        <v>260</v>
      </c>
      <c r="E124" s="99">
        <f t="shared" si="103"/>
        <v>278.90000000000003</v>
      </c>
      <c r="F124" s="55">
        <v>278.8</v>
      </c>
      <c r="G124" s="15">
        <f t="shared" si="104"/>
        <v>180.1</v>
      </c>
      <c r="H124" s="24">
        <v>180.1</v>
      </c>
      <c r="I124" s="24">
        <f t="shared" si="105"/>
        <v>190.5</v>
      </c>
      <c r="J124" s="25">
        <v>190.5</v>
      </c>
      <c r="K124" s="15">
        <f t="shared" si="106"/>
        <v>151</v>
      </c>
      <c r="L124" s="16">
        <v>150.9</v>
      </c>
      <c r="M124" s="24">
        <f t="shared" si="107"/>
        <v>162.79999999999998</v>
      </c>
      <c r="N124" s="18">
        <v>162.69999999999999</v>
      </c>
      <c r="O124" s="15">
        <f t="shared" si="108"/>
        <v>134.6</v>
      </c>
      <c r="P124" s="21">
        <v>134.5</v>
      </c>
      <c r="Q124" s="17">
        <f t="shared" si="109"/>
        <v>136.9</v>
      </c>
      <c r="R124" s="22">
        <v>136.80000000000001</v>
      </c>
      <c r="S124" s="23">
        <f>T124+0.2</f>
        <v>171.29999999999998</v>
      </c>
      <c r="T124" s="16">
        <v>171.1</v>
      </c>
      <c r="U124" s="17">
        <f>V124+0.2</f>
        <v>175.29999999999998</v>
      </c>
      <c r="V124" s="18">
        <v>175.1</v>
      </c>
      <c r="W124" s="23">
        <f t="shared" si="110"/>
        <v>180.6</v>
      </c>
      <c r="X124" s="16">
        <v>180.7</v>
      </c>
      <c r="Y124" s="24">
        <f t="shared" si="111"/>
        <v>186.70000000000002</v>
      </c>
      <c r="Z124" s="18">
        <v>186.8</v>
      </c>
      <c r="AA124" s="15">
        <f>AB124-0.3</f>
        <v>166.5</v>
      </c>
      <c r="AB124" s="26">
        <v>166.8</v>
      </c>
      <c r="AC124" s="29">
        <f>AD124-0.3</f>
        <v>170.7</v>
      </c>
      <c r="AD124" s="27">
        <v>171</v>
      </c>
      <c r="AE124" s="15">
        <f>AF124</f>
        <v>239.7</v>
      </c>
      <c r="AF124" s="58">
        <v>239.7</v>
      </c>
      <c r="AG124" s="29">
        <f>AH124</f>
        <v>244.1</v>
      </c>
      <c r="AH124" s="59">
        <v>244.1</v>
      </c>
      <c r="AI124" s="15">
        <f>AJ124+0.1</f>
        <v>270.20000000000005</v>
      </c>
      <c r="AJ124" s="54">
        <v>270.10000000000002</v>
      </c>
      <c r="AK124" s="24">
        <f>AL124+0.1</f>
        <v>270.20000000000005</v>
      </c>
      <c r="AL124" s="55">
        <v>270.10000000000002</v>
      </c>
      <c r="AM124" s="23">
        <f t="shared" si="112"/>
        <v>246.3</v>
      </c>
      <c r="AN124" s="21">
        <v>246.3</v>
      </c>
      <c r="AO124" s="17">
        <f t="shared" si="113"/>
        <v>251.5</v>
      </c>
      <c r="AP124" s="22">
        <v>251.5</v>
      </c>
      <c r="AQ124" s="15">
        <f t="shared" si="114"/>
        <v>166.79999999999998</v>
      </c>
      <c r="AR124" s="21">
        <v>166.7</v>
      </c>
      <c r="AS124" s="17">
        <f t="shared" si="115"/>
        <v>166.79999999999998</v>
      </c>
      <c r="AT124" s="22">
        <v>166.7</v>
      </c>
      <c r="AU124" s="15">
        <f>AV124+18.6</f>
        <v>190.79999999999998</v>
      </c>
      <c r="AV124" s="83" t="s">
        <v>507</v>
      </c>
      <c r="AW124" s="29">
        <f>AX124+18.6</f>
        <v>192.9</v>
      </c>
      <c r="AX124" s="66">
        <v>174.3</v>
      </c>
      <c r="AY124" s="23">
        <f>AZ124</f>
        <v>255.3</v>
      </c>
      <c r="AZ124" s="16">
        <v>255.3</v>
      </c>
      <c r="BA124" s="24">
        <f>BB124</f>
        <v>257.3</v>
      </c>
      <c r="BB124" s="18">
        <v>257.3</v>
      </c>
      <c r="BC124" s="23">
        <f t="shared" si="116"/>
        <v>161</v>
      </c>
      <c r="BD124" s="16">
        <v>161.1</v>
      </c>
      <c r="BE124" s="99">
        <f t="shared" si="117"/>
        <v>174.4</v>
      </c>
      <c r="BF124" s="18">
        <v>174.5</v>
      </c>
      <c r="BG124" s="15">
        <f t="shared" si="118"/>
        <v>114.8</v>
      </c>
      <c r="BH124" s="54">
        <v>114.8</v>
      </c>
      <c r="BI124" s="17">
        <f t="shared" si="119"/>
        <v>141.69999999999999</v>
      </c>
      <c r="BJ124" s="55">
        <v>141.69999999999999</v>
      </c>
      <c r="BK124" s="3"/>
    </row>
    <row r="125" spans="1:65" s="1" customFormat="1" ht="15" customHeight="1" x14ac:dyDescent="0.25">
      <c r="A125" s="1">
        <v>2017</v>
      </c>
      <c r="B125" s="1" t="s">
        <v>66</v>
      </c>
      <c r="C125" s="15">
        <f t="shared" si="102"/>
        <v>268.3</v>
      </c>
      <c r="D125" s="54">
        <v>268.2</v>
      </c>
      <c r="E125" s="99">
        <f t="shared" si="103"/>
        <v>274.60000000000002</v>
      </c>
      <c r="F125" s="55">
        <v>274.5</v>
      </c>
      <c r="G125" s="15" t="str">
        <f t="shared" si="104"/>
        <v>175.7</v>
      </c>
      <c r="H125" s="24" t="s">
        <v>293</v>
      </c>
      <c r="I125" s="24" t="str">
        <f t="shared" si="105"/>
        <v>186.2</v>
      </c>
      <c r="J125" s="25" t="s">
        <v>294</v>
      </c>
      <c r="K125" s="15">
        <f t="shared" si="106"/>
        <v>145</v>
      </c>
      <c r="L125" s="16" t="s">
        <v>295</v>
      </c>
      <c r="M125" s="24">
        <f t="shared" si="107"/>
        <v>149</v>
      </c>
      <c r="N125" s="18" t="s">
        <v>296</v>
      </c>
      <c r="O125" s="15">
        <f t="shared" si="108"/>
        <v>134.5</v>
      </c>
      <c r="P125" s="21">
        <v>134.4</v>
      </c>
      <c r="Q125" s="17">
        <f t="shared" si="109"/>
        <v>136.6</v>
      </c>
      <c r="R125" s="22">
        <v>136.5</v>
      </c>
      <c r="S125" s="23">
        <f>T125+0.2</f>
        <v>163.5</v>
      </c>
      <c r="T125" s="16" t="s">
        <v>297</v>
      </c>
      <c r="U125" s="17">
        <f>V125+0.2</f>
        <v>177.2</v>
      </c>
      <c r="V125" s="18" t="s">
        <v>298</v>
      </c>
      <c r="W125" s="23">
        <f t="shared" si="110"/>
        <v>180.6</v>
      </c>
      <c r="X125" s="16" t="s">
        <v>299</v>
      </c>
      <c r="Y125" s="24">
        <f t="shared" si="111"/>
        <v>192.5</v>
      </c>
      <c r="Z125" s="18" t="s">
        <v>300</v>
      </c>
      <c r="AA125" s="23">
        <f>AB125+0.2</f>
        <v>166.6</v>
      </c>
      <c r="AB125" s="24" t="s">
        <v>301</v>
      </c>
      <c r="AC125" s="24">
        <f>AD125+0.2</f>
        <v>166.6</v>
      </c>
      <c r="AD125" s="25" t="s">
        <v>301</v>
      </c>
      <c r="AE125" s="15">
        <f>AF125</f>
        <v>237.6</v>
      </c>
      <c r="AF125" s="100">
        <v>237.6</v>
      </c>
      <c r="AG125" s="17">
        <f>AH125</f>
        <v>237.6</v>
      </c>
      <c r="AH125" s="101">
        <v>237.6</v>
      </c>
      <c r="AI125" s="15">
        <f>AJ125+0.1</f>
        <v>270.3</v>
      </c>
      <c r="AJ125" s="54" t="s">
        <v>302</v>
      </c>
      <c r="AK125" s="24">
        <f>AL125+0.1</f>
        <v>270.3</v>
      </c>
      <c r="AL125" s="55" t="s">
        <v>302</v>
      </c>
      <c r="AM125" s="23">
        <f t="shared" si="112"/>
        <v>251.4</v>
      </c>
      <c r="AN125" s="21">
        <v>251.4</v>
      </c>
      <c r="AO125" s="17">
        <f t="shared" si="113"/>
        <v>252.5</v>
      </c>
      <c r="AP125" s="22">
        <v>252.5</v>
      </c>
      <c r="AQ125" s="15">
        <f t="shared" si="114"/>
        <v>166.79999999999998</v>
      </c>
      <c r="AR125" s="21">
        <v>166.7</v>
      </c>
      <c r="AS125" s="17">
        <f t="shared" si="115"/>
        <v>166.79999999999998</v>
      </c>
      <c r="AT125" s="22">
        <v>166.7</v>
      </c>
      <c r="AU125" s="15">
        <f>AV125-0.2</f>
        <v>190.4</v>
      </c>
      <c r="AV125" s="65">
        <v>190.6</v>
      </c>
      <c r="AW125" s="29">
        <f>AX125-0.2</f>
        <v>196.10000000000002</v>
      </c>
      <c r="AX125" s="66">
        <v>196.3</v>
      </c>
      <c r="AY125" s="23" t="str">
        <f>AZ125</f>
        <v>253.3</v>
      </c>
      <c r="AZ125" s="16" t="s">
        <v>303</v>
      </c>
      <c r="BA125" s="24" t="str">
        <f>BB125</f>
        <v>259.1</v>
      </c>
      <c r="BB125" s="18" t="s">
        <v>304</v>
      </c>
      <c r="BC125" s="23">
        <f t="shared" si="116"/>
        <v>174.20000000000002</v>
      </c>
      <c r="BD125" s="16" t="s">
        <v>305</v>
      </c>
      <c r="BE125" s="99">
        <f t="shared" si="117"/>
        <v>179.3</v>
      </c>
      <c r="BF125" s="18" t="s">
        <v>306</v>
      </c>
      <c r="BG125" s="15">
        <f t="shared" si="118"/>
        <v>126.2</v>
      </c>
      <c r="BH125" s="54">
        <v>126.2</v>
      </c>
      <c r="BI125" s="17">
        <f t="shared" si="119"/>
        <v>130</v>
      </c>
      <c r="BJ125" s="55">
        <v>130</v>
      </c>
      <c r="BK125" s="3"/>
    </row>
    <row r="126" spans="1:65" ht="15" customHeight="1" x14ac:dyDescent="0.25">
      <c r="A126" s="47">
        <v>2017</v>
      </c>
      <c r="B126" s="47" t="s">
        <v>73</v>
      </c>
      <c r="C126" s="67">
        <f t="shared" si="102"/>
        <v>266.40000000000003</v>
      </c>
      <c r="D126" s="76">
        <v>266.3</v>
      </c>
      <c r="E126" s="84">
        <f t="shared" si="103"/>
        <v>274.70000000000005</v>
      </c>
      <c r="F126" s="77">
        <v>274.60000000000002</v>
      </c>
      <c r="G126" s="53" t="str">
        <f t="shared" si="104"/>
        <v>173.7</v>
      </c>
      <c r="H126" s="24" t="s">
        <v>334</v>
      </c>
      <c r="I126" s="24" t="str">
        <f t="shared" si="105"/>
        <v>192.4</v>
      </c>
      <c r="J126" s="25" t="s">
        <v>261</v>
      </c>
      <c r="K126" s="53">
        <f t="shared" si="106"/>
        <v>156.9</v>
      </c>
      <c r="L126" s="16">
        <v>156.80000000000001</v>
      </c>
      <c r="M126" s="24">
        <f t="shared" si="107"/>
        <v>156.9</v>
      </c>
      <c r="N126" s="18">
        <v>156.80000000000001</v>
      </c>
      <c r="O126" s="53">
        <f t="shared" si="108"/>
        <v>134.6</v>
      </c>
      <c r="P126" s="16">
        <v>134.5</v>
      </c>
      <c r="Q126" s="24">
        <f t="shared" si="109"/>
        <v>134.6</v>
      </c>
      <c r="R126" s="18">
        <v>134.5</v>
      </c>
      <c r="S126" s="53">
        <f>T126+0.1</f>
        <v>153.79999999999998</v>
      </c>
      <c r="T126" s="16">
        <v>153.69999999999999</v>
      </c>
      <c r="U126" s="24">
        <f>V126+0.1</f>
        <v>171.2</v>
      </c>
      <c r="V126" s="18">
        <v>171.1</v>
      </c>
      <c r="W126" s="53">
        <f t="shared" si="110"/>
        <v>186.8</v>
      </c>
      <c r="X126" s="16">
        <v>186.9</v>
      </c>
      <c r="Y126" s="24">
        <f t="shared" si="111"/>
        <v>193</v>
      </c>
      <c r="Z126" s="18">
        <v>193.1</v>
      </c>
      <c r="AA126" s="53">
        <f>AB126+0.1</f>
        <v>154.5</v>
      </c>
      <c r="AB126" s="24">
        <v>154.4</v>
      </c>
      <c r="AC126" s="24">
        <f>AD126+0.1</f>
        <v>170.6</v>
      </c>
      <c r="AD126" s="25">
        <v>170.5</v>
      </c>
      <c r="AE126" s="53">
        <f>AF126+0.1</f>
        <v>248.4</v>
      </c>
      <c r="AF126" s="19">
        <v>248.3</v>
      </c>
      <c r="AG126" s="24">
        <f>AH126+0.1</f>
        <v>260.8</v>
      </c>
      <c r="AH126" s="20">
        <v>260.7</v>
      </c>
      <c r="AI126" s="53">
        <f>AJ126+0.7</f>
        <v>265.89999999999998</v>
      </c>
      <c r="AJ126" s="16" t="s">
        <v>335</v>
      </c>
      <c r="AK126" s="24">
        <f>AL126+0.7</f>
        <v>274.2</v>
      </c>
      <c r="AL126" s="18" t="s">
        <v>336</v>
      </c>
      <c r="AM126" s="53">
        <f t="shared" si="112"/>
        <v>250.4</v>
      </c>
      <c r="AN126" s="16">
        <v>250.4</v>
      </c>
      <c r="AO126" s="24">
        <f t="shared" si="113"/>
        <v>251.4</v>
      </c>
      <c r="AP126" s="18">
        <v>251.4</v>
      </c>
      <c r="AQ126" s="53">
        <f t="shared" si="114"/>
        <v>166.79999999999998</v>
      </c>
      <c r="AR126" s="16">
        <v>166.7</v>
      </c>
      <c r="AS126" s="24">
        <f t="shared" si="115"/>
        <v>166.79999999999998</v>
      </c>
      <c r="AT126" s="18">
        <v>166.7</v>
      </c>
      <c r="AU126" s="15">
        <f>AV126-0.2</f>
        <v>192</v>
      </c>
      <c r="AV126" s="65">
        <v>192.2</v>
      </c>
      <c r="AW126" s="29">
        <f>AX126-0.2</f>
        <v>192</v>
      </c>
      <c r="AX126" s="66">
        <v>192.2</v>
      </c>
      <c r="AY126" s="53">
        <f>AZ126-0.1</f>
        <v>255.20000000000002</v>
      </c>
      <c r="AZ126" s="16">
        <v>255.3</v>
      </c>
      <c r="BA126" s="24">
        <f>BB126-0.1</f>
        <v>264.89999999999998</v>
      </c>
      <c r="BB126" s="18">
        <v>265</v>
      </c>
      <c r="BC126" s="53">
        <f t="shared" si="116"/>
        <v>161.9</v>
      </c>
      <c r="BD126" s="16">
        <v>162</v>
      </c>
      <c r="BE126" s="24">
        <f t="shared" si="117"/>
        <v>174.3</v>
      </c>
      <c r="BF126" s="18">
        <v>174.4</v>
      </c>
      <c r="BG126" s="53">
        <f t="shared" si="118"/>
        <v>131.9</v>
      </c>
      <c r="BH126" s="54">
        <v>131.9</v>
      </c>
      <c r="BI126" s="24">
        <f t="shared" si="119"/>
        <v>137.69999999999999</v>
      </c>
      <c r="BJ126" s="55">
        <v>137.69999999999999</v>
      </c>
    </row>
    <row r="127" spans="1:65" s="1" customFormat="1" ht="15" customHeight="1" x14ac:dyDescent="0.25">
      <c r="A127" s="1">
        <v>2017</v>
      </c>
      <c r="B127" s="1" t="s">
        <v>67</v>
      </c>
      <c r="C127" s="15">
        <f t="shared" si="102"/>
        <v>270.60000000000002</v>
      </c>
      <c r="D127" s="54">
        <v>270.5</v>
      </c>
      <c r="E127" s="99">
        <f t="shared" si="103"/>
        <v>274.70000000000005</v>
      </c>
      <c r="F127" s="55">
        <v>274.60000000000002</v>
      </c>
      <c r="G127" s="15">
        <f t="shared" si="104"/>
        <v>177.8</v>
      </c>
      <c r="H127" s="24">
        <v>177.8</v>
      </c>
      <c r="I127" s="24">
        <f t="shared" si="105"/>
        <v>184.2</v>
      </c>
      <c r="J127" s="25">
        <v>184.2</v>
      </c>
      <c r="K127" s="15">
        <f t="shared" si="106"/>
        <v>149.1</v>
      </c>
      <c r="L127" s="16">
        <v>149</v>
      </c>
      <c r="M127" s="24">
        <f t="shared" si="107"/>
        <v>160.79999999999998</v>
      </c>
      <c r="N127" s="18">
        <v>160.69999999999999</v>
      </c>
      <c r="O127" s="15">
        <f t="shared" si="108"/>
        <v>134.5</v>
      </c>
      <c r="P127" s="21">
        <v>134.4</v>
      </c>
      <c r="Q127" s="17">
        <f t="shared" si="109"/>
        <v>134.5</v>
      </c>
      <c r="R127" s="22">
        <v>134.4</v>
      </c>
      <c r="S127" s="23">
        <f>T127+0.2</f>
        <v>155.69999999999999</v>
      </c>
      <c r="T127" s="16">
        <v>155.5</v>
      </c>
      <c r="U127" s="17">
        <f>V127+0.2</f>
        <v>171.29999999999998</v>
      </c>
      <c r="V127" s="18">
        <v>171.1</v>
      </c>
      <c r="W127" s="23">
        <f t="shared" si="110"/>
        <v>168.3</v>
      </c>
      <c r="X127" s="16">
        <v>168.4</v>
      </c>
      <c r="Y127" s="24">
        <f t="shared" si="111"/>
        <v>210</v>
      </c>
      <c r="Z127" s="18">
        <v>210.1</v>
      </c>
      <c r="AA127" s="23">
        <f>AB127+0.2</f>
        <v>150.29999999999998</v>
      </c>
      <c r="AB127" s="24">
        <v>150.1</v>
      </c>
      <c r="AC127" s="24">
        <f>AD127+0.2</f>
        <v>156.39999999999998</v>
      </c>
      <c r="AD127" s="25">
        <v>156.19999999999999</v>
      </c>
      <c r="AE127" s="15">
        <f>AF127</f>
        <v>237.7</v>
      </c>
      <c r="AF127" s="100">
        <v>237.7</v>
      </c>
      <c r="AG127" s="17">
        <f>AH127</f>
        <v>241.7</v>
      </c>
      <c r="AH127" s="101">
        <v>241.7</v>
      </c>
      <c r="AI127" s="89">
        <v>270.39999999999998</v>
      </c>
      <c r="AJ127" s="21">
        <v>253</v>
      </c>
      <c r="AK127" s="26">
        <v>270.39999999999998</v>
      </c>
      <c r="AL127" s="22">
        <v>253</v>
      </c>
      <c r="AM127" s="23">
        <f t="shared" si="112"/>
        <v>250.4</v>
      </c>
      <c r="AN127" s="21">
        <v>250.4</v>
      </c>
      <c r="AO127" s="17">
        <f t="shared" si="113"/>
        <v>250.4</v>
      </c>
      <c r="AP127" s="22">
        <v>250.4</v>
      </c>
      <c r="AQ127" s="15">
        <f t="shared" si="114"/>
        <v>166.9</v>
      </c>
      <c r="AR127" s="21">
        <v>166.8</v>
      </c>
      <c r="AS127" s="17">
        <f t="shared" si="115"/>
        <v>168.5</v>
      </c>
      <c r="AT127" s="22">
        <v>168.4</v>
      </c>
      <c r="AU127" s="53">
        <f>AV127</f>
        <v>194</v>
      </c>
      <c r="AV127" s="54">
        <v>194</v>
      </c>
      <c r="AW127" s="28">
        <f>AX127</f>
        <v>217.5</v>
      </c>
      <c r="AX127" s="55">
        <v>217.5</v>
      </c>
      <c r="AY127" s="23">
        <f>AZ127</f>
        <v>255.2</v>
      </c>
      <c r="AZ127" s="16">
        <v>255.2</v>
      </c>
      <c r="BA127" s="24">
        <f>BB127</f>
        <v>257.10000000000002</v>
      </c>
      <c r="BB127" s="18">
        <v>257.10000000000002</v>
      </c>
      <c r="BC127" s="23">
        <f t="shared" si="116"/>
        <v>174.3</v>
      </c>
      <c r="BD127" s="16">
        <v>174.4</v>
      </c>
      <c r="BE127" s="99">
        <f t="shared" si="117"/>
        <v>179.3</v>
      </c>
      <c r="BF127" s="18">
        <v>179.4</v>
      </c>
      <c r="BG127" s="53">
        <f t="shared" ref="BG127:BI127" si="121">BH127+18.5</f>
        <v>136.19999999999999</v>
      </c>
      <c r="BH127" s="16" t="s">
        <v>288</v>
      </c>
      <c r="BI127" s="28">
        <f t="shared" si="121"/>
        <v>136.19999999999999</v>
      </c>
      <c r="BJ127" s="18" t="s">
        <v>288</v>
      </c>
      <c r="BK127" s="3"/>
    </row>
    <row r="128" spans="1:65" ht="15" customHeight="1" x14ac:dyDescent="0.25">
      <c r="A128" s="47">
        <v>2017</v>
      </c>
      <c r="B128" s="47" t="s">
        <v>74</v>
      </c>
      <c r="C128" s="53">
        <f t="shared" si="102"/>
        <v>255.9</v>
      </c>
      <c r="D128" s="54">
        <v>255.8</v>
      </c>
      <c r="E128" s="24">
        <f t="shared" si="103"/>
        <v>262.10000000000002</v>
      </c>
      <c r="F128" s="55">
        <v>262</v>
      </c>
      <c r="G128" s="53" t="str">
        <f t="shared" si="104"/>
        <v>177.8</v>
      </c>
      <c r="H128" s="24" t="s">
        <v>337</v>
      </c>
      <c r="I128" s="24" t="str">
        <f t="shared" si="105"/>
        <v>188.3</v>
      </c>
      <c r="J128" s="25" t="s">
        <v>338</v>
      </c>
      <c r="K128" s="53">
        <f t="shared" si="106"/>
        <v>158.79999999999998</v>
      </c>
      <c r="L128" s="16" t="s">
        <v>339</v>
      </c>
      <c r="M128" s="24">
        <f t="shared" si="107"/>
        <v>158.79999999999998</v>
      </c>
      <c r="N128" s="18" t="s">
        <v>339</v>
      </c>
      <c r="O128" s="53">
        <f t="shared" si="108"/>
        <v>134.69999999999999</v>
      </c>
      <c r="P128" s="16" t="s">
        <v>340</v>
      </c>
      <c r="Q128" s="24">
        <f t="shared" si="109"/>
        <v>134.69999999999999</v>
      </c>
      <c r="R128" s="18" t="s">
        <v>340</v>
      </c>
      <c r="S128" s="53">
        <f>T128+0.1</f>
        <v>173.2</v>
      </c>
      <c r="T128" s="16">
        <v>173.1</v>
      </c>
      <c r="U128" s="24">
        <f>V128+0.1</f>
        <v>173.2</v>
      </c>
      <c r="V128" s="18">
        <v>173.1</v>
      </c>
      <c r="W128" s="53">
        <f t="shared" si="110"/>
        <v>180.4</v>
      </c>
      <c r="X128" s="16" t="s">
        <v>341</v>
      </c>
      <c r="Y128" s="24">
        <f t="shared" si="111"/>
        <v>210.4</v>
      </c>
      <c r="Z128" s="18" t="s">
        <v>342</v>
      </c>
      <c r="AA128" s="53">
        <f>AB128+0.1</f>
        <v>154.5</v>
      </c>
      <c r="AB128" s="24">
        <v>154.4</v>
      </c>
      <c r="AC128" s="24">
        <f>AD128+0.1</f>
        <v>168.7</v>
      </c>
      <c r="AD128" s="25">
        <v>168.6</v>
      </c>
      <c r="AE128" s="53">
        <f>AF128+0.1</f>
        <v>239.6</v>
      </c>
      <c r="AF128" s="19" t="s">
        <v>343</v>
      </c>
      <c r="AG128" s="24">
        <f>AH128+0.1</f>
        <v>241.9</v>
      </c>
      <c r="AH128" s="20" t="s">
        <v>324</v>
      </c>
      <c r="AI128" s="53">
        <f>AJ128+0.7</f>
        <v>270.09999999999997</v>
      </c>
      <c r="AJ128" s="16">
        <v>269.39999999999998</v>
      </c>
      <c r="AK128" s="24">
        <f>AL128+0.7</f>
        <v>274.2</v>
      </c>
      <c r="AL128" s="18">
        <v>273.5</v>
      </c>
      <c r="AM128" s="53">
        <f t="shared" si="112"/>
        <v>250.5</v>
      </c>
      <c r="AN128" s="16">
        <v>250.5</v>
      </c>
      <c r="AO128" s="24">
        <f t="shared" si="113"/>
        <v>250.5</v>
      </c>
      <c r="AP128" s="18">
        <v>250.5</v>
      </c>
      <c r="AQ128" s="53">
        <f t="shared" si="114"/>
        <v>166.79999999999998</v>
      </c>
      <c r="AR128" s="16">
        <v>166.7</v>
      </c>
      <c r="AS128" s="24">
        <f t="shared" si="115"/>
        <v>166.79999999999998</v>
      </c>
      <c r="AT128" s="18">
        <v>166.7</v>
      </c>
      <c r="AU128" s="53">
        <f>AV128+0.1</f>
        <v>192.2</v>
      </c>
      <c r="AV128" s="54" t="s">
        <v>332</v>
      </c>
      <c r="AW128" s="24">
        <f>AX128+0.1</f>
        <v>192.2</v>
      </c>
      <c r="AX128" s="55" t="s">
        <v>332</v>
      </c>
      <c r="AY128" s="53">
        <f>AZ128-0.1</f>
        <v>257.09999999999997</v>
      </c>
      <c r="AZ128" s="16">
        <v>257.2</v>
      </c>
      <c r="BA128" s="24">
        <f>BB128-0.1</f>
        <v>260.89999999999998</v>
      </c>
      <c r="BB128" s="18">
        <v>261</v>
      </c>
      <c r="BC128" s="53">
        <f t="shared" si="116"/>
        <v>174.3</v>
      </c>
      <c r="BD128" s="16">
        <v>174.4</v>
      </c>
      <c r="BE128" s="24">
        <f t="shared" si="117"/>
        <v>174.3</v>
      </c>
      <c r="BF128" s="18">
        <v>174.4</v>
      </c>
      <c r="BG128" s="85">
        <f>BH128+18</f>
        <v>114.1</v>
      </c>
      <c r="BH128" s="68">
        <v>96.1</v>
      </c>
      <c r="BI128" s="72">
        <f>BJ128+18</f>
        <v>114.1</v>
      </c>
      <c r="BJ128" s="70">
        <v>96.1</v>
      </c>
    </row>
    <row r="129" spans="1:63" ht="15" customHeight="1" x14ac:dyDescent="0.25">
      <c r="A129" s="47">
        <v>2017</v>
      </c>
      <c r="B129" s="47" t="s">
        <v>75</v>
      </c>
      <c r="C129" s="53">
        <f t="shared" si="102"/>
        <v>249.7</v>
      </c>
      <c r="D129" s="54">
        <v>249.6</v>
      </c>
      <c r="E129" s="24">
        <f t="shared" si="103"/>
        <v>251.79999999999998</v>
      </c>
      <c r="F129" s="55">
        <v>251.7</v>
      </c>
      <c r="G129" s="53" t="str">
        <f t="shared" si="104"/>
        <v>192.5</v>
      </c>
      <c r="H129" s="24" t="s">
        <v>344</v>
      </c>
      <c r="I129" s="24" t="str">
        <f t="shared" si="105"/>
        <v>192.5</v>
      </c>
      <c r="J129" s="25" t="s">
        <v>344</v>
      </c>
      <c r="K129" s="53">
        <f t="shared" si="106"/>
        <v>151.19999999999999</v>
      </c>
      <c r="L129" s="16">
        <v>151.1</v>
      </c>
      <c r="M129" s="24">
        <f t="shared" si="107"/>
        <v>166.7</v>
      </c>
      <c r="N129" s="18">
        <v>166.6</v>
      </c>
      <c r="O129" s="53">
        <f t="shared" si="108"/>
        <v>134.6</v>
      </c>
      <c r="P129" s="16">
        <v>134.5</v>
      </c>
      <c r="Q129" s="24">
        <f t="shared" si="109"/>
        <v>136.79999999999998</v>
      </c>
      <c r="R129" s="18">
        <v>136.69999999999999</v>
      </c>
      <c r="S129" s="53">
        <f>T129+0.1</f>
        <v>171.2</v>
      </c>
      <c r="T129" s="16">
        <v>171.1</v>
      </c>
      <c r="U129" s="24">
        <f>V129+0.1</f>
        <v>180.79999999999998</v>
      </c>
      <c r="V129" s="18">
        <v>180.7</v>
      </c>
      <c r="W129" s="53">
        <f t="shared" si="110"/>
        <v>192.9</v>
      </c>
      <c r="X129" s="16">
        <v>193</v>
      </c>
      <c r="Y129" s="24">
        <f t="shared" si="111"/>
        <v>206.70000000000002</v>
      </c>
      <c r="Z129" s="18">
        <v>206.8</v>
      </c>
      <c r="AA129" s="53">
        <f>AB129+0.1</f>
        <v>154.5</v>
      </c>
      <c r="AB129" s="24">
        <v>154.4</v>
      </c>
      <c r="AC129" s="24">
        <f>AD129+0.1</f>
        <v>166.29999999999998</v>
      </c>
      <c r="AD129" s="25">
        <v>166.2</v>
      </c>
      <c r="AE129" s="53">
        <f>AF129+0.1</f>
        <v>241.9</v>
      </c>
      <c r="AF129" s="19">
        <v>241.8</v>
      </c>
      <c r="AG129" s="24">
        <f>AH129+0.1</f>
        <v>250.6</v>
      </c>
      <c r="AH129" s="20">
        <v>250.5</v>
      </c>
      <c r="AI129" s="53">
        <f>AJ129+0.7</f>
        <v>270.2</v>
      </c>
      <c r="AJ129" s="16">
        <v>269.5</v>
      </c>
      <c r="AK129" s="24">
        <f>AL129+0.7</f>
        <v>270.2</v>
      </c>
      <c r="AL129" s="18">
        <v>269.5</v>
      </c>
      <c r="AM129" s="53">
        <f t="shared" si="112"/>
        <v>250.4</v>
      </c>
      <c r="AN129" s="16">
        <v>250.4</v>
      </c>
      <c r="AO129" s="24">
        <f t="shared" si="113"/>
        <v>252.5</v>
      </c>
      <c r="AP129" s="18">
        <v>252.5</v>
      </c>
      <c r="AQ129" s="53">
        <f t="shared" si="114"/>
        <v>166.79999999999998</v>
      </c>
      <c r="AR129" s="16">
        <v>166.7</v>
      </c>
      <c r="AS129" s="24">
        <f t="shared" si="115"/>
        <v>168.7</v>
      </c>
      <c r="AT129" s="18">
        <v>168.6</v>
      </c>
      <c r="AU129" s="53">
        <f>AV129+0.1</f>
        <v>194.1</v>
      </c>
      <c r="AV129" s="54">
        <v>194</v>
      </c>
      <c r="AW129" s="24">
        <f>AX129+0.1</f>
        <v>194.1</v>
      </c>
      <c r="AX129" s="55">
        <v>194</v>
      </c>
      <c r="AY129" s="53">
        <f>AZ129-0.1</f>
        <v>241.4</v>
      </c>
      <c r="AZ129" s="16">
        <v>241.5</v>
      </c>
      <c r="BA129" s="24">
        <f>BB129-0.1</f>
        <v>259</v>
      </c>
      <c r="BB129" s="18">
        <v>259.10000000000002</v>
      </c>
      <c r="BC129" s="53">
        <f t="shared" si="116"/>
        <v>174.5</v>
      </c>
      <c r="BD129" s="16">
        <v>174.6</v>
      </c>
      <c r="BE129" s="24">
        <f t="shared" si="117"/>
        <v>174.5</v>
      </c>
      <c r="BF129" s="18">
        <v>174.6</v>
      </c>
      <c r="BG129" s="53">
        <f>BH129</f>
        <v>124.1</v>
      </c>
      <c r="BH129" s="54">
        <v>124.1</v>
      </c>
      <c r="BI129" s="24">
        <f>BJ129</f>
        <v>126.1</v>
      </c>
      <c r="BJ129" s="55">
        <v>126.1</v>
      </c>
    </row>
    <row r="130" spans="1:63" ht="15" customHeight="1" x14ac:dyDescent="0.25">
      <c r="A130" s="47">
        <v>2017</v>
      </c>
      <c r="B130" s="47" t="s">
        <v>76</v>
      </c>
      <c r="C130" s="53">
        <f t="shared" si="102"/>
        <v>264.20000000000005</v>
      </c>
      <c r="D130" s="54">
        <v>264.10000000000002</v>
      </c>
      <c r="E130" s="24">
        <f t="shared" si="103"/>
        <v>268.40000000000003</v>
      </c>
      <c r="F130" s="55">
        <v>268.3</v>
      </c>
      <c r="G130" s="53" t="str">
        <f t="shared" si="104"/>
        <v>173.8</v>
      </c>
      <c r="H130" s="24" t="s">
        <v>345</v>
      </c>
      <c r="I130" s="24" t="str">
        <f t="shared" si="105"/>
        <v>177.8</v>
      </c>
      <c r="J130" s="25" t="s">
        <v>337</v>
      </c>
      <c r="K130" s="53">
        <f t="shared" si="106"/>
        <v>153</v>
      </c>
      <c r="L130" s="16" t="s">
        <v>346</v>
      </c>
      <c r="M130" s="24">
        <f t="shared" si="107"/>
        <v>162.79999999999998</v>
      </c>
      <c r="N130" s="18" t="s">
        <v>272</v>
      </c>
      <c r="O130" s="53">
        <f t="shared" si="108"/>
        <v>134.6</v>
      </c>
      <c r="P130" s="16" t="s">
        <v>330</v>
      </c>
      <c r="Q130" s="24">
        <f t="shared" si="109"/>
        <v>138.79999999999998</v>
      </c>
      <c r="R130" s="18" t="s">
        <v>347</v>
      </c>
      <c r="S130" s="53">
        <f>T130+15.2</f>
        <v>169</v>
      </c>
      <c r="T130" s="16">
        <v>153.80000000000001</v>
      </c>
      <c r="U130" s="28">
        <f>V130+15.2</f>
        <v>177.5</v>
      </c>
      <c r="V130" s="18">
        <v>162.30000000000001</v>
      </c>
      <c r="W130" s="53">
        <f t="shared" si="110"/>
        <v>172.5</v>
      </c>
      <c r="X130" s="16" t="s">
        <v>348</v>
      </c>
      <c r="Y130" s="24">
        <f t="shared" si="111"/>
        <v>194.70000000000002</v>
      </c>
      <c r="Z130" s="18" t="s">
        <v>349</v>
      </c>
      <c r="AA130" s="53">
        <f>AB130+0.1</f>
        <v>166.2</v>
      </c>
      <c r="AB130" s="24">
        <v>166.1</v>
      </c>
      <c r="AC130" s="24">
        <f>AD130+0.1</f>
        <v>166.2</v>
      </c>
      <c r="AD130" s="25">
        <v>166.1</v>
      </c>
      <c r="AE130" s="53">
        <f>AF130+0.1</f>
        <v>237.7</v>
      </c>
      <c r="AF130" s="19" t="s">
        <v>291</v>
      </c>
      <c r="AG130" s="24">
        <f>AH130+0.1</f>
        <v>237.7</v>
      </c>
      <c r="AH130" s="20" t="s">
        <v>291</v>
      </c>
      <c r="AI130" s="53">
        <f>AJ130+0.7</f>
        <v>270.2</v>
      </c>
      <c r="AJ130" s="16">
        <v>269.5</v>
      </c>
      <c r="AK130" s="24">
        <f>AL130+0.7</f>
        <v>270.2</v>
      </c>
      <c r="AL130" s="18">
        <v>269.5</v>
      </c>
      <c r="AM130" s="53">
        <f t="shared" si="112"/>
        <v>250.4</v>
      </c>
      <c r="AN130" s="16">
        <v>250.4</v>
      </c>
      <c r="AO130" s="24">
        <f t="shared" si="113"/>
        <v>252.5</v>
      </c>
      <c r="AP130" s="18">
        <v>252.5</v>
      </c>
      <c r="AQ130" s="53">
        <f t="shared" si="114"/>
        <v>166.79999999999998</v>
      </c>
      <c r="AR130" s="16">
        <v>166.7</v>
      </c>
      <c r="AS130" s="24">
        <f t="shared" si="115"/>
        <v>166.79999999999998</v>
      </c>
      <c r="AT130" s="18">
        <v>166.7</v>
      </c>
      <c r="AU130" s="53">
        <f>AV130+0.1</f>
        <v>180.6</v>
      </c>
      <c r="AV130" s="54" t="s">
        <v>341</v>
      </c>
      <c r="AW130" s="24">
        <f>AX130+0.1</f>
        <v>180.6</v>
      </c>
      <c r="AX130" s="55" t="s">
        <v>341</v>
      </c>
      <c r="AY130" s="53">
        <f>AZ130-0.1</f>
        <v>255.3</v>
      </c>
      <c r="AZ130" s="16">
        <v>255.4</v>
      </c>
      <c r="BA130" s="24">
        <f>BB130-0.1</f>
        <v>257.2</v>
      </c>
      <c r="BB130" s="18">
        <v>257.3</v>
      </c>
      <c r="BC130" s="53">
        <f t="shared" si="116"/>
        <v>179.3</v>
      </c>
      <c r="BD130" s="16">
        <v>179.4</v>
      </c>
      <c r="BE130" s="24">
        <f t="shared" si="117"/>
        <v>179.3</v>
      </c>
      <c r="BF130" s="18">
        <v>179.4</v>
      </c>
      <c r="BG130" s="53">
        <f>BH130</f>
        <v>124.3</v>
      </c>
      <c r="BH130" s="54">
        <v>124.3</v>
      </c>
      <c r="BI130" s="24">
        <f>BJ130</f>
        <v>141.6</v>
      </c>
      <c r="BJ130" s="55">
        <v>141.6</v>
      </c>
    </row>
    <row r="131" spans="1:63" s="1" customFormat="1" ht="15" customHeight="1" x14ac:dyDescent="0.25">
      <c r="A131" s="1">
        <v>2017</v>
      </c>
      <c r="B131" s="1" t="s">
        <v>31</v>
      </c>
      <c r="C131" s="15">
        <f t="shared" si="102"/>
        <v>262.10000000000002</v>
      </c>
      <c r="D131" s="65">
        <v>262</v>
      </c>
      <c r="E131" s="99">
        <f t="shared" si="103"/>
        <v>264.20000000000005</v>
      </c>
      <c r="F131" s="66">
        <v>264.10000000000002</v>
      </c>
      <c r="G131" s="15">
        <f t="shared" si="104"/>
        <v>173.8</v>
      </c>
      <c r="H131" s="24">
        <v>173.8</v>
      </c>
      <c r="I131" s="24">
        <f t="shared" si="105"/>
        <v>177.9</v>
      </c>
      <c r="J131" s="25">
        <v>177.9</v>
      </c>
      <c r="K131" s="15">
        <f t="shared" si="106"/>
        <v>160.79999999999998</v>
      </c>
      <c r="L131" s="16">
        <v>160.69999999999999</v>
      </c>
      <c r="M131" s="24">
        <f t="shared" si="107"/>
        <v>166.6</v>
      </c>
      <c r="N131" s="18">
        <v>166.5</v>
      </c>
      <c r="O131" s="15">
        <f t="shared" si="108"/>
        <v>134.6</v>
      </c>
      <c r="P131" s="16">
        <v>134.5</v>
      </c>
      <c r="Q131" s="17">
        <f t="shared" si="109"/>
        <v>134.6</v>
      </c>
      <c r="R131" s="18">
        <v>134.5</v>
      </c>
      <c r="S131" s="23">
        <f t="shared" ref="S131:S148" si="122">T131+0.2</f>
        <v>153.79999999999998</v>
      </c>
      <c r="T131" s="21">
        <v>153.6</v>
      </c>
      <c r="U131" s="17">
        <f t="shared" ref="U131:U148" si="123">V131+0.2</f>
        <v>153.79999999999998</v>
      </c>
      <c r="V131" s="22">
        <v>153.6</v>
      </c>
      <c r="W131" s="23">
        <f t="shared" si="110"/>
        <v>180.6</v>
      </c>
      <c r="X131" s="16">
        <v>180.7</v>
      </c>
      <c r="Y131" s="24">
        <f t="shared" si="111"/>
        <v>190.6</v>
      </c>
      <c r="Z131" s="18">
        <v>190.7</v>
      </c>
      <c r="AA131" s="23">
        <f t="shared" ref="AA131:AA160" si="124">AB131+0.2</f>
        <v>152.5</v>
      </c>
      <c r="AB131" s="26">
        <v>152.30000000000001</v>
      </c>
      <c r="AC131" s="24">
        <f t="shared" ref="AC131:AC160" si="125">AD131+0.2</f>
        <v>170.79999999999998</v>
      </c>
      <c r="AD131" s="27">
        <v>170.6</v>
      </c>
      <c r="AE131" s="15">
        <f t="shared" ref="AE131:AE160" si="126">AF131</f>
        <v>241.8</v>
      </c>
      <c r="AF131" s="19">
        <v>241.8</v>
      </c>
      <c r="AG131" s="17">
        <f t="shared" ref="AG131:AG160" si="127">AH131</f>
        <v>247.9</v>
      </c>
      <c r="AH131" s="20">
        <v>247.9</v>
      </c>
      <c r="AI131" s="15">
        <f t="shared" ref="AI131:AI160" si="128">AJ131+0.1</f>
        <v>270.20000000000005</v>
      </c>
      <c r="AJ131" s="54" t="s">
        <v>265</v>
      </c>
      <c r="AK131" s="24">
        <f t="shared" ref="AK131:AK160" si="129">AL131+0.1</f>
        <v>270.20000000000005</v>
      </c>
      <c r="AL131" s="55" t="s">
        <v>265</v>
      </c>
      <c r="AM131" s="23">
        <f t="shared" si="112"/>
        <v>242.5</v>
      </c>
      <c r="AN131" s="16">
        <v>242.5</v>
      </c>
      <c r="AO131" s="17">
        <f t="shared" si="113"/>
        <v>251.5</v>
      </c>
      <c r="AP131" s="18">
        <v>251.5</v>
      </c>
      <c r="AQ131" s="15">
        <f t="shared" si="114"/>
        <v>166.6</v>
      </c>
      <c r="AR131" s="16" t="s">
        <v>244</v>
      </c>
      <c r="AS131" s="17">
        <f t="shared" si="115"/>
        <v>166.6</v>
      </c>
      <c r="AT131" s="18" t="s">
        <v>244</v>
      </c>
      <c r="AU131" s="15">
        <f>AV131</f>
        <v>190.2</v>
      </c>
      <c r="AV131" s="54">
        <v>190.2</v>
      </c>
      <c r="AW131" s="24">
        <f>AX131</f>
        <v>192.2</v>
      </c>
      <c r="AX131" s="55">
        <v>192.2</v>
      </c>
      <c r="AY131" s="23">
        <f t="shared" ref="AY131:AY160" si="130">AZ131</f>
        <v>255.2</v>
      </c>
      <c r="AZ131" s="16">
        <v>255.2</v>
      </c>
      <c r="BA131" s="24">
        <f t="shared" ref="BA131:BA160" si="131">BB131</f>
        <v>257.10000000000002</v>
      </c>
      <c r="BB131" s="18">
        <v>257.10000000000002</v>
      </c>
      <c r="BC131" s="23">
        <f t="shared" si="116"/>
        <v>174.4</v>
      </c>
      <c r="BD131" s="16">
        <v>174.5</v>
      </c>
      <c r="BE131" s="99">
        <f t="shared" si="117"/>
        <v>174.4</v>
      </c>
      <c r="BF131" s="18">
        <v>174.5</v>
      </c>
      <c r="BG131" s="15" t="str">
        <f>BH131</f>
        <v>112.8</v>
      </c>
      <c r="BH131" s="54" t="s">
        <v>250</v>
      </c>
      <c r="BI131" s="17" t="str">
        <f>BJ131</f>
        <v>135.8</v>
      </c>
      <c r="BJ131" s="55" t="s">
        <v>257</v>
      </c>
      <c r="BK131" s="3"/>
    </row>
    <row r="132" spans="1:63" s="1" customFormat="1" ht="15" customHeight="1" x14ac:dyDescent="0.25">
      <c r="A132" s="1">
        <v>2017</v>
      </c>
      <c r="B132" s="1" t="s">
        <v>32</v>
      </c>
      <c r="C132" s="67">
        <f t="shared" si="102"/>
        <v>260</v>
      </c>
      <c r="D132" s="76">
        <v>259.89999999999998</v>
      </c>
      <c r="E132" s="84">
        <f t="shared" si="103"/>
        <v>266.3</v>
      </c>
      <c r="F132" s="77">
        <v>266.2</v>
      </c>
      <c r="G132" s="15">
        <f t="shared" si="104"/>
        <v>173.8</v>
      </c>
      <c r="H132" s="24">
        <v>173.8</v>
      </c>
      <c r="I132" s="24">
        <f t="shared" si="105"/>
        <v>192.5</v>
      </c>
      <c r="J132" s="25">
        <v>192.5</v>
      </c>
      <c r="K132" s="15">
        <f t="shared" si="106"/>
        <v>149.1</v>
      </c>
      <c r="L132" s="16">
        <v>149</v>
      </c>
      <c r="M132" s="24">
        <f t="shared" si="107"/>
        <v>154.9</v>
      </c>
      <c r="N132" s="18">
        <v>154.80000000000001</v>
      </c>
      <c r="O132" s="15">
        <f t="shared" si="108"/>
        <v>134.6</v>
      </c>
      <c r="P132" s="16">
        <v>134.5</v>
      </c>
      <c r="Q132" s="17">
        <f t="shared" si="109"/>
        <v>134.6</v>
      </c>
      <c r="R132" s="18">
        <v>134.5</v>
      </c>
      <c r="S132" s="23">
        <f t="shared" si="122"/>
        <v>155.79999999999998</v>
      </c>
      <c r="T132" s="21">
        <v>155.6</v>
      </c>
      <c r="U132" s="17">
        <f t="shared" si="123"/>
        <v>155.79999999999998</v>
      </c>
      <c r="V132" s="22">
        <v>155.6</v>
      </c>
      <c r="W132" s="23">
        <f t="shared" si="110"/>
        <v>192.5</v>
      </c>
      <c r="X132" s="16">
        <v>192.6</v>
      </c>
      <c r="Y132" s="24">
        <f t="shared" si="111"/>
        <v>208.3</v>
      </c>
      <c r="Z132" s="18">
        <v>208.4</v>
      </c>
      <c r="AA132" s="23">
        <f t="shared" si="124"/>
        <v>166.7</v>
      </c>
      <c r="AB132" s="26">
        <v>166.5</v>
      </c>
      <c r="AC132" s="24">
        <f t="shared" si="125"/>
        <v>166.7</v>
      </c>
      <c r="AD132" s="27">
        <v>166.5</v>
      </c>
      <c r="AE132" s="15">
        <f t="shared" si="126"/>
        <v>237.6</v>
      </c>
      <c r="AF132" s="19">
        <v>237.6</v>
      </c>
      <c r="AG132" s="17">
        <f t="shared" si="127"/>
        <v>239.6</v>
      </c>
      <c r="AH132" s="20">
        <v>239.6</v>
      </c>
      <c r="AI132" s="15">
        <f t="shared" si="128"/>
        <v>270.10000000000002</v>
      </c>
      <c r="AJ132" s="54" t="s">
        <v>266</v>
      </c>
      <c r="AK132" s="24">
        <f t="shared" si="129"/>
        <v>270.10000000000002</v>
      </c>
      <c r="AL132" s="55" t="s">
        <v>266</v>
      </c>
      <c r="AM132" s="23">
        <f t="shared" si="112"/>
        <v>250.5</v>
      </c>
      <c r="AN132" s="16">
        <v>250.5</v>
      </c>
      <c r="AO132" s="17">
        <f t="shared" si="113"/>
        <v>252.6</v>
      </c>
      <c r="AP132" s="18">
        <v>252.6</v>
      </c>
      <c r="AQ132" s="15">
        <f t="shared" si="114"/>
        <v>166.79999999999998</v>
      </c>
      <c r="AR132" s="16" t="s">
        <v>245</v>
      </c>
      <c r="AS132" s="17">
        <f t="shared" si="115"/>
        <v>166.79999999999998</v>
      </c>
      <c r="AT132" s="18" t="s">
        <v>245</v>
      </c>
      <c r="AU132" s="15">
        <f>AV132</f>
        <v>192.2</v>
      </c>
      <c r="AV132" s="54">
        <v>192.2</v>
      </c>
      <c r="AW132" s="24">
        <f>AX132</f>
        <v>192.2</v>
      </c>
      <c r="AX132" s="55">
        <v>192.2</v>
      </c>
      <c r="AY132" s="23">
        <f t="shared" si="130"/>
        <v>255.1</v>
      </c>
      <c r="AZ132" s="16">
        <v>255.1</v>
      </c>
      <c r="BA132" s="24">
        <f t="shared" si="131"/>
        <v>257.10000000000002</v>
      </c>
      <c r="BB132" s="18">
        <v>257.10000000000002</v>
      </c>
      <c r="BC132" s="23">
        <f t="shared" si="116"/>
        <v>174.3</v>
      </c>
      <c r="BD132" s="16">
        <v>174.4</v>
      </c>
      <c r="BE132" s="99">
        <f t="shared" si="117"/>
        <v>179.3</v>
      </c>
      <c r="BF132" s="18">
        <v>179.4</v>
      </c>
      <c r="BG132" s="53">
        <f t="shared" ref="BG132:BI132" si="132">BH132+18.5</f>
        <v>124.3</v>
      </c>
      <c r="BH132" s="16" t="s">
        <v>663</v>
      </c>
      <c r="BI132" s="28">
        <f t="shared" si="132"/>
        <v>143.9</v>
      </c>
      <c r="BJ132" s="18" t="s">
        <v>664</v>
      </c>
      <c r="BK132" s="3"/>
    </row>
    <row r="133" spans="1:63" s="1" customFormat="1" ht="15" customHeight="1" x14ac:dyDescent="0.25">
      <c r="A133" s="1">
        <v>2017</v>
      </c>
      <c r="B133" s="1" t="s">
        <v>33</v>
      </c>
      <c r="C133" s="15">
        <f t="shared" si="102"/>
        <v>251.9</v>
      </c>
      <c r="D133" s="65">
        <v>251.8</v>
      </c>
      <c r="E133" s="99">
        <f t="shared" si="103"/>
        <v>270.5</v>
      </c>
      <c r="F133" s="66">
        <v>270.39999999999998</v>
      </c>
      <c r="G133" s="15">
        <f t="shared" si="104"/>
        <v>167.4</v>
      </c>
      <c r="H133" s="24">
        <v>167.4</v>
      </c>
      <c r="I133" s="24">
        <f t="shared" si="105"/>
        <v>175.9</v>
      </c>
      <c r="J133" s="25">
        <v>175.9</v>
      </c>
      <c r="K133" s="15">
        <f t="shared" si="106"/>
        <v>156.79999999999998</v>
      </c>
      <c r="L133" s="16">
        <v>156.69999999999999</v>
      </c>
      <c r="M133" s="24">
        <f t="shared" si="107"/>
        <v>160.69999999999999</v>
      </c>
      <c r="N133" s="18">
        <v>160.6</v>
      </c>
      <c r="O133" s="15">
        <f t="shared" si="108"/>
        <v>134.6</v>
      </c>
      <c r="P133" s="16">
        <v>134.5</v>
      </c>
      <c r="Q133" s="17">
        <f t="shared" si="109"/>
        <v>136.69999999999999</v>
      </c>
      <c r="R133" s="18">
        <v>136.6</v>
      </c>
      <c r="S133" s="23">
        <f t="shared" si="122"/>
        <v>167.39999999999998</v>
      </c>
      <c r="T133" s="16">
        <v>167.2</v>
      </c>
      <c r="U133" s="17">
        <f t="shared" si="123"/>
        <v>169.39999999999998</v>
      </c>
      <c r="V133" s="18">
        <v>169.2</v>
      </c>
      <c r="W133" s="23">
        <f t="shared" si="110"/>
        <v>192.6</v>
      </c>
      <c r="X133" s="16">
        <v>192.7</v>
      </c>
      <c r="Y133" s="24">
        <f t="shared" si="111"/>
        <v>212.4</v>
      </c>
      <c r="Z133" s="18">
        <v>212.5</v>
      </c>
      <c r="AA133" s="23">
        <f t="shared" si="124"/>
        <v>166.6</v>
      </c>
      <c r="AB133" s="26">
        <v>166.4</v>
      </c>
      <c r="AC133" s="24">
        <f t="shared" si="125"/>
        <v>172.79999999999998</v>
      </c>
      <c r="AD133" s="27">
        <v>172.6</v>
      </c>
      <c r="AE133" s="15">
        <f t="shared" si="126"/>
        <v>237.5</v>
      </c>
      <c r="AF133" s="19">
        <v>237.5</v>
      </c>
      <c r="AG133" s="17">
        <f t="shared" si="127"/>
        <v>241.8</v>
      </c>
      <c r="AH133" s="20">
        <v>241.8</v>
      </c>
      <c r="AI133" s="15">
        <f t="shared" si="128"/>
        <v>261.8</v>
      </c>
      <c r="AJ133" s="54" t="s">
        <v>267</v>
      </c>
      <c r="AK133" s="24">
        <f t="shared" si="129"/>
        <v>270.10000000000002</v>
      </c>
      <c r="AL133" s="55" t="s">
        <v>266</v>
      </c>
      <c r="AM133" s="23">
        <f t="shared" si="112"/>
        <v>250.5</v>
      </c>
      <c r="AN133" s="16">
        <v>250.5</v>
      </c>
      <c r="AO133" s="17">
        <f t="shared" si="113"/>
        <v>252.5</v>
      </c>
      <c r="AP133" s="18">
        <v>252.5</v>
      </c>
      <c r="AQ133" s="15">
        <f t="shared" si="114"/>
        <v>166.7</v>
      </c>
      <c r="AR133" s="16" t="s">
        <v>246</v>
      </c>
      <c r="AS133" s="17">
        <f t="shared" si="115"/>
        <v>166.7</v>
      </c>
      <c r="AT133" s="18" t="s">
        <v>246</v>
      </c>
      <c r="AU133" s="15">
        <f>AV133</f>
        <v>188.2</v>
      </c>
      <c r="AV133" s="54">
        <v>188.2</v>
      </c>
      <c r="AW133" s="24">
        <f>AX133</f>
        <v>192.1</v>
      </c>
      <c r="AX133" s="55">
        <v>192.1</v>
      </c>
      <c r="AY133" s="23">
        <f t="shared" si="130"/>
        <v>253.2</v>
      </c>
      <c r="AZ133" s="16">
        <v>253.2</v>
      </c>
      <c r="BA133" s="24">
        <f t="shared" si="131"/>
        <v>255.3</v>
      </c>
      <c r="BB133" s="18">
        <v>255.3</v>
      </c>
      <c r="BC133" s="23">
        <f t="shared" si="116"/>
        <v>179.4</v>
      </c>
      <c r="BD133" s="16">
        <v>179.5</v>
      </c>
      <c r="BE133" s="99">
        <f t="shared" si="117"/>
        <v>179.4</v>
      </c>
      <c r="BF133" s="18">
        <v>179.5</v>
      </c>
      <c r="BG133" s="85">
        <f>BH133+18</f>
        <v>131.9</v>
      </c>
      <c r="BH133" s="68">
        <v>113.9</v>
      </c>
      <c r="BI133" s="72">
        <f>BJ133+18</f>
        <v>131.9</v>
      </c>
      <c r="BJ133" s="70">
        <v>113.9</v>
      </c>
      <c r="BK133" s="3"/>
    </row>
    <row r="134" spans="1:63" s="1" customFormat="1" ht="15" customHeight="1" x14ac:dyDescent="0.25">
      <c r="A134" s="1">
        <v>2017</v>
      </c>
      <c r="B134" s="1" t="s">
        <v>34</v>
      </c>
      <c r="C134" s="15">
        <f t="shared" si="102"/>
        <v>270.40000000000003</v>
      </c>
      <c r="D134" s="65">
        <v>270.3</v>
      </c>
      <c r="E134" s="99">
        <f t="shared" si="103"/>
        <v>331.3</v>
      </c>
      <c r="F134" s="66">
        <v>331.2</v>
      </c>
      <c r="G134" s="15">
        <f t="shared" si="104"/>
        <v>173.8</v>
      </c>
      <c r="H134" s="24">
        <v>173.8</v>
      </c>
      <c r="I134" s="24">
        <f t="shared" si="105"/>
        <v>173.8</v>
      </c>
      <c r="J134" s="25">
        <v>173.8</v>
      </c>
      <c r="K134" s="15">
        <f t="shared" si="106"/>
        <v>145.1</v>
      </c>
      <c r="L134" s="16">
        <v>145</v>
      </c>
      <c r="M134" s="24">
        <f t="shared" si="107"/>
        <v>158.79999999999998</v>
      </c>
      <c r="N134" s="18">
        <v>158.69999999999999</v>
      </c>
      <c r="O134" s="15">
        <f t="shared" si="108"/>
        <v>134.6</v>
      </c>
      <c r="P134" s="16">
        <v>134.5</v>
      </c>
      <c r="Q134" s="17">
        <f t="shared" si="109"/>
        <v>134.6</v>
      </c>
      <c r="R134" s="18">
        <v>134.5</v>
      </c>
      <c r="S134" s="23">
        <f t="shared" si="122"/>
        <v>155.69999999999999</v>
      </c>
      <c r="T134" s="21">
        <v>155.5</v>
      </c>
      <c r="U134" s="17">
        <f t="shared" si="123"/>
        <v>155.69999999999999</v>
      </c>
      <c r="V134" s="22">
        <v>155.5</v>
      </c>
      <c r="W134" s="23">
        <f t="shared" si="110"/>
        <v>184.6</v>
      </c>
      <c r="X134" s="16">
        <v>184.7</v>
      </c>
      <c r="Y134" s="24">
        <f t="shared" si="111"/>
        <v>196.4</v>
      </c>
      <c r="Z134" s="18">
        <v>196.5</v>
      </c>
      <c r="AA134" s="23">
        <f t="shared" si="124"/>
        <v>172.7</v>
      </c>
      <c r="AB134" s="26">
        <v>172.5</v>
      </c>
      <c r="AC134" s="24">
        <f t="shared" si="125"/>
        <v>172.7</v>
      </c>
      <c r="AD134" s="27">
        <v>172.5</v>
      </c>
      <c r="AE134" s="15">
        <f t="shared" si="126"/>
        <v>241.8</v>
      </c>
      <c r="AF134" s="19">
        <v>241.8</v>
      </c>
      <c r="AG134" s="17">
        <f t="shared" si="127"/>
        <v>247.9</v>
      </c>
      <c r="AH134" s="20">
        <v>247.9</v>
      </c>
      <c r="AI134" s="15">
        <f t="shared" si="128"/>
        <v>270.20000000000005</v>
      </c>
      <c r="AJ134" s="54" t="s">
        <v>265</v>
      </c>
      <c r="AK134" s="24">
        <f t="shared" si="129"/>
        <v>274.3</v>
      </c>
      <c r="AL134" s="55" t="s">
        <v>268</v>
      </c>
      <c r="AM134" s="23">
        <f t="shared" si="112"/>
        <v>251.5</v>
      </c>
      <c r="AN134" s="16">
        <v>251.5</v>
      </c>
      <c r="AO134" s="17">
        <f t="shared" si="113"/>
        <v>251.5</v>
      </c>
      <c r="AP134" s="18">
        <v>251.5</v>
      </c>
      <c r="AQ134" s="15">
        <f t="shared" si="114"/>
        <v>166.7</v>
      </c>
      <c r="AR134" s="16" t="s">
        <v>246</v>
      </c>
      <c r="AS134" s="17">
        <f t="shared" si="115"/>
        <v>166.7</v>
      </c>
      <c r="AT134" s="18" t="s">
        <v>246</v>
      </c>
      <c r="AU134" s="15">
        <f>AV134</f>
        <v>192.2</v>
      </c>
      <c r="AV134" s="54">
        <v>192.2</v>
      </c>
      <c r="AW134" s="24">
        <f>AX134</f>
        <v>192.2</v>
      </c>
      <c r="AX134" s="55">
        <v>192.2</v>
      </c>
      <c r="AY134" s="23">
        <f t="shared" si="130"/>
        <v>255.7</v>
      </c>
      <c r="AZ134" s="16">
        <v>255.7</v>
      </c>
      <c r="BA134" s="24">
        <f t="shared" si="131"/>
        <v>255.7</v>
      </c>
      <c r="BB134" s="18">
        <v>255.7</v>
      </c>
      <c r="BC134" s="23">
        <f t="shared" si="116"/>
        <v>174.3</v>
      </c>
      <c r="BD134" s="16">
        <v>174.4</v>
      </c>
      <c r="BE134" s="99">
        <f t="shared" si="117"/>
        <v>174.3</v>
      </c>
      <c r="BF134" s="18">
        <v>174.4</v>
      </c>
      <c r="BG134" s="15" t="str">
        <f>BH134</f>
        <v>114.6</v>
      </c>
      <c r="BH134" s="54" t="s">
        <v>252</v>
      </c>
      <c r="BI134" s="17" t="str">
        <f>BJ134</f>
        <v>130</v>
      </c>
      <c r="BJ134" s="55" t="s">
        <v>258</v>
      </c>
      <c r="BK134" s="3"/>
    </row>
    <row r="135" spans="1:63" s="1" customFormat="1" ht="15" customHeight="1" x14ac:dyDescent="0.25">
      <c r="A135" s="1">
        <v>2017</v>
      </c>
      <c r="B135" s="1" t="s">
        <v>35</v>
      </c>
      <c r="C135" s="67">
        <f t="shared" si="102"/>
        <v>261.20000000000005</v>
      </c>
      <c r="D135" s="76">
        <v>261.10000000000002</v>
      </c>
      <c r="E135" s="84">
        <f t="shared" si="103"/>
        <v>274.60000000000002</v>
      </c>
      <c r="F135" s="77">
        <v>274.5</v>
      </c>
      <c r="G135" s="15">
        <f t="shared" si="104"/>
        <v>177.9</v>
      </c>
      <c r="H135" s="24">
        <v>177.9</v>
      </c>
      <c r="I135" s="24">
        <f t="shared" si="105"/>
        <v>182</v>
      </c>
      <c r="J135" s="25">
        <v>182</v>
      </c>
      <c r="K135" s="15">
        <f t="shared" si="106"/>
        <v>135.29999999999998</v>
      </c>
      <c r="L135" s="16">
        <v>135.19999999999999</v>
      </c>
      <c r="M135" s="24">
        <f t="shared" si="107"/>
        <v>156.5</v>
      </c>
      <c r="N135" s="18">
        <v>156.4</v>
      </c>
      <c r="O135" s="15">
        <f t="shared" si="108"/>
        <v>134.5</v>
      </c>
      <c r="P135" s="16">
        <v>134.4</v>
      </c>
      <c r="Q135" s="17">
        <f t="shared" si="109"/>
        <v>136.6</v>
      </c>
      <c r="R135" s="18">
        <v>136.5</v>
      </c>
      <c r="S135" s="23">
        <f t="shared" si="122"/>
        <v>165.39999999999998</v>
      </c>
      <c r="T135" s="21">
        <v>165.2</v>
      </c>
      <c r="U135" s="17">
        <f t="shared" si="123"/>
        <v>171.2</v>
      </c>
      <c r="V135" s="22">
        <v>171</v>
      </c>
      <c r="W135" s="23">
        <f t="shared" si="110"/>
        <v>168.6</v>
      </c>
      <c r="X135" s="16">
        <v>168.7</v>
      </c>
      <c r="Y135" s="24">
        <f t="shared" si="111"/>
        <v>186.6</v>
      </c>
      <c r="Z135" s="18">
        <v>186.7</v>
      </c>
      <c r="AA135" s="23">
        <f t="shared" si="124"/>
        <v>152.39999999999998</v>
      </c>
      <c r="AB135" s="26">
        <v>152.19999999999999</v>
      </c>
      <c r="AC135" s="24">
        <f t="shared" si="125"/>
        <v>166.7</v>
      </c>
      <c r="AD135" s="27">
        <v>166.5</v>
      </c>
      <c r="AE135" s="15">
        <f t="shared" si="126"/>
        <v>250.4</v>
      </c>
      <c r="AF135" s="19">
        <v>250.4</v>
      </c>
      <c r="AG135" s="17">
        <f t="shared" si="127"/>
        <v>250.4</v>
      </c>
      <c r="AH135" s="20">
        <v>250.4</v>
      </c>
      <c r="AI135" s="15">
        <f t="shared" si="128"/>
        <v>261.70000000000005</v>
      </c>
      <c r="AJ135" s="54" t="s">
        <v>269</v>
      </c>
      <c r="AK135" s="24">
        <f t="shared" si="129"/>
        <v>270.10000000000002</v>
      </c>
      <c r="AL135" s="55" t="s">
        <v>266</v>
      </c>
      <c r="AM135" s="15">
        <f>AN135-0.3</f>
        <v>250.39999999999998</v>
      </c>
      <c r="AN135" s="21">
        <v>250.7</v>
      </c>
      <c r="AO135" s="29">
        <f>AP135-0.3</f>
        <v>250.39999999999998</v>
      </c>
      <c r="AP135" s="22">
        <v>250.7</v>
      </c>
      <c r="AQ135" s="15">
        <f t="shared" si="114"/>
        <v>168.5</v>
      </c>
      <c r="AR135" s="16" t="s">
        <v>247</v>
      </c>
      <c r="AS135" s="17">
        <f t="shared" si="115"/>
        <v>168.5</v>
      </c>
      <c r="AT135" s="18" t="s">
        <v>247</v>
      </c>
      <c r="AU135" s="15">
        <f>AV135</f>
        <v>192.1</v>
      </c>
      <c r="AV135" s="54">
        <v>192.1</v>
      </c>
      <c r="AW135" s="24">
        <f>AX135</f>
        <v>192.1</v>
      </c>
      <c r="AX135" s="55">
        <v>192.1</v>
      </c>
      <c r="AY135" s="23">
        <f t="shared" si="130"/>
        <v>253.3</v>
      </c>
      <c r="AZ135" s="16">
        <v>253.3</v>
      </c>
      <c r="BA135" s="24">
        <f t="shared" si="131"/>
        <v>255.2</v>
      </c>
      <c r="BB135" s="18">
        <v>255.2</v>
      </c>
      <c r="BC135" s="53">
        <f t="shared" ref="BC135" si="133">BD135+15.1</f>
        <v>174.5</v>
      </c>
      <c r="BD135" s="16">
        <v>159.4</v>
      </c>
      <c r="BE135" s="28">
        <f t="shared" ref="BE135" si="134">BF135+15.1</f>
        <v>174.5</v>
      </c>
      <c r="BF135" s="18">
        <v>159.4</v>
      </c>
      <c r="BG135" s="15" t="str">
        <f>BH135</f>
        <v>135.7</v>
      </c>
      <c r="BH135" s="54" t="s">
        <v>253</v>
      </c>
      <c r="BI135" s="17" t="str">
        <f>BJ135</f>
        <v>137.5</v>
      </c>
      <c r="BJ135" s="55" t="s">
        <v>259</v>
      </c>
      <c r="BK135" s="3"/>
    </row>
    <row r="136" spans="1:63" s="1" customFormat="1" ht="15" customHeight="1" x14ac:dyDescent="0.25">
      <c r="A136" s="1">
        <v>2017</v>
      </c>
      <c r="B136" s="1" t="s">
        <v>36</v>
      </c>
      <c r="C136" s="15">
        <f t="shared" si="102"/>
        <v>262</v>
      </c>
      <c r="D136" s="65">
        <v>261.89999999999998</v>
      </c>
      <c r="E136" s="99">
        <f t="shared" si="103"/>
        <v>270.5</v>
      </c>
      <c r="F136" s="66">
        <v>270.39999999999998</v>
      </c>
      <c r="G136" s="15">
        <f t="shared" si="104"/>
        <v>171.9</v>
      </c>
      <c r="H136" s="24">
        <v>171.9</v>
      </c>
      <c r="I136" s="24">
        <f t="shared" si="105"/>
        <v>175.9</v>
      </c>
      <c r="J136" s="25">
        <v>175.9</v>
      </c>
      <c r="K136" s="15">
        <f t="shared" si="106"/>
        <v>156.79999999999998</v>
      </c>
      <c r="L136" s="16">
        <v>156.69999999999999</v>
      </c>
      <c r="M136" s="24">
        <f t="shared" si="107"/>
        <v>156.79999999999998</v>
      </c>
      <c r="N136" s="18">
        <v>156.69999999999999</v>
      </c>
      <c r="O136" s="15">
        <f t="shared" si="108"/>
        <v>134.5</v>
      </c>
      <c r="P136" s="16">
        <v>134.4</v>
      </c>
      <c r="Q136" s="17">
        <f t="shared" si="109"/>
        <v>134.5</v>
      </c>
      <c r="R136" s="18">
        <v>134.4</v>
      </c>
      <c r="S136" s="23">
        <f t="shared" si="122"/>
        <v>155.79999999999998</v>
      </c>
      <c r="T136" s="16" t="s">
        <v>312</v>
      </c>
      <c r="U136" s="17">
        <f t="shared" si="123"/>
        <v>177.2</v>
      </c>
      <c r="V136" s="18" t="s">
        <v>298</v>
      </c>
      <c r="W136" s="23">
        <f t="shared" si="110"/>
        <v>180.5</v>
      </c>
      <c r="X136" s="16">
        <v>180.6</v>
      </c>
      <c r="Y136" s="24">
        <f t="shared" si="111"/>
        <v>182.6</v>
      </c>
      <c r="Z136" s="18">
        <v>182.7</v>
      </c>
      <c r="AA136" s="23">
        <f t="shared" si="124"/>
        <v>166.7</v>
      </c>
      <c r="AB136" s="26">
        <v>166.5</v>
      </c>
      <c r="AC136" s="24">
        <f t="shared" si="125"/>
        <v>166.7</v>
      </c>
      <c r="AD136" s="27">
        <v>166.5</v>
      </c>
      <c r="AE136" s="15">
        <f t="shared" si="126"/>
        <v>241.6</v>
      </c>
      <c r="AF136" s="19">
        <v>241.6</v>
      </c>
      <c r="AG136" s="17">
        <f t="shared" si="127"/>
        <v>250.4</v>
      </c>
      <c r="AH136" s="20">
        <v>250.4</v>
      </c>
      <c r="AI136" s="15">
        <f t="shared" si="128"/>
        <v>266</v>
      </c>
      <c r="AJ136" s="54" t="s">
        <v>270</v>
      </c>
      <c r="AK136" s="24">
        <f t="shared" si="129"/>
        <v>270.20000000000005</v>
      </c>
      <c r="AL136" s="55" t="s">
        <v>265</v>
      </c>
      <c r="AM136" s="23">
        <f t="shared" ref="AM136:AM181" si="135">AN136</f>
        <v>246.2</v>
      </c>
      <c r="AN136" s="16">
        <v>246.2</v>
      </c>
      <c r="AO136" s="17">
        <f t="shared" ref="AO136:AO181" si="136">AP136</f>
        <v>251.4</v>
      </c>
      <c r="AP136" s="18">
        <v>251.4</v>
      </c>
      <c r="AQ136" s="15">
        <f t="shared" si="114"/>
        <v>166.79999999999998</v>
      </c>
      <c r="AR136" s="16" t="s">
        <v>245</v>
      </c>
      <c r="AS136" s="17">
        <f t="shared" si="115"/>
        <v>168.6</v>
      </c>
      <c r="AT136" s="18" t="s">
        <v>248</v>
      </c>
      <c r="AU136" s="15">
        <f>AV136+18.6</f>
        <v>195</v>
      </c>
      <c r="AV136" s="83" t="s">
        <v>374</v>
      </c>
      <c r="AW136" s="29">
        <f>AX136+18.6</f>
        <v>199.2</v>
      </c>
      <c r="AX136" s="66">
        <v>180.6</v>
      </c>
      <c r="AY136" s="23">
        <f t="shared" si="130"/>
        <v>261</v>
      </c>
      <c r="AZ136" s="16">
        <v>261</v>
      </c>
      <c r="BA136" s="24">
        <f t="shared" si="131"/>
        <v>261</v>
      </c>
      <c r="BB136" s="18">
        <v>261</v>
      </c>
      <c r="BC136" s="23">
        <f t="shared" si="116"/>
        <v>179.3</v>
      </c>
      <c r="BD136" s="16">
        <v>179.4</v>
      </c>
      <c r="BE136" s="99">
        <f t="shared" si="117"/>
        <v>179.3</v>
      </c>
      <c r="BF136" s="18">
        <v>179.4</v>
      </c>
      <c r="BG136" s="85">
        <f>BH136+18</f>
        <v>147.30000000000001</v>
      </c>
      <c r="BH136" s="68">
        <v>129.30000000000001</v>
      </c>
      <c r="BI136" s="72">
        <f>BJ136+18</f>
        <v>166.6</v>
      </c>
      <c r="BJ136" s="70">
        <v>148.6</v>
      </c>
      <c r="BK136" s="3"/>
    </row>
    <row r="137" spans="1:63" s="1" customFormat="1" ht="15" customHeight="1" x14ac:dyDescent="0.25">
      <c r="A137" s="1">
        <v>2017</v>
      </c>
      <c r="B137" s="1" t="s">
        <v>37</v>
      </c>
      <c r="C137" s="15">
        <f t="shared" si="102"/>
        <v>270.5</v>
      </c>
      <c r="D137" s="65">
        <v>270.39999999999998</v>
      </c>
      <c r="E137" s="99">
        <f t="shared" si="103"/>
        <v>270.5</v>
      </c>
      <c r="F137" s="66">
        <v>270.39999999999998</v>
      </c>
      <c r="G137" s="15">
        <f t="shared" si="104"/>
        <v>171.7</v>
      </c>
      <c r="H137" s="24">
        <v>171.7</v>
      </c>
      <c r="I137" s="24">
        <f t="shared" si="105"/>
        <v>180</v>
      </c>
      <c r="J137" s="25">
        <v>180</v>
      </c>
      <c r="K137" s="15">
        <f t="shared" si="106"/>
        <v>151</v>
      </c>
      <c r="L137" s="16">
        <v>150.9</v>
      </c>
      <c r="M137" s="24">
        <f t="shared" si="107"/>
        <v>152.9</v>
      </c>
      <c r="N137" s="18">
        <v>152.80000000000001</v>
      </c>
      <c r="O137" s="15">
        <f t="shared" si="108"/>
        <v>134.5</v>
      </c>
      <c r="P137" s="16">
        <v>134.4</v>
      </c>
      <c r="Q137" s="17">
        <f t="shared" si="109"/>
        <v>134.5</v>
      </c>
      <c r="R137" s="18">
        <v>134.4</v>
      </c>
      <c r="S137" s="23">
        <f t="shared" si="122"/>
        <v>167.39999999999998</v>
      </c>
      <c r="T137" s="16">
        <v>167.2</v>
      </c>
      <c r="U137" s="17">
        <f t="shared" si="123"/>
        <v>181</v>
      </c>
      <c r="V137" s="18">
        <v>180.8</v>
      </c>
      <c r="W137" s="23">
        <f t="shared" si="110"/>
        <v>184.6</v>
      </c>
      <c r="X137" s="16">
        <v>184.7</v>
      </c>
      <c r="Y137" s="24">
        <f t="shared" si="111"/>
        <v>184.6</v>
      </c>
      <c r="Z137" s="18">
        <v>184.7</v>
      </c>
      <c r="AA137" s="23">
        <f t="shared" si="124"/>
        <v>166.6</v>
      </c>
      <c r="AB137" s="26">
        <v>166.4</v>
      </c>
      <c r="AC137" s="24">
        <f t="shared" si="125"/>
        <v>166.6</v>
      </c>
      <c r="AD137" s="27">
        <v>166.4</v>
      </c>
      <c r="AE137" s="15">
        <f t="shared" si="126"/>
        <v>237.5</v>
      </c>
      <c r="AF137" s="19">
        <v>237.5</v>
      </c>
      <c r="AG137" s="17">
        <f t="shared" si="127"/>
        <v>241.7</v>
      </c>
      <c r="AH137" s="20">
        <v>241.7</v>
      </c>
      <c r="AI137" s="15">
        <f t="shared" si="128"/>
        <v>270.20000000000005</v>
      </c>
      <c r="AJ137" s="54" t="s">
        <v>265</v>
      </c>
      <c r="AK137" s="24">
        <f t="shared" si="129"/>
        <v>270.20000000000005</v>
      </c>
      <c r="AL137" s="55" t="s">
        <v>265</v>
      </c>
      <c r="AM137" s="23">
        <f t="shared" si="135"/>
        <v>250.4</v>
      </c>
      <c r="AN137" s="16">
        <v>250.4</v>
      </c>
      <c r="AO137" s="17">
        <f t="shared" si="136"/>
        <v>251.5</v>
      </c>
      <c r="AP137" s="18">
        <v>251.5</v>
      </c>
      <c r="AQ137" s="15">
        <f t="shared" si="114"/>
        <v>166.7</v>
      </c>
      <c r="AR137" s="16" t="s">
        <v>246</v>
      </c>
      <c r="AS137" s="17">
        <f t="shared" si="115"/>
        <v>168.6</v>
      </c>
      <c r="AT137" s="18" t="s">
        <v>248</v>
      </c>
      <c r="AU137" s="15">
        <f t="shared" ref="AU137:AU142" si="137">AV137</f>
        <v>192.1</v>
      </c>
      <c r="AV137" s="54">
        <v>192.1</v>
      </c>
      <c r="AW137" s="24">
        <f t="shared" ref="AW137:AW142" si="138">AX137</f>
        <v>195.9</v>
      </c>
      <c r="AX137" s="55">
        <v>195.9</v>
      </c>
      <c r="AY137" s="23">
        <f t="shared" si="130"/>
        <v>253.3</v>
      </c>
      <c r="AZ137" s="16">
        <v>253.3</v>
      </c>
      <c r="BA137" s="24">
        <f t="shared" si="131"/>
        <v>255.3</v>
      </c>
      <c r="BB137" s="18">
        <v>255.3</v>
      </c>
      <c r="BC137" s="23">
        <f t="shared" si="116"/>
        <v>179.3</v>
      </c>
      <c r="BD137" s="16">
        <v>179.4</v>
      </c>
      <c r="BE137" s="99">
        <f t="shared" si="117"/>
        <v>179.3</v>
      </c>
      <c r="BF137" s="18">
        <v>179.4</v>
      </c>
      <c r="BG137" s="15" t="str">
        <f t="shared" ref="BG137:BG143" si="139">BH137</f>
        <v>122.5</v>
      </c>
      <c r="BH137" s="54" t="s">
        <v>254</v>
      </c>
      <c r="BI137" s="17" t="str">
        <f t="shared" ref="BI137:BI143" si="140">BJ137</f>
        <v>132</v>
      </c>
      <c r="BJ137" s="55" t="s">
        <v>251</v>
      </c>
      <c r="BK137" s="3"/>
    </row>
    <row r="138" spans="1:63" s="1" customFormat="1" ht="15" customHeight="1" x14ac:dyDescent="0.25">
      <c r="A138" s="1">
        <v>2017</v>
      </c>
      <c r="B138" s="7" t="s">
        <v>38</v>
      </c>
      <c r="C138" s="67">
        <f t="shared" si="102"/>
        <v>253.9</v>
      </c>
      <c r="D138" s="76">
        <v>253.8</v>
      </c>
      <c r="E138" s="69">
        <f t="shared" si="103"/>
        <v>276.8</v>
      </c>
      <c r="F138" s="77">
        <v>276.7</v>
      </c>
      <c r="G138" s="67" t="str">
        <f t="shared" si="104"/>
        <v>192.4</v>
      </c>
      <c r="H138" s="72" t="s">
        <v>261</v>
      </c>
      <c r="I138" s="72" t="str">
        <f t="shared" si="105"/>
        <v>200.8</v>
      </c>
      <c r="J138" s="73" t="s">
        <v>263</v>
      </c>
      <c r="K138" s="67">
        <f t="shared" si="106"/>
        <v>162.79999999999998</v>
      </c>
      <c r="L138" s="68" t="s">
        <v>272</v>
      </c>
      <c r="M138" s="72">
        <f t="shared" si="107"/>
        <v>166.6</v>
      </c>
      <c r="N138" s="70" t="s">
        <v>244</v>
      </c>
      <c r="O138" s="67">
        <f t="shared" si="108"/>
        <v>134.6</v>
      </c>
      <c r="P138" s="68">
        <v>134.5</v>
      </c>
      <c r="Q138" s="69">
        <f t="shared" si="109"/>
        <v>134.6</v>
      </c>
      <c r="R138" s="70">
        <v>134.5</v>
      </c>
      <c r="S138" s="71">
        <f t="shared" si="122"/>
        <v>167.5</v>
      </c>
      <c r="T138" s="68">
        <v>167.3</v>
      </c>
      <c r="U138" s="69">
        <f t="shared" si="123"/>
        <v>175.29999999999998</v>
      </c>
      <c r="V138" s="70">
        <v>175.1</v>
      </c>
      <c r="W138" s="71">
        <f t="shared" si="110"/>
        <v>180.6</v>
      </c>
      <c r="X138" s="68">
        <v>180.7</v>
      </c>
      <c r="Y138" s="72">
        <f t="shared" si="111"/>
        <v>194.5</v>
      </c>
      <c r="Z138" s="70">
        <v>194.6</v>
      </c>
      <c r="AA138" s="71">
        <f t="shared" si="124"/>
        <v>164.6</v>
      </c>
      <c r="AB138" s="72">
        <v>164.4</v>
      </c>
      <c r="AC138" s="72">
        <f t="shared" si="125"/>
        <v>166.6</v>
      </c>
      <c r="AD138" s="73">
        <v>166.4</v>
      </c>
      <c r="AE138" s="67" t="str">
        <f t="shared" si="126"/>
        <v>237.5</v>
      </c>
      <c r="AF138" s="74" t="s">
        <v>240</v>
      </c>
      <c r="AG138" s="69" t="str">
        <f t="shared" si="127"/>
        <v>258.2</v>
      </c>
      <c r="AH138" s="75" t="s">
        <v>241</v>
      </c>
      <c r="AI138" s="67">
        <f t="shared" si="128"/>
        <v>270.20000000000005</v>
      </c>
      <c r="AJ138" s="76" t="s">
        <v>265</v>
      </c>
      <c r="AK138" s="72">
        <f t="shared" si="129"/>
        <v>270.20000000000005</v>
      </c>
      <c r="AL138" s="77" t="s">
        <v>265</v>
      </c>
      <c r="AM138" s="71">
        <f t="shared" si="135"/>
        <v>250.4</v>
      </c>
      <c r="AN138" s="68">
        <v>250.4</v>
      </c>
      <c r="AO138" s="69">
        <f t="shared" si="136"/>
        <v>252.6</v>
      </c>
      <c r="AP138" s="70">
        <v>252.6</v>
      </c>
      <c r="AQ138" s="67">
        <f t="shared" si="114"/>
        <v>166.79999999999998</v>
      </c>
      <c r="AR138" s="68" t="s">
        <v>245</v>
      </c>
      <c r="AS138" s="69">
        <f t="shared" si="115"/>
        <v>166.79999999999998</v>
      </c>
      <c r="AT138" s="70" t="s">
        <v>245</v>
      </c>
      <c r="AU138" s="67">
        <f t="shared" si="137"/>
        <v>192</v>
      </c>
      <c r="AV138" s="76">
        <v>192</v>
      </c>
      <c r="AW138" s="72">
        <f t="shared" si="138"/>
        <v>213.5</v>
      </c>
      <c r="AX138" s="77">
        <v>213.5</v>
      </c>
      <c r="AY138" s="71">
        <f t="shared" si="130"/>
        <v>257.2</v>
      </c>
      <c r="AZ138" s="68">
        <v>257.2</v>
      </c>
      <c r="BA138" s="72">
        <f t="shared" si="131"/>
        <v>257.2</v>
      </c>
      <c r="BB138" s="70">
        <v>257.2</v>
      </c>
      <c r="BC138" s="71">
        <f t="shared" si="116"/>
        <v>174.3</v>
      </c>
      <c r="BD138" s="68">
        <v>174.4</v>
      </c>
      <c r="BE138" s="69">
        <f t="shared" si="117"/>
        <v>179.3</v>
      </c>
      <c r="BF138" s="70">
        <v>179.4</v>
      </c>
      <c r="BG138" s="67" t="str">
        <f t="shared" si="139"/>
        <v>128.3</v>
      </c>
      <c r="BH138" s="76" t="s">
        <v>255</v>
      </c>
      <c r="BI138" s="69" t="str">
        <f t="shared" si="140"/>
        <v>133.8</v>
      </c>
      <c r="BJ138" s="77" t="s">
        <v>260</v>
      </c>
      <c r="BK138" s="3"/>
    </row>
    <row r="139" spans="1:63" s="1" customFormat="1" ht="15" customHeight="1" x14ac:dyDescent="0.25">
      <c r="A139" s="1">
        <v>2017</v>
      </c>
      <c r="B139" s="1" t="s">
        <v>39</v>
      </c>
      <c r="C139" s="15">
        <f t="shared" si="102"/>
        <v>253.9</v>
      </c>
      <c r="D139" s="65">
        <v>253.8</v>
      </c>
      <c r="E139" s="99">
        <f t="shared" si="103"/>
        <v>274.70000000000005</v>
      </c>
      <c r="F139" s="66">
        <v>274.60000000000002</v>
      </c>
      <c r="G139" s="15">
        <f t="shared" si="104"/>
        <v>177.9</v>
      </c>
      <c r="H139" s="24">
        <v>177.9</v>
      </c>
      <c r="I139" s="24">
        <f t="shared" si="105"/>
        <v>196.7</v>
      </c>
      <c r="J139" s="25">
        <v>196.7</v>
      </c>
      <c r="K139" s="15">
        <f t="shared" si="106"/>
        <v>135.29999999999998</v>
      </c>
      <c r="L139" s="16">
        <v>135.19999999999999</v>
      </c>
      <c r="M139" s="24">
        <f t="shared" si="107"/>
        <v>149</v>
      </c>
      <c r="N139" s="18">
        <v>148.9</v>
      </c>
      <c r="O139" s="15">
        <f t="shared" si="108"/>
        <v>134.6</v>
      </c>
      <c r="P139" s="16">
        <v>134.5</v>
      </c>
      <c r="Q139" s="17">
        <f t="shared" si="109"/>
        <v>136.69999999999999</v>
      </c>
      <c r="R139" s="18">
        <v>136.6</v>
      </c>
      <c r="S139" s="23">
        <f t="shared" si="122"/>
        <v>173.2</v>
      </c>
      <c r="T139" s="21">
        <v>173</v>
      </c>
      <c r="U139" s="17">
        <f t="shared" si="123"/>
        <v>173.2</v>
      </c>
      <c r="V139" s="22">
        <v>173</v>
      </c>
      <c r="W139" s="23">
        <f t="shared" si="110"/>
        <v>184.5</v>
      </c>
      <c r="X139" s="16">
        <v>184.6</v>
      </c>
      <c r="Y139" s="24">
        <f t="shared" si="111"/>
        <v>192.6</v>
      </c>
      <c r="Z139" s="18">
        <v>192.7</v>
      </c>
      <c r="AA139" s="23">
        <f t="shared" si="124"/>
        <v>151.29999999999998</v>
      </c>
      <c r="AB139" s="26">
        <v>151.1</v>
      </c>
      <c r="AC139" s="24">
        <f t="shared" si="125"/>
        <v>168.7</v>
      </c>
      <c r="AD139" s="27">
        <v>168.5</v>
      </c>
      <c r="AE139" s="15">
        <f t="shared" si="126"/>
        <v>237.5</v>
      </c>
      <c r="AF139" s="19">
        <v>237.5</v>
      </c>
      <c r="AG139" s="17">
        <f t="shared" si="127"/>
        <v>237.5</v>
      </c>
      <c r="AH139" s="20">
        <v>237.5</v>
      </c>
      <c r="AI139" s="15">
        <f t="shared" si="128"/>
        <v>270.10000000000002</v>
      </c>
      <c r="AJ139" s="54">
        <v>270</v>
      </c>
      <c r="AK139" s="24">
        <f t="shared" si="129"/>
        <v>270.10000000000002</v>
      </c>
      <c r="AL139" s="55">
        <v>270</v>
      </c>
      <c r="AM139" s="23">
        <f t="shared" si="135"/>
        <v>250.4</v>
      </c>
      <c r="AN139" s="16">
        <v>250.4</v>
      </c>
      <c r="AO139" s="17">
        <f t="shared" si="136"/>
        <v>252.3</v>
      </c>
      <c r="AP139" s="18">
        <v>252.3</v>
      </c>
      <c r="AQ139" s="15">
        <f t="shared" si="114"/>
        <v>166.79999999999998</v>
      </c>
      <c r="AR139" s="16">
        <v>166.7</v>
      </c>
      <c r="AS139" s="17">
        <f t="shared" si="115"/>
        <v>166.79999999999998</v>
      </c>
      <c r="AT139" s="18">
        <v>166.7</v>
      </c>
      <c r="AU139" s="15">
        <f t="shared" si="137"/>
        <v>192</v>
      </c>
      <c r="AV139" s="54">
        <v>192</v>
      </c>
      <c r="AW139" s="24">
        <f t="shared" si="138"/>
        <v>192</v>
      </c>
      <c r="AX139" s="55">
        <v>192</v>
      </c>
      <c r="AY139" s="23">
        <f t="shared" si="130"/>
        <v>255.2</v>
      </c>
      <c r="AZ139" s="16">
        <v>255.2</v>
      </c>
      <c r="BA139" s="24">
        <f t="shared" si="131"/>
        <v>260.89999999999998</v>
      </c>
      <c r="BB139" s="18">
        <v>260.89999999999998</v>
      </c>
      <c r="BC139" s="23">
        <f t="shared" si="116"/>
        <v>174.3</v>
      </c>
      <c r="BD139" s="16">
        <v>174.4</v>
      </c>
      <c r="BE139" s="99">
        <f t="shared" si="117"/>
        <v>179.3</v>
      </c>
      <c r="BF139" s="18">
        <v>179.4</v>
      </c>
      <c r="BG139" s="15">
        <f t="shared" si="139"/>
        <v>135.69999999999999</v>
      </c>
      <c r="BH139" s="54">
        <v>135.69999999999999</v>
      </c>
      <c r="BI139" s="17">
        <f t="shared" si="140"/>
        <v>137.69999999999999</v>
      </c>
      <c r="BJ139" s="55">
        <v>137.69999999999999</v>
      </c>
      <c r="BK139" s="3"/>
    </row>
    <row r="140" spans="1:63" s="1" customFormat="1" ht="15" customHeight="1" x14ac:dyDescent="0.25">
      <c r="A140" s="1">
        <v>2017</v>
      </c>
      <c r="B140" s="1" t="s">
        <v>40</v>
      </c>
      <c r="C140" s="15">
        <f t="shared" si="102"/>
        <v>257.90000000000003</v>
      </c>
      <c r="D140" s="65">
        <v>257.8</v>
      </c>
      <c r="E140" s="99">
        <f t="shared" si="103"/>
        <v>268.3</v>
      </c>
      <c r="F140" s="66">
        <v>268.2</v>
      </c>
      <c r="G140" s="15">
        <f t="shared" si="104"/>
        <v>173.7</v>
      </c>
      <c r="H140" s="24">
        <v>173.7</v>
      </c>
      <c r="I140" s="24">
        <f t="shared" si="105"/>
        <v>198.6</v>
      </c>
      <c r="J140" s="25">
        <v>198.6</v>
      </c>
      <c r="K140" s="15">
        <f t="shared" si="106"/>
        <v>153.1</v>
      </c>
      <c r="L140" s="16">
        <v>153</v>
      </c>
      <c r="M140" s="24">
        <f t="shared" si="107"/>
        <v>160.79999999999998</v>
      </c>
      <c r="N140" s="18">
        <v>160.69999999999999</v>
      </c>
      <c r="O140" s="15">
        <f t="shared" si="108"/>
        <v>134.5</v>
      </c>
      <c r="P140" s="16">
        <v>134.4</v>
      </c>
      <c r="Q140" s="17">
        <f t="shared" si="109"/>
        <v>138.79999999999998</v>
      </c>
      <c r="R140" s="18">
        <v>138.69999999999999</v>
      </c>
      <c r="S140" s="23">
        <f t="shared" si="122"/>
        <v>157.69999999999999</v>
      </c>
      <c r="T140" s="21">
        <v>157.5</v>
      </c>
      <c r="U140" s="17">
        <f t="shared" si="123"/>
        <v>157.69999999999999</v>
      </c>
      <c r="V140" s="22">
        <v>157.5</v>
      </c>
      <c r="W140" s="23">
        <f t="shared" si="110"/>
        <v>180.6</v>
      </c>
      <c r="X140" s="16">
        <v>180.7</v>
      </c>
      <c r="Y140" s="24">
        <f t="shared" si="111"/>
        <v>180.6</v>
      </c>
      <c r="Z140" s="18">
        <v>180.7</v>
      </c>
      <c r="AA140" s="23">
        <f t="shared" si="124"/>
        <v>166.6</v>
      </c>
      <c r="AB140" s="26">
        <v>166.4</v>
      </c>
      <c r="AC140" s="24">
        <f t="shared" si="125"/>
        <v>168.7</v>
      </c>
      <c r="AD140" s="27">
        <v>168.5</v>
      </c>
      <c r="AE140" s="15">
        <f t="shared" si="126"/>
        <v>237.5</v>
      </c>
      <c r="AF140" s="19">
        <v>237.5</v>
      </c>
      <c r="AG140" s="17">
        <f t="shared" si="127"/>
        <v>243.8</v>
      </c>
      <c r="AH140" s="20">
        <v>243.8</v>
      </c>
      <c r="AI140" s="15">
        <f t="shared" si="128"/>
        <v>270.10000000000002</v>
      </c>
      <c r="AJ140" s="54">
        <v>270</v>
      </c>
      <c r="AK140" s="24">
        <f t="shared" si="129"/>
        <v>270.10000000000002</v>
      </c>
      <c r="AL140" s="55">
        <v>270</v>
      </c>
      <c r="AM140" s="23">
        <f t="shared" si="135"/>
        <v>250.4</v>
      </c>
      <c r="AN140" s="16">
        <v>250.4</v>
      </c>
      <c r="AO140" s="17">
        <f t="shared" si="136"/>
        <v>250.4</v>
      </c>
      <c r="AP140" s="18">
        <v>250.4</v>
      </c>
      <c r="AQ140" s="15">
        <f t="shared" si="114"/>
        <v>166.79999999999998</v>
      </c>
      <c r="AR140" s="16">
        <v>166.7</v>
      </c>
      <c r="AS140" s="17">
        <f t="shared" si="115"/>
        <v>168.6</v>
      </c>
      <c r="AT140" s="18">
        <v>168.5</v>
      </c>
      <c r="AU140" s="15">
        <f t="shared" si="137"/>
        <v>190.2</v>
      </c>
      <c r="AV140" s="54">
        <v>190.2</v>
      </c>
      <c r="AW140" s="24">
        <f t="shared" si="138"/>
        <v>192</v>
      </c>
      <c r="AX140" s="55">
        <v>192</v>
      </c>
      <c r="AY140" s="23">
        <f t="shared" si="130"/>
        <v>257</v>
      </c>
      <c r="AZ140" s="16">
        <v>257</v>
      </c>
      <c r="BA140" s="24">
        <f t="shared" si="131"/>
        <v>260.8</v>
      </c>
      <c r="BB140" s="18">
        <v>260.8</v>
      </c>
      <c r="BC140" s="23">
        <f t="shared" si="116"/>
        <v>174.3</v>
      </c>
      <c r="BD140" s="16">
        <v>174.4</v>
      </c>
      <c r="BE140" s="99">
        <f t="shared" si="117"/>
        <v>179.4</v>
      </c>
      <c r="BF140" s="18">
        <v>179.5</v>
      </c>
      <c r="BG140" s="15">
        <f t="shared" si="139"/>
        <v>135.69999999999999</v>
      </c>
      <c r="BH140" s="54">
        <v>135.69999999999999</v>
      </c>
      <c r="BI140" s="17">
        <f t="shared" si="140"/>
        <v>139.5</v>
      </c>
      <c r="BJ140" s="55">
        <v>139.5</v>
      </c>
      <c r="BK140" s="3"/>
    </row>
    <row r="141" spans="1:63" s="1" customFormat="1" ht="15" customHeight="1" x14ac:dyDescent="0.25">
      <c r="A141" s="1">
        <v>2017</v>
      </c>
      <c r="B141" s="1" t="s">
        <v>41</v>
      </c>
      <c r="C141" s="67">
        <f t="shared" si="102"/>
        <v>262.10000000000002</v>
      </c>
      <c r="D141" s="76" t="s">
        <v>657</v>
      </c>
      <c r="E141" s="84">
        <f t="shared" si="103"/>
        <v>297.70000000000005</v>
      </c>
      <c r="F141" s="77" t="s">
        <v>658</v>
      </c>
      <c r="G141" s="15">
        <f t="shared" si="104"/>
        <v>173.7</v>
      </c>
      <c r="H141" s="24">
        <v>173.7</v>
      </c>
      <c r="I141" s="24">
        <f t="shared" si="105"/>
        <v>175.8</v>
      </c>
      <c r="J141" s="25">
        <v>175.8</v>
      </c>
      <c r="K141" s="15">
        <f t="shared" si="106"/>
        <v>160.79999999999998</v>
      </c>
      <c r="L141" s="16">
        <v>160.69999999999999</v>
      </c>
      <c r="M141" s="24">
        <f t="shared" si="107"/>
        <v>160.79999999999998</v>
      </c>
      <c r="N141" s="18">
        <v>160.69999999999999</v>
      </c>
      <c r="O141" s="15">
        <f t="shared" si="108"/>
        <v>134.6</v>
      </c>
      <c r="P141" s="16">
        <v>134.5</v>
      </c>
      <c r="Q141" s="17">
        <f t="shared" si="109"/>
        <v>134.6</v>
      </c>
      <c r="R141" s="18">
        <v>134.5</v>
      </c>
      <c r="S141" s="23">
        <f t="shared" si="122"/>
        <v>175</v>
      </c>
      <c r="T141" s="21">
        <v>174.8</v>
      </c>
      <c r="U141" s="17">
        <f t="shared" si="123"/>
        <v>175</v>
      </c>
      <c r="V141" s="22">
        <v>174.8</v>
      </c>
      <c r="W141" s="23">
        <f t="shared" si="110"/>
        <v>192.6</v>
      </c>
      <c r="X141" s="16">
        <v>192.7</v>
      </c>
      <c r="Y141" s="24">
        <f t="shared" si="111"/>
        <v>208.3</v>
      </c>
      <c r="Z141" s="18">
        <v>208.4</v>
      </c>
      <c r="AA141" s="23">
        <f t="shared" si="124"/>
        <v>156.5</v>
      </c>
      <c r="AB141" s="26">
        <v>156.30000000000001</v>
      </c>
      <c r="AC141" s="24">
        <f t="shared" si="125"/>
        <v>166.6</v>
      </c>
      <c r="AD141" s="27">
        <v>166.4</v>
      </c>
      <c r="AE141" s="15">
        <f t="shared" si="126"/>
        <v>241.8</v>
      </c>
      <c r="AF141" s="19">
        <v>241.8</v>
      </c>
      <c r="AG141" s="17">
        <f t="shared" si="127"/>
        <v>248.1</v>
      </c>
      <c r="AH141" s="20">
        <v>248.1</v>
      </c>
      <c r="AI141" s="15">
        <f t="shared" si="128"/>
        <v>270.10000000000002</v>
      </c>
      <c r="AJ141" s="54">
        <v>270</v>
      </c>
      <c r="AK141" s="24">
        <f t="shared" si="129"/>
        <v>270.10000000000002</v>
      </c>
      <c r="AL141" s="55">
        <v>270</v>
      </c>
      <c r="AM141" s="23">
        <f t="shared" si="135"/>
        <v>250.4</v>
      </c>
      <c r="AN141" s="16">
        <v>250.4</v>
      </c>
      <c r="AO141" s="17">
        <f t="shared" si="136"/>
        <v>250.4</v>
      </c>
      <c r="AP141" s="18">
        <v>250.4</v>
      </c>
      <c r="AQ141" s="15">
        <f t="shared" si="114"/>
        <v>166.7</v>
      </c>
      <c r="AR141" s="16">
        <v>166.6</v>
      </c>
      <c r="AS141" s="17">
        <f t="shared" si="115"/>
        <v>166.7</v>
      </c>
      <c r="AT141" s="18">
        <v>166.6</v>
      </c>
      <c r="AU141" s="15">
        <f t="shared" si="137"/>
        <v>182.4</v>
      </c>
      <c r="AV141" s="54">
        <v>182.4</v>
      </c>
      <c r="AW141" s="24">
        <f t="shared" si="138"/>
        <v>192</v>
      </c>
      <c r="AX141" s="55">
        <v>192</v>
      </c>
      <c r="AY141" s="23">
        <f t="shared" si="130"/>
        <v>253.2</v>
      </c>
      <c r="AZ141" s="16">
        <v>253.2</v>
      </c>
      <c r="BA141" s="24">
        <f t="shared" si="131"/>
        <v>255.2</v>
      </c>
      <c r="BB141" s="18">
        <v>255.2</v>
      </c>
      <c r="BC141" s="53">
        <f t="shared" ref="BC141" si="141">BD141+15.1</f>
        <v>174.7</v>
      </c>
      <c r="BD141" s="16">
        <v>159.6</v>
      </c>
      <c r="BE141" s="28">
        <f t="shared" ref="BE141" si="142">BF141+15.1</f>
        <v>174.7</v>
      </c>
      <c r="BF141" s="18">
        <v>159.6</v>
      </c>
      <c r="BG141" s="15">
        <f t="shared" si="139"/>
        <v>139.5</v>
      </c>
      <c r="BH141" s="54">
        <v>139.5</v>
      </c>
      <c r="BI141" s="17">
        <f t="shared" si="140"/>
        <v>143.5</v>
      </c>
      <c r="BJ141" s="55">
        <v>143.5</v>
      </c>
      <c r="BK141" s="3"/>
    </row>
    <row r="142" spans="1:63" s="1" customFormat="1" ht="15" customHeight="1" x14ac:dyDescent="0.25">
      <c r="A142" s="1">
        <v>2017</v>
      </c>
      <c r="B142" s="7" t="s">
        <v>42</v>
      </c>
      <c r="C142" s="15">
        <f t="shared" si="102"/>
        <v>285.20000000000005</v>
      </c>
      <c r="D142" s="54">
        <v>285.10000000000002</v>
      </c>
      <c r="E142" s="17">
        <f t="shared" si="103"/>
        <v>350.20000000000005</v>
      </c>
      <c r="F142" s="55">
        <v>350.1</v>
      </c>
      <c r="G142" s="67">
        <f t="shared" si="104"/>
        <v>175.8</v>
      </c>
      <c r="H142" s="72">
        <v>175.8</v>
      </c>
      <c r="I142" s="72">
        <f t="shared" si="105"/>
        <v>186.4</v>
      </c>
      <c r="J142" s="73">
        <v>186.4</v>
      </c>
      <c r="K142" s="67">
        <f t="shared" si="106"/>
        <v>160.79999999999998</v>
      </c>
      <c r="L142" s="68">
        <v>160.69999999999999</v>
      </c>
      <c r="M142" s="72">
        <f t="shared" si="107"/>
        <v>170.5</v>
      </c>
      <c r="N142" s="70">
        <v>170.4</v>
      </c>
      <c r="O142" s="67">
        <f t="shared" si="108"/>
        <v>132.4</v>
      </c>
      <c r="P142" s="68">
        <v>132.30000000000001</v>
      </c>
      <c r="Q142" s="69">
        <f t="shared" si="109"/>
        <v>136.6</v>
      </c>
      <c r="R142" s="70">
        <v>136.5</v>
      </c>
      <c r="S142" s="23">
        <f t="shared" si="122"/>
        <v>171.29999999999998</v>
      </c>
      <c r="T142" s="16">
        <v>171.1</v>
      </c>
      <c r="U142" s="17">
        <f t="shared" si="123"/>
        <v>171.29999999999998</v>
      </c>
      <c r="V142" s="18">
        <v>171.1</v>
      </c>
      <c r="W142" s="71">
        <f t="shared" si="110"/>
        <v>192.6</v>
      </c>
      <c r="X142" s="68">
        <v>192.7</v>
      </c>
      <c r="Y142" s="72">
        <f t="shared" si="111"/>
        <v>192.6</v>
      </c>
      <c r="Z142" s="70">
        <v>192.7</v>
      </c>
      <c r="AA142" s="23">
        <f t="shared" si="124"/>
        <v>166.6</v>
      </c>
      <c r="AB142" s="24">
        <v>166.4</v>
      </c>
      <c r="AC142" s="24">
        <f t="shared" si="125"/>
        <v>168.6</v>
      </c>
      <c r="AD142" s="25">
        <v>168.4</v>
      </c>
      <c r="AE142" s="67">
        <f t="shared" si="126"/>
        <v>237.6</v>
      </c>
      <c r="AF142" s="74">
        <v>237.6</v>
      </c>
      <c r="AG142" s="69">
        <f t="shared" si="127"/>
        <v>248</v>
      </c>
      <c r="AH142" s="75">
        <v>248</v>
      </c>
      <c r="AI142" s="67">
        <f t="shared" si="128"/>
        <v>270.20000000000005</v>
      </c>
      <c r="AJ142" s="76">
        <v>270.10000000000002</v>
      </c>
      <c r="AK142" s="72">
        <f t="shared" si="129"/>
        <v>270.20000000000005</v>
      </c>
      <c r="AL142" s="77">
        <v>270.10000000000002</v>
      </c>
      <c r="AM142" s="23">
        <f t="shared" si="135"/>
        <v>250.4</v>
      </c>
      <c r="AN142" s="16">
        <v>250.4</v>
      </c>
      <c r="AO142" s="17">
        <f t="shared" si="136"/>
        <v>253.5</v>
      </c>
      <c r="AP142" s="18">
        <v>253.5</v>
      </c>
      <c r="AQ142" s="67">
        <f t="shared" si="114"/>
        <v>166.7</v>
      </c>
      <c r="AR142" s="68">
        <v>166.6</v>
      </c>
      <c r="AS142" s="69">
        <f t="shared" si="115"/>
        <v>166.7</v>
      </c>
      <c r="AT142" s="70">
        <v>166.6</v>
      </c>
      <c r="AU142" s="67">
        <f t="shared" si="137"/>
        <v>192</v>
      </c>
      <c r="AV142" s="76">
        <v>192</v>
      </c>
      <c r="AW142" s="72">
        <f t="shared" si="138"/>
        <v>192</v>
      </c>
      <c r="AX142" s="77">
        <v>192</v>
      </c>
      <c r="AY142" s="71">
        <f t="shared" si="130"/>
        <v>255.2</v>
      </c>
      <c r="AZ142" s="68">
        <v>255.2</v>
      </c>
      <c r="BA142" s="72">
        <f t="shared" si="131"/>
        <v>255.2</v>
      </c>
      <c r="BB142" s="70">
        <v>255.2</v>
      </c>
      <c r="BC142" s="71">
        <f t="shared" si="116"/>
        <v>174.20000000000002</v>
      </c>
      <c r="BD142" s="68">
        <v>174.3</v>
      </c>
      <c r="BE142" s="69">
        <f t="shared" si="117"/>
        <v>174.20000000000002</v>
      </c>
      <c r="BF142" s="70">
        <v>174.3</v>
      </c>
      <c r="BG142" s="67">
        <f t="shared" si="139"/>
        <v>120.5</v>
      </c>
      <c r="BH142" s="76">
        <v>120.5</v>
      </c>
      <c r="BI142" s="69">
        <f t="shared" si="140"/>
        <v>143.6</v>
      </c>
      <c r="BJ142" s="77">
        <v>143.6</v>
      </c>
      <c r="BK142" s="3"/>
    </row>
    <row r="143" spans="1:63" s="1" customFormat="1" ht="15" customHeight="1" x14ac:dyDescent="0.25">
      <c r="A143" s="1">
        <v>2017</v>
      </c>
      <c r="B143" s="1" t="s">
        <v>43</v>
      </c>
      <c r="C143" s="15">
        <f t="shared" si="102"/>
        <v>256.10000000000002</v>
      </c>
      <c r="D143" s="65">
        <v>256</v>
      </c>
      <c r="E143" s="99">
        <f t="shared" si="103"/>
        <v>258</v>
      </c>
      <c r="F143" s="66">
        <v>257.89999999999998</v>
      </c>
      <c r="G143" s="15">
        <f t="shared" si="104"/>
        <v>175.8</v>
      </c>
      <c r="H143" s="24">
        <v>175.8</v>
      </c>
      <c r="I143" s="24">
        <f t="shared" si="105"/>
        <v>184</v>
      </c>
      <c r="J143" s="25">
        <v>184</v>
      </c>
      <c r="K143" s="15">
        <f t="shared" si="106"/>
        <v>154.69999999999999</v>
      </c>
      <c r="L143" s="16">
        <v>154.6</v>
      </c>
      <c r="M143" s="24">
        <f t="shared" si="107"/>
        <v>157</v>
      </c>
      <c r="N143" s="18">
        <v>156.9</v>
      </c>
      <c r="O143" s="15">
        <f t="shared" si="108"/>
        <v>134.69999999999999</v>
      </c>
      <c r="P143" s="16">
        <v>134.6</v>
      </c>
      <c r="Q143" s="17">
        <f t="shared" si="109"/>
        <v>136.69999999999999</v>
      </c>
      <c r="R143" s="18">
        <v>136.6</v>
      </c>
      <c r="S143" s="23">
        <f t="shared" si="122"/>
        <v>171.29999999999998</v>
      </c>
      <c r="T143" s="21">
        <v>171.1</v>
      </c>
      <c r="U143" s="17">
        <f t="shared" si="123"/>
        <v>171.29999999999998</v>
      </c>
      <c r="V143" s="22">
        <v>171.1</v>
      </c>
      <c r="W143" s="23">
        <f t="shared" si="110"/>
        <v>172.4</v>
      </c>
      <c r="X143" s="16">
        <v>172.5</v>
      </c>
      <c r="Y143" s="24">
        <f t="shared" si="111"/>
        <v>214.3</v>
      </c>
      <c r="Z143" s="18">
        <v>214.4</v>
      </c>
      <c r="AA143" s="23">
        <f t="shared" si="124"/>
        <v>166.5</v>
      </c>
      <c r="AB143" s="26">
        <v>166.3</v>
      </c>
      <c r="AC143" s="24">
        <f t="shared" si="125"/>
        <v>184.79999999999998</v>
      </c>
      <c r="AD143" s="27">
        <v>184.6</v>
      </c>
      <c r="AE143" s="15">
        <f t="shared" si="126"/>
        <v>241.8</v>
      </c>
      <c r="AF143" s="19">
        <v>241.8</v>
      </c>
      <c r="AG143" s="17">
        <f t="shared" si="127"/>
        <v>248.2</v>
      </c>
      <c r="AH143" s="20">
        <v>248.2</v>
      </c>
      <c r="AI143" s="15">
        <f t="shared" si="128"/>
        <v>270.10000000000002</v>
      </c>
      <c r="AJ143" s="54">
        <v>270</v>
      </c>
      <c r="AK143" s="24">
        <f t="shared" si="129"/>
        <v>270.10000000000002</v>
      </c>
      <c r="AL143" s="55">
        <v>270</v>
      </c>
      <c r="AM143" s="23">
        <f t="shared" si="135"/>
        <v>250.4</v>
      </c>
      <c r="AN143" s="16">
        <v>250.4</v>
      </c>
      <c r="AO143" s="17">
        <f t="shared" si="136"/>
        <v>251.5</v>
      </c>
      <c r="AP143" s="18">
        <v>251.5</v>
      </c>
      <c r="AQ143" s="15">
        <f t="shared" si="114"/>
        <v>166.7</v>
      </c>
      <c r="AR143" s="16">
        <v>166.6</v>
      </c>
      <c r="AS143" s="17">
        <f t="shared" si="115"/>
        <v>168.5</v>
      </c>
      <c r="AT143" s="18">
        <v>168.4</v>
      </c>
      <c r="AU143" s="15">
        <f>AV143+18.6</f>
        <v>190.6</v>
      </c>
      <c r="AV143" s="83" t="s">
        <v>508</v>
      </c>
      <c r="AW143" s="29">
        <f>AX143+18.6</f>
        <v>201.29999999999998</v>
      </c>
      <c r="AX143" s="66">
        <v>182.7</v>
      </c>
      <c r="AY143" s="23">
        <f t="shared" si="130"/>
        <v>259.10000000000002</v>
      </c>
      <c r="AZ143" s="16">
        <v>259.10000000000002</v>
      </c>
      <c r="BA143" s="24">
        <f t="shared" si="131"/>
        <v>261</v>
      </c>
      <c r="BB143" s="18">
        <v>261</v>
      </c>
      <c r="BC143" s="23">
        <f t="shared" si="116"/>
        <v>174.4</v>
      </c>
      <c r="BD143" s="16">
        <v>174.5</v>
      </c>
      <c r="BE143" s="99">
        <f t="shared" si="117"/>
        <v>179.4</v>
      </c>
      <c r="BF143" s="18">
        <v>179.5</v>
      </c>
      <c r="BG143" s="15">
        <f t="shared" si="139"/>
        <v>120.5</v>
      </c>
      <c r="BH143" s="54">
        <v>120.5</v>
      </c>
      <c r="BI143" s="17">
        <f t="shared" si="140"/>
        <v>149.6</v>
      </c>
      <c r="BJ143" s="55">
        <v>149.6</v>
      </c>
      <c r="BK143" s="3"/>
    </row>
    <row r="144" spans="1:63" s="1" customFormat="1" ht="15" customHeight="1" x14ac:dyDescent="0.25">
      <c r="A144" s="1">
        <v>2017</v>
      </c>
      <c r="B144" s="1" t="s">
        <v>44</v>
      </c>
      <c r="C144" s="67">
        <f t="shared" si="102"/>
        <v>266.20000000000005</v>
      </c>
      <c r="D144" s="76">
        <v>266.10000000000002</v>
      </c>
      <c r="E144" s="84">
        <f t="shared" si="103"/>
        <v>297.70000000000005</v>
      </c>
      <c r="F144" s="77">
        <v>297.60000000000002</v>
      </c>
      <c r="G144" s="67">
        <f t="shared" ref="G144:I144" si="143">H144+20.5</f>
        <v>178.3</v>
      </c>
      <c r="H144" s="72">
        <v>157.80000000000001</v>
      </c>
      <c r="I144" s="84">
        <f t="shared" si="143"/>
        <v>203.7</v>
      </c>
      <c r="J144" s="73">
        <v>183.2</v>
      </c>
      <c r="K144" s="15">
        <f t="shared" si="106"/>
        <v>160.69999999999999</v>
      </c>
      <c r="L144" s="16">
        <v>160.6</v>
      </c>
      <c r="M144" s="24">
        <f t="shared" si="107"/>
        <v>170.4</v>
      </c>
      <c r="N144" s="18">
        <v>170.3</v>
      </c>
      <c r="O144" s="15">
        <f t="shared" si="108"/>
        <v>130.4</v>
      </c>
      <c r="P144" s="21">
        <v>130.30000000000001</v>
      </c>
      <c r="Q144" s="17">
        <f t="shared" si="109"/>
        <v>134.6</v>
      </c>
      <c r="R144" s="22">
        <v>134.5</v>
      </c>
      <c r="S144" s="23">
        <f t="shared" si="122"/>
        <v>163.39999999999998</v>
      </c>
      <c r="T144" s="21">
        <v>163.19999999999999</v>
      </c>
      <c r="U144" s="17">
        <f t="shared" si="123"/>
        <v>163.39999999999998</v>
      </c>
      <c r="V144" s="22">
        <v>163.19999999999999</v>
      </c>
      <c r="W144" s="23">
        <f t="shared" si="110"/>
        <v>180.6</v>
      </c>
      <c r="X144" s="16">
        <v>180.7</v>
      </c>
      <c r="Y144" s="24">
        <f t="shared" si="111"/>
        <v>186.6</v>
      </c>
      <c r="Z144" s="18">
        <v>186.7</v>
      </c>
      <c r="AA144" s="23">
        <f t="shared" si="124"/>
        <v>168.6</v>
      </c>
      <c r="AB144" s="26">
        <v>168.4</v>
      </c>
      <c r="AC144" s="24">
        <f t="shared" si="125"/>
        <v>168.6</v>
      </c>
      <c r="AD144" s="27">
        <v>168.4</v>
      </c>
      <c r="AE144" s="15">
        <f t="shared" si="126"/>
        <v>241.7</v>
      </c>
      <c r="AF144" s="19">
        <v>241.7</v>
      </c>
      <c r="AG144" s="17">
        <f t="shared" si="127"/>
        <v>252.5</v>
      </c>
      <c r="AH144" s="20">
        <v>252.5</v>
      </c>
      <c r="AI144" s="15">
        <f t="shared" si="128"/>
        <v>270.10000000000002</v>
      </c>
      <c r="AJ144" s="54">
        <v>270</v>
      </c>
      <c r="AK144" s="24">
        <f t="shared" si="129"/>
        <v>270.10000000000002</v>
      </c>
      <c r="AL144" s="55">
        <v>270</v>
      </c>
      <c r="AM144" s="23">
        <f t="shared" si="135"/>
        <v>250.4</v>
      </c>
      <c r="AN144" s="21">
        <v>250.4</v>
      </c>
      <c r="AO144" s="17">
        <f t="shared" si="136"/>
        <v>251.5</v>
      </c>
      <c r="AP144" s="22">
        <v>251.5</v>
      </c>
      <c r="AQ144" s="15">
        <f t="shared" si="114"/>
        <v>166.79999999999998</v>
      </c>
      <c r="AR144" s="16">
        <v>166.7</v>
      </c>
      <c r="AS144" s="17">
        <f t="shared" si="115"/>
        <v>166.79999999999998</v>
      </c>
      <c r="AT144" s="18">
        <v>166.7</v>
      </c>
      <c r="AU144" s="15">
        <f t="shared" ref="AU144:AU160" si="144">AV144</f>
        <v>182.4</v>
      </c>
      <c r="AV144" s="54">
        <v>182.4</v>
      </c>
      <c r="AW144" s="24">
        <f t="shared" ref="AW144:AW160" si="145">AX144</f>
        <v>192</v>
      </c>
      <c r="AX144" s="55">
        <v>192</v>
      </c>
      <c r="AY144" s="23">
        <f t="shared" si="130"/>
        <v>253.2</v>
      </c>
      <c r="AZ144" s="16">
        <v>253.2</v>
      </c>
      <c r="BA144" s="24">
        <f t="shared" si="131"/>
        <v>261</v>
      </c>
      <c r="BB144" s="18">
        <v>261</v>
      </c>
      <c r="BC144" s="23">
        <f t="shared" si="116"/>
        <v>174.5</v>
      </c>
      <c r="BD144" s="21">
        <v>174.6</v>
      </c>
      <c r="BE144" s="99">
        <f t="shared" si="117"/>
        <v>174.5</v>
      </c>
      <c r="BF144" s="22">
        <v>174.6</v>
      </c>
      <c r="BG144" s="80">
        <f>BH144+18</f>
        <v>107.9</v>
      </c>
      <c r="BH144" s="21">
        <v>89.9</v>
      </c>
      <c r="BI144" s="24">
        <f>BJ144+18</f>
        <v>141.5</v>
      </c>
      <c r="BJ144" s="22">
        <v>123.5</v>
      </c>
      <c r="BK144" s="3"/>
    </row>
    <row r="145" spans="1:63" s="1" customFormat="1" ht="15" customHeight="1" x14ac:dyDescent="0.25">
      <c r="A145" s="1">
        <v>2017</v>
      </c>
      <c r="B145" s="1" t="s">
        <v>45</v>
      </c>
      <c r="C145" s="15">
        <f t="shared" si="102"/>
        <v>259.90000000000003</v>
      </c>
      <c r="D145" s="65">
        <v>259.8</v>
      </c>
      <c r="E145" s="99">
        <f t="shared" si="103"/>
        <v>268.3</v>
      </c>
      <c r="F145" s="66">
        <v>268.2</v>
      </c>
      <c r="G145" s="15">
        <f t="shared" si="104"/>
        <v>167.5</v>
      </c>
      <c r="H145" s="24">
        <v>167.5</v>
      </c>
      <c r="I145" s="24">
        <f t="shared" si="105"/>
        <v>175.9</v>
      </c>
      <c r="J145" s="25">
        <v>175.9</v>
      </c>
      <c r="K145" s="15">
        <f t="shared" si="106"/>
        <v>162.79999999999998</v>
      </c>
      <c r="L145" s="16">
        <v>162.69999999999999</v>
      </c>
      <c r="M145" s="24">
        <f t="shared" si="107"/>
        <v>164.7</v>
      </c>
      <c r="N145" s="18">
        <v>164.6</v>
      </c>
      <c r="O145" s="15">
        <f t="shared" si="108"/>
        <v>134.6</v>
      </c>
      <c r="P145" s="21">
        <v>134.5</v>
      </c>
      <c r="Q145" s="17">
        <f t="shared" si="109"/>
        <v>136.69999999999999</v>
      </c>
      <c r="R145" s="22">
        <v>136.6</v>
      </c>
      <c r="S145" s="23">
        <f t="shared" si="122"/>
        <v>173.2</v>
      </c>
      <c r="T145" s="16">
        <v>173</v>
      </c>
      <c r="U145" s="17">
        <f t="shared" si="123"/>
        <v>173.2</v>
      </c>
      <c r="V145" s="18">
        <v>173</v>
      </c>
      <c r="W145" s="23">
        <f t="shared" si="110"/>
        <v>180.4</v>
      </c>
      <c r="X145" s="16">
        <v>180.5</v>
      </c>
      <c r="Y145" s="24">
        <f t="shared" si="111"/>
        <v>184.70000000000002</v>
      </c>
      <c r="Z145" s="18">
        <v>184.8</v>
      </c>
      <c r="AA145" s="23">
        <f t="shared" si="124"/>
        <v>166.7</v>
      </c>
      <c r="AB145" s="26">
        <v>166.5</v>
      </c>
      <c r="AC145" s="24">
        <f t="shared" si="125"/>
        <v>174.89999999999998</v>
      </c>
      <c r="AD145" s="27">
        <v>174.7</v>
      </c>
      <c r="AE145" s="15">
        <f t="shared" si="126"/>
        <v>237.5</v>
      </c>
      <c r="AF145" s="19">
        <v>237.5</v>
      </c>
      <c r="AG145" s="17">
        <f t="shared" si="127"/>
        <v>250.5</v>
      </c>
      <c r="AH145" s="20">
        <v>250.5</v>
      </c>
      <c r="AI145" s="15">
        <f t="shared" si="128"/>
        <v>270.10000000000002</v>
      </c>
      <c r="AJ145" s="54">
        <v>270</v>
      </c>
      <c r="AK145" s="24">
        <f t="shared" si="129"/>
        <v>270.10000000000002</v>
      </c>
      <c r="AL145" s="55">
        <v>270</v>
      </c>
      <c r="AM145" s="23">
        <f t="shared" si="135"/>
        <v>250.4</v>
      </c>
      <c r="AN145" s="21">
        <v>250.4</v>
      </c>
      <c r="AO145" s="17">
        <f t="shared" si="136"/>
        <v>252.4</v>
      </c>
      <c r="AP145" s="22">
        <v>252.4</v>
      </c>
      <c r="AQ145" s="15">
        <f t="shared" si="114"/>
        <v>166.7</v>
      </c>
      <c r="AR145" s="16">
        <v>166.6</v>
      </c>
      <c r="AS145" s="17">
        <f t="shared" si="115"/>
        <v>168.4</v>
      </c>
      <c r="AT145" s="18">
        <v>168.3</v>
      </c>
      <c r="AU145" s="15">
        <f t="shared" si="144"/>
        <v>192</v>
      </c>
      <c r="AV145" s="54">
        <v>192</v>
      </c>
      <c r="AW145" s="24">
        <f t="shared" si="145"/>
        <v>194.1</v>
      </c>
      <c r="AX145" s="55">
        <v>194.1</v>
      </c>
      <c r="AY145" s="23">
        <f t="shared" si="130"/>
        <v>255.3</v>
      </c>
      <c r="AZ145" s="16">
        <v>255.3</v>
      </c>
      <c r="BA145" s="24">
        <f t="shared" si="131"/>
        <v>259.10000000000002</v>
      </c>
      <c r="BB145" s="18">
        <v>259.10000000000002</v>
      </c>
      <c r="BC145" s="23">
        <f t="shared" si="116"/>
        <v>174.3</v>
      </c>
      <c r="BD145" s="21">
        <v>174.4</v>
      </c>
      <c r="BE145" s="99">
        <f t="shared" si="117"/>
        <v>174.3</v>
      </c>
      <c r="BF145" s="22">
        <v>174.4</v>
      </c>
      <c r="BG145" s="15">
        <f>BH145</f>
        <v>133.9</v>
      </c>
      <c r="BH145" s="54">
        <v>133.9</v>
      </c>
      <c r="BI145" s="17">
        <f>BJ145</f>
        <v>139.6</v>
      </c>
      <c r="BJ145" s="55">
        <v>139.6</v>
      </c>
      <c r="BK145" s="3"/>
    </row>
    <row r="146" spans="1:63" s="1" customFormat="1" ht="15" customHeight="1" x14ac:dyDescent="0.25">
      <c r="A146" s="1">
        <v>2017</v>
      </c>
      <c r="B146" s="1" t="s">
        <v>46</v>
      </c>
      <c r="C146" s="15">
        <f t="shared" si="102"/>
        <v>260.10000000000002</v>
      </c>
      <c r="D146" s="65">
        <v>260</v>
      </c>
      <c r="E146" s="99">
        <f t="shared" si="103"/>
        <v>303.8</v>
      </c>
      <c r="F146" s="66">
        <v>303.7</v>
      </c>
      <c r="G146" s="15">
        <f t="shared" si="104"/>
        <v>173.7</v>
      </c>
      <c r="H146" s="24">
        <v>173.7</v>
      </c>
      <c r="I146" s="24">
        <f t="shared" si="105"/>
        <v>177.9</v>
      </c>
      <c r="J146" s="25">
        <v>177.9</v>
      </c>
      <c r="K146" s="15">
        <f t="shared" si="106"/>
        <v>158.79999999999998</v>
      </c>
      <c r="L146" s="16">
        <v>158.69999999999999</v>
      </c>
      <c r="M146" s="24">
        <f t="shared" si="107"/>
        <v>168.7</v>
      </c>
      <c r="N146" s="18">
        <v>168.6</v>
      </c>
      <c r="O146" s="15">
        <f t="shared" si="108"/>
        <v>134.69999999999999</v>
      </c>
      <c r="P146" s="21">
        <v>134.6</v>
      </c>
      <c r="Q146" s="17">
        <f t="shared" si="109"/>
        <v>136.79999999999998</v>
      </c>
      <c r="R146" s="22">
        <v>136.69999999999999</v>
      </c>
      <c r="S146" s="23">
        <f t="shared" si="122"/>
        <v>171.29999999999998</v>
      </c>
      <c r="T146" s="21">
        <v>171.1</v>
      </c>
      <c r="U146" s="17">
        <f t="shared" si="123"/>
        <v>171.29999999999998</v>
      </c>
      <c r="V146" s="22">
        <v>171.1</v>
      </c>
      <c r="W146" s="23">
        <f t="shared" si="110"/>
        <v>178.4</v>
      </c>
      <c r="X146" s="16">
        <v>178.5</v>
      </c>
      <c r="Y146" s="24">
        <f t="shared" si="111"/>
        <v>214.4</v>
      </c>
      <c r="Z146" s="18">
        <v>214.5</v>
      </c>
      <c r="AA146" s="23">
        <f t="shared" si="124"/>
        <v>164.6</v>
      </c>
      <c r="AB146" s="26">
        <v>164.4</v>
      </c>
      <c r="AC146" s="24">
        <f t="shared" si="125"/>
        <v>166.6</v>
      </c>
      <c r="AD146" s="27">
        <v>166.4</v>
      </c>
      <c r="AE146" s="15">
        <f t="shared" si="126"/>
        <v>237.5</v>
      </c>
      <c r="AF146" s="19">
        <v>237.5</v>
      </c>
      <c r="AG146" s="17">
        <f t="shared" si="127"/>
        <v>252.6</v>
      </c>
      <c r="AH146" s="20">
        <v>252.6</v>
      </c>
      <c r="AI146" s="15">
        <f t="shared" si="128"/>
        <v>270</v>
      </c>
      <c r="AJ146" s="54">
        <v>269.89999999999998</v>
      </c>
      <c r="AK146" s="24">
        <f t="shared" si="129"/>
        <v>274.3</v>
      </c>
      <c r="AL146" s="55">
        <v>274.2</v>
      </c>
      <c r="AM146" s="23">
        <f t="shared" si="135"/>
        <v>250.4</v>
      </c>
      <c r="AN146" s="16">
        <v>250.4</v>
      </c>
      <c r="AO146" s="17">
        <f t="shared" si="136"/>
        <v>252.4</v>
      </c>
      <c r="AP146" s="18">
        <v>252.4</v>
      </c>
      <c r="AQ146" s="15">
        <f t="shared" si="114"/>
        <v>166.79999999999998</v>
      </c>
      <c r="AR146" s="16">
        <v>166.7</v>
      </c>
      <c r="AS146" s="17">
        <f t="shared" si="115"/>
        <v>168.6</v>
      </c>
      <c r="AT146" s="18">
        <v>168.5</v>
      </c>
      <c r="AU146" s="15">
        <f t="shared" si="144"/>
        <v>192.2</v>
      </c>
      <c r="AV146" s="54">
        <v>192.2</v>
      </c>
      <c r="AW146" s="24">
        <f t="shared" si="145"/>
        <v>194.1</v>
      </c>
      <c r="AX146" s="55">
        <v>194.1</v>
      </c>
      <c r="AY146" s="23">
        <f t="shared" si="130"/>
        <v>255.3</v>
      </c>
      <c r="AZ146" s="16">
        <v>255.3</v>
      </c>
      <c r="BA146" s="24">
        <f t="shared" si="131"/>
        <v>255.3</v>
      </c>
      <c r="BB146" s="18">
        <v>255.3</v>
      </c>
      <c r="BC146" s="23">
        <f t="shared" si="116"/>
        <v>165.9</v>
      </c>
      <c r="BD146" s="21">
        <v>166</v>
      </c>
      <c r="BE146" s="99">
        <f t="shared" si="117"/>
        <v>174.4</v>
      </c>
      <c r="BF146" s="22">
        <v>174.5</v>
      </c>
      <c r="BG146" s="15">
        <f>BH146</f>
        <v>130.1</v>
      </c>
      <c r="BH146" s="54">
        <v>130.1</v>
      </c>
      <c r="BI146" s="17">
        <f>BJ146</f>
        <v>131.9</v>
      </c>
      <c r="BJ146" s="55">
        <v>131.9</v>
      </c>
      <c r="BK146" s="3"/>
    </row>
    <row r="147" spans="1:63" s="1" customFormat="1" ht="15" customHeight="1" x14ac:dyDescent="0.25">
      <c r="A147" s="1">
        <v>2017</v>
      </c>
      <c r="B147" s="1" t="s">
        <v>47</v>
      </c>
      <c r="C147" s="15">
        <f t="shared" si="102"/>
        <v>253.9</v>
      </c>
      <c r="D147" s="65">
        <v>253.8</v>
      </c>
      <c r="E147" s="99">
        <f t="shared" si="103"/>
        <v>283.10000000000002</v>
      </c>
      <c r="F147" s="66">
        <v>283</v>
      </c>
      <c r="G147" s="15">
        <f t="shared" si="104"/>
        <v>175.9</v>
      </c>
      <c r="H147" s="24">
        <v>175.9</v>
      </c>
      <c r="I147" s="24">
        <f t="shared" si="105"/>
        <v>177.7</v>
      </c>
      <c r="J147" s="25">
        <v>177.7</v>
      </c>
      <c r="K147" s="15">
        <f t="shared" si="106"/>
        <v>160.69999999999999</v>
      </c>
      <c r="L147" s="16">
        <v>160.6</v>
      </c>
      <c r="M147" s="24">
        <f t="shared" si="107"/>
        <v>160.69999999999999</v>
      </c>
      <c r="N147" s="18">
        <v>160.6</v>
      </c>
      <c r="O147" s="15">
        <f t="shared" si="108"/>
        <v>136.69999999999999</v>
      </c>
      <c r="P147" s="21">
        <v>136.6</v>
      </c>
      <c r="Q147" s="17">
        <f t="shared" si="109"/>
        <v>138.9</v>
      </c>
      <c r="R147" s="22">
        <v>138.80000000000001</v>
      </c>
      <c r="S147" s="23">
        <f t="shared" si="122"/>
        <v>161.6</v>
      </c>
      <c r="T147" s="16" t="s">
        <v>314</v>
      </c>
      <c r="U147" s="17">
        <f t="shared" si="123"/>
        <v>163.5</v>
      </c>
      <c r="V147" s="18" t="s">
        <v>297</v>
      </c>
      <c r="W147" s="23">
        <f t="shared" si="110"/>
        <v>158.9</v>
      </c>
      <c r="X147" s="16">
        <v>159</v>
      </c>
      <c r="Y147" s="24">
        <f t="shared" si="111"/>
        <v>186.5</v>
      </c>
      <c r="Z147" s="18">
        <v>186.6</v>
      </c>
      <c r="AA147" s="23">
        <f t="shared" si="124"/>
        <v>158.5</v>
      </c>
      <c r="AB147" s="26">
        <v>158.30000000000001</v>
      </c>
      <c r="AC147" s="24">
        <f t="shared" si="125"/>
        <v>166.7</v>
      </c>
      <c r="AD147" s="27">
        <v>166.5</v>
      </c>
      <c r="AE147" s="15">
        <f t="shared" si="126"/>
        <v>241.8</v>
      </c>
      <c r="AF147" s="19">
        <v>241.8</v>
      </c>
      <c r="AG147" s="17">
        <f t="shared" si="127"/>
        <v>248.1</v>
      </c>
      <c r="AH147" s="20">
        <v>248.1</v>
      </c>
      <c r="AI147" s="15">
        <f t="shared" si="128"/>
        <v>266</v>
      </c>
      <c r="AJ147" s="54" t="s">
        <v>270</v>
      </c>
      <c r="AK147" s="24">
        <f t="shared" si="129"/>
        <v>270</v>
      </c>
      <c r="AL147" s="55" t="s">
        <v>271</v>
      </c>
      <c r="AM147" s="23">
        <f t="shared" si="135"/>
        <v>250.4</v>
      </c>
      <c r="AN147" s="21">
        <v>250.4</v>
      </c>
      <c r="AO147" s="17">
        <f t="shared" si="136"/>
        <v>251.6</v>
      </c>
      <c r="AP147" s="22">
        <v>251.6</v>
      </c>
      <c r="AQ147" s="15">
        <f t="shared" si="114"/>
        <v>166.79999999999998</v>
      </c>
      <c r="AR147" s="16" t="s">
        <v>245</v>
      </c>
      <c r="AS147" s="17">
        <f t="shared" si="115"/>
        <v>168.6</v>
      </c>
      <c r="AT147" s="18" t="s">
        <v>248</v>
      </c>
      <c r="AU147" s="15">
        <f t="shared" si="144"/>
        <v>192</v>
      </c>
      <c r="AV147" s="54">
        <v>192</v>
      </c>
      <c r="AW147" s="24">
        <f t="shared" si="145"/>
        <v>192</v>
      </c>
      <c r="AX147" s="55">
        <v>192</v>
      </c>
      <c r="AY147" s="23">
        <f t="shared" si="130"/>
        <v>253.3</v>
      </c>
      <c r="AZ147" s="16">
        <v>253.3</v>
      </c>
      <c r="BA147" s="24">
        <f t="shared" si="131"/>
        <v>257</v>
      </c>
      <c r="BB147" s="18">
        <v>257</v>
      </c>
      <c r="BC147" s="23">
        <f t="shared" si="116"/>
        <v>179.20000000000002</v>
      </c>
      <c r="BD147" s="21">
        <v>179.3</v>
      </c>
      <c r="BE147" s="99">
        <f t="shared" si="117"/>
        <v>179.20000000000002</v>
      </c>
      <c r="BF147" s="22">
        <v>179.3</v>
      </c>
      <c r="BG147" s="15" t="str">
        <f>BH147</f>
        <v>120.6</v>
      </c>
      <c r="BH147" s="54" t="s">
        <v>256</v>
      </c>
      <c r="BI147" s="17" t="str">
        <f>BJ147</f>
        <v>132</v>
      </c>
      <c r="BJ147" s="55" t="s">
        <v>251</v>
      </c>
      <c r="BK147" s="3"/>
    </row>
    <row r="148" spans="1:63" s="1" customFormat="1" ht="15" customHeight="1" x14ac:dyDescent="0.25">
      <c r="A148" s="1">
        <v>2017</v>
      </c>
      <c r="B148" s="1" t="s">
        <v>48</v>
      </c>
      <c r="C148" s="15">
        <f t="shared" si="102"/>
        <v>259</v>
      </c>
      <c r="D148" s="65">
        <v>258.89999999999998</v>
      </c>
      <c r="E148" s="99">
        <f t="shared" si="103"/>
        <v>285.20000000000005</v>
      </c>
      <c r="F148" s="66">
        <v>285.10000000000002</v>
      </c>
      <c r="G148" s="15">
        <f t="shared" si="104"/>
        <v>175.9</v>
      </c>
      <c r="H148" s="24">
        <v>175.9</v>
      </c>
      <c r="I148" s="24">
        <f t="shared" si="105"/>
        <v>177.9</v>
      </c>
      <c r="J148" s="25">
        <v>177.9</v>
      </c>
      <c r="K148" s="15">
        <f t="shared" si="106"/>
        <v>155.1</v>
      </c>
      <c r="L148" s="16">
        <v>155</v>
      </c>
      <c r="M148" s="24">
        <f t="shared" si="107"/>
        <v>164.7</v>
      </c>
      <c r="N148" s="18">
        <v>164.6</v>
      </c>
      <c r="O148" s="15">
        <f t="shared" si="108"/>
        <v>134.6</v>
      </c>
      <c r="P148" s="21">
        <v>134.5</v>
      </c>
      <c r="Q148" s="17">
        <f t="shared" si="109"/>
        <v>134.6</v>
      </c>
      <c r="R148" s="22">
        <v>134.5</v>
      </c>
      <c r="S148" s="23">
        <f t="shared" si="122"/>
        <v>165.39999999999998</v>
      </c>
      <c r="T148" s="16">
        <v>165.2</v>
      </c>
      <c r="U148" s="17">
        <f t="shared" si="123"/>
        <v>169.29999999999998</v>
      </c>
      <c r="V148" s="18">
        <v>169.1</v>
      </c>
      <c r="W148" s="23">
        <f t="shared" si="110"/>
        <v>186.6</v>
      </c>
      <c r="X148" s="16">
        <v>186.7</v>
      </c>
      <c r="Y148" s="24">
        <f t="shared" si="111"/>
        <v>198.6</v>
      </c>
      <c r="Z148" s="18">
        <v>198.7</v>
      </c>
      <c r="AA148" s="23">
        <f t="shared" si="124"/>
        <v>162.6</v>
      </c>
      <c r="AB148" s="26">
        <v>162.4</v>
      </c>
      <c r="AC148" s="24">
        <f t="shared" si="125"/>
        <v>162.6</v>
      </c>
      <c r="AD148" s="27">
        <v>162.4</v>
      </c>
      <c r="AE148" s="15">
        <f t="shared" si="126"/>
        <v>244</v>
      </c>
      <c r="AF148" s="19">
        <v>244</v>
      </c>
      <c r="AG148" s="17">
        <f t="shared" si="127"/>
        <v>252.5</v>
      </c>
      <c r="AH148" s="20">
        <v>252.5</v>
      </c>
      <c r="AI148" s="15">
        <f t="shared" si="128"/>
        <v>270.3</v>
      </c>
      <c r="AJ148" s="54">
        <v>270.2</v>
      </c>
      <c r="AK148" s="24">
        <f t="shared" si="129"/>
        <v>270.3</v>
      </c>
      <c r="AL148" s="55">
        <v>270.2</v>
      </c>
      <c r="AM148" s="23">
        <f t="shared" si="135"/>
        <v>250.5</v>
      </c>
      <c r="AN148" s="21">
        <v>250.5</v>
      </c>
      <c r="AO148" s="17">
        <f t="shared" si="136"/>
        <v>250.5</v>
      </c>
      <c r="AP148" s="22">
        <v>250.5</v>
      </c>
      <c r="AQ148" s="15">
        <f t="shared" si="114"/>
        <v>166.79999999999998</v>
      </c>
      <c r="AR148" s="16">
        <v>166.7</v>
      </c>
      <c r="AS148" s="17">
        <f t="shared" si="115"/>
        <v>168.5</v>
      </c>
      <c r="AT148" s="18">
        <v>168.4</v>
      </c>
      <c r="AU148" s="15">
        <f t="shared" si="144"/>
        <v>192.1</v>
      </c>
      <c r="AV148" s="54">
        <v>192.1</v>
      </c>
      <c r="AW148" s="24">
        <f t="shared" si="145"/>
        <v>196</v>
      </c>
      <c r="AX148" s="55">
        <v>196</v>
      </c>
      <c r="AY148" s="23">
        <f t="shared" si="130"/>
        <v>255.3</v>
      </c>
      <c r="AZ148" s="16">
        <v>255.3</v>
      </c>
      <c r="BA148" s="24">
        <f t="shared" si="131"/>
        <v>255.3</v>
      </c>
      <c r="BB148" s="18">
        <v>255.3</v>
      </c>
      <c r="BC148" s="23">
        <f t="shared" si="116"/>
        <v>174.5</v>
      </c>
      <c r="BD148" s="21">
        <v>174.6</v>
      </c>
      <c r="BE148" s="99">
        <f t="shared" si="117"/>
        <v>179.3</v>
      </c>
      <c r="BF148" s="22">
        <v>179.4</v>
      </c>
      <c r="BG148" s="15">
        <f>BH148</f>
        <v>120.5</v>
      </c>
      <c r="BH148" s="54">
        <v>120.5</v>
      </c>
      <c r="BI148" s="17">
        <f>BJ148</f>
        <v>137.6</v>
      </c>
      <c r="BJ148" s="55">
        <v>137.6</v>
      </c>
      <c r="BK148" s="3"/>
    </row>
    <row r="149" spans="1:63" s="1" customFormat="1" ht="15" customHeight="1" x14ac:dyDescent="0.25">
      <c r="A149" s="1">
        <v>2017</v>
      </c>
      <c r="B149" s="7" t="s">
        <v>49</v>
      </c>
      <c r="C149" s="67">
        <f t="shared" si="102"/>
        <v>264.3</v>
      </c>
      <c r="D149" s="76">
        <v>264.2</v>
      </c>
      <c r="E149" s="84">
        <f t="shared" si="103"/>
        <v>276.8</v>
      </c>
      <c r="F149" s="77">
        <v>276.7</v>
      </c>
      <c r="G149" s="67">
        <f t="shared" ref="G149:I149" si="146">H149+20.5</f>
        <v>178.5</v>
      </c>
      <c r="H149" s="72">
        <v>158</v>
      </c>
      <c r="I149" s="84">
        <f t="shared" si="146"/>
        <v>199.8</v>
      </c>
      <c r="J149" s="73">
        <v>179.3</v>
      </c>
      <c r="K149" s="67">
        <f t="shared" si="106"/>
        <v>153</v>
      </c>
      <c r="L149" s="68">
        <v>152.9</v>
      </c>
      <c r="M149" s="72">
        <f t="shared" si="107"/>
        <v>174.4</v>
      </c>
      <c r="N149" s="70">
        <v>174.3</v>
      </c>
      <c r="O149" s="67">
        <f t="shared" si="108"/>
        <v>134.6</v>
      </c>
      <c r="P149" s="68">
        <v>134.5</v>
      </c>
      <c r="Q149" s="69">
        <f t="shared" si="109"/>
        <v>136.69999999999999</v>
      </c>
      <c r="R149" s="70">
        <v>136.6</v>
      </c>
      <c r="S149" s="53">
        <f>T149+15.2</f>
        <v>166.1</v>
      </c>
      <c r="T149" s="16">
        <v>150.9</v>
      </c>
      <c r="U149" s="28">
        <f>V149+15.2</f>
        <v>166.7</v>
      </c>
      <c r="V149" s="18">
        <v>151.5</v>
      </c>
      <c r="W149" s="71">
        <f t="shared" si="110"/>
        <v>192.6</v>
      </c>
      <c r="X149" s="68">
        <v>192.7</v>
      </c>
      <c r="Y149" s="72">
        <f t="shared" si="111"/>
        <v>192.6</v>
      </c>
      <c r="Z149" s="70">
        <v>192.7</v>
      </c>
      <c r="AA149" s="71">
        <f t="shared" si="124"/>
        <v>164.6</v>
      </c>
      <c r="AB149" s="72">
        <v>164.4</v>
      </c>
      <c r="AC149" s="72">
        <f t="shared" si="125"/>
        <v>168.6</v>
      </c>
      <c r="AD149" s="73">
        <v>168.4</v>
      </c>
      <c r="AE149" s="67">
        <f t="shared" si="126"/>
        <v>237.7</v>
      </c>
      <c r="AF149" s="74">
        <v>237.7</v>
      </c>
      <c r="AG149" s="69">
        <f t="shared" si="127"/>
        <v>242</v>
      </c>
      <c r="AH149" s="75">
        <v>242</v>
      </c>
      <c r="AI149" s="67">
        <f t="shared" si="128"/>
        <v>270.20000000000005</v>
      </c>
      <c r="AJ149" s="76">
        <v>270.10000000000002</v>
      </c>
      <c r="AK149" s="72">
        <f t="shared" si="129"/>
        <v>270.20000000000005</v>
      </c>
      <c r="AL149" s="77">
        <v>270.10000000000002</v>
      </c>
      <c r="AM149" s="71">
        <f t="shared" si="135"/>
        <v>251.5</v>
      </c>
      <c r="AN149" s="68">
        <v>251.5</v>
      </c>
      <c r="AO149" s="69">
        <f t="shared" si="136"/>
        <v>252.5</v>
      </c>
      <c r="AP149" s="70">
        <v>252.5</v>
      </c>
      <c r="AQ149" s="67">
        <f t="shared" si="114"/>
        <v>168.29999999999998</v>
      </c>
      <c r="AR149" s="68">
        <v>168.2</v>
      </c>
      <c r="AS149" s="69">
        <f t="shared" si="115"/>
        <v>168.29999999999998</v>
      </c>
      <c r="AT149" s="70">
        <v>168.2</v>
      </c>
      <c r="AU149" s="67">
        <f t="shared" si="144"/>
        <v>188.2</v>
      </c>
      <c r="AV149" s="76">
        <v>188.2</v>
      </c>
      <c r="AW149" s="72">
        <f t="shared" si="145"/>
        <v>192.2</v>
      </c>
      <c r="AX149" s="77">
        <v>192.2</v>
      </c>
      <c r="AY149" s="71">
        <f t="shared" si="130"/>
        <v>255.3</v>
      </c>
      <c r="AZ149" s="68">
        <v>255.3</v>
      </c>
      <c r="BA149" s="72">
        <f t="shared" si="131"/>
        <v>257.2</v>
      </c>
      <c r="BB149" s="70">
        <v>257.2</v>
      </c>
      <c r="BC149" s="71">
        <f t="shared" si="116"/>
        <v>161</v>
      </c>
      <c r="BD149" s="68">
        <v>161.1</v>
      </c>
      <c r="BE149" s="69">
        <f t="shared" si="117"/>
        <v>174.3</v>
      </c>
      <c r="BF149" s="70">
        <v>174.4</v>
      </c>
      <c r="BG149" s="67">
        <f t="shared" ref="BG149:BI149" si="147">BH149+18.5</f>
        <v>136.30000000000001</v>
      </c>
      <c r="BH149" s="68">
        <v>117.8</v>
      </c>
      <c r="BI149" s="84">
        <f t="shared" si="147"/>
        <v>174.9</v>
      </c>
      <c r="BJ149" s="70">
        <v>156.4</v>
      </c>
      <c r="BK149" s="3"/>
    </row>
    <row r="150" spans="1:63" s="1" customFormat="1" ht="15" customHeight="1" x14ac:dyDescent="0.25">
      <c r="A150" s="1">
        <v>2017</v>
      </c>
      <c r="B150" s="1" t="s">
        <v>50</v>
      </c>
      <c r="C150" s="15">
        <f t="shared" si="102"/>
        <v>253.9</v>
      </c>
      <c r="D150" s="65">
        <v>253.8</v>
      </c>
      <c r="E150" s="99">
        <f t="shared" si="103"/>
        <v>270.5</v>
      </c>
      <c r="F150" s="66">
        <v>270.39999999999998</v>
      </c>
      <c r="G150" s="15">
        <f t="shared" si="104"/>
        <v>173.8</v>
      </c>
      <c r="H150" s="24">
        <v>173.8</v>
      </c>
      <c r="I150" s="24">
        <f t="shared" si="105"/>
        <v>175.8</v>
      </c>
      <c r="J150" s="25">
        <v>175.8</v>
      </c>
      <c r="K150" s="15">
        <f t="shared" si="106"/>
        <v>159</v>
      </c>
      <c r="L150" s="16">
        <v>158.9</v>
      </c>
      <c r="M150" s="24">
        <f t="shared" si="107"/>
        <v>162.79999999999998</v>
      </c>
      <c r="N150" s="18">
        <v>162.69999999999999</v>
      </c>
      <c r="O150" s="15">
        <f t="shared" si="108"/>
        <v>136.69999999999999</v>
      </c>
      <c r="P150" s="21">
        <v>136.6</v>
      </c>
      <c r="Q150" s="17">
        <f t="shared" si="109"/>
        <v>136.69999999999999</v>
      </c>
      <c r="R150" s="22">
        <v>136.6</v>
      </c>
      <c r="S150" s="23">
        <f t="shared" ref="S150:S155" si="148">T150+0.2</f>
        <v>155.79999999999998</v>
      </c>
      <c r="T150" s="21">
        <v>155.6</v>
      </c>
      <c r="U150" s="17">
        <f t="shared" ref="U150:U155" si="149">V150+0.2</f>
        <v>167.39999999999998</v>
      </c>
      <c r="V150" s="22">
        <v>167.2</v>
      </c>
      <c r="W150" s="23">
        <f t="shared" si="110"/>
        <v>172.4</v>
      </c>
      <c r="X150" s="16">
        <v>172.5</v>
      </c>
      <c r="Y150" s="24">
        <f t="shared" si="111"/>
        <v>184.6</v>
      </c>
      <c r="Z150" s="18">
        <v>184.7</v>
      </c>
      <c r="AA150" s="23">
        <f t="shared" si="124"/>
        <v>166.6</v>
      </c>
      <c r="AB150" s="26">
        <v>166.4</v>
      </c>
      <c r="AC150" s="24">
        <f t="shared" si="125"/>
        <v>168.6</v>
      </c>
      <c r="AD150" s="27">
        <v>168.4</v>
      </c>
      <c r="AE150" s="15">
        <f t="shared" si="126"/>
        <v>245.9</v>
      </c>
      <c r="AF150" s="19">
        <v>245.9</v>
      </c>
      <c r="AG150" s="17">
        <f t="shared" si="127"/>
        <v>252.5</v>
      </c>
      <c r="AH150" s="20">
        <v>252.5</v>
      </c>
      <c r="AI150" s="15">
        <f t="shared" si="128"/>
        <v>270.20000000000005</v>
      </c>
      <c r="AJ150" s="54">
        <v>270.10000000000002</v>
      </c>
      <c r="AK150" s="24">
        <f t="shared" si="129"/>
        <v>270.20000000000005</v>
      </c>
      <c r="AL150" s="55">
        <v>270.10000000000002</v>
      </c>
      <c r="AM150" s="23">
        <f t="shared" si="135"/>
        <v>250.4</v>
      </c>
      <c r="AN150" s="21">
        <v>250.4</v>
      </c>
      <c r="AO150" s="17">
        <f t="shared" si="136"/>
        <v>250.4</v>
      </c>
      <c r="AP150" s="22">
        <v>250.4</v>
      </c>
      <c r="AQ150" s="15">
        <f t="shared" si="114"/>
        <v>166.7</v>
      </c>
      <c r="AR150" s="16">
        <v>166.6</v>
      </c>
      <c r="AS150" s="17">
        <f t="shared" si="115"/>
        <v>166.7</v>
      </c>
      <c r="AT150" s="18">
        <v>166.6</v>
      </c>
      <c r="AU150" s="15">
        <f t="shared" si="144"/>
        <v>186.3</v>
      </c>
      <c r="AV150" s="54">
        <v>186.3</v>
      </c>
      <c r="AW150" s="24">
        <f t="shared" si="145"/>
        <v>190.2</v>
      </c>
      <c r="AX150" s="55">
        <v>190.2</v>
      </c>
      <c r="AY150" s="23">
        <f t="shared" si="130"/>
        <v>255.3</v>
      </c>
      <c r="AZ150" s="16">
        <v>255.3</v>
      </c>
      <c r="BA150" s="24">
        <f t="shared" si="131"/>
        <v>255.3</v>
      </c>
      <c r="BB150" s="18">
        <v>255.3</v>
      </c>
      <c r="BC150" s="23">
        <f t="shared" si="116"/>
        <v>179.4</v>
      </c>
      <c r="BD150" s="21">
        <v>179.5</v>
      </c>
      <c r="BE150" s="99">
        <f t="shared" si="117"/>
        <v>179.4</v>
      </c>
      <c r="BF150" s="22">
        <v>179.5</v>
      </c>
      <c r="BG150" s="15">
        <f t="shared" ref="BG150:BG155" si="150">BH150</f>
        <v>110.8</v>
      </c>
      <c r="BH150" s="54">
        <v>110.8</v>
      </c>
      <c r="BI150" s="17">
        <f t="shared" ref="BI150:BI155" si="151">BJ150</f>
        <v>116.7</v>
      </c>
      <c r="BJ150" s="55">
        <v>116.7</v>
      </c>
      <c r="BK150" s="3"/>
    </row>
    <row r="151" spans="1:63" s="1" customFormat="1" ht="15" customHeight="1" x14ac:dyDescent="0.25">
      <c r="A151" s="1">
        <v>2017</v>
      </c>
      <c r="B151" s="1" t="s">
        <v>51</v>
      </c>
      <c r="C151" s="15">
        <f t="shared" si="102"/>
        <v>253.9</v>
      </c>
      <c r="D151" s="65">
        <v>253.8</v>
      </c>
      <c r="E151" s="99">
        <f t="shared" si="103"/>
        <v>264.20000000000005</v>
      </c>
      <c r="F151" s="66">
        <v>264.10000000000002</v>
      </c>
      <c r="G151" s="15">
        <f t="shared" si="104"/>
        <v>182.2</v>
      </c>
      <c r="H151" s="24">
        <v>182.2</v>
      </c>
      <c r="I151" s="24">
        <f t="shared" si="105"/>
        <v>192.5</v>
      </c>
      <c r="J151" s="25">
        <v>192.5</v>
      </c>
      <c r="K151" s="15">
        <f t="shared" si="106"/>
        <v>151</v>
      </c>
      <c r="L151" s="16">
        <v>150.9</v>
      </c>
      <c r="M151" s="24">
        <f t="shared" si="107"/>
        <v>156.9</v>
      </c>
      <c r="N151" s="18">
        <v>156.80000000000001</v>
      </c>
      <c r="O151" s="15">
        <f t="shared" si="108"/>
        <v>134.6</v>
      </c>
      <c r="P151" s="21">
        <v>134.5</v>
      </c>
      <c r="Q151" s="17">
        <f t="shared" si="109"/>
        <v>134.6</v>
      </c>
      <c r="R151" s="22">
        <v>134.5</v>
      </c>
      <c r="S151" s="23">
        <f t="shared" si="148"/>
        <v>161.6</v>
      </c>
      <c r="T151" s="21">
        <v>161.4</v>
      </c>
      <c r="U151" s="17">
        <f t="shared" si="149"/>
        <v>161.6</v>
      </c>
      <c r="V151" s="22">
        <v>161.4</v>
      </c>
      <c r="W151" s="23">
        <f t="shared" si="110"/>
        <v>170.3</v>
      </c>
      <c r="X151" s="16">
        <v>170.4</v>
      </c>
      <c r="Y151" s="24">
        <f t="shared" si="111"/>
        <v>172.4</v>
      </c>
      <c r="Z151" s="18">
        <v>172.5</v>
      </c>
      <c r="AA151" s="23">
        <f t="shared" si="124"/>
        <v>166.5</v>
      </c>
      <c r="AB151" s="26">
        <v>166.3</v>
      </c>
      <c r="AC151" s="24">
        <f t="shared" si="125"/>
        <v>166.5</v>
      </c>
      <c r="AD151" s="27">
        <v>166.3</v>
      </c>
      <c r="AE151" s="15">
        <f t="shared" si="126"/>
        <v>241.7</v>
      </c>
      <c r="AF151" s="19">
        <v>241.7</v>
      </c>
      <c r="AG151" s="17">
        <f t="shared" si="127"/>
        <v>252.5</v>
      </c>
      <c r="AH151" s="20">
        <v>252.5</v>
      </c>
      <c r="AI151" s="15">
        <f t="shared" si="128"/>
        <v>266.10000000000002</v>
      </c>
      <c r="AJ151" s="54">
        <v>266</v>
      </c>
      <c r="AK151" s="24">
        <f t="shared" si="129"/>
        <v>270.10000000000002</v>
      </c>
      <c r="AL151" s="55">
        <v>270</v>
      </c>
      <c r="AM151" s="23">
        <f t="shared" si="135"/>
        <v>251.4</v>
      </c>
      <c r="AN151" s="21">
        <v>251.4</v>
      </c>
      <c r="AO151" s="17">
        <f t="shared" si="136"/>
        <v>251.4</v>
      </c>
      <c r="AP151" s="22">
        <v>251.4</v>
      </c>
      <c r="AQ151" s="15">
        <f t="shared" si="114"/>
        <v>166.7</v>
      </c>
      <c r="AR151" s="16">
        <v>166.6</v>
      </c>
      <c r="AS151" s="17">
        <f t="shared" si="115"/>
        <v>166.7</v>
      </c>
      <c r="AT151" s="18">
        <v>166.6</v>
      </c>
      <c r="AU151" s="15">
        <f t="shared" si="144"/>
        <v>192</v>
      </c>
      <c r="AV151" s="54">
        <v>192</v>
      </c>
      <c r="AW151" s="24">
        <f t="shared" si="145"/>
        <v>192</v>
      </c>
      <c r="AX151" s="55">
        <v>192</v>
      </c>
      <c r="AY151" s="23">
        <f t="shared" si="130"/>
        <v>255.2</v>
      </c>
      <c r="AZ151" s="16">
        <v>255.2</v>
      </c>
      <c r="BA151" s="24">
        <f t="shared" si="131"/>
        <v>261</v>
      </c>
      <c r="BB151" s="18">
        <v>261</v>
      </c>
      <c r="BC151" s="23">
        <f t="shared" si="116"/>
        <v>174.3</v>
      </c>
      <c r="BD151" s="21">
        <v>174.4</v>
      </c>
      <c r="BE151" s="99">
        <f t="shared" si="117"/>
        <v>174.3</v>
      </c>
      <c r="BF151" s="22">
        <v>174.4</v>
      </c>
      <c r="BG151" s="15">
        <f t="shared" si="150"/>
        <v>112.7</v>
      </c>
      <c r="BH151" s="54">
        <v>112.7</v>
      </c>
      <c r="BI151" s="17">
        <f t="shared" si="151"/>
        <v>134</v>
      </c>
      <c r="BJ151" s="55">
        <v>134</v>
      </c>
      <c r="BK151" s="3"/>
    </row>
    <row r="152" spans="1:63" s="1" customFormat="1" ht="15" customHeight="1" x14ac:dyDescent="0.25">
      <c r="A152" s="1">
        <v>2017</v>
      </c>
      <c r="B152" s="1" t="s">
        <v>52</v>
      </c>
      <c r="C152" s="15">
        <f t="shared" si="102"/>
        <v>260.10000000000002</v>
      </c>
      <c r="D152" s="65">
        <v>260</v>
      </c>
      <c r="E152" s="99">
        <f t="shared" si="103"/>
        <v>270.5</v>
      </c>
      <c r="F152" s="66">
        <v>270.39999999999998</v>
      </c>
      <c r="G152" s="15">
        <f t="shared" si="104"/>
        <v>167.5</v>
      </c>
      <c r="H152" s="24">
        <v>167.5</v>
      </c>
      <c r="I152" s="24">
        <f t="shared" si="105"/>
        <v>176</v>
      </c>
      <c r="J152" s="25">
        <v>176</v>
      </c>
      <c r="K152" s="15">
        <f t="shared" si="106"/>
        <v>145.19999999999999</v>
      </c>
      <c r="L152" s="16">
        <v>145.1</v>
      </c>
      <c r="M152" s="24">
        <f t="shared" si="107"/>
        <v>154.9</v>
      </c>
      <c r="N152" s="18">
        <v>154.80000000000001</v>
      </c>
      <c r="O152" s="15">
        <f t="shared" si="108"/>
        <v>134.69999999999999</v>
      </c>
      <c r="P152" s="21">
        <v>134.6</v>
      </c>
      <c r="Q152" s="17">
        <f t="shared" si="109"/>
        <v>134.69999999999999</v>
      </c>
      <c r="R152" s="22">
        <v>134.6</v>
      </c>
      <c r="S152" s="23">
        <f t="shared" si="148"/>
        <v>155.69999999999999</v>
      </c>
      <c r="T152" s="21">
        <v>155.5</v>
      </c>
      <c r="U152" s="17">
        <f t="shared" si="149"/>
        <v>163.6</v>
      </c>
      <c r="V152" s="22">
        <v>163.4</v>
      </c>
      <c r="W152" s="23">
        <f t="shared" si="110"/>
        <v>170.4</v>
      </c>
      <c r="X152" s="16">
        <v>170.5</v>
      </c>
      <c r="Y152" s="24">
        <f t="shared" si="111"/>
        <v>184.6</v>
      </c>
      <c r="Z152" s="18">
        <v>184.7</v>
      </c>
      <c r="AA152" s="23">
        <f t="shared" si="124"/>
        <v>166.7</v>
      </c>
      <c r="AB152" s="26">
        <v>166.5</v>
      </c>
      <c r="AC152" s="24">
        <f t="shared" si="125"/>
        <v>168.6</v>
      </c>
      <c r="AD152" s="27">
        <v>168.4</v>
      </c>
      <c r="AE152" s="15">
        <f t="shared" si="126"/>
        <v>250.5</v>
      </c>
      <c r="AF152" s="19">
        <v>250.5</v>
      </c>
      <c r="AG152" s="17">
        <f t="shared" si="127"/>
        <v>252.3</v>
      </c>
      <c r="AH152" s="20">
        <v>252.3</v>
      </c>
      <c r="AI152" s="15">
        <f t="shared" si="128"/>
        <v>270.20000000000005</v>
      </c>
      <c r="AJ152" s="54">
        <v>270.10000000000002</v>
      </c>
      <c r="AK152" s="24">
        <f t="shared" si="129"/>
        <v>270.20000000000005</v>
      </c>
      <c r="AL152" s="55">
        <v>270.10000000000002</v>
      </c>
      <c r="AM152" s="23">
        <f t="shared" si="135"/>
        <v>250.5</v>
      </c>
      <c r="AN152" s="21">
        <v>250.5</v>
      </c>
      <c r="AO152" s="17">
        <f t="shared" si="136"/>
        <v>251.5</v>
      </c>
      <c r="AP152" s="22">
        <v>251.5</v>
      </c>
      <c r="AQ152" s="15">
        <f t="shared" si="114"/>
        <v>166.79999999999998</v>
      </c>
      <c r="AR152" s="16">
        <v>166.7</v>
      </c>
      <c r="AS152" s="17">
        <f t="shared" si="115"/>
        <v>166.79999999999998</v>
      </c>
      <c r="AT152" s="18">
        <v>166.7</v>
      </c>
      <c r="AU152" s="15">
        <f t="shared" si="144"/>
        <v>192</v>
      </c>
      <c r="AV152" s="54">
        <v>192</v>
      </c>
      <c r="AW152" s="24">
        <f t="shared" si="145"/>
        <v>209.5</v>
      </c>
      <c r="AX152" s="55">
        <v>209.5</v>
      </c>
      <c r="AY152" s="23">
        <f t="shared" si="130"/>
        <v>255.2</v>
      </c>
      <c r="AZ152" s="16">
        <v>255.2</v>
      </c>
      <c r="BA152" s="24">
        <f t="shared" si="131"/>
        <v>260.89999999999998</v>
      </c>
      <c r="BB152" s="18">
        <v>260.89999999999998</v>
      </c>
      <c r="BC152" s="23">
        <f t="shared" si="116"/>
        <v>174.3</v>
      </c>
      <c r="BD152" s="21">
        <v>174.4</v>
      </c>
      <c r="BE152" s="99">
        <f t="shared" si="117"/>
        <v>174.3</v>
      </c>
      <c r="BF152" s="22">
        <v>174.4</v>
      </c>
      <c r="BG152" s="15">
        <f t="shared" si="150"/>
        <v>120.4</v>
      </c>
      <c r="BH152" s="54">
        <v>120.4</v>
      </c>
      <c r="BI152" s="17">
        <f t="shared" si="151"/>
        <v>133.80000000000001</v>
      </c>
      <c r="BJ152" s="55">
        <v>133.80000000000001</v>
      </c>
      <c r="BK152" s="3"/>
    </row>
    <row r="153" spans="1:63" s="1" customFormat="1" ht="15" customHeight="1" x14ac:dyDescent="0.25">
      <c r="A153" s="1">
        <v>2017</v>
      </c>
      <c r="B153" s="1" t="s">
        <v>53</v>
      </c>
      <c r="C153" s="15">
        <f t="shared" si="102"/>
        <v>264.20000000000005</v>
      </c>
      <c r="D153" s="65">
        <v>264.10000000000002</v>
      </c>
      <c r="E153" s="99">
        <f t="shared" si="103"/>
        <v>270.5</v>
      </c>
      <c r="F153" s="66">
        <v>270.39999999999998</v>
      </c>
      <c r="G153" s="15">
        <f t="shared" si="104"/>
        <v>175.9</v>
      </c>
      <c r="H153" s="24">
        <v>175.9</v>
      </c>
      <c r="I153" s="24">
        <f t="shared" si="105"/>
        <v>177.9</v>
      </c>
      <c r="J153" s="25">
        <v>177.9</v>
      </c>
      <c r="K153" s="15">
        <f t="shared" si="106"/>
        <v>149</v>
      </c>
      <c r="L153" s="16">
        <v>148.9</v>
      </c>
      <c r="M153" s="24">
        <f t="shared" si="107"/>
        <v>149</v>
      </c>
      <c r="N153" s="18">
        <v>148.9</v>
      </c>
      <c r="O153" s="15">
        <f t="shared" si="108"/>
        <v>134.6</v>
      </c>
      <c r="P153" s="21">
        <v>134.5</v>
      </c>
      <c r="Q153" s="17">
        <f t="shared" si="109"/>
        <v>134.6</v>
      </c>
      <c r="R153" s="22">
        <v>134.5</v>
      </c>
      <c r="S153" s="23">
        <f t="shared" si="148"/>
        <v>157.69999999999999</v>
      </c>
      <c r="T153" s="16">
        <v>157.5</v>
      </c>
      <c r="U153" s="17">
        <f t="shared" si="149"/>
        <v>179.1</v>
      </c>
      <c r="V153" s="18">
        <v>178.9</v>
      </c>
      <c r="W153" s="23">
        <f t="shared" si="110"/>
        <v>190.70000000000002</v>
      </c>
      <c r="X153" s="16">
        <v>190.8</v>
      </c>
      <c r="Y153" s="24">
        <f t="shared" si="111"/>
        <v>204.3</v>
      </c>
      <c r="Z153" s="18">
        <v>204.4</v>
      </c>
      <c r="AA153" s="23">
        <f t="shared" si="124"/>
        <v>168.7</v>
      </c>
      <c r="AB153" s="26">
        <v>168.5</v>
      </c>
      <c r="AC153" s="24">
        <f t="shared" si="125"/>
        <v>170.7</v>
      </c>
      <c r="AD153" s="27">
        <v>170.5</v>
      </c>
      <c r="AE153" s="15">
        <f t="shared" si="126"/>
        <v>237.6</v>
      </c>
      <c r="AF153" s="19">
        <v>237.6</v>
      </c>
      <c r="AG153" s="17">
        <f t="shared" si="127"/>
        <v>237.6</v>
      </c>
      <c r="AH153" s="20">
        <v>237.6</v>
      </c>
      <c r="AI153" s="15">
        <f t="shared" si="128"/>
        <v>270.20000000000005</v>
      </c>
      <c r="AJ153" s="54">
        <v>270.10000000000002</v>
      </c>
      <c r="AK153" s="24">
        <f t="shared" si="129"/>
        <v>270.20000000000005</v>
      </c>
      <c r="AL153" s="55">
        <v>270.10000000000002</v>
      </c>
      <c r="AM153" s="23">
        <f t="shared" si="135"/>
        <v>250.4</v>
      </c>
      <c r="AN153" s="21">
        <v>250.4</v>
      </c>
      <c r="AO153" s="17">
        <f t="shared" si="136"/>
        <v>250.4</v>
      </c>
      <c r="AP153" s="22">
        <v>250.4</v>
      </c>
      <c r="AQ153" s="15">
        <f t="shared" si="114"/>
        <v>166.7</v>
      </c>
      <c r="AR153" s="16">
        <v>166.6</v>
      </c>
      <c r="AS153" s="17">
        <f t="shared" si="115"/>
        <v>166.7</v>
      </c>
      <c r="AT153" s="18">
        <v>166.6</v>
      </c>
      <c r="AU153" s="15">
        <f t="shared" si="144"/>
        <v>192</v>
      </c>
      <c r="AV153" s="54">
        <v>192</v>
      </c>
      <c r="AW153" s="24">
        <f t="shared" si="145"/>
        <v>223.2</v>
      </c>
      <c r="AX153" s="55">
        <v>223.2</v>
      </c>
      <c r="AY153" s="23">
        <f t="shared" si="130"/>
        <v>255.3</v>
      </c>
      <c r="AZ153" s="16">
        <v>255.3</v>
      </c>
      <c r="BA153" s="24">
        <f t="shared" si="131"/>
        <v>257.2</v>
      </c>
      <c r="BB153" s="18">
        <v>257.2</v>
      </c>
      <c r="BC153" s="23">
        <f t="shared" si="116"/>
        <v>162</v>
      </c>
      <c r="BD153" s="21">
        <v>162.1</v>
      </c>
      <c r="BE153" s="99">
        <f t="shared" si="117"/>
        <v>162</v>
      </c>
      <c r="BF153" s="22">
        <v>162.1</v>
      </c>
      <c r="BG153" s="15">
        <f t="shared" si="150"/>
        <v>122.5</v>
      </c>
      <c r="BH153" s="54">
        <v>122.5</v>
      </c>
      <c r="BI153" s="17">
        <f t="shared" si="151"/>
        <v>139.6</v>
      </c>
      <c r="BJ153" s="55">
        <v>139.6</v>
      </c>
      <c r="BK153" s="3"/>
    </row>
    <row r="154" spans="1:63" s="1" customFormat="1" ht="15" customHeight="1" x14ac:dyDescent="0.25">
      <c r="A154" s="1">
        <v>2017</v>
      </c>
      <c r="B154" s="1" t="s">
        <v>54</v>
      </c>
      <c r="C154" s="15">
        <f t="shared" si="102"/>
        <v>264.20000000000005</v>
      </c>
      <c r="D154" s="65">
        <v>264.10000000000002</v>
      </c>
      <c r="E154" s="99">
        <f t="shared" si="103"/>
        <v>264.20000000000005</v>
      </c>
      <c r="F154" s="66">
        <v>264.10000000000002</v>
      </c>
      <c r="G154" s="15">
        <f t="shared" si="104"/>
        <v>177.8</v>
      </c>
      <c r="H154" s="24">
        <v>177.8</v>
      </c>
      <c r="I154" s="24">
        <f t="shared" si="105"/>
        <v>192.5</v>
      </c>
      <c r="J154" s="25">
        <v>192.5</v>
      </c>
      <c r="K154" s="15">
        <f t="shared" si="106"/>
        <v>159</v>
      </c>
      <c r="L154" s="16">
        <v>158.9</v>
      </c>
      <c r="M154" s="24">
        <f t="shared" si="107"/>
        <v>160.79999999999998</v>
      </c>
      <c r="N154" s="18">
        <v>160.69999999999999</v>
      </c>
      <c r="O154" s="15">
        <f t="shared" si="108"/>
        <v>136.6</v>
      </c>
      <c r="P154" s="21">
        <v>136.5</v>
      </c>
      <c r="Q154" s="17">
        <f t="shared" si="109"/>
        <v>136.6</v>
      </c>
      <c r="R154" s="22">
        <v>136.5</v>
      </c>
      <c r="S154" s="23">
        <f t="shared" si="148"/>
        <v>155.79999999999998</v>
      </c>
      <c r="T154" s="16">
        <v>155.6</v>
      </c>
      <c r="U154" s="17">
        <f t="shared" si="149"/>
        <v>185</v>
      </c>
      <c r="V154" s="18">
        <v>184.8</v>
      </c>
      <c r="W154" s="23">
        <f t="shared" si="110"/>
        <v>180.5</v>
      </c>
      <c r="X154" s="16">
        <v>180.6</v>
      </c>
      <c r="Y154" s="24">
        <f t="shared" si="111"/>
        <v>188.5</v>
      </c>
      <c r="Z154" s="18">
        <v>188.6</v>
      </c>
      <c r="AA154" s="23">
        <f t="shared" si="124"/>
        <v>158.5</v>
      </c>
      <c r="AB154" s="26">
        <v>158.30000000000001</v>
      </c>
      <c r="AC154" s="24">
        <f t="shared" si="125"/>
        <v>166.7</v>
      </c>
      <c r="AD154" s="27">
        <v>166.5</v>
      </c>
      <c r="AE154" s="15">
        <f t="shared" si="126"/>
        <v>237.5</v>
      </c>
      <c r="AF154" s="19">
        <v>237.5</v>
      </c>
      <c r="AG154" s="17">
        <f t="shared" si="127"/>
        <v>248</v>
      </c>
      <c r="AH154" s="20">
        <v>248</v>
      </c>
      <c r="AI154" s="15">
        <f t="shared" si="128"/>
        <v>270.20000000000005</v>
      </c>
      <c r="AJ154" s="54">
        <v>270.10000000000002</v>
      </c>
      <c r="AK154" s="24">
        <f t="shared" si="129"/>
        <v>270.20000000000005</v>
      </c>
      <c r="AL154" s="55">
        <v>270.10000000000002</v>
      </c>
      <c r="AM154" s="23">
        <f t="shared" si="135"/>
        <v>251.4</v>
      </c>
      <c r="AN154" s="21">
        <v>251.4</v>
      </c>
      <c r="AO154" s="17">
        <f t="shared" si="136"/>
        <v>252.4</v>
      </c>
      <c r="AP154" s="22">
        <v>252.4</v>
      </c>
      <c r="AQ154" s="15">
        <f t="shared" si="114"/>
        <v>168.5</v>
      </c>
      <c r="AR154" s="16">
        <v>168.4</v>
      </c>
      <c r="AS154" s="17">
        <f t="shared" si="115"/>
        <v>168.5</v>
      </c>
      <c r="AT154" s="18">
        <v>168.4</v>
      </c>
      <c r="AU154" s="15">
        <f t="shared" si="144"/>
        <v>188.3</v>
      </c>
      <c r="AV154" s="54">
        <v>188.3</v>
      </c>
      <c r="AW154" s="24">
        <f t="shared" si="145"/>
        <v>190.2</v>
      </c>
      <c r="AX154" s="55">
        <v>190.2</v>
      </c>
      <c r="AY154" s="23">
        <f t="shared" si="130"/>
        <v>259</v>
      </c>
      <c r="AZ154" s="16">
        <v>259</v>
      </c>
      <c r="BA154" s="24">
        <f t="shared" si="131"/>
        <v>261</v>
      </c>
      <c r="BB154" s="18">
        <v>261</v>
      </c>
      <c r="BC154" s="23">
        <f t="shared" si="116"/>
        <v>179.4</v>
      </c>
      <c r="BD154" s="21">
        <v>179.5</v>
      </c>
      <c r="BE154" s="99">
        <f t="shared" si="117"/>
        <v>179.4</v>
      </c>
      <c r="BF154" s="22">
        <v>179.5</v>
      </c>
      <c r="BG154" s="15">
        <f t="shared" si="150"/>
        <v>116.6</v>
      </c>
      <c r="BH154" s="54">
        <v>116.6</v>
      </c>
      <c r="BI154" s="17">
        <f t="shared" si="151"/>
        <v>128</v>
      </c>
      <c r="BJ154" s="55">
        <v>128</v>
      </c>
      <c r="BK154" s="3"/>
    </row>
    <row r="155" spans="1:63" s="1" customFormat="1" ht="15" customHeight="1" x14ac:dyDescent="0.25">
      <c r="A155" s="1">
        <v>2017</v>
      </c>
      <c r="B155" s="1" t="s">
        <v>55</v>
      </c>
      <c r="C155" s="15">
        <f t="shared" si="102"/>
        <v>259.90000000000003</v>
      </c>
      <c r="D155" s="65">
        <v>259.8</v>
      </c>
      <c r="E155" s="99">
        <f t="shared" si="103"/>
        <v>266.20000000000005</v>
      </c>
      <c r="F155" s="66">
        <v>266.10000000000002</v>
      </c>
      <c r="G155" s="15">
        <f t="shared" si="104"/>
        <v>178</v>
      </c>
      <c r="H155" s="24">
        <v>178</v>
      </c>
      <c r="I155" s="24">
        <f t="shared" si="105"/>
        <v>192.6</v>
      </c>
      <c r="J155" s="25">
        <v>192.6</v>
      </c>
      <c r="K155" s="15">
        <f t="shared" si="106"/>
        <v>154.79999999999998</v>
      </c>
      <c r="L155" s="16">
        <v>154.69999999999999</v>
      </c>
      <c r="M155" s="24">
        <f t="shared" si="107"/>
        <v>160.79999999999998</v>
      </c>
      <c r="N155" s="18">
        <v>160.69999999999999</v>
      </c>
      <c r="O155" s="15">
        <f t="shared" si="108"/>
        <v>134.5</v>
      </c>
      <c r="P155" s="21">
        <v>134.4</v>
      </c>
      <c r="Q155" s="17">
        <f t="shared" si="109"/>
        <v>136.6</v>
      </c>
      <c r="R155" s="22">
        <v>136.5</v>
      </c>
      <c r="S155" s="23">
        <f t="shared" si="148"/>
        <v>167.29999999999998</v>
      </c>
      <c r="T155" s="21">
        <v>167.1</v>
      </c>
      <c r="U155" s="17">
        <f t="shared" si="149"/>
        <v>167.29999999999998</v>
      </c>
      <c r="V155" s="22">
        <v>167.1</v>
      </c>
      <c r="W155" s="23">
        <f t="shared" si="110"/>
        <v>172.4</v>
      </c>
      <c r="X155" s="16">
        <v>172.5</v>
      </c>
      <c r="Y155" s="24">
        <f t="shared" si="111"/>
        <v>184.6</v>
      </c>
      <c r="Z155" s="18">
        <v>184.7</v>
      </c>
      <c r="AA155" s="23">
        <f t="shared" si="124"/>
        <v>158.5</v>
      </c>
      <c r="AB155" s="26">
        <v>158.30000000000001</v>
      </c>
      <c r="AC155" s="24">
        <f t="shared" si="125"/>
        <v>164.7</v>
      </c>
      <c r="AD155" s="27">
        <v>164.5</v>
      </c>
      <c r="AE155" s="15">
        <f t="shared" si="126"/>
        <v>237.7</v>
      </c>
      <c r="AF155" s="19">
        <v>237.7</v>
      </c>
      <c r="AG155" s="17">
        <f t="shared" si="127"/>
        <v>250.4</v>
      </c>
      <c r="AH155" s="20">
        <v>250.4</v>
      </c>
      <c r="AI155" s="15">
        <f t="shared" si="128"/>
        <v>270.3</v>
      </c>
      <c r="AJ155" s="54">
        <v>270.2</v>
      </c>
      <c r="AK155" s="24">
        <f t="shared" si="129"/>
        <v>270.3</v>
      </c>
      <c r="AL155" s="55">
        <v>270.2</v>
      </c>
      <c r="AM155" s="23">
        <f t="shared" si="135"/>
        <v>251.4</v>
      </c>
      <c r="AN155" s="21">
        <v>251.4</v>
      </c>
      <c r="AO155" s="17">
        <f t="shared" si="136"/>
        <v>251.4</v>
      </c>
      <c r="AP155" s="22">
        <v>251.4</v>
      </c>
      <c r="AQ155" s="15">
        <f t="shared" si="114"/>
        <v>166.79999999999998</v>
      </c>
      <c r="AR155" s="16">
        <v>166.7</v>
      </c>
      <c r="AS155" s="17">
        <f t="shared" si="115"/>
        <v>168.6</v>
      </c>
      <c r="AT155" s="18">
        <v>168.5</v>
      </c>
      <c r="AU155" s="15">
        <f t="shared" si="144"/>
        <v>192.2</v>
      </c>
      <c r="AV155" s="54">
        <v>192.2</v>
      </c>
      <c r="AW155" s="24">
        <f t="shared" si="145"/>
        <v>221.3</v>
      </c>
      <c r="AX155" s="55">
        <v>221.3</v>
      </c>
      <c r="AY155" s="23">
        <f t="shared" si="130"/>
        <v>255.3</v>
      </c>
      <c r="AZ155" s="16">
        <v>255.3</v>
      </c>
      <c r="BA155" s="24">
        <f t="shared" si="131"/>
        <v>257.2</v>
      </c>
      <c r="BB155" s="18">
        <v>257.2</v>
      </c>
      <c r="BC155" s="23">
        <f t="shared" si="116"/>
        <v>174.20000000000002</v>
      </c>
      <c r="BD155" s="21">
        <v>174.3</v>
      </c>
      <c r="BE155" s="99">
        <f t="shared" si="117"/>
        <v>179.3</v>
      </c>
      <c r="BF155" s="22">
        <v>179.4</v>
      </c>
      <c r="BG155" s="15">
        <f t="shared" si="150"/>
        <v>137.69999999999999</v>
      </c>
      <c r="BH155" s="54">
        <v>137.69999999999999</v>
      </c>
      <c r="BI155" s="17">
        <f t="shared" si="151"/>
        <v>151.4</v>
      </c>
      <c r="BJ155" s="55">
        <v>151.4</v>
      </c>
      <c r="BK155" s="3"/>
    </row>
    <row r="156" spans="1:63" s="1" customFormat="1" ht="15" customHeight="1" x14ac:dyDescent="0.25">
      <c r="A156" s="1">
        <v>2017</v>
      </c>
      <c r="B156" s="1" t="s">
        <v>56</v>
      </c>
      <c r="C156" s="67">
        <f t="shared" si="102"/>
        <v>276.8</v>
      </c>
      <c r="D156" s="76">
        <v>276.7</v>
      </c>
      <c r="E156" s="84">
        <f t="shared" si="103"/>
        <v>297.90000000000003</v>
      </c>
      <c r="F156" s="77">
        <v>297.8</v>
      </c>
      <c r="G156" s="15">
        <f t="shared" si="104"/>
        <v>167.4</v>
      </c>
      <c r="H156" s="24">
        <v>167.4</v>
      </c>
      <c r="I156" s="24">
        <f t="shared" si="105"/>
        <v>175.9</v>
      </c>
      <c r="J156" s="25">
        <v>175.9</v>
      </c>
      <c r="K156" s="15">
        <f t="shared" si="106"/>
        <v>145.19999999999999</v>
      </c>
      <c r="L156" s="16">
        <v>145.1</v>
      </c>
      <c r="M156" s="24">
        <f t="shared" si="107"/>
        <v>155</v>
      </c>
      <c r="N156" s="18">
        <v>154.9</v>
      </c>
      <c r="O156" s="15">
        <f>P156-0.3</f>
        <v>134.6</v>
      </c>
      <c r="P156" s="21">
        <v>134.9</v>
      </c>
      <c r="Q156" s="29">
        <f>R156-0.3</f>
        <v>136.69999999999999</v>
      </c>
      <c r="R156" s="22">
        <v>137</v>
      </c>
      <c r="S156" s="53">
        <f>T156+15.2</f>
        <v>167</v>
      </c>
      <c r="T156" s="16">
        <v>151.80000000000001</v>
      </c>
      <c r="U156" s="28">
        <f>V156+15.2</f>
        <v>171.29999999999998</v>
      </c>
      <c r="V156" s="18">
        <v>156.1</v>
      </c>
      <c r="W156" s="23">
        <f t="shared" si="110"/>
        <v>168.5</v>
      </c>
      <c r="X156" s="16">
        <v>168.6</v>
      </c>
      <c r="Y156" s="24">
        <f t="shared" si="111"/>
        <v>178.3</v>
      </c>
      <c r="Z156" s="18">
        <v>178.4</v>
      </c>
      <c r="AA156" s="23">
        <f t="shared" si="124"/>
        <v>129.89999999999998</v>
      </c>
      <c r="AB156" s="26">
        <v>129.69999999999999</v>
      </c>
      <c r="AC156" s="24">
        <f t="shared" si="125"/>
        <v>168.5</v>
      </c>
      <c r="AD156" s="27">
        <v>168.3</v>
      </c>
      <c r="AE156" s="15">
        <f t="shared" si="126"/>
        <v>250.4</v>
      </c>
      <c r="AF156" s="19">
        <v>250.4</v>
      </c>
      <c r="AG156" s="17">
        <f t="shared" si="127"/>
        <v>250.4</v>
      </c>
      <c r="AH156" s="20">
        <v>250.4</v>
      </c>
      <c r="AI156" s="15">
        <f t="shared" si="128"/>
        <v>270.20000000000005</v>
      </c>
      <c r="AJ156" s="54">
        <v>270.10000000000002</v>
      </c>
      <c r="AK156" s="24">
        <f t="shared" si="129"/>
        <v>270.20000000000005</v>
      </c>
      <c r="AL156" s="55">
        <v>270.10000000000002</v>
      </c>
      <c r="AM156" s="23">
        <f t="shared" si="135"/>
        <v>250.4</v>
      </c>
      <c r="AN156" s="16">
        <v>250.4</v>
      </c>
      <c r="AO156" s="17">
        <f t="shared" si="136"/>
        <v>252.4</v>
      </c>
      <c r="AP156" s="18">
        <v>252.4</v>
      </c>
      <c r="AQ156" s="15">
        <f t="shared" si="114"/>
        <v>166.79999999999998</v>
      </c>
      <c r="AR156" s="16">
        <v>166.7</v>
      </c>
      <c r="AS156" s="17">
        <f t="shared" si="115"/>
        <v>166.79999999999998</v>
      </c>
      <c r="AT156" s="18">
        <v>166.7</v>
      </c>
      <c r="AU156" s="15">
        <f t="shared" si="144"/>
        <v>184.2</v>
      </c>
      <c r="AV156" s="54">
        <v>184.2</v>
      </c>
      <c r="AW156" s="24">
        <f t="shared" si="145"/>
        <v>201.8</v>
      </c>
      <c r="AX156" s="55">
        <v>201.8</v>
      </c>
      <c r="AY156" s="23">
        <f t="shared" si="130"/>
        <v>257.10000000000002</v>
      </c>
      <c r="AZ156" s="16">
        <v>257.10000000000002</v>
      </c>
      <c r="BA156" s="24">
        <f t="shared" si="131"/>
        <v>257.10000000000002</v>
      </c>
      <c r="BB156" s="18">
        <v>257.10000000000002</v>
      </c>
      <c r="BC156" s="23">
        <f t="shared" si="116"/>
        <v>174.4</v>
      </c>
      <c r="BD156" s="21">
        <v>174.5</v>
      </c>
      <c r="BE156" s="99">
        <f t="shared" si="117"/>
        <v>174.4</v>
      </c>
      <c r="BF156" s="22">
        <v>174.5</v>
      </c>
      <c r="BG156" s="67">
        <f t="shared" ref="BG156:BI156" si="152">BH156+18.5</f>
        <v>149.69999999999999</v>
      </c>
      <c r="BH156" s="68">
        <v>131.19999999999999</v>
      </c>
      <c r="BI156" s="84">
        <f t="shared" si="152"/>
        <v>155.4</v>
      </c>
      <c r="BJ156" s="70">
        <v>136.9</v>
      </c>
      <c r="BK156" s="3"/>
    </row>
    <row r="157" spans="1:63" s="1" customFormat="1" ht="15" customHeight="1" x14ac:dyDescent="0.25">
      <c r="A157" s="1">
        <v>2017</v>
      </c>
      <c r="B157" s="1" t="s">
        <v>57</v>
      </c>
      <c r="C157" s="15">
        <f t="shared" si="102"/>
        <v>291.5</v>
      </c>
      <c r="D157" s="65">
        <v>291.39999999999998</v>
      </c>
      <c r="E157" s="99">
        <f t="shared" si="103"/>
        <v>291.5</v>
      </c>
      <c r="F157" s="66">
        <v>291.39999999999998</v>
      </c>
      <c r="G157" s="15" t="str">
        <f t="shared" si="104"/>
        <v>175.8</v>
      </c>
      <c r="H157" s="24" t="s">
        <v>262</v>
      </c>
      <c r="I157" s="24" t="str">
        <f t="shared" si="105"/>
        <v>177.9</v>
      </c>
      <c r="J157" s="25" t="s">
        <v>264</v>
      </c>
      <c r="K157" s="15">
        <f t="shared" si="106"/>
        <v>156</v>
      </c>
      <c r="L157" s="16" t="s">
        <v>273</v>
      </c>
      <c r="M157" s="24">
        <f t="shared" si="107"/>
        <v>157</v>
      </c>
      <c r="N157" s="18" t="s">
        <v>274</v>
      </c>
      <c r="O157" s="15">
        <f t="shared" ref="O157:O175" si="153">P157+0.1</f>
        <v>134.6</v>
      </c>
      <c r="P157" s="21">
        <v>134.5</v>
      </c>
      <c r="Q157" s="17">
        <f t="shared" ref="Q157:Q175" si="154">R157+0.1</f>
        <v>136.69999999999999</v>
      </c>
      <c r="R157" s="22">
        <v>136.6</v>
      </c>
      <c r="S157" s="23">
        <f>T157+0.2</f>
        <v>175.2</v>
      </c>
      <c r="T157" s="21">
        <v>175</v>
      </c>
      <c r="U157" s="17">
        <f>V157+0.2</f>
        <v>175.2</v>
      </c>
      <c r="V157" s="22">
        <v>175</v>
      </c>
      <c r="W157" s="23">
        <f t="shared" si="110"/>
        <v>186.6</v>
      </c>
      <c r="X157" s="16">
        <v>186.7</v>
      </c>
      <c r="Y157" s="24">
        <f t="shared" si="111"/>
        <v>192.6</v>
      </c>
      <c r="Z157" s="18">
        <v>192.7</v>
      </c>
      <c r="AA157" s="23">
        <f t="shared" si="124"/>
        <v>166.5</v>
      </c>
      <c r="AB157" s="26">
        <v>166.3</v>
      </c>
      <c r="AC157" s="24">
        <f t="shared" si="125"/>
        <v>166.5</v>
      </c>
      <c r="AD157" s="27">
        <v>166.3</v>
      </c>
      <c r="AE157" s="15" t="str">
        <f t="shared" si="126"/>
        <v>241.7</v>
      </c>
      <c r="AF157" s="19" t="s">
        <v>242</v>
      </c>
      <c r="AG157" s="17" t="str">
        <f t="shared" si="127"/>
        <v>250.3</v>
      </c>
      <c r="AH157" s="20" t="s">
        <v>243</v>
      </c>
      <c r="AI157" s="15">
        <f t="shared" si="128"/>
        <v>270.20000000000005</v>
      </c>
      <c r="AJ157" s="54">
        <v>270.10000000000002</v>
      </c>
      <c r="AK157" s="24">
        <f t="shared" si="129"/>
        <v>274.3</v>
      </c>
      <c r="AL157" s="55">
        <v>274.2</v>
      </c>
      <c r="AM157" s="23">
        <f t="shared" si="135"/>
        <v>250.5</v>
      </c>
      <c r="AN157" s="21">
        <v>250.5</v>
      </c>
      <c r="AO157" s="17">
        <f t="shared" si="136"/>
        <v>250.5</v>
      </c>
      <c r="AP157" s="22">
        <v>250.5</v>
      </c>
      <c r="AQ157" s="15">
        <f t="shared" si="114"/>
        <v>166.7</v>
      </c>
      <c r="AR157" s="16">
        <v>166.6</v>
      </c>
      <c r="AS157" s="17">
        <f t="shared" si="115"/>
        <v>166.7</v>
      </c>
      <c r="AT157" s="18">
        <v>166.6</v>
      </c>
      <c r="AU157" s="15">
        <f t="shared" si="144"/>
        <v>217.4</v>
      </c>
      <c r="AV157" s="54">
        <v>217.4</v>
      </c>
      <c r="AW157" s="24">
        <f t="shared" si="145"/>
        <v>217.4</v>
      </c>
      <c r="AX157" s="55">
        <v>217.4</v>
      </c>
      <c r="AY157" s="23">
        <f t="shared" si="130"/>
        <v>255.3</v>
      </c>
      <c r="AZ157" s="16">
        <v>255.3</v>
      </c>
      <c r="BA157" s="24">
        <f t="shared" si="131"/>
        <v>257.2</v>
      </c>
      <c r="BB157" s="18">
        <v>257.2</v>
      </c>
      <c r="BC157" s="23">
        <f t="shared" si="116"/>
        <v>164.1</v>
      </c>
      <c r="BD157" s="21">
        <v>164.2</v>
      </c>
      <c r="BE157" s="99">
        <f t="shared" si="117"/>
        <v>179.4</v>
      </c>
      <c r="BF157" s="22">
        <v>179.5</v>
      </c>
      <c r="BG157" s="80">
        <f>BH157+18</f>
        <v>119.9</v>
      </c>
      <c r="BH157" s="21">
        <v>101.9</v>
      </c>
      <c r="BI157" s="24">
        <f>BJ157+18</f>
        <v>141.30000000000001</v>
      </c>
      <c r="BJ157" s="22">
        <v>123.3</v>
      </c>
      <c r="BK157" s="3"/>
    </row>
    <row r="158" spans="1:63" s="1" customFormat="1" ht="15" customHeight="1" x14ac:dyDescent="0.25">
      <c r="A158" s="1">
        <v>2017</v>
      </c>
      <c r="B158" s="1" t="s">
        <v>58</v>
      </c>
      <c r="C158" s="15">
        <f t="shared" si="102"/>
        <v>264.20000000000005</v>
      </c>
      <c r="D158" s="65">
        <v>264.10000000000002</v>
      </c>
      <c r="E158" s="99">
        <f t="shared" si="103"/>
        <v>268.40000000000003</v>
      </c>
      <c r="F158" s="66">
        <v>268.3</v>
      </c>
      <c r="G158" s="15">
        <f t="shared" si="104"/>
        <v>173.8</v>
      </c>
      <c r="H158" s="24">
        <v>173.8</v>
      </c>
      <c r="I158" s="24">
        <f t="shared" si="105"/>
        <v>175.9</v>
      </c>
      <c r="J158" s="25">
        <v>175.9</v>
      </c>
      <c r="K158" s="15">
        <f t="shared" si="106"/>
        <v>154.9</v>
      </c>
      <c r="L158" s="16">
        <v>154.80000000000001</v>
      </c>
      <c r="M158" s="24">
        <f t="shared" si="107"/>
        <v>158.9</v>
      </c>
      <c r="N158" s="18">
        <v>158.80000000000001</v>
      </c>
      <c r="O158" s="15">
        <f t="shared" si="153"/>
        <v>134.6</v>
      </c>
      <c r="P158" s="21">
        <v>134.5</v>
      </c>
      <c r="Q158" s="17">
        <f t="shared" si="154"/>
        <v>134.6</v>
      </c>
      <c r="R158" s="22">
        <v>134.5</v>
      </c>
      <c r="S158" s="23">
        <f>T158+0.2</f>
        <v>167.39999999999998</v>
      </c>
      <c r="T158" s="21">
        <v>167.2</v>
      </c>
      <c r="U158" s="17">
        <f>V158+0.2</f>
        <v>167.39999999999998</v>
      </c>
      <c r="V158" s="22">
        <v>167.2</v>
      </c>
      <c r="W158" s="23">
        <f t="shared" si="110"/>
        <v>172.4</v>
      </c>
      <c r="X158" s="16">
        <v>172.5</v>
      </c>
      <c r="Y158" s="24">
        <f t="shared" si="111"/>
        <v>204.20000000000002</v>
      </c>
      <c r="Z158" s="18">
        <v>204.3</v>
      </c>
      <c r="AA158" s="23">
        <f t="shared" si="124"/>
        <v>154.29999999999998</v>
      </c>
      <c r="AB158" s="26">
        <v>154.1</v>
      </c>
      <c r="AC158" s="24">
        <f t="shared" si="125"/>
        <v>166.6</v>
      </c>
      <c r="AD158" s="27">
        <v>166.4</v>
      </c>
      <c r="AE158" s="15">
        <f t="shared" si="126"/>
        <v>241.8</v>
      </c>
      <c r="AF158" s="19">
        <v>241.8</v>
      </c>
      <c r="AG158" s="17">
        <f t="shared" si="127"/>
        <v>252.4</v>
      </c>
      <c r="AH158" s="20">
        <v>252.4</v>
      </c>
      <c r="AI158" s="15">
        <f t="shared" si="128"/>
        <v>266.10000000000002</v>
      </c>
      <c r="AJ158" s="54">
        <v>266</v>
      </c>
      <c r="AK158" s="24">
        <f t="shared" si="129"/>
        <v>270.3</v>
      </c>
      <c r="AL158" s="55">
        <v>270.2</v>
      </c>
      <c r="AM158" s="23">
        <f t="shared" si="135"/>
        <v>250.5</v>
      </c>
      <c r="AN158" s="21">
        <v>250.5</v>
      </c>
      <c r="AO158" s="17">
        <f t="shared" si="136"/>
        <v>251.5</v>
      </c>
      <c r="AP158" s="22">
        <v>251.5</v>
      </c>
      <c r="AQ158" s="15">
        <f t="shared" si="114"/>
        <v>166.6</v>
      </c>
      <c r="AR158" s="16">
        <v>166.5</v>
      </c>
      <c r="AS158" s="17">
        <f t="shared" si="115"/>
        <v>168.5</v>
      </c>
      <c r="AT158" s="18">
        <v>168.4</v>
      </c>
      <c r="AU158" s="15">
        <f t="shared" si="144"/>
        <v>192</v>
      </c>
      <c r="AV158" s="54">
        <v>192</v>
      </c>
      <c r="AW158" s="24">
        <f t="shared" si="145"/>
        <v>196</v>
      </c>
      <c r="AX158" s="55">
        <v>196</v>
      </c>
      <c r="AY158" s="23">
        <f t="shared" si="130"/>
        <v>255.3</v>
      </c>
      <c r="AZ158" s="16">
        <v>255.3</v>
      </c>
      <c r="BA158" s="24">
        <f t="shared" si="131"/>
        <v>259.10000000000002</v>
      </c>
      <c r="BB158" s="18">
        <v>259.10000000000002</v>
      </c>
      <c r="BC158" s="23">
        <f t="shared" si="116"/>
        <v>174.4</v>
      </c>
      <c r="BD158" s="21">
        <v>174.5</v>
      </c>
      <c r="BE158" s="99">
        <f t="shared" si="117"/>
        <v>174.4</v>
      </c>
      <c r="BF158" s="22">
        <v>174.5</v>
      </c>
      <c r="BG158" s="80">
        <f>BH158+18</f>
        <v>106.1</v>
      </c>
      <c r="BH158" s="21">
        <v>88.1</v>
      </c>
      <c r="BI158" s="24">
        <f>BJ158+18</f>
        <v>153</v>
      </c>
      <c r="BJ158" s="22">
        <v>135</v>
      </c>
      <c r="BK158" s="3"/>
    </row>
    <row r="159" spans="1:63" s="1" customFormat="1" ht="15" customHeight="1" x14ac:dyDescent="0.25">
      <c r="A159" s="1">
        <v>2017</v>
      </c>
      <c r="B159" s="1" t="s">
        <v>59</v>
      </c>
      <c r="C159" s="15">
        <f t="shared" si="102"/>
        <v>264.40000000000003</v>
      </c>
      <c r="D159" s="65">
        <v>264.3</v>
      </c>
      <c r="E159" s="99">
        <f t="shared" si="103"/>
        <v>281</v>
      </c>
      <c r="F159" s="66">
        <v>280.89999999999998</v>
      </c>
      <c r="G159" s="15">
        <f t="shared" si="104"/>
        <v>190.5</v>
      </c>
      <c r="H159" s="24">
        <v>190.5</v>
      </c>
      <c r="I159" s="24">
        <f t="shared" si="105"/>
        <v>192.6</v>
      </c>
      <c r="J159" s="25">
        <v>192.6</v>
      </c>
      <c r="K159" s="15">
        <f t="shared" si="106"/>
        <v>143.19999999999999</v>
      </c>
      <c r="L159" s="16">
        <v>143.1</v>
      </c>
      <c r="M159" s="24">
        <f t="shared" si="107"/>
        <v>156.9</v>
      </c>
      <c r="N159" s="18">
        <v>156.80000000000001</v>
      </c>
      <c r="O159" s="15">
        <f t="shared" si="153"/>
        <v>134.6</v>
      </c>
      <c r="P159" s="21">
        <v>134.5</v>
      </c>
      <c r="Q159" s="17">
        <f t="shared" si="154"/>
        <v>134.6</v>
      </c>
      <c r="R159" s="22">
        <v>134.5</v>
      </c>
      <c r="S159" s="23">
        <f>T159+0.2</f>
        <v>173.29999999999998</v>
      </c>
      <c r="T159" s="21">
        <v>173.1</v>
      </c>
      <c r="U159" s="17">
        <f>V159+0.2</f>
        <v>177.1</v>
      </c>
      <c r="V159" s="22">
        <v>176.9</v>
      </c>
      <c r="W159" s="23">
        <f t="shared" si="110"/>
        <v>178.4</v>
      </c>
      <c r="X159" s="16">
        <v>178.5</v>
      </c>
      <c r="Y159" s="24">
        <f t="shared" si="111"/>
        <v>192.6</v>
      </c>
      <c r="Z159" s="18">
        <v>192.7</v>
      </c>
      <c r="AA159" s="23">
        <f t="shared" si="124"/>
        <v>164.6</v>
      </c>
      <c r="AB159" s="26">
        <v>164.4</v>
      </c>
      <c r="AC159" s="24">
        <f t="shared" si="125"/>
        <v>164.6</v>
      </c>
      <c r="AD159" s="27">
        <v>164.4</v>
      </c>
      <c r="AE159" s="15">
        <f t="shared" si="126"/>
        <v>237.7</v>
      </c>
      <c r="AF159" s="19">
        <v>237.7</v>
      </c>
      <c r="AG159" s="17">
        <f t="shared" si="127"/>
        <v>248.1</v>
      </c>
      <c r="AH159" s="20">
        <v>248.1</v>
      </c>
      <c r="AI159" s="15">
        <f t="shared" si="128"/>
        <v>270.3</v>
      </c>
      <c r="AJ159" s="54">
        <v>270.2</v>
      </c>
      <c r="AK159" s="24">
        <f t="shared" si="129"/>
        <v>270.3</v>
      </c>
      <c r="AL159" s="55">
        <v>270.2</v>
      </c>
      <c r="AM159" s="23">
        <f t="shared" si="135"/>
        <v>250.4</v>
      </c>
      <c r="AN159" s="21">
        <v>250.4</v>
      </c>
      <c r="AO159" s="17">
        <f t="shared" si="136"/>
        <v>251.5</v>
      </c>
      <c r="AP159" s="22">
        <v>251.5</v>
      </c>
      <c r="AQ159" s="15">
        <f t="shared" si="114"/>
        <v>166.79999999999998</v>
      </c>
      <c r="AR159" s="16">
        <v>166.7</v>
      </c>
      <c r="AS159" s="17">
        <f t="shared" si="115"/>
        <v>166.79999999999998</v>
      </c>
      <c r="AT159" s="18">
        <v>166.7</v>
      </c>
      <c r="AU159" s="15">
        <f t="shared" si="144"/>
        <v>192</v>
      </c>
      <c r="AV159" s="54">
        <v>192</v>
      </c>
      <c r="AW159" s="24">
        <f t="shared" si="145"/>
        <v>194.1</v>
      </c>
      <c r="AX159" s="55">
        <v>194.1</v>
      </c>
      <c r="AY159" s="23">
        <f t="shared" si="130"/>
        <v>257.2</v>
      </c>
      <c r="AZ159" s="16">
        <v>257.2</v>
      </c>
      <c r="BA159" s="24">
        <f t="shared" si="131"/>
        <v>261</v>
      </c>
      <c r="BB159" s="18">
        <v>261</v>
      </c>
      <c r="BC159" s="23">
        <f t="shared" si="116"/>
        <v>174.3</v>
      </c>
      <c r="BD159" s="21">
        <v>174.4</v>
      </c>
      <c r="BE159" s="99">
        <f t="shared" si="117"/>
        <v>174.3</v>
      </c>
      <c r="BF159" s="22">
        <v>174.4</v>
      </c>
      <c r="BG159" s="80">
        <f>BH159+18</f>
        <v>115.9</v>
      </c>
      <c r="BH159" s="21">
        <v>97.9</v>
      </c>
      <c r="BI159" s="24">
        <f>BJ159+18</f>
        <v>135.80000000000001</v>
      </c>
      <c r="BJ159" s="22">
        <v>117.8</v>
      </c>
      <c r="BK159" s="3"/>
    </row>
    <row r="160" spans="1:63" s="1" customFormat="1" ht="15" customHeight="1" x14ac:dyDescent="0.25">
      <c r="A160" s="1">
        <v>2017</v>
      </c>
      <c r="B160" s="1" t="s">
        <v>60</v>
      </c>
      <c r="C160" s="15">
        <f t="shared" si="102"/>
        <v>266.3</v>
      </c>
      <c r="D160" s="65">
        <v>266.2</v>
      </c>
      <c r="E160" s="99">
        <f t="shared" si="103"/>
        <v>266.3</v>
      </c>
      <c r="F160" s="66">
        <v>266.2</v>
      </c>
      <c r="G160" s="15">
        <f t="shared" si="104"/>
        <v>188.3</v>
      </c>
      <c r="H160" s="24">
        <v>188.3</v>
      </c>
      <c r="I160" s="24">
        <f t="shared" si="105"/>
        <v>190.5</v>
      </c>
      <c r="J160" s="25">
        <v>190.5</v>
      </c>
      <c r="K160" s="15">
        <f t="shared" si="106"/>
        <v>156.9</v>
      </c>
      <c r="L160" s="16">
        <v>156.80000000000001</v>
      </c>
      <c r="M160" s="24">
        <f t="shared" si="107"/>
        <v>176.29999999999998</v>
      </c>
      <c r="N160" s="18">
        <v>176.2</v>
      </c>
      <c r="O160" s="15">
        <f t="shared" si="153"/>
        <v>134.69999999999999</v>
      </c>
      <c r="P160" s="21">
        <v>134.6</v>
      </c>
      <c r="Q160" s="17">
        <f t="shared" si="154"/>
        <v>136.79999999999998</v>
      </c>
      <c r="R160" s="22">
        <v>136.69999999999999</v>
      </c>
      <c r="S160" s="23">
        <f>T160+0.2</f>
        <v>163.69999999999999</v>
      </c>
      <c r="T160" s="21">
        <v>163.5</v>
      </c>
      <c r="U160" s="17">
        <f>V160+0.2</f>
        <v>173.29999999999998</v>
      </c>
      <c r="V160" s="22">
        <v>173.1</v>
      </c>
      <c r="W160" s="23">
        <f t="shared" si="110"/>
        <v>168.5</v>
      </c>
      <c r="X160" s="16">
        <v>168.6</v>
      </c>
      <c r="Y160" s="24">
        <f t="shared" si="111"/>
        <v>184.6</v>
      </c>
      <c r="Z160" s="18">
        <v>184.7</v>
      </c>
      <c r="AA160" s="23">
        <f t="shared" si="124"/>
        <v>166.7</v>
      </c>
      <c r="AB160" s="26">
        <v>166.5</v>
      </c>
      <c r="AC160" s="24">
        <f t="shared" si="125"/>
        <v>168.7</v>
      </c>
      <c r="AD160" s="27">
        <v>168.5</v>
      </c>
      <c r="AE160" s="15">
        <f t="shared" si="126"/>
        <v>237.6</v>
      </c>
      <c r="AF160" s="19">
        <v>237.6</v>
      </c>
      <c r="AG160" s="17">
        <f t="shared" si="127"/>
        <v>248.1</v>
      </c>
      <c r="AH160" s="20">
        <v>248.1</v>
      </c>
      <c r="AI160" s="15">
        <f t="shared" si="128"/>
        <v>262</v>
      </c>
      <c r="AJ160" s="54">
        <v>261.89999999999998</v>
      </c>
      <c r="AK160" s="24">
        <f t="shared" si="129"/>
        <v>270.3</v>
      </c>
      <c r="AL160" s="55">
        <v>270.2</v>
      </c>
      <c r="AM160" s="23">
        <f t="shared" si="135"/>
        <v>250.4</v>
      </c>
      <c r="AN160" s="21">
        <v>250.4</v>
      </c>
      <c r="AO160" s="17">
        <f t="shared" si="136"/>
        <v>250.4</v>
      </c>
      <c r="AP160" s="22">
        <v>250.4</v>
      </c>
      <c r="AQ160" s="15">
        <f t="shared" si="114"/>
        <v>166.79999999999998</v>
      </c>
      <c r="AR160" s="16">
        <v>166.7</v>
      </c>
      <c r="AS160" s="17">
        <f t="shared" si="115"/>
        <v>166.79999999999998</v>
      </c>
      <c r="AT160" s="18">
        <v>166.7</v>
      </c>
      <c r="AU160" s="15">
        <f t="shared" si="144"/>
        <v>196.1</v>
      </c>
      <c r="AV160" s="54">
        <v>196.1</v>
      </c>
      <c r="AW160" s="24">
        <f t="shared" si="145"/>
        <v>201.9</v>
      </c>
      <c r="AX160" s="55">
        <v>201.9</v>
      </c>
      <c r="AY160" s="23">
        <f t="shared" si="130"/>
        <v>253.3</v>
      </c>
      <c r="AZ160" s="16">
        <v>253.3</v>
      </c>
      <c r="BA160" s="24">
        <f t="shared" si="131"/>
        <v>255.3</v>
      </c>
      <c r="BB160" s="18">
        <v>255.3</v>
      </c>
      <c r="BC160" s="23">
        <f t="shared" si="116"/>
        <v>179.3</v>
      </c>
      <c r="BD160" s="21">
        <v>179.4</v>
      </c>
      <c r="BE160" s="99">
        <f t="shared" si="117"/>
        <v>179.3</v>
      </c>
      <c r="BF160" s="22">
        <v>179.4</v>
      </c>
      <c r="BG160" s="80">
        <f>BH160+18</f>
        <v>113.9</v>
      </c>
      <c r="BH160" s="21">
        <v>95.9</v>
      </c>
      <c r="BI160" s="24">
        <f>BJ160+18</f>
        <v>135.80000000000001</v>
      </c>
      <c r="BJ160" s="22">
        <v>117.8</v>
      </c>
      <c r="BK160" s="3"/>
    </row>
    <row r="161" spans="1:63" ht="15" customHeight="1" x14ac:dyDescent="0.25">
      <c r="A161" s="47">
        <v>2017</v>
      </c>
      <c r="B161" s="48" t="s">
        <v>77</v>
      </c>
      <c r="C161" s="15">
        <f t="shared" si="102"/>
        <v>262</v>
      </c>
      <c r="D161" s="54">
        <v>261.89999999999998</v>
      </c>
      <c r="E161" s="24">
        <f t="shared" si="103"/>
        <v>299.70000000000005</v>
      </c>
      <c r="F161" s="55">
        <v>299.60000000000002</v>
      </c>
      <c r="G161" s="67" t="str">
        <f t="shared" si="104"/>
        <v>173.8</v>
      </c>
      <c r="H161" s="72" t="s">
        <v>345</v>
      </c>
      <c r="I161" s="72" t="str">
        <f t="shared" si="105"/>
        <v>175.8</v>
      </c>
      <c r="J161" s="73" t="s">
        <v>262</v>
      </c>
      <c r="K161" s="15">
        <f t="shared" si="106"/>
        <v>156.9</v>
      </c>
      <c r="L161" s="16">
        <v>156.80000000000001</v>
      </c>
      <c r="M161" s="24">
        <f t="shared" si="107"/>
        <v>176.4</v>
      </c>
      <c r="N161" s="18">
        <v>176.3</v>
      </c>
      <c r="O161" s="67">
        <f t="shared" si="153"/>
        <v>134.6</v>
      </c>
      <c r="P161" s="68">
        <v>134.5</v>
      </c>
      <c r="Q161" s="72">
        <f t="shared" si="154"/>
        <v>136.6</v>
      </c>
      <c r="R161" s="70">
        <v>136.5</v>
      </c>
      <c r="S161" s="67">
        <f>T161+0.1</f>
        <v>155.6</v>
      </c>
      <c r="T161" s="68">
        <v>155.5</v>
      </c>
      <c r="U161" s="72">
        <f>V161+0.1</f>
        <v>169.29999999999998</v>
      </c>
      <c r="V161" s="70">
        <v>169.2</v>
      </c>
      <c r="W161" s="67">
        <f t="shared" si="110"/>
        <v>186.8</v>
      </c>
      <c r="X161" s="68">
        <v>186.9</v>
      </c>
      <c r="Y161" s="72">
        <f t="shared" si="111"/>
        <v>212.3</v>
      </c>
      <c r="Z161" s="70">
        <v>212.4</v>
      </c>
      <c r="AA161" s="67">
        <f>AB161+0.1</f>
        <v>156.29999999999998</v>
      </c>
      <c r="AB161" s="72">
        <v>156.19999999999999</v>
      </c>
      <c r="AC161" s="72">
        <f>AD161+0.1</f>
        <v>166.6</v>
      </c>
      <c r="AD161" s="73">
        <v>166.5</v>
      </c>
      <c r="AE161" s="67">
        <f>AF161+0.1</f>
        <v>248.2</v>
      </c>
      <c r="AF161" s="74">
        <v>248.1</v>
      </c>
      <c r="AG161" s="72">
        <f>AH161+0.1</f>
        <v>256.70000000000005</v>
      </c>
      <c r="AH161" s="75">
        <v>256.60000000000002</v>
      </c>
      <c r="AI161" s="67">
        <f>AJ161+0.7</f>
        <v>270.09999999999997</v>
      </c>
      <c r="AJ161" s="68">
        <v>269.39999999999998</v>
      </c>
      <c r="AK161" s="72">
        <f>AL161+0.7</f>
        <v>270.09999999999997</v>
      </c>
      <c r="AL161" s="70">
        <v>269.39999999999998</v>
      </c>
      <c r="AM161" s="67">
        <f t="shared" si="135"/>
        <v>250.4</v>
      </c>
      <c r="AN161" s="68">
        <v>250.4</v>
      </c>
      <c r="AO161" s="72">
        <f t="shared" si="136"/>
        <v>251.4</v>
      </c>
      <c r="AP161" s="70">
        <v>251.4</v>
      </c>
      <c r="AQ161" s="67">
        <f t="shared" si="114"/>
        <v>166.79999999999998</v>
      </c>
      <c r="AR161" s="68">
        <v>166.7</v>
      </c>
      <c r="AS161" s="72">
        <f t="shared" si="115"/>
        <v>166.79999999999998</v>
      </c>
      <c r="AT161" s="70">
        <v>166.7</v>
      </c>
      <c r="AU161" s="67">
        <f>AV161+0.1</f>
        <v>192.1</v>
      </c>
      <c r="AV161" s="76">
        <v>192</v>
      </c>
      <c r="AW161" s="72">
        <f>AX161+0.1</f>
        <v>192.1</v>
      </c>
      <c r="AX161" s="77">
        <v>192</v>
      </c>
      <c r="AY161" s="15">
        <f>AZ161-0.1</f>
        <v>255.3</v>
      </c>
      <c r="AZ161" s="16">
        <v>255.4</v>
      </c>
      <c r="BA161" s="24">
        <f>BB161-0.1</f>
        <v>260.89999999999998</v>
      </c>
      <c r="BB161" s="18">
        <v>261</v>
      </c>
      <c r="BC161" s="67">
        <f t="shared" si="116"/>
        <v>174.3</v>
      </c>
      <c r="BD161" s="68">
        <v>174.4</v>
      </c>
      <c r="BE161" s="72">
        <f t="shared" si="117"/>
        <v>179.3</v>
      </c>
      <c r="BF161" s="70">
        <v>179.4</v>
      </c>
      <c r="BG161" s="67">
        <f>BH161</f>
        <v>130</v>
      </c>
      <c r="BH161" s="76">
        <v>130</v>
      </c>
      <c r="BI161" s="72">
        <f>BJ161</f>
        <v>141.6</v>
      </c>
      <c r="BJ161" s="77">
        <v>141.6</v>
      </c>
    </row>
    <row r="162" spans="1:63" s="1" customFormat="1" ht="15" customHeight="1" x14ac:dyDescent="0.25">
      <c r="A162" s="1">
        <v>2017</v>
      </c>
      <c r="B162" s="1" t="s">
        <v>92</v>
      </c>
      <c r="C162" s="15">
        <f>D162-17.6</f>
        <v>256.89999999999998</v>
      </c>
      <c r="D162" s="54" t="s">
        <v>432</v>
      </c>
      <c r="E162" s="29">
        <f>F162-17.6</f>
        <v>256.89999999999998</v>
      </c>
      <c r="F162" s="55" t="s">
        <v>432</v>
      </c>
      <c r="G162" s="15">
        <f>H162+0.1</f>
        <v>173.9</v>
      </c>
      <c r="H162" s="24" t="s">
        <v>345</v>
      </c>
      <c r="I162" s="29">
        <f>J162+0.1</f>
        <v>173.9</v>
      </c>
      <c r="J162" s="25" t="s">
        <v>345</v>
      </c>
      <c r="K162" s="15">
        <f t="shared" si="106"/>
        <v>156.79999999999998</v>
      </c>
      <c r="L162" s="16" t="s">
        <v>433</v>
      </c>
      <c r="M162" s="29">
        <f t="shared" si="107"/>
        <v>160.79999999999998</v>
      </c>
      <c r="N162" s="18" t="s">
        <v>434</v>
      </c>
      <c r="O162" s="15">
        <f t="shared" si="153"/>
        <v>134.6</v>
      </c>
      <c r="P162" s="16" t="s">
        <v>330</v>
      </c>
      <c r="Q162" s="29">
        <f t="shared" si="154"/>
        <v>134.6</v>
      </c>
      <c r="R162" s="18" t="s">
        <v>330</v>
      </c>
      <c r="S162" s="15">
        <f>T162+0.1</f>
        <v>163.5</v>
      </c>
      <c r="T162" s="16" t="s">
        <v>435</v>
      </c>
      <c r="U162" s="29">
        <f>V162+0.1</f>
        <v>163.5</v>
      </c>
      <c r="V162" s="18" t="s">
        <v>435</v>
      </c>
      <c r="W162" s="15">
        <f>X162-0.2</f>
        <v>189.3</v>
      </c>
      <c r="X162" s="16" t="s">
        <v>436</v>
      </c>
      <c r="Y162" s="29">
        <f>Z162-0.2</f>
        <v>190.3</v>
      </c>
      <c r="Z162" s="18" t="s">
        <v>437</v>
      </c>
      <c r="AA162" s="15">
        <f>AB162+0.4</f>
        <v>164.4</v>
      </c>
      <c r="AB162" s="16" t="s">
        <v>438</v>
      </c>
      <c r="AC162" s="29">
        <f>AD162+0.4</f>
        <v>170.5</v>
      </c>
      <c r="AD162" s="18" t="s">
        <v>439</v>
      </c>
      <c r="AE162" s="15" t="str">
        <f>AF162</f>
        <v>239.5</v>
      </c>
      <c r="AF162" s="60" t="s">
        <v>343</v>
      </c>
      <c r="AG162" s="29" t="str">
        <f>AH162</f>
        <v>252.4</v>
      </c>
      <c r="AH162" s="61" t="s">
        <v>440</v>
      </c>
      <c r="AI162" s="15">
        <f>AJ162-0.3</f>
        <v>270.09999999999997</v>
      </c>
      <c r="AJ162" s="65">
        <v>270.39999999999998</v>
      </c>
      <c r="AK162" s="29">
        <f>AL162-0.3</f>
        <v>270.09999999999997</v>
      </c>
      <c r="AL162" s="66">
        <v>270.39999999999998</v>
      </c>
      <c r="AM162" s="15" t="str">
        <f t="shared" si="135"/>
        <v>250.5</v>
      </c>
      <c r="AN162" s="16" t="s">
        <v>355</v>
      </c>
      <c r="AO162" s="29" t="str">
        <f t="shared" si="136"/>
        <v>250.5</v>
      </c>
      <c r="AP162" s="18" t="s">
        <v>355</v>
      </c>
      <c r="AQ162" s="15">
        <f t="shared" si="114"/>
        <v>166.6</v>
      </c>
      <c r="AR162" s="16" t="s">
        <v>244</v>
      </c>
      <c r="AS162" s="29">
        <f t="shared" si="115"/>
        <v>168.5</v>
      </c>
      <c r="AT162" s="18" t="s">
        <v>247</v>
      </c>
      <c r="AU162" s="15">
        <f>AV162+0.2</f>
        <v>192.39999999999998</v>
      </c>
      <c r="AV162" s="54" t="s">
        <v>356</v>
      </c>
      <c r="AW162" s="29">
        <f>AX162+0.2</f>
        <v>196.2</v>
      </c>
      <c r="AX162" s="55" t="s">
        <v>441</v>
      </c>
      <c r="AY162" s="15" t="str">
        <f>AZ162</f>
        <v>249.4</v>
      </c>
      <c r="AZ162" s="16" t="s">
        <v>402</v>
      </c>
      <c r="BA162" s="29" t="str">
        <f>BB162</f>
        <v>257.1</v>
      </c>
      <c r="BB162" s="18" t="s">
        <v>442</v>
      </c>
      <c r="BC162" s="15">
        <f>BD162</f>
        <v>179.5</v>
      </c>
      <c r="BD162" s="16">
        <v>179.5</v>
      </c>
      <c r="BE162" s="29" t="str">
        <f>BF162</f>
        <v>179.5</v>
      </c>
      <c r="BF162" s="18" t="s">
        <v>249</v>
      </c>
      <c r="BG162" s="15">
        <f>BH162+0.8</f>
        <v>124.39999999999999</v>
      </c>
      <c r="BH162" s="16" t="s">
        <v>443</v>
      </c>
      <c r="BI162" s="29">
        <f>BJ162+0.8</f>
        <v>143.60000000000002</v>
      </c>
      <c r="BJ162" s="18">
        <v>142.80000000000001</v>
      </c>
      <c r="BK162" s="3"/>
    </row>
    <row r="163" spans="1:63" ht="15" customHeight="1" x14ac:dyDescent="0.25">
      <c r="A163" s="47">
        <v>2017</v>
      </c>
      <c r="B163" s="47" t="s">
        <v>78</v>
      </c>
      <c r="C163" s="67">
        <f>D163+0.1</f>
        <v>280.20000000000005</v>
      </c>
      <c r="D163" s="76">
        <v>280.10000000000002</v>
      </c>
      <c r="E163" s="72">
        <f>F163+0.1</f>
        <v>281</v>
      </c>
      <c r="F163" s="77">
        <v>280.89999999999998</v>
      </c>
      <c r="G163" s="67" t="str">
        <f>H163</f>
        <v>171.7</v>
      </c>
      <c r="H163" s="72" t="s">
        <v>350</v>
      </c>
      <c r="I163" s="72" t="str">
        <f>J163</f>
        <v>182</v>
      </c>
      <c r="J163" s="73" t="s">
        <v>351</v>
      </c>
      <c r="K163" s="67">
        <f t="shared" si="106"/>
        <v>150.79999999999998</v>
      </c>
      <c r="L163" s="68" t="s">
        <v>352</v>
      </c>
      <c r="M163" s="72">
        <f t="shared" si="107"/>
        <v>152.79999999999998</v>
      </c>
      <c r="N163" s="70" t="s">
        <v>353</v>
      </c>
      <c r="O163" s="67">
        <f t="shared" si="153"/>
        <v>134.6</v>
      </c>
      <c r="P163" s="68" t="s">
        <v>330</v>
      </c>
      <c r="Q163" s="72">
        <f t="shared" si="154"/>
        <v>138.79999999999998</v>
      </c>
      <c r="R163" s="70" t="s">
        <v>347</v>
      </c>
      <c r="S163" s="67">
        <f>T163+0.1</f>
        <v>165.4</v>
      </c>
      <c r="T163" s="68">
        <v>165.3</v>
      </c>
      <c r="U163" s="72">
        <f>V163+0.1</f>
        <v>165.4</v>
      </c>
      <c r="V163" s="70">
        <v>165.3</v>
      </c>
      <c r="W163" s="67">
        <f>X163-0.1</f>
        <v>180.70000000000002</v>
      </c>
      <c r="X163" s="68" t="s">
        <v>354</v>
      </c>
      <c r="Y163" s="72">
        <f>Z163-0.1</f>
        <v>198.70000000000002</v>
      </c>
      <c r="Z163" s="70" t="s">
        <v>308</v>
      </c>
      <c r="AA163" s="67">
        <f>AB163+0.1</f>
        <v>164.4</v>
      </c>
      <c r="AB163" s="72">
        <v>164.3</v>
      </c>
      <c r="AC163" s="72">
        <f>AD163+0.1</f>
        <v>166.29999999999998</v>
      </c>
      <c r="AD163" s="73">
        <v>166.2</v>
      </c>
      <c r="AE163" s="67">
        <f>AF163+0.1</f>
        <v>237.79999999999998</v>
      </c>
      <c r="AF163" s="74" t="s">
        <v>323</v>
      </c>
      <c r="AG163" s="72">
        <f>AH163+0.1</f>
        <v>250.6</v>
      </c>
      <c r="AH163" s="75" t="s">
        <v>355</v>
      </c>
      <c r="AI163" s="67">
        <f>AJ163+0.7</f>
        <v>266.2</v>
      </c>
      <c r="AJ163" s="68">
        <v>265.5</v>
      </c>
      <c r="AK163" s="72">
        <f>AL163+0.7</f>
        <v>270.09999999999997</v>
      </c>
      <c r="AL163" s="70">
        <v>269.39999999999998</v>
      </c>
      <c r="AM163" s="67">
        <f t="shared" si="135"/>
        <v>246.3</v>
      </c>
      <c r="AN163" s="68">
        <v>246.3</v>
      </c>
      <c r="AO163" s="72">
        <f t="shared" si="136"/>
        <v>250.4</v>
      </c>
      <c r="AP163" s="70">
        <v>250.4</v>
      </c>
      <c r="AQ163" s="67">
        <f t="shared" si="114"/>
        <v>166.9</v>
      </c>
      <c r="AR163" s="68">
        <v>166.8</v>
      </c>
      <c r="AS163" s="72">
        <f t="shared" si="115"/>
        <v>168.6</v>
      </c>
      <c r="AT163" s="70">
        <v>168.5</v>
      </c>
      <c r="AU163" s="67">
        <f>AV163+0.1</f>
        <v>192.29999999999998</v>
      </c>
      <c r="AV163" s="76" t="s">
        <v>356</v>
      </c>
      <c r="AW163" s="72">
        <f>AX163+0.1</f>
        <v>192.29999999999998</v>
      </c>
      <c r="AX163" s="77" t="s">
        <v>356</v>
      </c>
      <c r="AY163" s="67">
        <f>AZ163-0.1</f>
        <v>255.3</v>
      </c>
      <c r="AZ163" s="68">
        <v>255.4</v>
      </c>
      <c r="BA163" s="72">
        <f>BB163-0.1</f>
        <v>255.3</v>
      </c>
      <c r="BB163" s="70">
        <v>255.4</v>
      </c>
      <c r="BC163" s="67">
        <f>BD163-0.1</f>
        <v>174.4</v>
      </c>
      <c r="BD163" s="68">
        <v>174.5</v>
      </c>
      <c r="BE163" s="72">
        <f>BF163-0.1</f>
        <v>179.4</v>
      </c>
      <c r="BF163" s="70">
        <v>179.5</v>
      </c>
      <c r="BG163" s="67">
        <f>BH163</f>
        <v>120.4</v>
      </c>
      <c r="BH163" s="76">
        <v>120.4</v>
      </c>
      <c r="BI163" s="72">
        <f>BJ163</f>
        <v>133.80000000000001</v>
      </c>
      <c r="BJ163" s="77">
        <v>133.80000000000001</v>
      </c>
    </row>
    <row r="164" spans="1:63" ht="15" customHeight="1" x14ac:dyDescent="0.25">
      <c r="A164" s="47">
        <v>2017</v>
      </c>
      <c r="B164" s="47" t="s">
        <v>79</v>
      </c>
      <c r="C164" s="53">
        <f>D164+0.1</f>
        <v>254</v>
      </c>
      <c r="D164" s="54">
        <v>253.9</v>
      </c>
      <c r="E164" s="24">
        <f>F164+0.1</f>
        <v>270.40000000000003</v>
      </c>
      <c r="F164" s="55">
        <v>270.3</v>
      </c>
      <c r="G164" s="53" t="str">
        <f>H164</f>
        <v>173.8</v>
      </c>
      <c r="H164" s="24" t="s">
        <v>345</v>
      </c>
      <c r="I164" s="24" t="str">
        <f>J164</f>
        <v>175.9</v>
      </c>
      <c r="J164" s="25" t="s">
        <v>328</v>
      </c>
      <c r="K164" s="53">
        <f t="shared" si="106"/>
        <v>148.69999999999999</v>
      </c>
      <c r="L164" s="16">
        <v>148.6</v>
      </c>
      <c r="M164" s="24">
        <f t="shared" si="107"/>
        <v>160.79999999999998</v>
      </c>
      <c r="N164" s="18">
        <v>160.69999999999999</v>
      </c>
      <c r="O164" s="53">
        <f t="shared" si="153"/>
        <v>134.6</v>
      </c>
      <c r="P164" s="16">
        <v>134.5</v>
      </c>
      <c r="Q164" s="24">
        <f t="shared" si="154"/>
        <v>136.69999999999999</v>
      </c>
      <c r="R164" s="18">
        <v>136.6</v>
      </c>
      <c r="S164" s="53">
        <f>T164+15.2</f>
        <v>171.2</v>
      </c>
      <c r="T164" s="16">
        <v>156</v>
      </c>
      <c r="U164" s="28">
        <f>V164+15.2</f>
        <v>171.2</v>
      </c>
      <c r="V164" s="18">
        <v>156</v>
      </c>
      <c r="W164" s="53">
        <f>X164-0.1</f>
        <v>184.70000000000002</v>
      </c>
      <c r="X164" s="16">
        <v>184.8</v>
      </c>
      <c r="Y164" s="24">
        <f>Z164-0.1</f>
        <v>186.9</v>
      </c>
      <c r="Z164" s="18">
        <v>187</v>
      </c>
      <c r="AA164" s="53">
        <f>AB164+0.1</f>
        <v>164.7</v>
      </c>
      <c r="AB164" s="24">
        <v>164.6</v>
      </c>
      <c r="AC164" s="24">
        <f>AD164+0.1</f>
        <v>166.6</v>
      </c>
      <c r="AD164" s="25">
        <v>166.5</v>
      </c>
      <c r="AE164" s="53">
        <f>AF164+0.1</f>
        <v>250.6</v>
      </c>
      <c r="AF164" s="19">
        <v>250.5</v>
      </c>
      <c r="AG164" s="24">
        <f>AH164+0.1</f>
        <v>252.5</v>
      </c>
      <c r="AH164" s="20">
        <v>252.4</v>
      </c>
      <c r="AI164" s="53">
        <f>AJ164+0.7</f>
        <v>266.09999999999997</v>
      </c>
      <c r="AJ164" s="16">
        <v>265.39999999999998</v>
      </c>
      <c r="AK164" s="24">
        <f>AL164+0.7</f>
        <v>270.3</v>
      </c>
      <c r="AL164" s="18">
        <v>269.60000000000002</v>
      </c>
      <c r="AM164" s="53">
        <f t="shared" si="135"/>
        <v>251.5</v>
      </c>
      <c r="AN164" s="16">
        <v>251.5</v>
      </c>
      <c r="AO164" s="24">
        <f t="shared" si="136"/>
        <v>252.5</v>
      </c>
      <c r="AP164" s="18">
        <v>252.5</v>
      </c>
      <c r="AQ164" s="53">
        <f t="shared" si="114"/>
        <v>166.9</v>
      </c>
      <c r="AR164" s="16">
        <v>166.8</v>
      </c>
      <c r="AS164" s="24">
        <f t="shared" si="115"/>
        <v>166.9</v>
      </c>
      <c r="AT164" s="18">
        <v>166.8</v>
      </c>
      <c r="AU164" s="53">
        <f>AV164+0.1</f>
        <v>184.5</v>
      </c>
      <c r="AV164" s="54">
        <v>184.4</v>
      </c>
      <c r="AW164" s="24">
        <f>AX164+0.1</f>
        <v>211.5</v>
      </c>
      <c r="AX164" s="55">
        <v>211.4</v>
      </c>
      <c r="AY164" s="53">
        <f>AZ164-0.1</f>
        <v>255.3</v>
      </c>
      <c r="AZ164" s="16">
        <v>255.4</v>
      </c>
      <c r="BA164" s="24">
        <f>BB164-0.1</f>
        <v>257.29999999999995</v>
      </c>
      <c r="BB164" s="18">
        <v>257.39999999999998</v>
      </c>
      <c r="BC164" s="53">
        <f>BD164-0.1</f>
        <v>174.3</v>
      </c>
      <c r="BD164" s="16">
        <v>174.4</v>
      </c>
      <c r="BE164" s="24">
        <f>BF164-0.1</f>
        <v>174.3</v>
      </c>
      <c r="BF164" s="18">
        <v>174.4</v>
      </c>
      <c r="BG164" s="53">
        <f>BH164</f>
        <v>133.80000000000001</v>
      </c>
      <c r="BH164" s="54">
        <v>133.80000000000001</v>
      </c>
      <c r="BI164" s="24">
        <f>BJ164</f>
        <v>141.5</v>
      </c>
      <c r="BJ164" s="55">
        <v>141.5</v>
      </c>
    </row>
    <row r="165" spans="1:63" ht="15" customHeight="1" x14ac:dyDescent="0.25">
      <c r="A165" s="47">
        <v>2017</v>
      </c>
      <c r="B165" s="47" t="s">
        <v>80</v>
      </c>
      <c r="C165" s="53">
        <f>D165+0.1</f>
        <v>266.3</v>
      </c>
      <c r="D165" s="54">
        <v>266.2</v>
      </c>
      <c r="E165" s="24">
        <f>F165+0.1</f>
        <v>276.8</v>
      </c>
      <c r="F165" s="55">
        <v>276.7</v>
      </c>
      <c r="G165" s="53" t="str">
        <f>H165</f>
        <v>177.9</v>
      </c>
      <c r="H165" s="24" t="s">
        <v>264</v>
      </c>
      <c r="I165" s="24" t="str">
        <f>J165</f>
        <v>188.3</v>
      </c>
      <c r="J165" s="25" t="s">
        <v>338</v>
      </c>
      <c r="K165" s="53">
        <f t="shared" si="106"/>
        <v>161.29999999999998</v>
      </c>
      <c r="L165" s="16" t="s">
        <v>357</v>
      </c>
      <c r="M165" s="24">
        <f t="shared" si="107"/>
        <v>162.79999999999998</v>
      </c>
      <c r="N165" s="18" t="s">
        <v>272</v>
      </c>
      <c r="O165" s="53">
        <f t="shared" si="153"/>
        <v>134.6</v>
      </c>
      <c r="P165" s="16" t="s">
        <v>330</v>
      </c>
      <c r="Q165" s="24">
        <f t="shared" si="154"/>
        <v>138.79999999999998</v>
      </c>
      <c r="R165" s="18" t="s">
        <v>347</v>
      </c>
      <c r="S165" s="53">
        <f>T165+0.1</f>
        <v>167.4</v>
      </c>
      <c r="T165" s="16">
        <v>167.3</v>
      </c>
      <c r="U165" s="24">
        <f>V165+0.1</f>
        <v>171.29999999999998</v>
      </c>
      <c r="V165" s="18">
        <v>171.2</v>
      </c>
      <c r="W165" s="53">
        <f>X165-0.1</f>
        <v>176.70000000000002</v>
      </c>
      <c r="X165" s="16" t="s">
        <v>358</v>
      </c>
      <c r="Y165" s="24">
        <f>Z165-0.1</f>
        <v>186.8</v>
      </c>
      <c r="Z165" s="18" t="s">
        <v>359</v>
      </c>
      <c r="AA165" s="53">
        <f>AB165+0.1</f>
        <v>152.4</v>
      </c>
      <c r="AB165" s="24">
        <v>152.30000000000001</v>
      </c>
      <c r="AC165" s="24">
        <f>AD165+0.1</f>
        <v>166.6</v>
      </c>
      <c r="AD165" s="25">
        <v>166.5</v>
      </c>
      <c r="AE165" s="53">
        <f>AF165+0.1</f>
        <v>237.79999999999998</v>
      </c>
      <c r="AF165" s="19" t="s">
        <v>323</v>
      </c>
      <c r="AG165" s="24">
        <f>AH165+0.1</f>
        <v>244.2</v>
      </c>
      <c r="AH165" s="20" t="s">
        <v>360</v>
      </c>
      <c r="AI165" s="53">
        <f>AJ165+0.7</f>
        <v>270.2</v>
      </c>
      <c r="AJ165" s="16">
        <v>269.5</v>
      </c>
      <c r="AK165" s="24">
        <f>AL165+0.7</f>
        <v>270.2</v>
      </c>
      <c r="AL165" s="18">
        <v>269.5</v>
      </c>
      <c r="AM165" s="53">
        <f t="shared" si="135"/>
        <v>250.5</v>
      </c>
      <c r="AN165" s="16">
        <v>250.5</v>
      </c>
      <c r="AO165" s="24">
        <f t="shared" si="136"/>
        <v>252.5</v>
      </c>
      <c r="AP165" s="18">
        <v>252.5</v>
      </c>
      <c r="AQ165" s="53">
        <f t="shared" si="114"/>
        <v>166.79999999999998</v>
      </c>
      <c r="AR165" s="16">
        <v>166.7</v>
      </c>
      <c r="AS165" s="24">
        <f t="shared" si="115"/>
        <v>168.6</v>
      </c>
      <c r="AT165" s="18">
        <v>168.5</v>
      </c>
      <c r="AU165" s="15">
        <f>AV165-0.2</f>
        <v>192</v>
      </c>
      <c r="AV165" s="65">
        <v>192.2</v>
      </c>
      <c r="AW165" s="29">
        <f>AX165-0.2</f>
        <v>192</v>
      </c>
      <c r="AX165" s="66">
        <v>192.2</v>
      </c>
      <c r="AY165" s="53">
        <f>AZ165-0.1</f>
        <v>249.4</v>
      </c>
      <c r="AZ165" s="16">
        <v>249.5</v>
      </c>
      <c r="BA165" s="24">
        <f>BB165-0.1</f>
        <v>253.4</v>
      </c>
      <c r="BB165" s="18">
        <v>253.5</v>
      </c>
      <c r="BC165" s="53">
        <f>BD165-0.1</f>
        <v>179.4</v>
      </c>
      <c r="BD165" s="16">
        <v>179.5</v>
      </c>
      <c r="BE165" s="24">
        <f>BF165-0.1</f>
        <v>179.4</v>
      </c>
      <c r="BF165" s="18">
        <v>179.5</v>
      </c>
      <c r="BG165" s="53">
        <f>BH165</f>
        <v>131.9</v>
      </c>
      <c r="BH165" s="54">
        <v>131.9</v>
      </c>
      <c r="BI165" s="24">
        <f>BJ165</f>
        <v>139.6</v>
      </c>
      <c r="BJ165" s="55">
        <v>139.6</v>
      </c>
    </row>
    <row r="166" spans="1:63" s="1" customFormat="1" ht="15" customHeight="1" x14ac:dyDescent="0.25">
      <c r="A166" s="1">
        <v>2017</v>
      </c>
      <c r="B166" s="1" t="s">
        <v>93</v>
      </c>
      <c r="C166" s="15">
        <f>D166-17.6</f>
        <v>256.89999999999998</v>
      </c>
      <c r="D166" s="54">
        <v>274.5</v>
      </c>
      <c r="E166" s="29">
        <f>F166-17.6</f>
        <v>270.39999999999998</v>
      </c>
      <c r="F166" s="55">
        <v>288</v>
      </c>
      <c r="G166" s="15">
        <f>H166+0.1</f>
        <v>177.9</v>
      </c>
      <c r="H166" s="24" t="s">
        <v>337</v>
      </c>
      <c r="I166" s="29">
        <f>J166+0.1</f>
        <v>177.9</v>
      </c>
      <c r="J166" s="25" t="s">
        <v>337</v>
      </c>
      <c r="K166" s="15">
        <f t="shared" si="106"/>
        <v>160.9</v>
      </c>
      <c r="L166" s="16" t="s">
        <v>444</v>
      </c>
      <c r="M166" s="29">
        <f t="shared" si="107"/>
        <v>170.7</v>
      </c>
      <c r="N166" s="18" t="s">
        <v>445</v>
      </c>
      <c r="O166" s="15">
        <f t="shared" si="153"/>
        <v>134.6</v>
      </c>
      <c r="P166" s="16" t="s">
        <v>330</v>
      </c>
      <c r="Q166" s="29">
        <f t="shared" si="154"/>
        <v>134.6</v>
      </c>
      <c r="R166" s="18" t="s">
        <v>330</v>
      </c>
      <c r="S166" s="15">
        <f>T166+0.1</f>
        <v>176.9</v>
      </c>
      <c r="T166" s="16" t="s">
        <v>358</v>
      </c>
      <c r="U166" s="29">
        <f>V166+0.1</f>
        <v>176.9</v>
      </c>
      <c r="V166" s="18" t="s">
        <v>358</v>
      </c>
      <c r="W166" s="15">
        <f>X166-0.2</f>
        <v>186.8</v>
      </c>
      <c r="X166" s="16" t="s">
        <v>446</v>
      </c>
      <c r="Y166" s="29">
        <f>Z166-0.2</f>
        <v>192.3</v>
      </c>
      <c r="Z166" s="18" t="s">
        <v>344</v>
      </c>
      <c r="AA166" s="15">
        <f>AB166+0.4</f>
        <v>166.4</v>
      </c>
      <c r="AB166" s="16" t="s">
        <v>447</v>
      </c>
      <c r="AC166" s="29">
        <f>AD166+0.4</f>
        <v>168.70000000000002</v>
      </c>
      <c r="AD166" s="18" t="s">
        <v>411</v>
      </c>
      <c r="AE166" s="15" t="str">
        <f t="shared" ref="AE166:AE175" si="155">AF166</f>
        <v>237.6</v>
      </c>
      <c r="AF166" s="60" t="s">
        <v>291</v>
      </c>
      <c r="AG166" s="29" t="str">
        <f t="shared" ref="AG166:AG175" si="156">AH166</f>
        <v>256.6</v>
      </c>
      <c r="AH166" s="61" t="s">
        <v>292</v>
      </c>
      <c r="AI166" s="15" t="str">
        <f t="shared" ref="AI166:AI173" si="157">AJ166</f>
        <v>270.4</v>
      </c>
      <c r="AJ166" s="54" t="s">
        <v>448</v>
      </c>
      <c r="AK166" s="29" t="str">
        <f t="shared" ref="AK166:AK173" si="158">AL166</f>
        <v>274.5</v>
      </c>
      <c r="AL166" s="55" t="s">
        <v>432</v>
      </c>
      <c r="AM166" s="15" t="str">
        <f t="shared" si="135"/>
        <v>251.5</v>
      </c>
      <c r="AN166" s="16" t="s">
        <v>366</v>
      </c>
      <c r="AO166" s="29" t="str">
        <f t="shared" si="136"/>
        <v>251.5</v>
      </c>
      <c r="AP166" s="18" t="s">
        <v>366</v>
      </c>
      <c r="AQ166" s="15">
        <f t="shared" si="114"/>
        <v>166.7</v>
      </c>
      <c r="AR166" s="16">
        <v>166.6</v>
      </c>
      <c r="AS166" s="29">
        <f t="shared" si="115"/>
        <v>166.7</v>
      </c>
      <c r="AT166" s="18">
        <v>166.6</v>
      </c>
      <c r="AU166" s="15">
        <f>AV166+0.2</f>
        <v>192.2</v>
      </c>
      <c r="AV166" s="54" t="s">
        <v>325</v>
      </c>
      <c r="AW166" s="29">
        <f>AX166+0.2</f>
        <v>196.1</v>
      </c>
      <c r="AX166" s="55" t="s">
        <v>449</v>
      </c>
      <c r="AY166" s="15" t="str">
        <f t="shared" ref="AY166:AY175" si="159">AZ166</f>
        <v>253.2</v>
      </c>
      <c r="AZ166" s="16" t="s">
        <v>431</v>
      </c>
      <c r="BA166" s="29" t="str">
        <f t="shared" ref="BA166:BA175" si="160">BB166</f>
        <v>257.2</v>
      </c>
      <c r="BB166" s="18" t="s">
        <v>450</v>
      </c>
      <c r="BC166" s="15" t="str">
        <f t="shared" ref="BC166:BC184" si="161">BD166</f>
        <v>174.3</v>
      </c>
      <c r="BD166" s="16" t="s">
        <v>305</v>
      </c>
      <c r="BE166" s="29" t="str">
        <f t="shared" ref="BE166:BE184" si="162">BF166</f>
        <v>174.3</v>
      </c>
      <c r="BF166" s="18" t="s">
        <v>305</v>
      </c>
      <c r="BG166" s="15">
        <f>BH166+0.8</f>
        <v>116.7</v>
      </c>
      <c r="BH166" s="16" t="s">
        <v>451</v>
      </c>
      <c r="BI166" s="29">
        <f>BJ166+0.8</f>
        <v>118.6</v>
      </c>
      <c r="BJ166" s="18" t="s">
        <v>452</v>
      </c>
      <c r="BK166" s="3"/>
    </row>
    <row r="167" spans="1:63" s="1" customFormat="1" ht="15" customHeight="1" x14ac:dyDescent="0.25">
      <c r="A167" s="1">
        <v>2017</v>
      </c>
      <c r="B167" s="1" t="s">
        <v>94</v>
      </c>
      <c r="C167" s="15">
        <f>D167-17.6</f>
        <v>266.7</v>
      </c>
      <c r="D167" s="54" t="s">
        <v>453</v>
      </c>
      <c r="E167" s="29">
        <f>F167-17.6</f>
        <v>282</v>
      </c>
      <c r="F167" s="55" t="s">
        <v>454</v>
      </c>
      <c r="G167" s="15">
        <f>H167+0.1</f>
        <v>175.9</v>
      </c>
      <c r="H167" s="24" t="s">
        <v>262</v>
      </c>
      <c r="I167" s="29">
        <f>J167+0.1</f>
        <v>178</v>
      </c>
      <c r="J167" s="25" t="s">
        <v>264</v>
      </c>
      <c r="K167" s="15">
        <f t="shared" si="106"/>
        <v>157</v>
      </c>
      <c r="L167" s="16" t="s">
        <v>274</v>
      </c>
      <c r="M167" s="29">
        <f t="shared" si="107"/>
        <v>168.6</v>
      </c>
      <c r="N167" s="18" t="s">
        <v>248</v>
      </c>
      <c r="O167" s="15">
        <f t="shared" si="153"/>
        <v>132.6</v>
      </c>
      <c r="P167" s="16" t="s">
        <v>455</v>
      </c>
      <c r="Q167" s="29">
        <f t="shared" si="154"/>
        <v>134.69999999999999</v>
      </c>
      <c r="R167" s="18" t="s">
        <v>340</v>
      </c>
      <c r="S167" s="15">
        <f>T167+0.1</f>
        <v>169.4</v>
      </c>
      <c r="T167" s="16" t="s">
        <v>456</v>
      </c>
      <c r="U167" s="29">
        <f>V167+0.1</f>
        <v>169.4</v>
      </c>
      <c r="V167" s="18" t="s">
        <v>456</v>
      </c>
      <c r="W167" s="15">
        <f>X167-0.2</f>
        <v>186.70000000000002</v>
      </c>
      <c r="X167" s="16" t="s">
        <v>359</v>
      </c>
      <c r="Y167" s="29">
        <f>Z167-0.2</f>
        <v>186.70000000000002</v>
      </c>
      <c r="Z167" s="18" t="s">
        <v>359</v>
      </c>
      <c r="AA167" s="15">
        <f>AB167+0.4</f>
        <v>168.5</v>
      </c>
      <c r="AB167" s="16" t="s">
        <v>383</v>
      </c>
      <c r="AC167" s="29">
        <f>AD167+0.4</f>
        <v>168.5</v>
      </c>
      <c r="AD167" s="18" t="s">
        <v>383</v>
      </c>
      <c r="AE167" s="15" t="str">
        <f t="shared" si="155"/>
        <v>245.9</v>
      </c>
      <c r="AF167" s="60" t="s">
        <v>457</v>
      </c>
      <c r="AG167" s="29" t="str">
        <f t="shared" si="156"/>
        <v>252.5</v>
      </c>
      <c r="AH167" s="61" t="s">
        <v>365</v>
      </c>
      <c r="AI167" s="15" t="str">
        <f t="shared" si="157"/>
        <v>270.1</v>
      </c>
      <c r="AJ167" s="54" t="s">
        <v>265</v>
      </c>
      <c r="AK167" s="29" t="str">
        <f t="shared" si="158"/>
        <v>270.1</v>
      </c>
      <c r="AL167" s="55" t="s">
        <v>265</v>
      </c>
      <c r="AM167" s="15" t="str">
        <f t="shared" si="135"/>
        <v>242.6</v>
      </c>
      <c r="AN167" s="16" t="s">
        <v>458</v>
      </c>
      <c r="AO167" s="29" t="str">
        <f t="shared" si="136"/>
        <v>249.6</v>
      </c>
      <c r="AP167" s="18" t="s">
        <v>459</v>
      </c>
      <c r="AQ167" s="15">
        <f t="shared" si="114"/>
        <v>166.79999999999998</v>
      </c>
      <c r="AR167" s="16" t="s">
        <v>245</v>
      </c>
      <c r="AS167" s="29">
        <f t="shared" si="115"/>
        <v>168.6</v>
      </c>
      <c r="AT167" s="18" t="s">
        <v>248</v>
      </c>
      <c r="AU167" s="15">
        <f>AV167+0.2</f>
        <v>192.39999999999998</v>
      </c>
      <c r="AV167" s="54" t="s">
        <v>356</v>
      </c>
      <c r="AW167" s="29">
        <f>AX167+0.2</f>
        <v>194.29999999999998</v>
      </c>
      <c r="AX167" s="55" t="s">
        <v>460</v>
      </c>
      <c r="AY167" s="15" t="str">
        <f t="shared" si="159"/>
        <v>255.4</v>
      </c>
      <c r="AZ167" s="16" t="s">
        <v>403</v>
      </c>
      <c r="BA167" s="29" t="str">
        <f t="shared" si="160"/>
        <v>255.4</v>
      </c>
      <c r="BB167" s="18" t="s">
        <v>403</v>
      </c>
      <c r="BC167" s="15" t="str">
        <f t="shared" si="161"/>
        <v>179.5</v>
      </c>
      <c r="BD167" s="16" t="s">
        <v>249</v>
      </c>
      <c r="BE167" s="29" t="str">
        <f t="shared" si="162"/>
        <v>179.5</v>
      </c>
      <c r="BF167" s="18" t="s">
        <v>249</v>
      </c>
      <c r="BG167" s="15">
        <f>BH167+0.8</f>
        <v>104.8</v>
      </c>
      <c r="BH167" s="16" t="s">
        <v>461</v>
      </c>
      <c r="BI167" s="29">
        <f>BJ167+0.8</f>
        <v>128.20000000000002</v>
      </c>
      <c r="BJ167" s="18" t="s">
        <v>462</v>
      </c>
      <c r="BK167" s="3"/>
    </row>
    <row r="168" spans="1:63" s="1" customFormat="1" ht="15" customHeight="1" x14ac:dyDescent="0.25">
      <c r="A168" s="1">
        <v>2017</v>
      </c>
      <c r="B168" s="1" t="s">
        <v>95</v>
      </c>
      <c r="C168" s="15">
        <f>D168-17.6</f>
        <v>264.7</v>
      </c>
      <c r="D168" s="54">
        <v>282.3</v>
      </c>
      <c r="E168" s="29">
        <f>F168-17.6</f>
        <v>268.5</v>
      </c>
      <c r="F168" s="55">
        <v>286.10000000000002</v>
      </c>
      <c r="G168" s="15">
        <f>H168+0.1</f>
        <v>173.7</v>
      </c>
      <c r="H168" s="24" t="s">
        <v>463</v>
      </c>
      <c r="I168" s="29">
        <f>J168+0.1</f>
        <v>184.2</v>
      </c>
      <c r="J168" s="25" t="s">
        <v>464</v>
      </c>
      <c r="K168" s="15">
        <f t="shared" si="106"/>
        <v>162.79999999999998</v>
      </c>
      <c r="L168" s="16" t="s">
        <v>272</v>
      </c>
      <c r="M168" s="29">
        <f t="shared" si="107"/>
        <v>162.79999999999998</v>
      </c>
      <c r="N168" s="18" t="s">
        <v>272</v>
      </c>
      <c r="O168" s="15">
        <f t="shared" si="153"/>
        <v>134.69999999999999</v>
      </c>
      <c r="P168" s="16" t="s">
        <v>340</v>
      </c>
      <c r="Q168" s="29">
        <f t="shared" si="154"/>
        <v>134.69999999999999</v>
      </c>
      <c r="R168" s="18" t="s">
        <v>340</v>
      </c>
      <c r="S168" s="15">
        <f>T168</f>
        <v>169.4</v>
      </c>
      <c r="T168" s="21">
        <v>169.4</v>
      </c>
      <c r="U168" s="29">
        <f>V168</f>
        <v>175.3</v>
      </c>
      <c r="V168" s="18">
        <v>175.3</v>
      </c>
      <c r="W168" s="15">
        <f>X168-0.2</f>
        <v>184.4</v>
      </c>
      <c r="X168" s="16" t="s">
        <v>381</v>
      </c>
      <c r="Y168" s="29">
        <f>Z168-0.2</f>
        <v>184.4</v>
      </c>
      <c r="Z168" s="18" t="s">
        <v>381</v>
      </c>
      <c r="AA168" s="15">
        <f>AB168+0.4</f>
        <v>166.70000000000002</v>
      </c>
      <c r="AB168" s="16" t="s">
        <v>465</v>
      </c>
      <c r="AC168" s="29">
        <f>AD168+0.4</f>
        <v>166.70000000000002</v>
      </c>
      <c r="AD168" s="18" t="s">
        <v>465</v>
      </c>
      <c r="AE168" s="15" t="str">
        <f t="shared" si="155"/>
        <v>237.6</v>
      </c>
      <c r="AF168" s="60" t="s">
        <v>291</v>
      </c>
      <c r="AG168" s="29" t="str">
        <f t="shared" si="156"/>
        <v>237.6</v>
      </c>
      <c r="AH168" s="61" t="s">
        <v>291</v>
      </c>
      <c r="AI168" s="15" t="str">
        <f t="shared" si="157"/>
        <v>270.2</v>
      </c>
      <c r="AJ168" s="54" t="s">
        <v>302</v>
      </c>
      <c r="AK168" s="29" t="str">
        <f t="shared" si="158"/>
        <v>270.2</v>
      </c>
      <c r="AL168" s="55" t="s">
        <v>302</v>
      </c>
      <c r="AM168" s="15" t="str">
        <f t="shared" si="135"/>
        <v>252.5</v>
      </c>
      <c r="AN168" s="16" t="s">
        <v>365</v>
      </c>
      <c r="AO168" s="29" t="str">
        <f t="shared" si="136"/>
        <v>252.5</v>
      </c>
      <c r="AP168" s="18" t="s">
        <v>365</v>
      </c>
      <c r="AQ168" s="15">
        <f t="shared" si="114"/>
        <v>166.79999999999998</v>
      </c>
      <c r="AR168" s="16">
        <v>166.7</v>
      </c>
      <c r="AS168" s="29">
        <f t="shared" si="115"/>
        <v>166.79999999999998</v>
      </c>
      <c r="AT168" s="18">
        <v>166.7</v>
      </c>
      <c r="AU168" s="15">
        <f>AV168+0.2</f>
        <v>188.5</v>
      </c>
      <c r="AV168" s="54" t="s">
        <v>338</v>
      </c>
      <c r="AW168" s="29">
        <f>AX168+0.2</f>
        <v>192.39999999999998</v>
      </c>
      <c r="AX168" s="55" t="s">
        <v>356</v>
      </c>
      <c r="AY168" s="15" t="str">
        <f t="shared" si="159"/>
        <v>251.5</v>
      </c>
      <c r="AZ168" s="16" t="s">
        <v>366</v>
      </c>
      <c r="BA168" s="29" t="str">
        <f t="shared" si="160"/>
        <v>257.3</v>
      </c>
      <c r="BB168" s="18" t="s">
        <v>387</v>
      </c>
      <c r="BC168" s="15" t="str">
        <f t="shared" si="161"/>
        <v>174.5</v>
      </c>
      <c r="BD168" s="16" t="s">
        <v>369</v>
      </c>
      <c r="BE168" s="29" t="str">
        <f t="shared" si="162"/>
        <v>179.5</v>
      </c>
      <c r="BF168" s="18" t="s">
        <v>249</v>
      </c>
      <c r="BG168" s="15">
        <f>BH168+0.8</f>
        <v>114.8</v>
      </c>
      <c r="BH168" s="16" t="s">
        <v>466</v>
      </c>
      <c r="BI168" s="29">
        <f>BJ168+0.8</f>
        <v>137.9</v>
      </c>
      <c r="BJ168" s="18">
        <v>137.1</v>
      </c>
      <c r="BK168" s="3"/>
    </row>
    <row r="169" spans="1:63" s="1" customFormat="1" ht="15" customHeight="1" x14ac:dyDescent="0.25">
      <c r="A169" s="1">
        <v>2017</v>
      </c>
      <c r="B169" s="1" t="s">
        <v>96</v>
      </c>
      <c r="C169" s="67">
        <f t="shared" ref="C169" si="163">D169+0.1</f>
        <v>262</v>
      </c>
      <c r="D169" s="76">
        <v>261.89999999999998</v>
      </c>
      <c r="E169" s="84">
        <f t="shared" ref="E169" si="164">F169+0.1</f>
        <v>281</v>
      </c>
      <c r="F169" s="77">
        <v>280.89999999999998</v>
      </c>
      <c r="G169" s="15">
        <f>H169+0.1</f>
        <v>177.79999999999998</v>
      </c>
      <c r="H169" s="26" t="s">
        <v>317</v>
      </c>
      <c r="I169" s="29">
        <f>J169+0.1</f>
        <v>177.79999999999998</v>
      </c>
      <c r="J169" s="25" t="s">
        <v>317</v>
      </c>
      <c r="K169" s="15">
        <f t="shared" si="106"/>
        <v>155</v>
      </c>
      <c r="L169" s="16" t="s">
        <v>467</v>
      </c>
      <c r="M169" s="29">
        <f t="shared" si="107"/>
        <v>160.79999999999998</v>
      </c>
      <c r="N169" s="18" t="s">
        <v>434</v>
      </c>
      <c r="O169" s="15">
        <f t="shared" si="153"/>
        <v>134.69999999999999</v>
      </c>
      <c r="P169" s="16" t="s">
        <v>340</v>
      </c>
      <c r="Q169" s="29">
        <f t="shared" si="154"/>
        <v>136.69999999999999</v>
      </c>
      <c r="R169" s="18" t="s">
        <v>419</v>
      </c>
      <c r="S169" s="15">
        <f>T169+0.1</f>
        <v>171.29999999999998</v>
      </c>
      <c r="T169" s="16" t="s">
        <v>468</v>
      </c>
      <c r="U169" s="29">
        <f>V169+0.1</f>
        <v>171.29999999999998</v>
      </c>
      <c r="V169" s="18" t="s">
        <v>468</v>
      </c>
      <c r="W169" s="15">
        <f>X169-0.2</f>
        <v>184.4</v>
      </c>
      <c r="X169" s="16" t="s">
        <v>381</v>
      </c>
      <c r="Y169" s="29">
        <f>Z169-0.2</f>
        <v>216.5</v>
      </c>
      <c r="Z169" s="18" t="s">
        <v>469</v>
      </c>
      <c r="AA169" s="15">
        <f>AB169+0.4</f>
        <v>164.4</v>
      </c>
      <c r="AB169" s="16" t="s">
        <v>438</v>
      </c>
      <c r="AC169" s="29">
        <f>AD169+0.4</f>
        <v>164.4</v>
      </c>
      <c r="AD169" s="18" t="s">
        <v>438</v>
      </c>
      <c r="AE169" s="15" t="str">
        <f t="shared" si="155"/>
        <v>245.9</v>
      </c>
      <c r="AF169" s="60" t="s">
        <v>457</v>
      </c>
      <c r="AG169" s="29" t="str">
        <f t="shared" si="156"/>
        <v>248.1</v>
      </c>
      <c r="AH169" s="61" t="s">
        <v>470</v>
      </c>
      <c r="AI169" s="15" t="str">
        <f t="shared" si="157"/>
        <v>266.1</v>
      </c>
      <c r="AJ169" s="54" t="s">
        <v>384</v>
      </c>
      <c r="AK169" s="29" t="str">
        <f t="shared" si="158"/>
        <v>270.3</v>
      </c>
      <c r="AL169" s="55" t="s">
        <v>471</v>
      </c>
      <c r="AM169" s="15" t="str">
        <f t="shared" si="135"/>
        <v>251.5</v>
      </c>
      <c r="AN169" s="16" t="s">
        <v>366</v>
      </c>
      <c r="AO169" s="29" t="str">
        <f t="shared" si="136"/>
        <v>252.5</v>
      </c>
      <c r="AP169" s="18" t="s">
        <v>365</v>
      </c>
      <c r="AQ169" s="15">
        <f t="shared" si="114"/>
        <v>166.79999999999998</v>
      </c>
      <c r="AR169" s="16">
        <v>166.7</v>
      </c>
      <c r="AS169" s="29">
        <f t="shared" si="115"/>
        <v>166.79999999999998</v>
      </c>
      <c r="AT169" s="18">
        <v>166.7</v>
      </c>
      <c r="AU169" s="15">
        <f>AV169+0.2</f>
        <v>184.6</v>
      </c>
      <c r="AV169" s="54" t="s">
        <v>472</v>
      </c>
      <c r="AW169" s="29">
        <f>AX169+0.2</f>
        <v>192.39999999999998</v>
      </c>
      <c r="AX169" s="55" t="s">
        <v>356</v>
      </c>
      <c r="AY169" s="15" t="str">
        <f t="shared" si="159"/>
        <v>259.1</v>
      </c>
      <c r="AZ169" s="16" t="s">
        <v>304</v>
      </c>
      <c r="BA169" s="29" t="str">
        <f t="shared" si="160"/>
        <v>259.1</v>
      </c>
      <c r="BB169" s="18" t="s">
        <v>304</v>
      </c>
      <c r="BC169" s="15" t="str">
        <f t="shared" si="161"/>
        <v>179.3</v>
      </c>
      <c r="BD169" s="16" t="s">
        <v>473</v>
      </c>
      <c r="BE169" s="29" t="str">
        <f t="shared" si="162"/>
        <v>179.3</v>
      </c>
      <c r="BF169" s="18" t="s">
        <v>473</v>
      </c>
      <c r="BG169" s="67">
        <f t="shared" ref="BG169:BI169" si="165">BH169+18.5</f>
        <v>126.5</v>
      </c>
      <c r="BH169" s="68">
        <v>108</v>
      </c>
      <c r="BI169" s="84">
        <f t="shared" si="165"/>
        <v>140.1</v>
      </c>
      <c r="BJ169" s="70">
        <v>121.6</v>
      </c>
      <c r="BK169" s="3"/>
    </row>
    <row r="170" spans="1:63" s="1" customFormat="1" ht="15" customHeight="1" x14ac:dyDescent="0.25">
      <c r="A170" s="1">
        <v>2017</v>
      </c>
      <c r="B170" s="1" t="s">
        <v>97</v>
      </c>
      <c r="C170" s="15">
        <f>D170-17.6</f>
        <v>260.79999999999995</v>
      </c>
      <c r="D170" s="54">
        <v>278.39999999999998</v>
      </c>
      <c r="E170" s="29">
        <f>F170-17.6</f>
        <v>260.79999999999995</v>
      </c>
      <c r="F170" s="55">
        <v>278.39999999999998</v>
      </c>
      <c r="G170" s="15">
        <f>H170-0.1</f>
        <v>184.3</v>
      </c>
      <c r="H170" s="26">
        <v>184.4</v>
      </c>
      <c r="I170" s="29">
        <f>J170-0.1</f>
        <v>194.70000000000002</v>
      </c>
      <c r="J170" s="27">
        <v>194.8</v>
      </c>
      <c r="K170" s="15">
        <f t="shared" si="106"/>
        <v>162.79999999999998</v>
      </c>
      <c r="L170" s="16" t="s">
        <v>272</v>
      </c>
      <c r="M170" s="29">
        <f t="shared" si="107"/>
        <v>164.79999999999998</v>
      </c>
      <c r="N170" s="18" t="s">
        <v>474</v>
      </c>
      <c r="O170" s="15">
        <f t="shared" si="153"/>
        <v>134.69999999999999</v>
      </c>
      <c r="P170" s="16" t="s">
        <v>340</v>
      </c>
      <c r="Q170" s="29">
        <f t="shared" si="154"/>
        <v>136.69999999999999</v>
      </c>
      <c r="R170" s="18" t="s">
        <v>419</v>
      </c>
      <c r="S170" s="15">
        <f>T170+0.1</f>
        <v>155.6</v>
      </c>
      <c r="T170" s="16" t="s">
        <v>311</v>
      </c>
      <c r="U170" s="29">
        <f>V170+0.1</f>
        <v>155.6</v>
      </c>
      <c r="V170" s="18" t="s">
        <v>311</v>
      </c>
      <c r="W170" s="15">
        <f>X170-0.1</f>
        <v>196.5</v>
      </c>
      <c r="X170" s="21">
        <v>196.6</v>
      </c>
      <c r="Y170" s="29">
        <f>Z170-0.1</f>
        <v>214.1</v>
      </c>
      <c r="Z170" s="18">
        <v>214.2</v>
      </c>
      <c r="AA170" s="15">
        <f>AB170-0.3</f>
        <v>164.39999999999998</v>
      </c>
      <c r="AB170" s="26">
        <v>164.7</v>
      </c>
      <c r="AC170" s="29">
        <f>AD170-0.3</f>
        <v>180.7</v>
      </c>
      <c r="AD170" s="27">
        <v>181</v>
      </c>
      <c r="AE170" s="15" t="str">
        <f t="shared" si="155"/>
        <v>241.9</v>
      </c>
      <c r="AF170" s="60" t="s">
        <v>429</v>
      </c>
      <c r="AG170" s="29" t="str">
        <f t="shared" si="156"/>
        <v>241.9</v>
      </c>
      <c r="AH170" s="61" t="s">
        <v>429</v>
      </c>
      <c r="AI170" s="15" t="str">
        <f t="shared" si="157"/>
        <v>270.2</v>
      </c>
      <c r="AJ170" s="54" t="s">
        <v>302</v>
      </c>
      <c r="AK170" s="29" t="str">
        <f t="shared" si="158"/>
        <v>274.4</v>
      </c>
      <c r="AL170" s="55" t="s">
        <v>475</v>
      </c>
      <c r="AM170" s="15">
        <f t="shared" si="135"/>
        <v>251.5</v>
      </c>
      <c r="AN170" s="16">
        <v>251.5</v>
      </c>
      <c r="AO170" s="29">
        <f t="shared" si="136"/>
        <v>251.5</v>
      </c>
      <c r="AP170" s="18">
        <v>251.5</v>
      </c>
      <c r="AQ170" s="15">
        <f t="shared" si="114"/>
        <v>166.9</v>
      </c>
      <c r="AR170" s="16">
        <v>166.8</v>
      </c>
      <c r="AS170" s="29">
        <f t="shared" si="115"/>
        <v>166.9</v>
      </c>
      <c r="AT170" s="18">
        <v>166.8</v>
      </c>
      <c r="AU170" s="15">
        <f>AV170+18.6</f>
        <v>194.9</v>
      </c>
      <c r="AV170" s="83" t="s">
        <v>377</v>
      </c>
      <c r="AW170" s="29">
        <f>AX170+18.6</f>
        <v>216</v>
      </c>
      <c r="AX170" s="66">
        <v>197.4</v>
      </c>
      <c r="AY170" s="15" t="str">
        <f t="shared" si="159"/>
        <v>255.4</v>
      </c>
      <c r="AZ170" s="16" t="s">
        <v>403</v>
      </c>
      <c r="BA170" s="29" t="str">
        <f t="shared" si="160"/>
        <v>257.3</v>
      </c>
      <c r="BB170" s="18" t="s">
        <v>387</v>
      </c>
      <c r="BC170" s="15" t="str">
        <f t="shared" si="161"/>
        <v>174.7</v>
      </c>
      <c r="BD170" s="16" t="s">
        <v>476</v>
      </c>
      <c r="BE170" s="29" t="str">
        <f t="shared" si="162"/>
        <v>179.4</v>
      </c>
      <c r="BF170" s="18" t="s">
        <v>306</v>
      </c>
      <c r="BG170" s="53">
        <f>BH170-0.2</f>
        <v>130.10000000000002</v>
      </c>
      <c r="BH170" s="65">
        <v>130.30000000000001</v>
      </c>
      <c r="BI170" s="28">
        <f>BJ170-0.2</f>
        <v>137.70000000000002</v>
      </c>
      <c r="BJ170" s="55">
        <v>137.9</v>
      </c>
      <c r="BK170" s="3"/>
    </row>
    <row r="171" spans="1:63" s="1" customFormat="1" ht="15" customHeight="1" x14ac:dyDescent="0.25">
      <c r="A171" s="1">
        <v>2017</v>
      </c>
      <c r="B171" s="1" t="s">
        <v>98</v>
      </c>
      <c r="C171" s="53">
        <f>D171-17.2</f>
        <v>254.90000000000003</v>
      </c>
      <c r="D171" s="81" t="s">
        <v>501</v>
      </c>
      <c r="E171" s="28">
        <f>F171-17.2</f>
        <v>274.2</v>
      </c>
      <c r="F171" s="22">
        <v>291.39999999999998</v>
      </c>
      <c r="G171" s="53">
        <f>H171+20.4</f>
        <v>176.4</v>
      </c>
      <c r="H171" s="28" t="s">
        <v>502</v>
      </c>
      <c r="I171" s="28">
        <f>J171+20.4</f>
        <v>178.6</v>
      </c>
      <c r="J171" s="82">
        <v>158.19999999999999</v>
      </c>
      <c r="K171" s="15">
        <f t="shared" si="106"/>
        <v>160.9</v>
      </c>
      <c r="L171" s="16" t="s">
        <v>444</v>
      </c>
      <c r="M171" s="29">
        <f t="shared" si="107"/>
        <v>170.5</v>
      </c>
      <c r="N171" s="18" t="s">
        <v>422</v>
      </c>
      <c r="O171" s="15">
        <f t="shared" si="153"/>
        <v>134.6</v>
      </c>
      <c r="P171" s="16" t="s">
        <v>330</v>
      </c>
      <c r="Q171" s="29">
        <f t="shared" si="154"/>
        <v>134.6</v>
      </c>
      <c r="R171" s="18" t="s">
        <v>330</v>
      </c>
      <c r="S171" s="15">
        <f>T171</f>
        <v>173.4</v>
      </c>
      <c r="T171" s="21">
        <v>173.4</v>
      </c>
      <c r="U171" s="29">
        <f>V171</f>
        <v>179.2</v>
      </c>
      <c r="V171" s="22">
        <v>179.2</v>
      </c>
      <c r="W171" s="15">
        <f>X171-0.1</f>
        <v>172.3</v>
      </c>
      <c r="X171" s="21">
        <v>172.4</v>
      </c>
      <c r="Y171" s="29">
        <f>Z171-0.1</f>
        <v>212.1</v>
      </c>
      <c r="Z171" s="18">
        <v>212.2</v>
      </c>
      <c r="AA171" s="53">
        <f>AB171-0.3</f>
        <v>162.5</v>
      </c>
      <c r="AB171" s="28" t="s">
        <v>506</v>
      </c>
      <c r="AC171" s="28">
        <f>AD171-0.3</f>
        <v>162.5</v>
      </c>
      <c r="AD171" s="82">
        <v>162.80000000000001</v>
      </c>
      <c r="AE171" s="15" t="str">
        <f t="shared" si="155"/>
        <v>241.8</v>
      </c>
      <c r="AF171" s="60" t="s">
        <v>324</v>
      </c>
      <c r="AG171" s="29" t="str">
        <f t="shared" si="156"/>
        <v>241.8</v>
      </c>
      <c r="AH171" s="61" t="s">
        <v>324</v>
      </c>
      <c r="AI171" s="15" t="str">
        <f t="shared" si="157"/>
        <v>270.2</v>
      </c>
      <c r="AJ171" s="54" t="s">
        <v>302</v>
      </c>
      <c r="AK171" s="29" t="str">
        <f t="shared" si="158"/>
        <v>270.2</v>
      </c>
      <c r="AL171" s="55" t="s">
        <v>302</v>
      </c>
      <c r="AM171" s="15" t="str">
        <f t="shared" si="135"/>
        <v>252.7</v>
      </c>
      <c r="AN171" s="16" t="s">
        <v>279</v>
      </c>
      <c r="AO171" s="29" t="str">
        <f t="shared" si="136"/>
        <v>254.4</v>
      </c>
      <c r="AP171" s="18" t="s">
        <v>477</v>
      </c>
      <c r="AQ171" s="15">
        <f t="shared" si="114"/>
        <v>166.9</v>
      </c>
      <c r="AR171" s="16">
        <v>166.8</v>
      </c>
      <c r="AS171" s="29">
        <f t="shared" si="115"/>
        <v>166.9</v>
      </c>
      <c r="AT171" s="18">
        <v>166.8</v>
      </c>
      <c r="AU171" s="15">
        <f>AV171+18.6</f>
        <v>193.1</v>
      </c>
      <c r="AV171" s="65">
        <v>174.5</v>
      </c>
      <c r="AW171" s="29">
        <f>AX171+18.6</f>
        <v>201.5</v>
      </c>
      <c r="AX171" s="55">
        <v>182.9</v>
      </c>
      <c r="AY171" s="15">
        <f t="shared" si="159"/>
        <v>257.3</v>
      </c>
      <c r="AZ171" s="21">
        <v>257.3</v>
      </c>
      <c r="BA171" s="29">
        <f t="shared" si="160"/>
        <v>261.2</v>
      </c>
      <c r="BB171" s="22">
        <v>261.2</v>
      </c>
      <c r="BC171" s="15" t="str">
        <f t="shared" si="161"/>
        <v>179.4</v>
      </c>
      <c r="BD171" s="16" t="s">
        <v>306</v>
      </c>
      <c r="BE171" s="29" t="str">
        <f t="shared" si="162"/>
        <v>179.4</v>
      </c>
      <c r="BF171" s="18" t="s">
        <v>306</v>
      </c>
      <c r="BG171" s="53">
        <f>BH171-0.2</f>
        <v>122.5</v>
      </c>
      <c r="BH171" s="65">
        <v>122.7</v>
      </c>
      <c r="BI171" s="28">
        <f>BJ171-0.2</f>
        <v>133.9</v>
      </c>
      <c r="BJ171" s="55">
        <v>134.1</v>
      </c>
      <c r="BK171" s="3"/>
    </row>
    <row r="172" spans="1:63" s="1" customFormat="1" ht="15" customHeight="1" x14ac:dyDescent="0.25">
      <c r="A172" s="1">
        <v>2017</v>
      </c>
      <c r="B172" s="1" t="s">
        <v>99</v>
      </c>
      <c r="C172" s="15">
        <f>D172-17.6</f>
        <v>258.59999999999997</v>
      </c>
      <c r="D172" s="54">
        <v>276.2</v>
      </c>
      <c r="E172" s="29">
        <f>F172-17.6</f>
        <v>268.5</v>
      </c>
      <c r="F172" s="55">
        <v>286.10000000000002</v>
      </c>
      <c r="G172" s="15">
        <f>H172+0.1</f>
        <v>175.9</v>
      </c>
      <c r="H172" s="24" t="s">
        <v>262</v>
      </c>
      <c r="I172" s="29">
        <f>J172+0.1</f>
        <v>175.9</v>
      </c>
      <c r="J172" s="25" t="s">
        <v>262</v>
      </c>
      <c r="K172" s="15">
        <f t="shared" si="106"/>
        <v>155.9</v>
      </c>
      <c r="L172" s="16" t="s">
        <v>478</v>
      </c>
      <c r="M172" s="29">
        <f t="shared" si="107"/>
        <v>168.6</v>
      </c>
      <c r="N172" s="18" t="s">
        <v>248</v>
      </c>
      <c r="O172" s="15">
        <f t="shared" si="153"/>
        <v>134.6</v>
      </c>
      <c r="P172" s="16" t="s">
        <v>330</v>
      </c>
      <c r="Q172" s="29">
        <f t="shared" si="154"/>
        <v>134.6</v>
      </c>
      <c r="R172" s="18" t="s">
        <v>330</v>
      </c>
      <c r="S172" s="15">
        <v>167.5</v>
      </c>
      <c r="T172" s="21">
        <v>152.1</v>
      </c>
      <c r="U172" s="29">
        <v>178.1</v>
      </c>
      <c r="V172" s="22">
        <v>162.69999999999999</v>
      </c>
      <c r="W172" s="15">
        <f>X172-0.2</f>
        <v>192.70000000000002</v>
      </c>
      <c r="X172" s="16" t="s">
        <v>415</v>
      </c>
      <c r="Y172" s="29">
        <f>Z172-0.2</f>
        <v>230.10000000000002</v>
      </c>
      <c r="Z172" s="18" t="s">
        <v>479</v>
      </c>
      <c r="AA172" s="15">
        <f>AB172+0.4</f>
        <v>162.4</v>
      </c>
      <c r="AB172" s="16" t="s">
        <v>480</v>
      </c>
      <c r="AC172" s="29">
        <f>AD172+0.4</f>
        <v>166.5</v>
      </c>
      <c r="AD172" s="18" t="s">
        <v>382</v>
      </c>
      <c r="AE172" s="15" t="str">
        <f t="shared" si="155"/>
        <v>244</v>
      </c>
      <c r="AF172" s="60" t="s">
        <v>481</v>
      </c>
      <c r="AG172" s="29" t="str">
        <f t="shared" si="156"/>
        <v>252.5</v>
      </c>
      <c r="AH172" s="61" t="s">
        <v>365</v>
      </c>
      <c r="AI172" s="15" t="str">
        <f t="shared" si="157"/>
        <v>270.1</v>
      </c>
      <c r="AJ172" s="54" t="s">
        <v>265</v>
      </c>
      <c r="AK172" s="29" t="str">
        <f t="shared" si="158"/>
        <v>270.1</v>
      </c>
      <c r="AL172" s="55" t="s">
        <v>265</v>
      </c>
      <c r="AM172" s="15" t="str">
        <f t="shared" si="135"/>
        <v>250.4</v>
      </c>
      <c r="AN172" s="16" t="s">
        <v>482</v>
      </c>
      <c r="AO172" s="29" t="str">
        <f t="shared" si="136"/>
        <v>251.4</v>
      </c>
      <c r="AP172" s="18" t="s">
        <v>430</v>
      </c>
      <c r="AQ172" s="15">
        <f t="shared" si="114"/>
        <v>166.79999999999998</v>
      </c>
      <c r="AR172" s="16">
        <v>166.7</v>
      </c>
      <c r="AS172" s="29">
        <f t="shared" si="115"/>
        <v>166.79999999999998</v>
      </c>
      <c r="AT172" s="18">
        <v>166.7</v>
      </c>
      <c r="AU172" s="15">
        <f>AV172+0.2</f>
        <v>178.89999999999998</v>
      </c>
      <c r="AV172" s="54" t="s">
        <v>483</v>
      </c>
      <c r="AW172" s="29">
        <f>AX172+0.2</f>
        <v>178.89999999999998</v>
      </c>
      <c r="AX172" s="55" t="s">
        <v>483</v>
      </c>
      <c r="AY172" s="15" t="str">
        <f t="shared" si="159"/>
        <v>255.6</v>
      </c>
      <c r="AZ172" s="16" t="s">
        <v>484</v>
      </c>
      <c r="BA172" s="29" t="str">
        <f t="shared" si="160"/>
        <v>257.8</v>
      </c>
      <c r="BB172" s="18" t="s">
        <v>315</v>
      </c>
      <c r="BC172" s="15" t="str">
        <f t="shared" si="161"/>
        <v>162.1</v>
      </c>
      <c r="BD172" s="16" t="s">
        <v>485</v>
      </c>
      <c r="BE172" s="29" t="str">
        <f t="shared" si="162"/>
        <v>174.4</v>
      </c>
      <c r="BF172" s="18" t="s">
        <v>388</v>
      </c>
      <c r="BG172" s="53">
        <f>BH172-0.2</f>
        <v>133.9</v>
      </c>
      <c r="BH172" s="65">
        <v>134.1</v>
      </c>
      <c r="BI172" s="28">
        <f>BJ172-0.2</f>
        <v>139.60000000000002</v>
      </c>
      <c r="BJ172" s="55">
        <v>139.80000000000001</v>
      </c>
      <c r="BK172" s="3"/>
    </row>
    <row r="173" spans="1:63" s="1" customFormat="1" ht="15" customHeight="1" x14ac:dyDescent="0.25">
      <c r="A173" s="1">
        <v>2017</v>
      </c>
      <c r="B173" s="1" t="s">
        <v>100</v>
      </c>
      <c r="C173" s="15">
        <f>D173-17.6</f>
        <v>270.39999999999998</v>
      </c>
      <c r="D173" s="54">
        <v>288</v>
      </c>
      <c r="E173" s="29">
        <f>F173-17.6</f>
        <v>285.79999999999995</v>
      </c>
      <c r="F173" s="55">
        <v>303.39999999999998</v>
      </c>
      <c r="G173" s="15">
        <f>H173+0.1</f>
        <v>171.9</v>
      </c>
      <c r="H173" s="24" t="s">
        <v>327</v>
      </c>
      <c r="I173" s="29">
        <f>J173+0.1</f>
        <v>180.2</v>
      </c>
      <c r="J173" s="25" t="s">
        <v>486</v>
      </c>
      <c r="K173" s="15">
        <f t="shared" si="106"/>
        <v>155.1</v>
      </c>
      <c r="L173" s="16" t="s">
        <v>487</v>
      </c>
      <c r="M173" s="29">
        <f t="shared" si="107"/>
        <v>170.5</v>
      </c>
      <c r="N173" s="18" t="s">
        <v>422</v>
      </c>
      <c r="O173" s="15">
        <f t="shared" si="153"/>
        <v>134.6</v>
      </c>
      <c r="P173" s="16" t="s">
        <v>330</v>
      </c>
      <c r="Q173" s="29">
        <f t="shared" si="154"/>
        <v>136.69999999999999</v>
      </c>
      <c r="R173" s="18" t="s">
        <v>419</v>
      </c>
      <c r="S173" s="15">
        <f>T173+0.1</f>
        <v>157.6</v>
      </c>
      <c r="T173" s="16" t="s">
        <v>488</v>
      </c>
      <c r="U173" s="29">
        <f>V173+0.1</f>
        <v>173.29999999999998</v>
      </c>
      <c r="V173" s="18" t="s">
        <v>489</v>
      </c>
      <c r="W173" s="15">
        <f>X173-0.2</f>
        <v>184.60000000000002</v>
      </c>
      <c r="X173" s="16" t="s">
        <v>490</v>
      </c>
      <c r="Y173" s="29">
        <f>Z173-0.2</f>
        <v>220.3</v>
      </c>
      <c r="Z173" s="18" t="s">
        <v>491</v>
      </c>
      <c r="AA173" s="15">
        <f>AB173+0.4</f>
        <v>156.20000000000002</v>
      </c>
      <c r="AB173" s="16" t="s">
        <v>478</v>
      </c>
      <c r="AC173" s="29">
        <f>AD173+0.4</f>
        <v>166.4</v>
      </c>
      <c r="AD173" s="18" t="s">
        <v>447</v>
      </c>
      <c r="AE173" s="15" t="str">
        <f t="shared" si="155"/>
        <v>241.9</v>
      </c>
      <c r="AF173" s="60" t="s">
        <v>429</v>
      </c>
      <c r="AG173" s="29" t="str">
        <f t="shared" si="156"/>
        <v>244</v>
      </c>
      <c r="AH173" s="61" t="s">
        <v>481</v>
      </c>
      <c r="AI173" s="15" t="str">
        <f t="shared" si="157"/>
        <v>270.1</v>
      </c>
      <c r="AJ173" s="54" t="s">
        <v>265</v>
      </c>
      <c r="AK173" s="29" t="str">
        <f t="shared" si="158"/>
        <v>270.1</v>
      </c>
      <c r="AL173" s="55" t="s">
        <v>265</v>
      </c>
      <c r="AM173" s="15" t="str">
        <f t="shared" si="135"/>
        <v>251.5</v>
      </c>
      <c r="AN173" s="16" t="s">
        <v>366</v>
      </c>
      <c r="AO173" s="29" t="str">
        <f t="shared" si="136"/>
        <v>252.5</v>
      </c>
      <c r="AP173" s="18" t="s">
        <v>365</v>
      </c>
      <c r="AQ173" s="15">
        <f t="shared" si="114"/>
        <v>166.7</v>
      </c>
      <c r="AR173" s="16">
        <v>166.6</v>
      </c>
      <c r="AS173" s="29">
        <f t="shared" si="115"/>
        <v>166.7</v>
      </c>
      <c r="AT173" s="18">
        <v>166.6</v>
      </c>
      <c r="AU173" s="15">
        <f>AV173+0.2</f>
        <v>188.39999999999998</v>
      </c>
      <c r="AV173" s="54" t="s">
        <v>386</v>
      </c>
      <c r="AW173" s="29">
        <f>AX173+0.2</f>
        <v>188.39999999999998</v>
      </c>
      <c r="AX173" s="55" t="s">
        <v>386</v>
      </c>
      <c r="AY173" s="15" t="str">
        <f t="shared" si="159"/>
        <v>257.2</v>
      </c>
      <c r="AZ173" s="16" t="s">
        <v>450</v>
      </c>
      <c r="BA173" s="29" t="str">
        <f t="shared" si="160"/>
        <v>259.1</v>
      </c>
      <c r="BB173" s="18" t="s">
        <v>304</v>
      </c>
      <c r="BC173" s="15" t="str">
        <f t="shared" si="161"/>
        <v>179.5</v>
      </c>
      <c r="BD173" s="16" t="s">
        <v>249</v>
      </c>
      <c r="BE173" s="29" t="str">
        <f t="shared" si="162"/>
        <v>179.5</v>
      </c>
      <c r="BF173" s="18" t="s">
        <v>249</v>
      </c>
      <c r="BG173" s="15">
        <f>BH173-0.3</f>
        <v>133.79999999999998</v>
      </c>
      <c r="BH173" s="65">
        <v>134.1</v>
      </c>
      <c r="BI173" s="29">
        <f>BJ173-0.3</f>
        <v>137.6</v>
      </c>
      <c r="BJ173" s="66">
        <v>137.9</v>
      </c>
      <c r="BK173" s="3"/>
    </row>
    <row r="174" spans="1:63" s="1" customFormat="1" ht="15" customHeight="1" x14ac:dyDescent="0.25">
      <c r="A174" s="1">
        <v>2017</v>
      </c>
      <c r="B174" s="1" t="s">
        <v>101</v>
      </c>
      <c r="C174" s="15">
        <f>D174-17.6</f>
        <v>266.59999999999997</v>
      </c>
      <c r="D174" s="54">
        <v>284.2</v>
      </c>
      <c r="E174" s="29">
        <f>F174-17.6</f>
        <v>282.09999999999997</v>
      </c>
      <c r="F174" s="55">
        <v>299.7</v>
      </c>
      <c r="G174" s="53">
        <f>H174+20.4</f>
        <v>178.3</v>
      </c>
      <c r="H174" s="28" t="s">
        <v>503</v>
      </c>
      <c r="I174" s="28">
        <f>J174+20.4</f>
        <v>190.1</v>
      </c>
      <c r="J174" s="82">
        <v>169.7</v>
      </c>
      <c r="K174" s="15">
        <f>L174-0.1</f>
        <v>158.9</v>
      </c>
      <c r="L174" s="21">
        <v>159</v>
      </c>
      <c r="M174" s="29">
        <f>N174-0.1</f>
        <v>158.9</v>
      </c>
      <c r="N174" s="18">
        <v>159</v>
      </c>
      <c r="O174" s="15">
        <f t="shared" si="153"/>
        <v>134.69999999999999</v>
      </c>
      <c r="P174" s="16" t="s">
        <v>340</v>
      </c>
      <c r="Q174" s="29">
        <f t="shared" si="154"/>
        <v>134.69999999999999</v>
      </c>
      <c r="R174" s="18" t="s">
        <v>340</v>
      </c>
      <c r="S174" s="53">
        <f>T174</f>
        <v>171.3</v>
      </c>
      <c r="T174" s="21">
        <v>171.3</v>
      </c>
      <c r="U174" s="28">
        <f>V174</f>
        <v>177.1</v>
      </c>
      <c r="V174" s="18">
        <v>177.1</v>
      </c>
      <c r="W174" s="15">
        <f t="shared" ref="W174:W188" si="166">X174-0.1</f>
        <v>186.70000000000002</v>
      </c>
      <c r="X174" s="21">
        <v>186.8</v>
      </c>
      <c r="Y174" s="29">
        <f t="shared" ref="Y174:Y188" si="167">Z174-0.1</f>
        <v>192.5</v>
      </c>
      <c r="Z174" s="18">
        <v>192.6</v>
      </c>
      <c r="AA174" s="15">
        <f>AB174-0.3</f>
        <v>162.69999999999999</v>
      </c>
      <c r="AB174" s="26">
        <v>163</v>
      </c>
      <c r="AC174" s="29">
        <f>AD174-0.3</f>
        <v>166.7</v>
      </c>
      <c r="AD174" s="27">
        <v>167</v>
      </c>
      <c r="AE174" s="15">
        <f t="shared" si="155"/>
        <v>241.8</v>
      </c>
      <c r="AF174" s="58">
        <v>241.8</v>
      </c>
      <c r="AG174" s="29">
        <f t="shared" si="156"/>
        <v>258.60000000000002</v>
      </c>
      <c r="AH174" s="59">
        <v>258.60000000000002</v>
      </c>
      <c r="AI174" s="15">
        <f>AJ174-0.3</f>
        <v>270.2</v>
      </c>
      <c r="AJ174" s="65">
        <v>270.5</v>
      </c>
      <c r="AK174" s="29">
        <f>AL174-0.3</f>
        <v>270.2</v>
      </c>
      <c r="AL174" s="66">
        <v>270.5</v>
      </c>
      <c r="AM174" s="15" t="str">
        <f t="shared" si="135"/>
        <v>251.5</v>
      </c>
      <c r="AN174" s="16" t="s">
        <v>366</v>
      </c>
      <c r="AO174" s="29" t="str">
        <f t="shared" si="136"/>
        <v>251.5</v>
      </c>
      <c r="AP174" s="18" t="s">
        <v>366</v>
      </c>
      <c r="AQ174" s="15">
        <f t="shared" si="114"/>
        <v>166.79999999999998</v>
      </c>
      <c r="AR174" s="16">
        <v>166.7</v>
      </c>
      <c r="AS174" s="29">
        <f t="shared" si="115"/>
        <v>168.6</v>
      </c>
      <c r="AT174" s="18">
        <v>168.5</v>
      </c>
      <c r="AU174" s="15">
        <f>AV174+0.2</f>
        <v>192.39999999999998</v>
      </c>
      <c r="AV174" s="54" t="s">
        <v>356</v>
      </c>
      <c r="AW174" s="29">
        <f>AX174+0.2</f>
        <v>198.39999999999998</v>
      </c>
      <c r="AX174" s="55" t="s">
        <v>492</v>
      </c>
      <c r="AY174" s="15" t="str">
        <f t="shared" si="159"/>
        <v>255.5</v>
      </c>
      <c r="AZ174" s="16" t="s">
        <v>368</v>
      </c>
      <c r="BA174" s="29" t="str">
        <f t="shared" si="160"/>
        <v>263</v>
      </c>
      <c r="BB174" s="18" t="s">
        <v>493</v>
      </c>
      <c r="BC174" s="15">
        <f t="shared" si="161"/>
        <v>174.6</v>
      </c>
      <c r="BD174" s="21">
        <v>174.6</v>
      </c>
      <c r="BE174" s="29">
        <f t="shared" si="162"/>
        <v>179.7</v>
      </c>
      <c r="BF174" s="22">
        <v>179.7</v>
      </c>
      <c r="BG174" s="15">
        <f>BH174-0.3</f>
        <v>124</v>
      </c>
      <c r="BH174" s="65">
        <v>124.3</v>
      </c>
      <c r="BI174" s="29">
        <f>BJ174-0.3</f>
        <v>134.1</v>
      </c>
      <c r="BJ174" s="66">
        <v>134.4</v>
      </c>
      <c r="BK174" s="3"/>
    </row>
    <row r="175" spans="1:63" s="1" customFormat="1" ht="15" customHeight="1" x14ac:dyDescent="0.25">
      <c r="A175" s="1">
        <v>2017</v>
      </c>
      <c r="B175" s="1" t="s">
        <v>102</v>
      </c>
      <c r="C175" s="53">
        <f>D175-0.1</f>
        <v>276.89999999999998</v>
      </c>
      <c r="D175" s="92" t="s">
        <v>520</v>
      </c>
      <c r="E175" s="28">
        <f>F175-0.1</f>
        <v>276.89999999999998</v>
      </c>
      <c r="F175" s="96" t="s">
        <v>520</v>
      </c>
      <c r="G175" s="53">
        <f>H175+20.4</f>
        <v>176.4</v>
      </c>
      <c r="H175" s="28" t="s">
        <v>502</v>
      </c>
      <c r="I175" s="28">
        <f>J175+20.4</f>
        <v>190.20000000000002</v>
      </c>
      <c r="J175" s="82">
        <v>169.8</v>
      </c>
      <c r="K175" s="15">
        <f>L175+0.1</f>
        <v>155</v>
      </c>
      <c r="L175" s="16" t="s">
        <v>467</v>
      </c>
      <c r="M175" s="29">
        <f>N175+0.1</f>
        <v>156.9</v>
      </c>
      <c r="N175" s="18" t="s">
        <v>379</v>
      </c>
      <c r="O175" s="15">
        <f t="shared" si="153"/>
        <v>132.5</v>
      </c>
      <c r="P175" s="16" t="s">
        <v>494</v>
      </c>
      <c r="Q175" s="29">
        <f t="shared" si="154"/>
        <v>134.69999999999999</v>
      </c>
      <c r="R175" s="18" t="s">
        <v>340</v>
      </c>
      <c r="S175" s="15">
        <f>T175+0.1</f>
        <v>163.6</v>
      </c>
      <c r="T175" s="16" t="s">
        <v>495</v>
      </c>
      <c r="U175" s="29">
        <f>V175+0.1</f>
        <v>163.6</v>
      </c>
      <c r="V175" s="18" t="s">
        <v>495</v>
      </c>
      <c r="W175" s="15">
        <f t="shared" si="166"/>
        <v>176.4</v>
      </c>
      <c r="X175" s="21">
        <v>176.5</v>
      </c>
      <c r="Y175" s="29">
        <f t="shared" si="167"/>
        <v>224.1</v>
      </c>
      <c r="Z175" s="18">
        <v>224.2</v>
      </c>
      <c r="AA175" s="15">
        <f>AB175+0.4</f>
        <v>160.5</v>
      </c>
      <c r="AB175" s="16" t="s">
        <v>496</v>
      </c>
      <c r="AC175" s="29">
        <f>AD175+0.4</f>
        <v>166.5</v>
      </c>
      <c r="AD175" s="18" t="s">
        <v>382</v>
      </c>
      <c r="AE175" s="15" t="str">
        <f t="shared" si="155"/>
        <v>241.8</v>
      </c>
      <c r="AF175" s="60" t="s">
        <v>324</v>
      </c>
      <c r="AG175" s="29" t="str">
        <f t="shared" si="156"/>
        <v>241.8</v>
      </c>
      <c r="AH175" s="61" t="s">
        <v>324</v>
      </c>
      <c r="AI175" s="15" t="str">
        <f>AJ175</f>
        <v>270.2</v>
      </c>
      <c r="AJ175" s="54" t="s">
        <v>302</v>
      </c>
      <c r="AK175" s="29" t="str">
        <f>AL175</f>
        <v>270.2</v>
      </c>
      <c r="AL175" s="55" t="s">
        <v>302</v>
      </c>
      <c r="AM175" s="15" t="str">
        <f t="shared" si="135"/>
        <v>251.5</v>
      </c>
      <c r="AN175" s="16" t="s">
        <v>366</v>
      </c>
      <c r="AO175" s="29" t="str">
        <f t="shared" si="136"/>
        <v>252.6</v>
      </c>
      <c r="AP175" s="18" t="s">
        <v>497</v>
      </c>
      <c r="AQ175" s="15">
        <f t="shared" si="114"/>
        <v>168.6</v>
      </c>
      <c r="AR175" s="16">
        <v>168.5</v>
      </c>
      <c r="AS175" s="29">
        <f t="shared" si="115"/>
        <v>168.6</v>
      </c>
      <c r="AT175" s="18">
        <v>168.5</v>
      </c>
      <c r="AU175" s="15">
        <f>AV175+18.6</f>
        <v>197.1</v>
      </c>
      <c r="AV175" s="65">
        <v>178.5</v>
      </c>
      <c r="AW175" s="29">
        <f>AX175+18.6</f>
        <v>201.29999999999998</v>
      </c>
      <c r="AX175" s="55">
        <v>182.7</v>
      </c>
      <c r="AY175" s="15" t="str">
        <f t="shared" si="159"/>
        <v>259.2</v>
      </c>
      <c r="AZ175" s="16" t="s">
        <v>498</v>
      </c>
      <c r="BA175" s="29" t="str">
        <f t="shared" si="160"/>
        <v>265</v>
      </c>
      <c r="BB175" s="18" t="s">
        <v>499</v>
      </c>
      <c r="BC175" s="15" t="str">
        <f t="shared" si="161"/>
        <v>174.5</v>
      </c>
      <c r="BD175" s="16" t="s">
        <v>369</v>
      </c>
      <c r="BE175" s="29" t="str">
        <f t="shared" si="162"/>
        <v>179.5</v>
      </c>
      <c r="BF175" s="18" t="s">
        <v>249</v>
      </c>
      <c r="BG175" s="53">
        <f>BH175-0.2</f>
        <v>128.10000000000002</v>
      </c>
      <c r="BH175" s="65">
        <v>128.30000000000001</v>
      </c>
      <c r="BI175" s="28">
        <f>BJ175-0.2</f>
        <v>135.80000000000001</v>
      </c>
      <c r="BJ175" s="55">
        <v>136</v>
      </c>
      <c r="BK175" s="3"/>
    </row>
    <row r="176" spans="1:63" s="1" customFormat="1" ht="15" customHeight="1" x14ac:dyDescent="0.25">
      <c r="A176" s="1">
        <v>2017</v>
      </c>
      <c r="B176" s="1" t="s">
        <v>81</v>
      </c>
      <c r="C176" s="15">
        <f t="shared" ref="C176:C184" si="168">D176-16.5</f>
        <v>256.3</v>
      </c>
      <c r="D176" s="54" t="s">
        <v>361</v>
      </c>
      <c r="E176" s="29">
        <f t="shared" ref="E176:E184" si="169">F176-16.5</f>
        <v>306.60000000000002</v>
      </c>
      <c r="F176" s="55" t="s">
        <v>362</v>
      </c>
      <c r="G176" s="53">
        <f>H176+20.4</f>
        <v>174.3</v>
      </c>
      <c r="H176" s="28" t="s">
        <v>505</v>
      </c>
      <c r="I176" s="28">
        <f>J176+20.4</f>
        <v>180.20000000000002</v>
      </c>
      <c r="J176" s="82">
        <v>159.80000000000001</v>
      </c>
      <c r="K176" s="15">
        <f t="shared" ref="K176:K184" si="170">L176-0.1</f>
        <v>158.9</v>
      </c>
      <c r="L176" s="21">
        <v>159</v>
      </c>
      <c r="M176" s="29">
        <f t="shared" ref="M176:M184" si="171">N176-0.1</f>
        <v>174.5</v>
      </c>
      <c r="N176" s="18">
        <v>174.6</v>
      </c>
      <c r="O176" s="15">
        <f t="shared" ref="O176:O181" si="172">P176-0.1</f>
        <v>134.5</v>
      </c>
      <c r="P176" s="16" t="s">
        <v>340</v>
      </c>
      <c r="Q176" s="29">
        <f t="shared" ref="Q176:Q181" si="173">R176-0.1</f>
        <v>134.5</v>
      </c>
      <c r="R176" s="18" t="s">
        <v>340</v>
      </c>
      <c r="S176" s="15">
        <f>T176</f>
        <v>161.69999999999999</v>
      </c>
      <c r="T176" s="21">
        <v>161.69999999999999</v>
      </c>
      <c r="U176" s="29">
        <f>V176</f>
        <v>165.7</v>
      </c>
      <c r="V176" s="22">
        <v>165.7</v>
      </c>
      <c r="W176" s="15">
        <f t="shared" si="166"/>
        <v>192.5</v>
      </c>
      <c r="X176" s="21">
        <v>192.6</v>
      </c>
      <c r="Y176" s="29">
        <f t="shared" si="167"/>
        <v>208.20000000000002</v>
      </c>
      <c r="Z176" s="18" t="s">
        <v>500</v>
      </c>
      <c r="AA176" s="53">
        <f>AB176-0.3</f>
        <v>166.5</v>
      </c>
      <c r="AB176" s="28" t="s">
        <v>367</v>
      </c>
      <c r="AC176" s="28">
        <f>AD176-0.3</f>
        <v>172.6</v>
      </c>
      <c r="AD176" s="82">
        <v>172.9</v>
      </c>
      <c r="AE176" s="15">
        <f t="shared" ref="AE176:AE184" si="174">AF176+0.1</f>
        <v>242.1</v>
      </c>
      <c r="AF176" s="19" t="s">
        <v>364</v>
      </c>
      <c r="AG176" s="29">
        <f t="shared" ref="AG176:AG184" si="175">AH176+0.1</f>
        <v>252.6</v>
      </c>
      <c r="AH176" s="20" t="s">
        <v>365</v>
      </c>
      <c r="AI176" s="15">
        <f>AJ176-0.3</f>
        <v>270.09999999999997</v>
      </c>
      <c r="AJ176" s="65">
        <v>270.39999999999998</v>
      </c>
      <c r="AK176" s="29">
        <f>AL176-0.3</f>
        <v>270.09999999999997</v>
      </c>
      <c r="AL176" s="66">
        <v>270.39999999999998</v>
      </c>
      <c r="AM176" s="15" t="str">
        <f t="shared" si="135"/>
        <v>250.5</v>
      </c>
      <c r="AN176" s="16" t="s">
        <v>355</v>
      </c>
      <c r="AO176" s="29" t="str">
        <f t="shared" si="136"/>
        <v>251.5</v>
      </c>
      <c r="AP176" s="18" t="s">
        <v>366</v>
      </c>
      <c r="AQ176" s="15">
        <f t="shared" ref="AQ176:AQ184" si="176">AR176+0.2</f>
        <v>167</v>
      </c>
      <c r="AR176" s="16" t="s">
        <v>367</v>
      </c>
      <c r="AS176" s="29">
        <f t="shared" ref="AS176:AS184" si="177">AT176+0.2</f>
        <v>168.7</v>
      </c>
      <c r="AT176" s="18" t="s">
        <v>248</v>
      </c>
      <c r="AU176" s="15">
        <f>AV176+18.6</f>
        <v>197.2</v>
      </c>
      <c r="AV176" s="65">
        <v>178.6</v>
      </c>
      <c r="AW176" s="29">
        <f>AX176+18.6</f>
        <v>199.29999999999998</v>
      </c>
      <c r="AX176" s="55">
        <v>180.7</v>
      </c>
      <c r="AY176" s="15">
        <f t="shared" ref="AY176:AY184" si="178">AZ176-0.1</f>
        <v>255.4</v>
      </c>
      <c r="AZ176" s="16" t="s">
        <v>368</v>
      </c>
      <c r="BA176" s="29">
        <f t="shared" ref="BA176:BA184" si="179">BB176-0.1</f>
        <v>255.4</v>
      </c>
      <c r="BB176" s="18" t="s">
        <v>368</v>
      </c>
      <c r="BC176" s="15" t="str">
        <f t="shared" si="161"/>
        <v>174.5</v>
      </c>
      <c r="BD176" s="16" t="s">
        <v>369</v>
      </c>
      <c r="BE176" s="29" t="str">
        <f t="shared" si="162"/>
        <v>179.6</v>
      </c>
      <c r="BF176" s="18" t="s">
        <v>370</v>
      </c>
      <c r="BG176" s="67" t="str">
        <f>BH176</f>
        <v>126.2</v>
      </c>
      <c r="BH176" s="76" t="s">
        <v>371</v>
      </c>
      <c r="BI176" s="84" t="str">
        <f>BJ176</f>
        <v>130.1</v>
      </c>
      <c r="BJ176" s="77" t="s">
        <v>372</v>
      </c>
      <c r="BK176" s="3"/>
    </row>
    <row r="177" spans="1:63" s="1" customFormat="1" ht="15" customHeight="1" x14ac:dyDescent="0.25">
      <c r="A177" s="1">
        <v>2017</v>
      </c>
      <c r="B177" s="1" t="s">
        <v>82</v>
      </c>
      <c r="C177" s="15">
        <f t="shared" si="168"/>
        <v>262</v>
      </c>
      <c r="D177" s="54">
        <v>278.5</v>
      </c>
      <c r="E177" s="29">
        <f t="shared" si="169"/>
        <v>275.39999999999998</v>
      </c>
      <c r="F177" s="55">
        <v>291.89999999999998</v>
      </c>
      <c r="G177" s="15">
        <f>H177-0.3</f>
        <v>173.89999999999998</v>
      </c>
      <c r="H177" s="54" t="s">
        <v>373</v>
      </c>
      <c r="I177" s="29">
        <f>J177-0.3</f>
        <v>176.1</v>
      </c>
      <c r="J177" s="55" t="s">
        <v>374</v>
      </c>
      <c r="K177" s="15">
        <f t="shared" si="170"/>
        <v>156.70000000000002</v>
      </c>
      <c r="L177" s="16">
        <v>156.80000000000001</v>
      </c>
      <c r="M177" s="29">
        <f t="shared" si="171"/>
        <v>160.6</v>
      </c>
      <c r="N177" s="18">
        <v>160.69999999999999</v>
      </c>
      <c r="O177" s="15">
        <f t="shared" si="172"/>
        <v>134.4</v>
      </c>
      <c r="P177" s="16">
        <v>134.5</v>
      </c>
      <c r="Q177" s="29">
        <f t="shared" si="173"/>
        <v>134.4</v>
      </c>
      <c r="R177" s="18">
        <v>134.5</v>
      </c>
      <c r="S177" s="53">
        <f>T177+15.2</f>
        <v>183.89999999999998</v>
      </c>
      <c r="T177" s="16" t="s">
        <v>554</v>
      </c>
      <c r="U177" s="28">
        <f>V177+15.2</f>
        <v>183.89999999999998</v>
      </c>
      <c r="V177" s="18" t="s">
        <v>554</v>
      </c>
      <c r="W177" s="15">
        <f t="shared" si="166"/>
        <v>200.9</v>
      </c>
      <c r="X177" s="21">
        <v>201</v>
      </c>
      <c r="Y177" s="29">
        <f t="shared" si="167"/>
        <v>216.6</v>
      </c>
      <c r="Z177" s="22">
        <v>216.7</v>
      </c>
      <c r="AA177" s="15">
        <f t="shared" ref="AA177:AA187" si="180">AB177+0.2</f>
        <v>158.29999999999998</v>
      </c>
      <c r="AB177" s="16">
        <v>158.1</v>
      </c>
      <c r="AC177" s="29">
        <f t="shared" ref="AC177:AC187" si="181">AD177+0.2</f>
        <v>162.29999999999998</v>
      </c>
      <c r="AD177" s="18">
        <v>162.1</v>
      </c>
      <c r="AE177" s="15">
        <f t="shared" si="174"/>
        <v>250.5</v>
      </c>
      <c r="AF177" s="19">
        <v>250.4</v>
      </c>
      <c r="AG177" s="29">
        <f t="shared" si="175"/>
        <v>250.5</v>
      </c>
      <c r="AH177" s="20">
        <v>250.4</v>
      </c>
      <c r="AI177" s="15">
        <f t="shared" ref="AI177:AI184" si="182">AJ177+0.1</f>
        <v>270.3</v>
      </c>
      <c r="AJ177" s="54">
        <v>270.2</v>
      </c>
      <c r="AK177" s="29">
        <f t="shared" ref="AK177:AK184" si="183">AL177+0.1</f>
        <v>270.3</v>
      </c>
      <c r="AL177" s="55">
        <v>270.2</v>
      </c>
      <c r="AM177" s="15">
        <f t="shared" si="135"/>
        <v>251.5</v>
      </c>
      <c r="AN177" s="16">
        <v>251.5</v>
      </c>
      <c r="AO177" s="29">
        <f t="shared" si="136"/>
        <v>252.5</v>
      </c>
      <c r="AP177" s="18">
        <v>252.5</v>
      </c>
      <c r="AQ177" s="15">
        <f t="shared" si="176"/>
        <v>166.89999999999998</v>
      </c>
      <c r="AR177" s="16">
        <v>166.7</v>
      </c>
      <c r="AS177" s="29">
        <f t="shared" si="177"/>
        <v>166.89999999999998</v>
      </c>
      <c r="AT177" s="18">
        <v>166.7</v>
      </c>
      <c r="AU177" s="15">
        <f>AV177+0.2</f>
        <v>180.6</v>
      </c>
      <c r="AV177" s="54">
        <v>180.4</v>
      </c>
      <c r="AW177" s="29">
        <f>AX177+0.2</f>
        <v>180.6</v>
      </c>
      <c r="AX177" s="55">
        <v>180.4</v>
      </c>
      <c r="AY177" s="15">
        <f t="shared" si="178"/>
        <v>255.3</v>
      </c>
      <c r="AZ177" s="16">
        <v>255.4</v>
      </c>
      <c r="BA177" s="29">
        <f t="shared" si="179"/>
        <v>261</v>
      </c>
      <c r="BB177" s="18">
        <v>261.10000000000002</v>
      </c>
      <c r="BC177" s="15">
        <f t="shared" si="161"/>
        <v>174.4</v>
      </c>
      <c r="BD177" s="16">
        <v>174.4</v>
      </c>
      <c r="BE177" s="29">
        <f t="shared" si="162"/>
        <v>174.4</v>
      </c>
      <c r="BF177" s="18">
        <v>174.4</v>
      </c>
      <c r="BG177" s="15" t="str">
        <f>BH177</f>
        <v>124.1</v>
      </c>
      <c r="BH177" s="54" t="s">
        <v>375</v>
      </c>
      <c r="BI177" s="29" t="str">
        <f>BJ177</f>
        <v>139.5</v>
      </c>
      <c r="BJ177" s="55" t="s">
        <v>376</v>
      </c>
      <c r="BK177" s="3"/>
    </row>
    <row r="178" spans="1:63" s="1" customFormat="1" ht="15" customHeight="1" x14ac:dyDescent="0.25">
      <c r="A178" s="1">
        <v>2017</v>
      </c>
      <c r="B178" s="1" t="s">
        <v>83</v>
      </c>
      <c r="C178" s="67">
        <f t="shared" ref="C178" si="184">D178+0.1</f>
        <v>268.40000000000003</v>
      </c>
      <c r="D178" s="76" t="s">
        <v>659</v>
      </c>
      <c r="E178" s="84">
        <f t="shared" ref="E178" si="185">F178+0.1</f>
        <v>278.8</v>
      </c>
      <c r="F178" s="77" t="s">
        <v>656</v>
      </c>
      <c r="G178" s="15">
        <f>H178-0.3</f>
        <v>176</v>
      </c>
      <c r="H178" s="54" t="s">
        <v>377</v>
      </c>
      <c r="I178" s="29">
        <f>J178-0.3</f>
        <v>178.2</v>
      </c>
      <c r="J178" s="55" t="s">
        <v>378</v>
      </c>
      <c r="K178" s="15">
        <f t="shared" si="170"/>
        <v>156.70000000000002</v>
      </c>
      <c r="L178" s="16" t="s">
        <v>379</v>
      </c>
      <c r="M178" s="29">
        <f t="shared" si="171"/>
        <v>164.5</v>
      </c>
      <c r="N178" s="18" t="s">
        <v>329</v>
      </c>
      <c r="O178" s="15">
        <f t="shared" si="172"/>
        <v>134.4</v>
      </c>
      <c r="P178" s="16" t="s">
        <v>330</v>
      </c>
      <c r="Q178" s="29">
        <f t="shared" si="173"/>
        <v>134.4</v>
      </c>
      <c r="R178" s="18" t="s">
        <v>330</v>
      </c>
      <c r="S178" s="15">
        <f t="shared" ref="S178:S184" si="186">T178</f>
        <v>177</v>
      </c>
      <c r="T178" s="16">
        <v>177</v>
      </c>
      <c r="U178" s="29">
        <f t="shared" ref="U178:U184" si="187">V178</f>
        <v>177</v>
      </c>
      <c r="V178" s="18">
        <v>177</v>
      </c>
      <c r="W178" s="15">
        <f t="shared" si="166"/>
        <v>180.8</v>
      </c>
      <c r="X178" s="16" t="s">
        <v>380</v>
      </c>
      <c r="Y178" s="29">
        <f t="shared" si="167"/>
        <v>184.5</v>
      </c>
      <c r="Z178" s="18" t="s">
        <v>381</v>
      </c>
      <c r="AA178" s="15">
        <f t="shared" si="180"/>
        <v>166.29999999999998</v>
      </c>
      <c r="AB178" s="16" t="s">
        <v>382</v>
      </c>
      <c r="AC178" s="29">
        <f t="shared" si="181"/>
        <v>168.29999999999998</v>
      </c>
      <c r="AD178" s="18" t="s">
        <v>383</v>
      </c>
      <c r="AE178" s="15">
        <f t="shared" si="174"/>
        <v>250.4</v>
      </c>
      <c r="AF178" s="19" t="s">
        <v>243</v>
      </c>
      <c r="AG178" s="29">
        <f t="shared" si="175"/>
        <v>250.4</v>
      </c>
      <c r="AH178" s="20" t="s">
        <v>243</v>
      </c>
      <c r="AI178" s="15">
        <f t="shared" si="182"/>
        <v>266.20000000000005</v>
      </c>
      <c r="AJ178" s="54" t="s">
        <v>384</v>
      </c>
      <c r="AK178" s="29">
        <f t="shared" si="183"/>
        <v>270.3</v>
      </c>
      <c r="AL178" s="55" t="s">
        <v>302</v>
      </c>
      <c r="AM178" s="15" t="str">
        <f t="shared" si="135"/>
        <v>251.5</v>
      </c>
      <c r="AN178" s="16" t="s">
        <v>366</v>
      </c>
      <c r="AO178" s="29" t="str">
        <f t="shared" si="136"/>
        <v>252.5</v>
      </c>
      <c r="AP178" s="18" t="s">
        <v>365</v>
      </c>
      <c r="AQ178" s="15">
        <f t="shared" si="176"/>
        <v>167</v>
      </c>
      <c r="AR178" s="16" t="s">
        <v>367</v>
      </c>
      <c r="AS178" s="29">
        <f t="shared" si="177"/>
        <v>168.79999999999998</v>
      </c>
      <c r="AT178" s="18" t="s">
        <v>385</v>
      </c>
      <c r="AU178" s="15">
        <f>AV178+0.2</f>
        <v>188.39999999999998</v>
      </c>
      <c r="AV178" s="54" t="s">
        <v>386</v>
      </c>
      <c r="AW178" s="29">
        <f>AX178+0.2</f>
        <v>192.29999999999998</v>
      </c>
      <c r="AX178" s="55" t="s">
        <v>332</v>
      </c>
      <c r="AY178" s="15">
        <f t="shared" si="178"/>
        <v>255.4</v>
      </c>
      <c r="AZ178" s="16" t="s">
        <v>368</v>
      </c>
      <c r="BA178" s="29">
        <f t="shared" si="179"/>
        <v>257.2</v>
      </c>
      <c r="BB178" s="18" t="s">
        <v>387</v>
      </c>
      <c r="BC178" s="15" t="str">
        <f t="shared" si="161"/>
        <v>174.4</v>
      </c>
      <c r="BD178" s="16" t="s">
        <v>388</v>
      </c>
      <c r="BE178" s="29" t="str">
        <f t="shared" si="162"/>
        <v>174.4</v>
      </c>
      <c r="BF178" s="18" t="s">
        <v>388</v>
      </c>
      <c r="BG178" s="80">
        <f>BH178+18</f>
        <v>123.8</v>
      </c>
      <c r="BH178" s="21">
        <v>105.8</v>
      </c>
      <c r="BI178" s="24">
        <f>BJ178+18</f>
        <v>152.9</v>
      </c>
      <c r="BJ178" s="22">
        <v>134.9</v>
      </c>
      <c r="BK178" s="3"/>
    </row>
    <row r="179" spans="1:63" s="1" customFormat="1" ht="15" customHeight="1" x14ac:dyDescent="0.25">
      <c r="A179" s="1">
        <v>2017</v>
      </c>
      <c r="B179" s="1" t="s">
        <v>84</v>
      </c>
      <c r="C179" s="15">
        <f t="shared" si="168"/>
        <v>292.60000000000002</v>
      </c>
      <c r="D179" s="54">
        <v>309.10000000000002</v>
      </c>
      <c r="E179" s="29">
        <f t="shared" si="169"/>
        <v>292.60000000000002</v>
      </c>
      <c r="F179" s="55">
        <v>309.10000000000002</v>
      </c>
      <c r="G179" s="15">
        <f>H179-0.3</f>
        <v>176</v>
      </c>
      <c r="H179" s="54" t="s">
        <v>377</v>
      </c>
      <c r="I179" s="29">
        <f>J179-0.3</f>
        <v>190.7</v>
      </c>
      <c r="J179" s="55" t="s">
        <v>389</v>
      </c>
      <c r="K179" s="15">
        <f t="shared" si="170"/>
        <v>143.1</v>
      </c>
      <c r="L179" s="16">
        <v>143.19999999999999</v>
      </c>
      <c r="M179" s="29">
        <f t="shared" si="171"/>
        <v>143.1</v>
      </c>
      <c r="N179" s="18">
        <v>143.19999999999999</v>
      </c>
      <c r="O179" s="15">
        <f t="shared" si="172"/>
        <v>134.4</v>
      </c>
      <c r="P179" s="16">
        <v>134.5</v>
      </c>
      <c r="Q179" s="29">
        <f t="shared" si="173"/>
        <v>136.6</v>
      </c>
      <c r="R179" s="18">
        <v>136.69999999999999</v>
      </c>
      <c r="S179" s="15" t="str">
        <f t="shared" si="186"/>
        <v>169.2</v>
      </c>
      <c r="T179" s="16" t="s">
        <v>390</v>
      </c>
      <c r="U179" s="29" t="str">
        <f t="shared" si="187"/>
        <v>169.2</v>
      </c>
      <c r="V179" s="18" t="s">
        <v>390</v>
      </c>
      <c r="W179" s="15">
        <f t="shared" si="166"/>
        <v>172.5</v>
      </c>
      <c r="X179" s="16">
        <v>172.6</v>
      </c>
      <c r="Y179" s="29">
        <f t="shared" si="167"/>
        <v>194.70000000000002</v>
      </c>
      <c r="Z179" s="18">
        <v>194.8</v>
      </c>
      <c r="AA179" s="15">
        <f t="shared" si="180"/>
        <v>160.29999999999998</v>
      </c>
      <c r="AB179" s="16">
        <v>160.1</v>
      </c>
      <c r="AC179" s="29">
        <f t="shared" si="181"/>
        <v>164.29999999999998</v>
      </c>
      <c r="AD179" s="18">
        <v>164.1</v>
      </c>
      <c r="AE179" s="15">
        <f t="shared" si="174"/>
        <v>242</v>
      </c>
      <c r="AF179" s="19">
        <v>241.9</v>
      </c>
      <c r="AG179" s="29">
        <f t="shared" si="175"/>
        <v>250.4</v>
      </c>
      <c r="AH179" s="20">
        <v>250.3</v>
      </c>
      <c r="AI179" s="15">
        <f t="shared" si="182"/>
        <v>266.10000000000002</v>
      </c>
      <c r="AJ179" s="54">
        <v>266</v>
      </c>
      <c r="AK179" s="29">
        <f t="shared" si="183"/>
        <v>270.10000000000002</v>
      </c>
      <c r="AL179" s="55">
        <v>270</v>
      </c>
      <c r="AM179" s="15">
        <f t="shared" si="135"/>
        <v>250.5</v>
      </c>
      <c r="AN179" s="16">
        <v>250.5</v>
      </c>
      <c r="AO179" s="29">
        <f t="shared" si="136"/>
        <v>251.5</v>
      </c>
      <c r="AP179" s="18">
        <v>251.5</v>
      </c>
      <c r="AQ179" s="15">
        <f t="shared" si="176"/>
        <v>166.89999999999998</v>
      </c>
      <c r="AR179" s="16">
        <v>166.7</v>
      </c>
      <c r="AS179" s="29">
        <f t="shared" si="177"/>
        <v>166.89999999999998</v>
      </c>
      <c r="AT179" s="18">
        <v>166.7</v>
      </c>
      <c r="AU179" s="15">
        <f>AV179+0.2</f>
        <v>194.29999999999998</v>
      </c>
      <c r="AV179" s="54">
        <v>194.1</v>
      </c>
      <c r="AW179" s="29">
        <f>AX179+0.2</f>
        <v>198.2</v>
      </c>
      <c r="AX179" s="55">
        <v>198</v>
      </c>
      <c r="AY179" s="15">
        <f t="shared" si="178"/>
        <v>249.5</v>
      </c>
      <c r="AZ179" s="16">
        <v>249.6</v>
      </c>
      <c r="BA179" s="29">
        <f t="shared" si="179"/>
        <v>257.2</v>
      </c>
      <c r="BB179" s="18">
        <v>257.3</v>
      </c>
      <c r="BC179" s="15">
        <f t="shared" si="161"/>
        <v>174.5</v>
      </c>
      <c r="BD179" s="16">
        <v>174.5</v>
      </c>
      <c r="BE179" s="29">
        <f t="shared" si="162"/>
        <v>179.5</v>
      </c>
      <c r="BF179" s="18">
        <v>179.5</v>
      </c>
      <c r="BG179" s="15" t="str">
        <f>BH179</f>
        <v>120.4</v>
      </c>
      <c r="BH179" s="54" t="s">
        <v>391</v>
      </c>
      <c r="BI179" s="29" t="str">
        <f>BJ179</f>
        <v>139.6</v>
      </c>
      <c r="BJ179" s="55" t="s">
        <v>392</v>
      </c>
      <c r="BK179" s="3"/>
    </row>
    <row r="180" spans="1:63" s="1" customFormat="1" ht="15" customHeight="1" x14ac:dyDescent="0.25">
      <c r="A180" s="1">
        <v>2017</v>
      </c>
      <c r="B180" s="1" t="s">
        <v>85</v>
      </c>
      <c r="C180" s="53">
        <f t="shared" ref="C180:C181" si="188">D180+0.1</f>
        <v>255.9</v>
      </c>
      <c r="D180" s="54">
        <v>255.8</v>
      </c>
      <c r="E180" s="28">
        <f t="shared" ref="E180:E181" si="189">F180+0.1</f>
        <v>257.90000000000003</v>
      </c>
      <c r="F180" s="55">
        <v>257.8</v>
      </c>
      <c r="G180" s="15">
        <f>H180-0.3</f>
        <v>173.79999999999998</v>
      </c>
      <c r="H180" s="54" t="s">
        <v>393</v>
      </c>
      <c r="I180" s="29">
        <f>J180-0.3</f>
        <v>173.79999999999998</v>
      </c>
      <c r="J180" s="55" t="s">
        <v>393</v>
      </c>
      <c r="K180" s="15">
        <f t="shared" si="170"/>
        <v>162.5</v>
      </c>
      <c r="L180" s="16" t="s">
        <v>394</v>
      </c>
      <c r="M180" s="29">
        <f t="shared" si="171"/>
        <v>162.5</v>
      </c>
      <c r="N180" s="18" t="s">
        <v>394</v>
      </c>
      <c r="O180" s="15">
        <f t="shared" si="172"/>
        <v>134.5</v>
      </c>
      <c r="P180" s="16" t="s">
        <v>340</v>
      </c>
      <c r="Q180" s="29">
        <f t="shared" si="173"/>
        <v>134.5</v>
      </c>
      <c r="R180" s="18" t="s">
        <v>340</v>
      </c>
      <c r="S180" s="15">
        <f t="shared" si="186"/>
        <v>161.4</v>
      </c>
      <c r="T180" s="16">
        <v>161.4</v>
      </c>
      <c r="U180" s="29">
        <f t="shared" si="187"/>
        <v>163.4</v>
      </c>
      <c r="V180" s="18">
        <v>163.4</v>
      </c>
      <c r="W180" s="15">
        <f t="shared" si="166"/>
        <v>184.6</v>
      </c>
      <c r="X180" s="16" t="s">
        <v>395</v>
      </c>
      <c r="Y180" s="29">
        <f t="shared" si="167"/>
        <v>214.3</v>
      </c>
      <c r="Z180" s="18" t="s">
        <v>396</v>
      </c>
      <c r="AA180" s="15">
        <f t="shared" si="180"/>
        <v>155.89999999999998</v>
      </c>
      <c r="AB180" s="16" t="s">
        <v>397</v>
      </c>
      <c r="AC180" s="29">
        <f t="shared" si="181"/>
        <v>162.1</v>
      </c>
      <c r="AD180" s="18" t="s">
        <v>398</v>
      </c>
      <c r="AE180" s="15">
        <f t="shared" si="174"/>
        <v>248.29999999999998</v>
      </c>
      <c r="AF180" s="19" t="s">
        <v>399</v>
      </c>
      <c r="AG180" s="29">
        <f t="shared" si="175"/>
        <v>252.79999999999998</v>
      </c>
      <c r="AH180" s="20" t="s">
        <v>279</v>
      </c>
      <c r="AI180" s="15">
        <f t="shared" si="182"/>
        <v>274.40000000000003</v>
      </c>
      <c r="AJ180" s="54" t="s">
        <v>400</v>
      </c>
      <c r="AK180" s="29">
        <f t="shared" si="183"/>
        <v>274.40000000000003</v>
      </c>
      <c r="AL180" s="55" t="s">
        <v>400</v>
      </c>
      <c r="AM180" s="15" t="str">
        <f t="shared" si="135"/>
        <v>250.5</v>
      </c>
      <c r="AN180" s="16" t="s">
        <v>355</v>
      </c>
      <c r="AO180" s="29" t="str">
        <f t="shared" si="136"/>
        <v>252.5</v>
      </c>
      <c r="AP180" s="18" t="s">
        <v>365</v>
      </c>
      <c r="AQ180" s="15">
        <f t="shared" si="176"/>
        <v>166.89999999999998</v>
      </c>
      <c r="AR180" s="16" t="s">
        <v>245</v>
      </c>
      <c r="AS180" s="29">
        <f t="shared" si="177"/>
        <v>166.89999999999998</v>
      </c>
      <c r="AT180" s="18" t="s">
        <v>245</v>
      </c>
      <c r="AU180" s="15">
        <f>AV180+0.2</f>
        <v>188.5</v>
      </c>
      <c r="AV180" s="54" t="s">
        <v>338</v>
      </c>
      <c r="AW180" s="29">
        <f>AX180+0.2</f>
        <v>200.29999999999998</v>
      </c>
      <c r="AX180" s="55" t="s">
        <v>401</v>
      </c>
      <c r="AY180" s="15">
        <f t="shared" si="178"/>
        <v>249.3</v>
      </c>
      <c r="AZ180" s="16" t="s">
        <v>402</v>
      </c>
      <c r="BA180" s="29">
        <f t="shared" si="179"/>
        <v>255.3</v>
      </c>
      <c r="BB180" s="18" t="s">
        <v>403</v>
      </c>
      <c r="BC180" s="15">
        <f t="shared" si="161"/>
        <v>174.5</v>
      </c>
      <c r="BD180" s="16">
        <v>174.5</v>
      </c>
      <c r="BE180" s="29">
        <f t="shared" si="162"/>
        <v>179.4</v>
      </c>
      <c r="BF180" s="18">
        <v>179.4</v>
      </c>
      <c r="BG180" s="67">
        <f t="shared" ref="BG180:BI180" si="190">BH180+18.5</f>
        <v>118.3</v>
      </c>
      <c r="BH180" s="68">
        <v>99.8</v>
      </c>
      <c r="BI180" s="84">
        <f t="shared" si="190"/>
        <v>122.3</v>
      </c>
      <c r="BJ180" s="70">
        <v>103.8</v>
      </c>
      <c r="BK180" s="3"/>
    </row>
    <row r="181" spans="1:63" s="1" customFormat="1" ht="15" customHeight="1" x14ac:dyDescent="0.25">
      <c r="A181" s="1">
        <v>2017</v>
      </c>
      <c r="B181" s="1" t="s">
        <v>86</v>
      </c>
      <c r="C181" s="67">
        <f t="shared" si="188"/>
        <v>262.10000000000002</v>
      </c>
      <c r="D181" s="76">
        <v>262</v>
      </c>
      <c r="E181" s="84">
        <f t="shared" si="189"/>
        <v>293.5</v>
      </c>
      <c r="F181" s="77">
        <v>293.39999999999998</v>
      </c>
      <c r="G181" s="15">
        <f>H181-0.3</f>
        <v>175.89999999999998</v>
      </c>
      <c r="H181" s="54" t="s">
        <v>404</v>
      </c>
      <c r="I181" s="29">
        <f>J181-0.3</f>
        <v>186.6</v>
      </c>
      <c r="J181" s="55" t="s">
        <v>359</v>
      </c>
      <c r="K181" s="15">
        <f t="shared" si="170"/>
        <v>156.5</v>
      </c>
      <c r="L181" s="16">
        <v>156.6</v>
      </c>
      <c r="M181" s="29">
        <f t="shared" si="171"/>
        <v>159.70000000000002</v>
      </c>
      <c r="N181" s="18">
        <v>159.80000000000001</v>
      </c>
      <c r="O181" s="15">
        <f t="shared" si="172"/>
        <v>134.4</v>
      </c>
      <c r="P181" s="16">
        <v>134.5</v>
      </c>
      <c r="Q181" s="29">
        <f t="shared" si="173"/>
        <v>134.4</v>
      </c>
      <c r="R181" s="18">
        <v>134.5</v>
      </c>
      <c r="S181" s="15" t="str">
        <f t="shared" si="186"/>
        <v>169.2</v>
      </c>
      <c r="T181" s="16" t="s">
        <v>390</v>
      </c>
      <c r="U181" s="29" t="str">
        <f t="shared" si="187"/>
        <v>169.2</v>
      </c>
      <c r="V181" s="18" t="s">
        <v>390</v>
      </c>
      <c r="W181" s="15">
        <f t="shared" si="166"/>
        <v>180.8</v>
      </c>
      <c r="X181" s="16">
        <v>180.9</v>
      </c>
      <c r="Y181" s="29">
        <f t="shared" si="167"/>
        <v>194.8</v>
      </c>
      <c r="Z181" s="18">
        <v>194.9</v>
      </c>
      <c r="AA181" s="15">
        <f t="shared" si="180"/>
        <v>166.29999999999998</v>
      </c>
      <c r="AB181" s="16">
        <v>166.1</v>
      </c>
      <c r="AC181" s="29">
        <f t="shared" si="181"/>
        <v>168.39999999999998</v>
      </c>
      <c r="AD181" s="18">
        <v>168.2</v>
      </c>
      <c r="AE181" s="15">
        <f t="shared" si="174"/>
        <v>242</v>
      </c>
      <c r="AF181" s="19">
        <v>241.9</v>
      </c>
      <c r="AG181" s="29">
        <f t="shared" si="175"/>
        <v>256.8</v>
      </c>
      <c r="AH181" s="20">
        <v>256.7</v>
      </c>
      <c r="AI181" s="15">
        <f t="shared" si="182"/>
        <v>270.3</v>
      </c>
      <c r="AJ181" s="54">
        <v>270.2</v>
      </c>
      <c r="AK181" s="29">
        <f t="shared" si="183"/>
        <v>270.3</v>
      </c>
      <c r="AL181" s="55">
        <v>270.2</v>
      </c>
      <c r="AM181" s="15">
        <f t="shared" si="135"/>
        <v>250.5</v>
      </c>
      <c r="AN181" s="16">
        <v>250.5</v>
      </c>
      <c r="AO181" s="29">
        <f t="shared" si="136"/>
        <v>251.5</v>
      </c>
      <c r="AP181" s="18">
        <v>251.5</v>
      </c>
      <c r="AQ181" s="15">
        <f t="shared" si="176"/>
        <v>166.89999999999998</v>
      </c>
      <c r="AR181" s="16">
        <v>166.7</v>
      </c>
      <c r="AS181" s="29">
        <f t="shared" si="177"/>
        <v>168.7</v>
      </c>
      <c r="AT181" s="18">
        <v>168.5</v>
      </c>
      <c r="AU181" s="15">
        <f>AV181+0.2</f>
        <v>192.29999999999998</v>
      </c>
      <c r="AV181" s="54">
        <v>192.1</v>
      </c>
      <c r="AW181" s="29">
        <f>AX181+0.2</f>
        <v>196.29999999999998</v>
      </c>
      <c r="AX181" s="55">
        <v>196.1</v>
      </c>
      <c r="AY181" s="15">
        <f t="shared" si="178"/>
        <v>255.3</v>
      </c>
      <c r="AZ181" s="16">
        <v>255.4</v>
      </c>
      <c r="BA181" s="29">
        <f t="shared" si="179"/>
        <v>257.2</v>
      </c>
      <c r="BB181" s="18">
        <v>257.3</v>
      </c>
      <c r="BC181" s="67">
        <f t="shared" ref="BC181" si="191">BD181+15.1</f>
        <v>132.5</v>
      </c>
      <c r="BD181" s="68">
        <v>117.4</v>
      </c>
      <c r="BE181" s="84">
        <f t="shared" ref="BE181" si="192">BF181+15.1</f>
        <v>174.5</v>
      </c>
      <c r="BF181" s="70">
        <v>159.4</v>
      </c>
      <c r="BG181" s="15" t="str">
        <f>BH181</f>
        <v>129.9</v>
      </c>
      <c r="BH181" s="54" t="s">
        <v>405</v>
      </c>
      <c r="BI181" s="29" t="str">
        <f>BJ181</f>
        <v>143.4</v>
      </c>
      <c r="BJ181" s="55" t="s">
        <v>406</v>
      </c>
      <c r="BK181" s="3"/>
    </row>
    <row r="182" spans="1:63" s="1" customFormat="1" ht="15" customHeight="1" x14ac:dyDescent="0.25">
      <c r="A182" s="1">
        <v>2017</v>
      </c>
      <c r="B182" s="1" t="s">
        <v>87</v>
      </c>
      <c r="C182" s="15">
        <f t="shared" si="168"/>
        <v>261.8</v>
      </c>
      <c r="D182" s="54">
        <v>278.3</v>
      </c>
      <c r="E182" s="29">
        <f t="shared" si="169"/>
        <v>271.7</v>
      </c>
      <c r="F182" s="55">
        <v>288.2</v>
      </c>
      <c r="G182" s="53">
        <f>H182+20.4</f>
        <v>172.4</v>
      </c>
      <c r="H182" s="28" t="s">
        <v>504</v>
      </c>
      <c r="I182" s="28">
        <f>J182+20.4</f>
        <v>176.3</v>
      </c>
      <c r="J182" s="82">
        <v>155.9</v>
      </c>
      <c r="K182" s="15">
        <f t="shared" si="170"/>
        <v>146.70000000000002</v>
      </c>
      <c r="L182" s="16" t="s">
        <v>407</v>
      </c>
      <c r="M182" s="29">
        <f t="shared" si="171"/>
        <v>151.80000000000001</v>
      </c>
      <c r="N182" s="18" t="s">
        <v>408</v>
      </c>
      <c r="O182" s="15">
        <f>P182-0.3</f>
        <v>134.5</v>
      </c>
      <c r="P182" s="21">
        <v>134.80000000000001</v>
      </c>
      <c r="Q182" s="29">
        <f>R182-0.3</f>
        <v>134.5</v>
      </c>
      <c r="R182" s="22">
        <v>134.80000000000001</v>
      </c>
      <c r="S182" s="67">
        <f t="shared" si="186"/>
        <v>159.19999999999999</v>
      </c>
      <c r="T182" s="68">
        <v>159.19999999999999</v>
      </c>
      <c r="U182" s="84">
        <f t="shared" si="187"/>
        <v>165.2</v>
      </c>
      <c r="V182" s="70">
        <v>165.2</v>
      </c>
      <c r="W182" s="15">
        <f t="shared" si="166"/>
        <v>172.6</v>
      </c>
      <c r="X182" s="16" t="s">
        <v>409</v>
      </c>
      <c r="Y182" s="29">
        <f t="shared" si="167"/>
        <v>172.6</v>
      </c>
      <c r="Z182" s="18" t="s">
        <v>409</v>
      </c>
      <c r="AA182" s="15">
        <f t="shared" si="180"/>
        <v>154.19999999999999</v>
      </c>
      <c r="AB182" s="16" t="s">
        <v>410</v>
      </c>
      <c r="AC182" s="29">
        <f t="shared" si="181"/>
        <v>168.5</v>
      </c>
      <c r="AD182" s="18" t="s">
        <v>411</v>
      </c>
      <c r="AE182" s="15">
        <f t="shared" si="174"/>
        <v>237.7</v>
      </c>
      <c r="AF182" s="19" t="s">
        <v>291</v>
      </c>
      <c r="AG182" s="29">
        <f t="shared" si="175"/>
        <v>237.7</v>
      </c>
      <c r="AH182" s="20" t="s">
        <v>291</v>
      </c>
      <c r="AI182" s="15">
        <f t="shared" si="182"/>
        <v>270.10000000000002</v>
      </c>
      <c r="AJ182" s="54" t="s">
        <v>266</v>
      </c>
      <c r="AK182" s="29">
        <f t="shared" si="183"/>
        <v>270.10000000000002</v>
      </c>
      <c r="AL182" s="55" t="s">
        <v>266</v>
      </c>
      <c r="AM182" s="15">
        <f>AN182-0.3</f>
        <v>250.5</v>
      </c>
      <c r="AN182" s="21">
        <v>250.8</v>
      </c>
      <c r="AO182" s="29">
        <f>AP182-0.3</f>
        <v>252.5</v>
      </c>
      <c r="AP182" s="22">
        <v>252.8</v>
      </c>
      <c r="AQ182" s="15">
        <f t="shared" si="176"/>
        <v>166.89999999999998</v>
      </c>
      <c r="AR182" s="16" t="s">
        <v>245</v>
      </c>
      <c r="AS182" s="29">
        <f t="shared" si="177"/>
        <v>168.79999999999998</v>
      </c>
      <c r="AT182" s="18" t="s">
        <v>385</v>
      </c>
      <c r="AU182" s="15">
        <f>AV182+18.6</f>
        <v>192.9</v>
      </c>
      <c r="AV182" s="83" t="s">
        <v>305</v>
      </c>
      <c r="AW182" s="29">
        <f>AX182+18.6</f>
        <v>192.9</v>
      </c>
      <c r="AX182" s="66">
        <v>174.3</v>
      </c>
      <c r="AY182" s="15">
        <f t="shared" si="178"/>
        <v>257.2</v>
      </c>
      <c r="AZ182" s="16" t="s">
        <v>387</v>
      </c>
      <c r="BA182" s="29">
        <f t="shared" si="179"/>
        <v>261</v>
      </c>
      <c r="BB182" s="18" t="s">
        <v>412</v>
      </c>
      <c r="BC182" s="15">
        <f t="shared" si="161"/>
        <v>161.19999999999999</v>
      </c>
      <c r="BD182" s="16">
        <v>161.19999999999999</v>
      </c>
      <c r="BE182" s="29">
        <f t="shared" si="162"/>
        <v>174.3</v>
      </c>
      <c r="BF182" s="18">
        <v>174.3</v>
      </c>
      <c r="BG182" s="15" t="str">
        <f>BH182</f>
        <v>118.6</v>
      </c>
      <c r="BH182" s="54" t="s">
        <v>413</v>
      </c>
      <c r="BI182" s="29" t="str">
        <f>BJ182</f>
        <v>131.9</v>
      </c>
      <c r="BJ182" s="55" t="s">
        <v>414</v>
      </c>
      <c r="BK182" s="3"/>
    </row>
    <row r="183" spans="1:63" s="1" customFormat="1" ht="15" customHeight="1" x14ac:dyDescent="0.25">
      <c r="A183" s="1">
        <v>2017</v>
      </c>
      <c r="B183" s="1" t="s">
        <v>88</v>
      </c>
      <c r="C183" s="15">
        <f t="shared" si="168"/>
        <v>267.5</v>
      </c>
      <c r="D183" s="54">
        <v>284</v>
      </c>
      <c r="E183" s="29">
        <f t="shared" si="169"/>
        <v>298.39999999999998</v>
      </c>
      <c r="F183" s="55">
        <v>314.89999999999998</v>
      </c>
      <c r="G183" s="15">
        <f>H183-0.3</f>
        <v>178.2</v>
      </c>
      <c r="H183" s="54" t="s">
        <v>378</v>
      </c>
      <c r="I183" s="29">
        <f>J183-0.3</f>
        <v>192.6</v>
      </c>
      <c r="J183" s="55" t="s">
        <v>415</v>
      </c>
      <c r="K183" s="15">
        <f t="shared" si="170"/>
        <v>150.9</v>
      </c>
      <c r="L183" s="16">
        <v>151</v>
      </c>
      <c r="M183" s="29">
        <f t="shared" si="171"/>
        <v>162.6</v>
      </c>
      <c r="N183" s="18">
        <v>162.69999999999999</v>
      </c>
      <c r="O183" s="15">
        <f>P183-0.1</f>
        <v>134.4</v>
      </c>
      <c r="P183" s="16">
        <v>134.5</v>
      </c>
      <c r="Q183" s="29">
        <f>R183-0.1</f>
        <v>136.5</v>
      </c>
      <c r="R183" s="18">
        <v>136.6</v>
      </c>
      <c r="S183" s="15" t="str">
        <f t="shared" si="186"/>
        <v>167.4</v>
      </c>
      <c r="T183" s="16" t="s">
        <v>416</v>
      </c>
      <c r="U183" s="29" t="str">
        <f t="shared" si="187"/>
        <v>167.4</v>
      </c>
      <c r="V183" s="18" t="s">
        <v>416</v>
      </c>
      <c r="W183" s="15">
        <f t="shared" si="166"/>
        <v>174.6</v>
      </c>
      <c r="X183" s="16">
        <v>174.7</v>
      </c>
      <c r="Y183" s="29">
        <f t="shared" si="167"/>
        <v>186.8</v>
      </c>
      <c r="Z183" s="18">
        <v>186.9</v>
      </c>
      <c r="AA183" s="15">
        <f t="shared" si="180"/>
        <v>166.29999999999998</v>
      </c>
      <c r="AB183" s="16">
        <v>166.1</v>
      </c>
      <c r="AC183" s="29">
        <f t="shared" si="181"/>
        <v>168.5</v>
      </c>
      <c r="AD183" s="18">
        <v>168.3</v>
      </c>
      <c r="AE183" s="15">
        <f t="shared" si="174"/>
        <v>237.9</v>
      </c>
      <c r="AF183" s="19">
        <v>237.8</v>
      </c>
      <c r="AG183" s="29">
        <f t="shared" si="175"/>
        <v>250.79999999999998</v>
      </c>
      <c r="AH183" s="20">
        <v>250.7</v>
      </c>
      <c r="AI183" s="15">
        <f t="shared" si="182"/>
        <v>262</v>
      </c>
      <c r="AJ183" s="54">
        <v>261.89999999999998</v>
      </c>
      <c r="AK183" s="29">
        <f t="shared" si="183"/>
        <v>270.40000000000003</v>
      </c>
      <c r="AL183" s="55">
        <v>270.3</v>
      </c>
      <c r="AM183" s="15">
        <f t="shared" ref="AM183:AM188" si="193">AN183</f>
        <v>250.5</v>
      </c>
      <c r="AN183" s="16">
        <v>250.5</v>
      </c>
      <c r="AO183" s="29">
        <f t="shared" ref="AO183:AO188" si="194">AP183</f>
        <v>252.5</v>
      </c>
      <c r="AP183" s="18">
        <v>252.5</v>
      </c>
      <c r="AQ183" s="15">
        <f t="shared" si="176"/>
        <v>166.89999999999998</v>
      </c>
      <c r="AR183" s="16">
        <v>166.7</v>
      </c>
      <c r="AS183" s="29">
        <f t="shared" si="177"/>
        <v>166.89999999999998</v>
      </c>
      <c r="AT183" s="18">
        <v>166.7</v>
      </c>
      <c r="AU183" s="15">
        <f>AV183+18.6</f>
        <v>193</v>
      </c>
      <c r="AV183" s="83" t="s">
        <v>388</v>
      </c>
      <c r="AW183" s="29">
        <f>AX183+18.6</f>
        <v>201.4</v>
      </c>
      <c r="AX183" s="66">
        <v>182.8</v>
      </c>
      <c r="AY183" s="15">
        <f t="shared" si="178"/>
        <v>255.3</v>
      </c>
      <c r="AZ183" s="16">
        <v>255.4</v>
      </c>
      <c r="BA183" s="29">
        <f t="shared" si="179"/>
        <v>255.3</v>
      </c>
      <c r="BB183" s="18">
        <v>255.4</v>
      </c>
      <c r="BC183" s="15">
        <f t="shared" si="161"/>
        <v>161.1</v>
      </c>
      <c r="BD183" s="16">
        <v>161.1</v>
      </c>
      <c r="BE183" s="29">
        <f t="shared" si="162"/>
        <v>179.5</v>
      </c>
      <c r="BF183" s="18">
        <v>179.5</v>
      </c>
      <c r="BG183" s="80">
        <f>BH183+18</f>
        <v>127.9</v>
      </c>
      <c r="BH183" s="21">
        <v>109.9</v>
      </c>
      <c r="BI183" s="24">
        <f>BJ183+18</f>
        <v>130</v>
      </c>
      <c r="BJ183" s="22">
        <v>112</v>
      </c>
      <c r="BK183" s="3"/>
    </row>
    <row r="184" spans="1:63" s="1" customFormat="1" ht="15" customHeight="1" x14ac:dyDescent="0.25">
      <c r="A184" s="1">
        <v>2017</v>
      </c>
      <c r="B184" s="1" t="s">
        <v>89</v>
      </c>
      <c r="C184" s="15">
        <f t="shared" si="168"/>
        <v>271.60000000000002</v>
      </c>
      <c r="D184" s="54">
        <v>288.10000000000002</v>
      </c>
      <c r="E184" s="29">
        <f t="shared" si="169"/>
        <v>271.60000000000002</v>
      </c>
      <c r="F184" s="55">
        <v>288.10000000000002</v>
      </c>
      <c r="G184" s="15">
        <f>H184-0.3</f>
        <v>178.29999999999998</v>
      </c>
      <c r="H184" s="54" t="s">
        <v>417</v>
      </c>
      <c r="I184" s="29">
        <f>J184-0.3</f>
        <v>178.29999999999998</v>
      </c>
      <c r="J184" s="55" t="s">
        <v>417</v>
      </c>
      <c r="K184" s="15">
        <f t="shared" si="170"/>
        <v>148.9</v>
      </c>
      <c r="L184" s="16" t="s">
        <v>418</v>
      </c>
      <c r="M184" s="29">
        <f t="shared" si="171"/>
        <v>168.3</v>
      </c>
      <c r="N184" s="18" t="s">
        <v>247</v>
      </c>
      <c r="O184" s="15">
        <f>P184-0.1</f>
        <v>134.30000000000001</v>
      </c>
      <c r="P184" s="16" t="s">
        <v>321</v>
      </c>
      <c r="Q184" s="29">
        <f>R184-0.1</f>
        <v>136.5</v>
      </c>
      <c r="R184" s="18" t="s">
        <v>419</v>
      </c>
      <c r="S184" s="15">
        <f t="shared" si="186"/>
        <v>161.69999999999999</v>
      </c>
      <c r="T184" s="16">
        <v>161.69999999999999</v>
      </c>
      <c r="U184" s="29">
        <f t="shared" si="187"/>
        <v>171.2</v>
      </c>
      <c r="V184" s="18">
        <v>171.2</v>
      </c>
      <c r="W184" s="15">
        <f t="shared" si="166"/>
        <v>178.9</v>
      </c>
      <c r="X184" s="16" t="s">
        <v>420</v>
      </c>
      <c r="Y184" s="29">
        <f t="shared" si="167"/>
        <v>178.9</v>
      </c>
      <c r="Z184" s="18" t="s">
        <v>420</v>
      </c>
      <c r="AA184" s="15">
        <f t="shared" si="180"/>
        <v>162.6</v>
      </c>
      <c r="AB184" s="16" t="s">
        <v>421</v>
      </c>
      <c r="AC184" s="29">
        <f t="shared" si="181"/>
        <v>170.6</v>
      </c>
      <c r="AD184" s="18" t="s">
        <v>422</v>
      </c>
      <c r="AE184" s="15">
        <f t="shared" si="174"/>
        <v>237.6</v>
      </c>
      <c r="AF184" s="19" t="s">
        <v>240</v>
      </c>
      <c r="AG184" s="29">
        <f t="shared" si="175"/>
        <v>239.79999999999998</v>
      </c>
      <c r="AH184" s="20" t="s">
        <v>423</v>
      </c>
      <c r="AI184" s="15">
        <f t="shared" si="182"/>
        <v>270.20000000000005</v>
      </c>
      <c r="AJ184" s="54" t="s">
        <v>265</v>
      </c>
      <c r="AK184" s="29">
        <f t="shared" si="183"/>
        <v>270.20000000000005</v>
      </c>
      <c r="AL184" s="55" t="s">
        <v>265</v>
      </c>
      <c r="AM184" s="15" t="str">
        <f t="shared" si="193"/>
        <v>251.5</v>
      </c>
      <c r="AN184" s="16" t="s">
        <v>366</v>
      </c>
      <c r="AO184" s="29" t="str">
        <f t="shared" si="194"/>
        <v>251.5</v>
      </c>
      <c r="AP184" s="18" t="s">
        <v>366</v>
      </c>
      <c r="AQ184" s="15">
        <f t="shared" si="176"/>
        <v>166.89999999999998</v>
      </c>
      <c r="AR184" s="16" t="s">
        <v>245</v>
      </c>
      <c r="AS184" s="29">
        <f t="shared" si="177"/>
        <v>168.6</v>
      </c>
      <c r="AT184" s="18" t="s">
        <v>247</v>
      </c>
      <c r="AU184" s="15">
        <f>AV184+0.2</f>
        <v>182.79999999999998</v>
      </c>
      <c r="AV184" s="54" t="s">
        <v>424</v>
      </c>
      <c r="AW184" s="29">
        <f>AX184+0.2</f>
        <v>196.29999999999998</v>
      </c>
      <c r="AX184" s="55" t="s">
        <v>425</v>
      </c>
      <c r="AY184" s="15">
        <f t="shared" si="178"/>
        <v>255.3</v>
      </c>
      <c r="AZ184" s="16" t="s">
        <v>403</v>
      </c>
      <c r="BA184" s="29">
        <f t="shared" si="179"/>
        <v>257.2</v>
      </c>
      <c r="BB184" s="18" t="s">
        <v>387</v>
      </c>
      <c r="BC184" s="15">
        <f t="shared" si="161"/>
        <v>174.5</v>
      </c>
      <c r="BD184" s="16">
        <v>174.5</v>
      </c>
      <c r="BE184" s="29">
        <f t="shared" si="162"/>
        <v>174.5</v>
      </c>
      <c r="BF184" s="18">
        <v>174.5</v>
      </c>
      <c r="BG184" s="67" t="str">
        <f>BH184</f>
        <v>126.1</v>
      </c>
      <c r="BH184" s="76" t="s">
        <v>426</v>
      </c>
      <c r="BI184" s="84" t="str">
        <f>BJ184</f>
        <v>130</v>
      </c>
      <c r="BJ184" s="77" t="s">
        <v>258</v>
      </c>
      <c r="BK184" s="3"/>
    </row>
    <row r="185" spans="1:63" s="1" customFormat="1" ht="15" customHeight="1" x14ac:dyDescent="0.25">
      <c r="A185" s="1">
        <v>2017</v>
      </c>
      <c r="B185" s="1" t="s">
        <v>61</v>
      </c>
      <c r="C185" s="15">
        <f>D185+0.1</f>
        <v>280.40000000000003</v>
      </c>
      <c r="D185" s="54">
        <v>280.3</v>
      </c>
      <c r="E185" s="99">
        <f>F185+0.1</f>
        <v>297.8</v>
      </c>
      <c r="F185" s="55">
        <v>297.7</v>
      </c>
      <c r="G185" s="15">
        <f>H185</f>
        <v>177.8</v>
      </c>
      <c r="H185" s="24">
        <v>177.8</v>
      </c>
      <c r="I185" s="24">
        <f>J185</f>
        <v>198.9</v>
      </c>
      <c r="J185" s="25">
        <v>198.9</v>
      </c>
      <c r="K185" s="15">
        <f>L185+0.1</f>
        <v>156.9</v>
      </c>
      <c r="L185" s="16">
        <v>156.80000000000001</v>
      </c>
      <c r="M185" s="24">
        <f>N185+0.1</f>
        <v>164.7</v>
      </c>
      <c r="N185" s="18">
        <v>164.6</v>
      </c>
      <c r="O185" s="15">
        <f>P185+0.1</f>
        <v>132.5</v>
      </c>
      <c r="P185" s="16">
        <v>132.4</v>
      </c>
      <c r="Q185" s="17">
        <f>R185+0.1</f>
        <v>134.6</v>
      </c>
      <c r="R185" s="18">
        <v>134.5</v>
      </c>
      <c r="S185" s="23">
        <f>T185+0.2</f>
        <v>165.5</v>
      </c>
      <c r="T185" s="16">
        <v>165.3</v>
      </c>
      <c r="U185" s="17">
        <f>V185+0.2</f>
        <v>169.39999999999998</v>
      </c>
      <c r="V185" s="18">
        <v>169.2</v>
      </c>
      <c r="W185" s="23">
        <f t="shared" si="166"/>
        <v>176.4</v>
      </c>
      <c r="X185" s="16" t="s">
        <v>289</v>
      </c>
      <c r="Y185" s="24">
        <f t="shared" si="167"/>
        <v>192.6</v>
      </c>
      <c r="Z185" s="18" t="s">
        <v>290</v>
      </c>
      <c r="AA185" s="23">
        <f t="shared" si="180"/>
        <v>156.39999999999998</v>
      </c>
      <c r="AB185" s="24">
        <v>156.19999999999999</v>
      </c>
      <c r="AC185" s="24">
        <f t="shared" si="181"/>
        <v>168.79999999999998</v>
      </c>
      <c r="AD185" s="25">
        <v>168.6</v>
      </c>
      <c r="AE185" s="15" t="str">
        <f>AF185</f>
        <v>237.6</v>
      </c>
      <c r="AF185" s="60" t="s">
        <v>291</v>
      </c>
      <c r="AG185" s="17" t="str">
        <f>AH185</f>
        <v>256.6</v>
      </c>
      <c r="AH185" s="61" t="s">
        <v>292</v>
      </c>
      <c r="AI185" s="89">
        <v>262</v>
      </c>
      <c r="AJ185" s="21">
        <v>244.6</v>
      </c>
      <c r="AK185" s="26">
        <v>270.39999999999998</v>
      </c>
      <c r="AL185" s="22">
        <v>253</v>
      </c>
      <c r="AM185" s="23">
        <f t="shared" si="193"/>
        <v>250.4</v>
      </c>
      <c r="AN185" s="16">
        <v>250.4</v>
      </c>
      <c r="AO185" s="17">
        <f t="shared" si="194"/>
        <v>251.4</v>
      </c>
      <c r="AP185" s="18">
        <v>251.4</v>
      </c>
      <c r="AQ185" s="15">
        <f>AR185+0.1</f>
        <v>166.79999999999998</v>
      </c>
      <c r="AR185" s="16" t="s">
        <v>245</v>
      </c>
      <c r="AS185" s="17">
        <f>AT185+0.1</f>
        <v>168.6</v>
      </c>
      <c r="AT185" s="18" t="s">
        <v>248</v>
      </c>
      <c r="AU185" s="15">
        <f>AV185-0.2</f>
        <v>184.3</v>
      </c>
      <c r="AV185" s="54">
        <v>184.5</v>
      </c>
      <c r="AW185" s="29">
        <f>AX185-0.2</f>
        <v>184.3</v>
      </c>
      <c r="AX185" s="55">
        <v>184.5</v>
      </c>
      <c r="AY185" s="23">
        <f>AZ185</f>
        <v>251.4</v>
      </c>
      <c r="AZ185" s="21">
        <v>251.4</v>
      </c>
      <c r="BA185" s="24">
        <f>BB185</f>
        <v>266.60000000000002</v>
      </c>
      <c r="BB185" s="22">
        <v>266.60000000000002</v>
      </c>
      <c r="BC185" s="23">
        <f>BD185-0.1</f>
        <v>174.3</v>
      </c>
      <c r="BD185" s="21">
        <v>174.4</v>
      </c>
      <c r="BE185" s="99">
        <f>BF185-0.1</f>
        <v>174.3</v>
      </c>
      <c r="BF185" s="22">
        <v>174.4</v>
      </c>
      <c r="BG185" s="80">
        <f>BH185+18</f>
        <v>133.80000000000001</v>
      </c>
      <c r="BH185" s="21">
        <v>115.8</v>
      </c>
      <c r="BI185" s="24">
        <f>BJ185+18</f>
        <v>139.6</v>
      </c>
      <c r="BJ185" s="22">
        <v>121.6</v>
      </c>
      <c r="BK185" s="3"/>
    </row>
    <row r="186" spans="1:63" s="1" customFormat="1" ht="15" customHeight="1" x14ac:dyDescent="0.25">
      <c r="A186" s="1">
        <v>2017</v>
      </c>
      <c r="B186" s="1" t="s">
        <v>62</v>
      </c>
      <c r="C186" s="53">
        <f t="shared" ref="C186" si="195">D186+0.1</f>
        <v>262.10000000000002</v>
      </c>
      <c r="D186" s="54">
        <v>262</v>
      </c>
      <c r="E186" s="28">
        <f t="shared" ref="E186" si="196">F186+0.1</f>
        <v>267.5</v>
      </c>
      <c r="F186" s="55">
        <v>267.39999999999998</v>
      </c>
      <c r="G186" s="15">
        <f>H186</f>
        <v>173.5</v>
      </c>
      <c r="H186" s="24">
        <v>173.5</v>
      </c>
      <c r="I186" s="24">
        <f>J186</f>
        <v>173.5</v>
      </c>
      <c r="J186" s="25">
        <v>173.5</v>
      </c>
      <c r="K186" s="15">
        <f>L186+0.1</f>
        <v>156.9</v>
      </c>
      <c r="L186" s="16">
        <v>156.80000000000001</v>
      </c>
      <c r="M186" s="24">
        <f>N186+0.1</f>
        <v>162.79999999999998</v>
      </c>
      <c r="N186" s="18">
        <v>162.69999999999999</v>
      </c>
      <c r="O186" s="15">
        <f>P186+0.1</f>
        <v>134.6</v>
      </c>
      <c r="P186" s="16">
        <v>134.5</v>
      </c>
      <c r="Q186" s="17">
        <f>R186+0.1</f>
        <v>136.6</v>
      </c>
      <c r="R186" s="18">
        <v>136.5</v>
      </c>
      <c r="S186" s="23">
        <f>T186+0.2</f>
        <v>165.39999999999998</v>
      </c>
      <c r="T186" s="16">
        <v>165.2</v>
      </c>
      <c r="U186" s="17">
        <f>V186+0.2</f>
        <v>175.2</v>
      </c>
      <c r="V186" s="18">
        <v>175</v>
      </c>
      <c r="W186" s="23">
        <f t="shared" si="166"/>
        <v>184.6</v>
      </c>
      <c r="X186" s="16">
        <v>184.7</v>
      </c>
      <c r="Y186" s="24">
        <f t="shared" si="167"/>
        <v>184.6</v>
      </c>
      <c r="Z186" s="18">
        <v>184.7</v>
      </c>
      <c r="AA186" s="23">
        <f t="shared" si="180"/>
        <v>152.29999999999998</v>
      </c>
      <c r="AB186" s="24">
        <v>152.1</v>
      </c>
      <c r="AC186" s="24">
        <f t="shared" si="181"/>
        <v>168.79999999999998</v>
      </c>
      <c r="AD186" s="25">
        <v>168.6</v>
      </c>
      <c r="AE186" s="15">
        <f>AF186</f>
        <v>241.8</v>
      </c>
      <c r="AF186" s="19">
        <v>241.8</v>
      </c>
      <c r="AG186" s="17">
        <f>AH186</f>
        <v>252.4</v>
      </c>
      <c r="AH186" s="20">
        <v>252.4</v>
      </c>
      <c r="AI186" s="67">
        <f t="shared" ref="AI186:AK186" si="197">AJ186+17.3</f>
        <v>241.9</v>
      </c>
      <c r="AJ186" s="68">
        <v>224.6</v>
      </c>
      <c r="AK186" s="84">
        <f t="shared" si="197"/>
        <v>270.3</v>
      </c>
      <c r="AL186" s="70">
        <v>253</v>
      </c>
      <c r="AM186" s="23">
        <f t="shared" si="193"/>
        <v>246.2</v>
      </c>
      <c r="AN186" s="16">
        <v>246.2</v>
      </c>
      <c r="AO186" s="17">
        <f t="shared" si="194"/>
        <v>251.5</v>
      </c>
      <c r="AP186" s="18">
        <v>251.5</v>
      </c>
      <c r="AQ186" s="15">
        <f>AR186+0.1</f>
        <v>166.79999999999998</v>
      </c>
      <c r="AR186" s="16" t="s">
        <v>245</v>
      </c>
      <c r="AS186" s="17">
        <f>AT186+0.1</f>
        <v>168.5</v>
      </c>
      <c r="AT186" s="18" t="s">
        <v>247</v>
      </c>
      <c r="AU186" s="53">
        <f>AV186</f>
        <v>192</v>
      </c>
      <c r="AV186" s="54">
        <v>192</v>
      </c>
      <c r="AW186" s="28">
        <f>AX186</f>
        <v>213.6</v>
      </c>
      <c r="AX186" s="96">
        <v>213.6</v>
      </c>
      <c r="AY186" s="23">
        <f>AZ186</f>
        <v>255.2</v>
      </c>
      <c r="AZ186" s="21">
        <v>255.2</v>
      </c>
      <c r="BA186" s="24">
        <f>BB186</f>
        <v>257</v>
      </c>
      <c r="BB186" s="22">
        <v>257</v>
      </c>
      <c r="BC186" s="23">
        <f>BD186-0.1</f>
        <v>162</v>
      </c>
      <c r="BD186" s="21">
        <v>162.1</v>
      </c>
      <c r="BE186" s="99">
        <f>BF186-0.1</f>
        <v>179.3</v>
      </c>
      <c r="BF186" s="22">
        <v>179.4</v>
      </c>
      <c r="BG186" s="67">
        <f>BH186</f>
        <v>106.8</v>
      </c>
      <c r="BH186" s="76">
        <v>106.8</v>
      </c>
      <c r="BI186" s="69">
        <f>BJ186</f>
        <v>120.5</v>
      </c>
      <c r="BJ186" s="77">
        <v>120.5</v>
      </c>
      <c r="BK186" s="3"/>
    </row>
    <row r="187" spans="1:63" s="1" customFormat="1" ht="15" customHeight="1" x14ac:dyDescent="0.25">
      <c r="A187" s="1">
        <v>2017</v>
      </c>
      <c r="B187" s="1" t="s">
        <v>90</v>
      </c>
      <c r="C187" s="15">
        <f>D187-16.5</f>
        <v>254.2</v>
      </c>
      <c r="D187" s="54">
        <v>270.7</v>
      </c>
      <c r="E187" s="29">
        <f>F187-16.5</f>
        <v>285.2</v>
      </c>
      <c r="F187" s="55">
        <v>301.7</v>
      </c>
      <c r="G187" s="15">
        <f>H187-0.3</f>
        <v>174</v>
      </c>
      <c r="H187" s="54" t="s">
        <v>305</v>
      </c>
      <c r="I187" s="29">
        <f>J187-0.3</f>
        <v>188.5</v>
      </c>
      <c r="J187" s="55" t="s">
        <v>427</v>
      </c>
      <c r="K187" s="15">
        <f>L187-0.1</f>
        <v>156.6</v>
      </c>
      <c r="L187" s="16">
        <v>156.69999999999999</v>
      </c>
      <c r="M187" s="29">
        <f>N187-0.1</f>
        <v>158.6</v>
      </c>
      <c r="N187" s="18">
        <v>158.69999999999999</v>
      </c>
      <c r="O187" s="15">
        <f>P187-0.1</f>
        <v>134.4</v>
      </c>
      <c r="P187" s="16">
        <v>134.5</v>
      </c>
      <c r="Q187" s="29">
        <f>R187-0.1</f>
        <v>136.5</v>
      </c>
      <c r="R187" s="18">
        <v>136.6</v>
      </c>
      <c r="S187" s="15" t="str">
        <f>T187</f>
        <v>167.2</v>
      </c>
      <c r="T187" s="16" t="s">
        <v>313</v>
      </c>
      <c r="U187" s="29" t="str">
        <f>V187</f>
        <v>167.2</v>
      </c>
      <c r="V187" s="18" t="s">
        <v>313</v>
      </c>
      <c r="W187" s="15">
        <f t="shared" si="166"/>
        <v>176.5</v>
      </c>
      <c r="X187" s="16">
        <v>176.6</v>
      </c>
      <c r="Y187" s="29">
        <f t="shared" si="167"/>
        <v>184.70000000000002</v>
      </c>
      <c r="Z187" s="18">
        <v>184.8</v>
      </c>
      <c r="AA187" s="15">
        <f t="shared" si="180"/>
        <v>129.6</v>
      </c>
      <c r="AB187" s="16">
        <v>129.4</v>
      </c>
      <c r="AC187" s="29">
        <f t="shared" si="181"/>
        <v>152</v>
      </c>
      <c r="AD187" s="18">
        <v>151.80000000000001</v>
      </c>
      <c r="AE187" s="15">
        <f>AF187+0.1</f>
        <v>245.6</v>
      </c>
      <c r="AF187" s="19">
        <v>245.5</v>
      </c>
      <c r="AG187" s="29">
        <f>AH187+0.1</f>
        <v>250.79999999999998</v>
      </c>
      <c r="AH187" s="20">
        <v>250.7</v>
      </c>
      <c r="AI187" s="15">
        <f>AJ187-0.3</f>
        <v>261.8</v>
      </c>
      <c r="AJ187" s="65">
        <v>262.10000000000002</v>
      </c>
      <c r="AK187" s="29">
        <f>AL187-0.3</f>
        <v>270.09999999999997</v>
      </c>
      <c r="AL187" s="66">
        <v>270.39999999999998</v>
      </c>
      <c r="AM187" s="15">
        <f t="shared" si="193"/>
        <v>249.6</v>
      </c>
      <c r="AN187" s="16">
        <v>249.6</v>
      </c>
      <c r="AO187" s="29">
        <f t="shared" si="194"/>
        <v>251.5</v>
      </c>
      <c r="AP187" s="18">
        <v>251.5</v>
      </c>
      <c r="AQ187" s="15">
        <f>AR187+0.2</f>
        <v>166.89999999999998</v>
      </c>
      <c r="AR187" s="16">
        <v>166.7</v>
      </c>
      <c r="AS187" s="29">
        <f>AT187+0.2</f>
        <v>166.89999999999998</v>
      </c>
      <c r="AT187" s="18">
        <v>166.7</v>
      </c>
      <c r="AU187" s="15">
        <f>AV187+18.6</f>
        <v>199.2</v>
      </c>
      <c r="AV187" s="83" t="s">
        <v>363</v>
      </c>
      <c r="AW187" s="29">
        <f>AX187+18.6</f>
        <v>203.4</v>
      </c>
      <c r="AX187" s="66">
        <v>184.8</v>
      </c>
      <c r="AY187" s="15">
        <f>AZ187-0.1</f>
        <v>249.4</v>
      </c>
      <c r="AZ187" s="16">
        <v>249.5</v>
      </c>
      <c r="BA187" s="29">
        <f>BB187-0.1</f>
        <v>259</v>
      </c>
      <c r="BB187" s="18">
        <v>259.10000000000002</v>
      </c>
      <c r="BC187" s="15">
        <f>BD187</f>
        <v>174.5</v>
      </c>
      <c r="BD187" s="16">
        <v>174.5</v>
      </c>
      <c r="BE187" s="29">
        <f>BF187</f>
        <v>174.5</v>
      </c>
      <c r="BF187" s="18">
        <v>174.5</v>
      </c>
      <c r="BG187" s="15">
        <f>BH187-0.3</f>
        <v>133.79999999999998</v>
      </c>
      <c r="BH187" s="65">
        <v>134.1</v>
      </c>
      <c r="BI187" s="29">
        <f>BJ187-0.3</f>
        <v>139.69999999999999</v>
      </c>
      <c r="BJ187" s="66">
        <v>140</v>
      </c>
      <c r="BK187" s="3"/>
    </row>
    <row r="188" spans="1:63" s="1" customFormat="1" ht="15" customHeight="1" x14ac:dyDescent="0.25">
      <c r="A188" s="1">
        <v>2017</v>
      </c>
      <c r="B188" s="1" t="s">
        <v>91</v>
      </c>
      <c r="C188" s="15">
        <f>D188-16.5</f>
        <v>256.10000000000002</v>
      </c>
      <c r="D188" s="54">
        <v>272.60000000000002</v>
      </c>
      <c r="E188" s="29">
        <f>F188-16.5</f>
        <v>296.2</v>
      </c>
      <c r="F188" s="55">
        <v>312.7</v>
      </c>
      <c r="G188" s="53">
        <f>H188+20.4</f>
        <v>174.4</v>
      </c>
      <c r="H188" s="28" t="s">
        <v>410</v>
      </c>
      <c r="I188" s="28">
        <f>J188+20.4</f>
        <v>196</v>
      </c>
      <c r="J188" s="82">
        <v>175.6</v>
      </c>
      <c r="K188" s="15">
        <f>L188-0.1</f>
        <v>156.70000000000002</v>
      </c>
      <c r="L188" s="16" t="s">
        <v>379</v>
      </c>
      <c r="M188" s="29">
        <f>N188-0.1</f>
        <v>160.5</v>
      </c>
      <c r="N188" s="18" t="s">
        <v>428</v>
      </c>
      <c r="O188" s="15">
        <f>P188-0.1</f>
        <v>134.4</v>
      </c>
      <c r="P188" s="16" t="s">
        <v>330</v>
      </c>
      <c r="Q188" s="29">
        <f>R188-0.1</f>
        <v>136.5</v>
      </c>
      <c r="R188" s="18" t="s">
        <v>419</v>
      </c>
      <c r="S188" s="15">
        <f>T188</f>
        <v>169.2</v>
      </c>
      <c r="T188" s="16">
        <v>169.2</v>
      </c>
      <c r="U188" s="29">
        <f>V188</f>
        <v>169.2</v>
      </c>
      <c r="V188" s="18">
        <v>169.2</v>
      </c>
      <c r="W188" s="15">
        <f t="shared" si="166"/>
        <v>170.5</v>
      </c>
      <c r="X188" s="21">
        <v>170.6</v>
      </c>
      <c r="Y188" s="29">
        <f t="shared" si="167"/>
        <v>192.70000000000002</v>
      </c>
      <c r="Z188" s="18">
        <v>192.8</v>
      </c>
      <c r="AA188" s="15">
        <f>AB188-0.3</f>
        <v>164.6</v>
      </c>
      <c r="AB188" s="26">
        <v>164.9</v>
      </c>
      <c r="AC188" s="29">
        <f>AD188-0.3</f>
        <v>180.7</v>
      </c>
      <c r="AD188" s="27">
        <v>181</v>
      </c>
      <c r="AE188" s="15">
        <f>AF188+0.1</f>
        <v>237.79999999999998</v>
      </c>
      <c r="AF188" s="19" t="s">
        <v>323</v>
      </c>
      <c r="AG188" s="29">
        <f>AH188+0.1</f>
        <v>242</v>
      </c>
      <c r="AH188" s="20" t="s">
        <v>429</v>
      </c>
      <c r="AI188" s="15">
        <f>AJ188-0.3</f>
        <v>270.09999999999997</v>
      </c>
      <c r="AJ188" s="65">
        <v>270.39999999999998</v>
      </c>
      <c r="AK188" s="29">
        <f>AL188-0.3</f>
        <v>270.09999999999997</v>
      </c>
      <c r="AL188" s="66">
        <v>270.39999999999998</v>
      </c>
      <c r="AM188" s="15" t="str">
        <f t="shared" si="193"/>
        <v>250.5</v>
      </c>
      <c r="AN188" s="16" t="s">
        <v>355</v>
      </c>
      <c r="AO188" s="29" t="str">
        <f t="shared" si="194"/>
        <v>251.4</v>
      </c>
      <c r="AP188" s="18" t="s">
        <v>430</v>
      </c>
      <c r="AQ188" s="15">
        <f>AR188+0.2</f>
        <v>166.89999999999998</v>
      </c>
      <c r="AR188" s="16" t="s">
        <v>245</v>
      </c>
      <c r="AS188" s="29">
        <f>AT188+0.2</f>
        <v>166.89999999999998</v>
      </c>
      <c r="AT188" s="18" t="s">
        <v>245</v>
      </c>
      <c r="AU188" s="15">
        <f>AV188-0.2</f>
        <v>190</v>
      </c>
      <c r="AV188" s="65">
        <v>190.2</v>
      </c>
      <c r="AW188" s="29">
        <f>AX188-0.2</f>
        <v>193.9</v>
      </c>
      <c r="AX188" s="66">
        <v>194.1</v>
      </c>
      <c r="AY188" s="15">
        <f>AZ188-0.1</f>
        <v>253.1</v>
      </c>
      <c r="AZ188" s="16" t="s">
        <v>431</v>
      </c>
      <c r="BA188" s="29">
        <f>BB188-0.1</f>
        <v>257.2</v>
      </c>
      <c r="BB188" s="18" t="s">
        <v>387</v>
      </c>
      <c r="BC188" s="15">
        <f>BD188</f>
        <v>174.5</v>
      </c>
      <c r="BD188" s="16">
        <v>174.5</v>
      </c>
      <c r="BE188" s="29">
        <f>BF188</f>
        <v>174.5</v>
      </c>
      <c r="BF188" s="18">
        <v>174.5</v>
      </c>
      <c r="BG188" s="53">
        <f>BH188-0.2</f>
        <v>122.39999999999999</v>
      </c>
      <c r="BH188" s="65">
        <v>122.6</v>
      </c>
      <c r="BI188" s="28">
        <f>BJ188-0.2</f>
        <v>141.60000000000002</v>
      </c>
      <c r="BJ188" s="55">
        <v>141.80000000000001</v>
      </c>
      <c r="BK188" s="3"/>
    </row>
    <row r="189" spans="1:63" x14ac:dyDescent="0.25">
      <c r="C189" s="2"/>
      <c r="D189" s="42"/>
      <c r="E189" s="37"/>
      <c r="F189" s="43"/>
      <c r="G189" s="2"/>
      <c r="H189" s="37"/>
      <c r="I189" s="3"/>
      <c r="J189" s="12"/>
      <c r="K189" s="2"/>
      <c r="L189" s="42"/>
      <c r="M189" s="3"/>
      <c r="N189" s="43"/>
      <c r="O189" s="2"/>
      <c r="P189" s="42"/>
      <c r="Q189" s="3"/>
      <c r="R189" s="43"/>
      <c r="S189" s="15"/>
      <c r="T189" s="16"/>
      <c r="U189" s="29"/>
      <c r="V189" s="18"/>
      <c r="W189" s="15"/>
      <c r="X189" s="16"/>
      <c r="Y189" s="29"/>
      <c r="Z189" s="18"/>
      <c r="AA189" s="15"/>
      <c r="AB189" s="16"/>
      <c r="AC189" s="29"/>
      <c r="AD189" s="18"/>
      <c r="AE189" s="15"/>
      <c r="AF189" s="60"/>
      <c r="AG189" s="29"/>
      <c r="AH189" s="61"/>
      <c r="AI189" s="15"/>
      <c r="AJ189" s="54"/>
      <c r="AK189" s="29"/>
      <c r="AL189" s="55"/>
      <c r="AM189" s="15"/>
      <c r="AN189" s="16"/>
      <c r="AO189" s="29"/>
      <c r="AP189" s="18"/>
      <c r="AQ189" s="15"/>
      <c r="AR189" s="16"/>
      <c r="AS189" s="29"/>
      <c r="AT189" s="18"/>
      <c r="AU189" s="15"/>
      <c r="AV189" s="54"/>
      <c r="AW189" s="29"/>
      <c r="AX189" s="55"/>
      <c r="AY189" s="15"/>
      <c r="AZ189" s="16"/>
      <c r="BA189" s="29"/>
      <c r="BB189" s="18"/>
      <c r="BC189" s="15"/>
      <c r="BD189" s="16"/>
      <c r="BE189" s="29"/>
      <c r="BF189" s="18"/>
      <c r="BG189" s="15"/>
      <c r="BH189" s="16"/>
      <c r="BI189" s="29"/>
      <c r="BJ189" s="18"/>
    </row>
    <row r="190" spans="1:63" x14ac:dyDescent="0.25">
      <c r="C190" s="13"/>
      <c r="D190" s="35"/>
      <c r="E190" s="14"/>
      <c r="F190" s="36"/>
      <c r="G190" s="13"/>
      <c r="H190" s="37"/>
      <c r="I190" s="14"/>
      <c r="J190" s="12"/>
      <c r="K190" s="13"/>
      <c r="L190" s="45"/>
      <c r="M190" s="14"/>
      <c r="N190" s="56"/>
      <c r="O190" s="8"/>
      <c r="P190" s="42"/>
      <c r="Q190" s="10"/>
      <c r="R190" s="41"/>
      <c r="S190" s="8"/>
      <c r="T190" s="42"/>
      <c r="U190" s="10"/>
      <c r="V190" s="43"/>
      <c r="W190" s="2"/>
      <c r="X190" s="37"/>
      <c r="Y190" s="3"/>
      <c r="Z190" s="12"/>
      <c r="AA190" s="13"/>
      <c r="AB190" s="37"/>
      <c r="AC190" s="14"/>
      <c r="AD190" s="12"/>
      <c r="AE190" s="13"/>
      <c r="AF190" s="46"/>
      <c r="AG190" s="14"/>
      <c r="AH190" s="64"/>
      <c r="AI190" s="15"/>
      <c r="AJ190" s="54"/>
      <c r="AK190" s="29"/>
      <c r="AL190" s="55"/>
      <c r="AM190" s="13"/>
      <c r="AN190" s="42"/>
      <c r="AO190" s="14"/>
      <c r="AP190" s="43"/>
      <c r="AQ190" s="13"/>
      <c r="AR190" s="42"/>
      <c r="AS190" s="14"/>
      <c r="AT190" s="43"/>
      <c r="AU190" s="13"/>
      <c r="AV190" s="35"/>
      <c r="AW190" s="14"/>
      <c r="AX190" s="36"/>
      <c r="AY190" s="13"/>
      <c r="AZ190" s="45"/>
      <c r="BA190" s="14"/>
      <c r="BB190" s="56"/>
      <c r="BC190" s="13"/>
      <c r="BD190" s="33"/>
      <c r="BE190" s="14"/>
      <c r="BF190" s="34"/>
      <c r="BG190" s="2"/>
      <c r="BH190" s="42"/>
      <c r="BI190" s="3"/>
      <c r="BJ190" s="43"/>
    </row>
    <row r="191" spans="1:63" s="48" customFormat="1" x14ac:dyDescent="0.25">
      <c r="B191" s="79"/>
      <c r="C191" s="13"/>
      <c r="D191" s="35"/>
      <c r="E191" s="14"/>
      <c r="F191" s="36"/>
      <c r="G191" s="13"/>
      <c r="H191" s="38"/>
      <c r="I191" s="14"/>
      <c r="J191" s="39"/>
      <c r="K191" s="13"/>
      <c r="L191" s="45"/>
      <c r="M191" s="14"/>
      <c r="N191" s="56"/>
      <c r="O191" s="13"/>
      <c r="P191" s="40"/>
      <c r="Q191" s="14"/>
      <c r="R191" s="41"/>
      <c r="S191" s="13"/>
      <c r="T191" s="40"/>
      <c r="U191" s="14"/>
      <c r="V191" s="41"/>
      <c r="W191" s="13"/>
      <c r="X191" s="42"/>
      <c r="Y191" s="14"/>
      <c r="Z191" s="41"/>
      <c r="AA191" s="13"/>
      <c r="AB191" s="37"/>
      <c r="AC191" s="14"/>
      <c r="AD191" s="12"/>
      <c r="AE191" s="13"/>
      <c r="AF191" s="62"/>
      <c r="AG191" s="14"/>
      <c r="AH191" s="63"/>
      <c r="AI191" s="2"/>
      <c r="AJ191" s="42"/>
      <c r="AK191" s="3"/>
      <c r="AL191" s="43"/>
      <c r="AM191" s="13"/>
      <c r="AN191" s="45"/>
      <c r="AO191" s="14"/>
      <c r="AP191" s="56"/>
      <c r="AQ191" s="13"/>
      <c r="AR191" s="42"/>
      <c r="AS191" s="14"/>
      <c r="AT191" s="43"/>
      <c r="AU191" s="13"/>
      <c r="AV191" s="35"/>
      <c r="AW191" s="14"/>
      <c r="AX191" s="36"/>
      <c r="AY191" s="13"/>
      <c r="AZ191" s="45"/>
      <c r="BA191" s="14"/>
      <c r="BB191" s="56"/>
      <c r="BC191" s="13"/>
      <c r="BD191" s="33"/>
      <c r="BE191" s="14"/>
      <c r="BF191" s="34"/>
      <c r="BG191" s="2"/>
      <c r="BH191" s="42"/>
      <c r="BI191" s="3"/>
      <c r="BJ191" s="43"/>
      <c r="BK191" s="29"/>
    </row>
    <row r="192" spans="1:63" s="48" customFormat="1" x14ac:dyDescent="0.25">
      <c r="B192" s="79"/>
      <c r="C192" s="13"/>
      <c r="D192" s="33"/>
      <c r="E192" s="14"/>
      <c r="F192" s="34"/>
      <c r="G192" s="13"/>
      <c r="H192" s="37"/>
      <c r="I192" s="14"/>
      <c r="J192" s="12"/>
      <c r="K192" s="13"/>
      <c r="L192" s="42"/>
      <c r="M192" s="14"/>
      <c r="N192" s="43"/>
      <c r="O192" s="13"/>
      <c r="P192" s="40"/>
      <c r="Q192" s="14"/>
      <c r="R192" s="41"/>
      <c r="S192" s="13"/>
      <c r="T192" s="40"/>
      <c r="U192" s="14"/>
      <c r="V192" s="41"/>
      <c r="W192" s="13"/>
      <c r="X192" s="42"/>
      <c r="Y192" s="14"/>
      <c r="Z192" s="41"/>
      <c r="AA192" s="13"/>
      <c r="AB192" s="37"/>
      <c r="AC192" s="14"/>
      <c r="AD192" s="12"/>
      <c r="AE192" s="13"/>
      <c r="AF192" s="46"/>
      <c r="AG192" s="14"/>
      <c r="AH192" s="64"/>
      <c r="AI192" s="2"/>
      <c r="AJ192" s="40"/>
      <c r="AK192" s="3"/>
      <c r="AL192" s="41"/>
      <c r="AM192" s="13"/>
      <c r="AN192" s="42"/>
      <c r="AO192" s="14"/>
      <c r="AP192" s="43"/>
      <c r="AQ192" s="13"/>
      <c r="AR192" s="42"/>
      <c r="AS192" s="14"/>
      <c r="AT192" s="43"/>
      <c r="AU192" s="13"/>
      <c r="AV192" s="33"/>
      <c r="AW192" s="14"/>
      <c r="AX192" s="34"/>
      <c r="AY192" s="13"/>
      <c r="AZ192" s="42"/>
      <c r="BA192" s="14"/>
      <c r="BB192" s="43"/>
      <c r="BC192" s="13"/>
      <c r="BD192" s="33"/>
      <c r="BE192" s="14"/>
      <c r="BF192" s="34"/>
      <c r="BG192" s="2"/>
      <c r="BH192" s="42"/>
      <c r="BI192" s="3"/>
      <c r="BJ192" s="43"/>
      <c r="BK192" s="29"/>
    </row>
    <row r="193" spans="2:63" s="48" customFormat="1" x14ac:dyDescent="0.25">
      <c r="B193" s="79"/>
      <c r="C193" s="13"/>
      <c r="D193" s="35"/>
      <c r="E193" s="14"/>
      <c r="F193" s="36"/>
      <c r="G193" s="13"/>
      <c r="H193" s="37"/>
      <c r="I193" s="14"/>
      <c r="J193" s="12"/>
      <c r="K193" s="13"/>
      <c r="L193" s="42"/>
      <c r="M193" s="14"/>
      <c r="N193" s="43"/>
      <c r="O193" s="13"/>
      <c r="P193" s="40"/>
      <c r="Q193" s="14"/>
      <c r="R193" s="41"/>
      <c r="S193" s="13"/>
      <c r="T193" s="40"/>
      <c r="U193" s="14"/>
      <c r="V193" s="41"/>
      <c r="W193" s="13"/>
      <c r="X193" s="42"/>
      <c r="Y193" s="14"/>
      <c r="Z193" s="41"/>
      <c r="AA193" s="13"/>
      <c r="AB193" s="37"/>
      <c r="AC193" s="14"/>
      <c r="AD193" s="12"/>
      <c r="AE193" s="13"/>
      <c r="AF193" s="46"/>
      <c r="AG193" s="14"/>
      <c r="AH193" s="64"/>
      <c r="AI193" s="2"/>
      <c r="AJ193" s="40"/>
      <c r="AK193" s="3"/>
      <c r="AL193" s="41"/>
      <c r="AM193" s="13"/>
      <c r="AN193" s="42"/>
      <c r="AO193" s="14"/>
      <c r="AP193" s="43"/>
      <c r="AQ193" s="13"/>
      <c r="AR193" s="42"/>
      <c r="AS193" s="14"/>
      <c r="AT193" s="43"/>
      <c r="AU193" s="13"/>
      <c r="AV193" s="33"/>
      <c r="AW193" s="14"/>
      <c r="AX193" s="34"/>
      <c r="AY193" s="13"/>
      <c r="AZ193" s="42"/>
      <c r="BA193" s="14"/>
      <c r="BB193" s="43"/>
      <c r="BC193" s="13"/>
      <c r="BD193" s="33"/>
      <c r="BE193" s="14"/>
      <c r="BF193" s="34"/>
      <c r="BG193" s="2"/>
      <c r="BH193" s="42"/>
      <c r="BI193" s="3"/>
      <c r="BJ193" s="43"/>
      <c r="BK193" s="29"/>
    </row>
    <row r="194" spans="2:63" s="48" customFormat="1" x14ac:dyDescent="0.25">
      <c r="B194" s="79"/>
      <c r="C194" s="13"/>
      <c r="D194" s="33"/>
      <c r="E194" s="14"/>
      <c r="F194" s="34"/>
      <c r="G194" s="13"/>
      <c r="H194" s="37"/>
      <c r="I194" s="14"/>
      <c r="J194" s="12"/>
      <c r="K194" s="13"/>
      <c r="L194" s="42"/>
      <c r="M194" s="14"/>
      <c r="N194" s="43"/>
      <c r="O194" s="13"/>
      <c r="P194" s="40"/>
      <c r="Q194" s="14"/>
      <c r="R194" s="41"/>
      <c r="S194" s="13"/>
      <c r="T194" s="40"/>
      <c r="U194" s="14"/>
      <c r="V194" s="41"/>
      <c r="W194" s="13"/>
      <c r="X194" s="42"/>
      <c r="Y194" s="14"/>
      <c r="Z194" s="41"/>
      <c r="AA194" s="13"/>
      <c r="AB194" s="37"/>
      <c r="AC194" s="14"/>
      <c r="AD194" s="12"/>
      <c r="AE194" s="13"/>
      <c r="AF194" s="46"/>
      <c r="AG194" s="14"/>
      <c r="AH194" s="64"/>
      <c r="AI194" s="2"/>
      <c r="AJ194" s="40"/>
      <c r="AK194" s="3"/>
      <c r="AL194" s="41"/>
      <c r="AM194" s="13"/>
      <c r="AN194" s="42"/>
      <c r="AO194" s="14"/>
      <c r="AP194" s="43"/>
      <c r="AQ194" s="13"/>
      <c r="AR194" s="42"/>
      <c r="AS194" s="14"/>
      <c r="AT194" s="43"/>
      <c r="AU194" s="13"/>
      <c r="AV194" s="33"/>
      <c r="AW194" s="14"/>
      <c r="AX194" s="34"/>
      <c r="AY194" s="13"/>
      <c r="AZ194" s="42"/>
      <c r="BA194" s="14"/>
      <c r="BB194" s="43"/>
      <c r="BC194" s="13"/>
      <c r="BD194" s="33"/>
      <c r="BE194" s="14"/>
      <c r="BF194" s="34"/>
      <c r="BG194" s="2"/>
      <c r="BH194" s="42"/>
      <c r="BI194" s="3"/>
      <c r="BJ194" s="43"/>
      <c r="BK194" s="29"/>
    </row>
    <row r="195" spans="2:63" s="48" customFormat="1" ht="15" customHeight="1" x14ac:dyDescent="0.25">
      <c r="B195" s="79"/>
      <c r="C195" s="13"/>
      <c r="D195" s="33"/>
      <c r="E195" s="14"/>
      <c r="F195" s="34"/>
      <c r="G195" s="13"/>
      <c r="H195" s="37"/>
      <c r="I195" s="14"/>
      <c r="J195" s="12"/>
      <c r="K195" s="13"/>
      <c r="L195" s="42"/>
      <c r="M195" s="14"/>
      <c r="N195" s="43"/>
      <c r="O195" s="13"/>
      <c r="P195" s="40"/>
      <c r="Q195" s="14"/>
      <c r="R195" s="41"/>
      <c r="S195" s="13"/>
      <c r="T195" s="40"/>
      <c r="U195" s="14"/>
      <c r="V195" s="41"/>
      <c r="W195" s="13"/>
      <c r="X195" s="42"/>
      <c r="Y195" s="14"/>
      <c r="Z195" s="41"/>
      <c r="AA195" s="13"/>
      <c r="AB195" s="37"/>
      <c r="AC195" s="14"/>
      <c r="AD195" s="12"/>
      <c r="AE195" s="13"/>
      <c r="AF195" s="44"/>
      <c r="AG195" s="14"/>
      <c r="AH195" s="57"/>
      <c r="AI195" s="2"/>
      <c r="AJ195" s="40"/>
      <c r="AK195" s="3"/>
      <c r="AL195" s="41"/>
      <c r="AM195" s="13"/>
      <c r="AN195" s="42"/>
      <c r="AO195" s="14"/>
      <c r="AP195" s="43"/>
      <c r="AQ195" s="13"/>
      <c r="AR195" s="42"/>
      <c r="AS195" s="14"/>
      <c r="AT195" s="43"/>
      <c r="AU195" s="13"/>
      <c r="AV195" s="33"/>
      <c r="AW195" s="14"/>
      <c r="AX195" s="34"/>
      <c r="AY195" s="13"/>
      <c r="AZ195" s="42"/>
      <c r="BA195" s="14"/>
      <c r="BB195" s="43"/>
      <c r="BC195" s="13"/>
      <c r="BD195" s="33"/>
      <c r="BE195" s="14"/>
      <c r="BF195" s="34"/>
      <c r="BG195" s="2"/>
      <c r="BH195" s="42"/>
      <c r="BI195" s="3"/>
      <c r="BJ195" s="43"/>
      <c r="BK195" s="29"/>
    </row>
    <row r="196" spans="2:63" s="48" customFormat="1" x14ac:dyDescent="0.25">
      <c r="B196" s="79"/>
      <c r="C196" s="13"/>
      <c r="D196" s="33"/>
      <c r="E196" s="14"/>
      <c r="F196" s="34"/>
      <c r="G196" s="13"/>
      <c r="H196" s="37"/>
      <c r="I196" s="14"/>
      <c r="J196" s="12"/>
      <c r="K196" s="13"/>
      <c r="L196" s="42"/>
      <c r="M196" s="14"/>
      <c r="N196" s="43"/>
      <c r="O196" s="13"/>
      <c r="P196" s="40"/>
      <c r="Q196" s="14"/>
      <c r="R196" s="41"/>
      <c r="S196" s="13"/>
      <c r="T196" s="40"/>
      <c r="U196" s="14"/>
      <c r="V196" s="41"/>
      <c r="W196" s="13"/>
      <c r="X196" s="42"/>
      <c r="Y196" s="14"/>
      <c r="Z196" s="41"/>
      <c r="AA196" s="13"/>
      <c r="AB196" s="37"/>
      <c r="AC196" s="14"/>
      <c r="AD196" s="12"/>
      <c r="AE196" s="13"/>
      <c r="AF196" s="46"/>
      <c r="AG196" s="14"/>
      <c r="AH196" s="64"/>
      <c r="AI196" s="2"/>
      <c r="AJ196" s="40"/>
      <c r="AK196" s="3"/>
      <c r="AL196" s="41"/>
      <c r="AM196" s="13"/>
      <c r="AN196" s="42"/>
      <c r="AO196" s="14"/>
      <c r="AP196" s="43"/>
      <c r="AQ196" s="13"/>
      <c r="AR196" s="42"/>
      <c r="AS196" s="14"/>
      <c r="AT196" s="43"/>
      <c r="AU196" s="13"/>
      <c r="AV196" s="33"/>
      <c r="AW196" s="14"/>
      <c r="AX196" s="34"/>
      <c r="AY196" s="13"/>
      <c r="AZ196" s="42"/>
      <c r="BA196" s="14"/>
      <c r="BB196" s="43"/>
      <c r="BC196" s="13"/>
      <c r="BD196" s="33"/>
      <c r="BE196" s="14"/>
      <c r="BF196" s="34"/>
      <c r="BG196" s="2"/>
      <c r="BH196" s="42"/>
      <c r="BI196" s="3"/>
      <c r="BJ196" s="43"/>
      <c r="BK196" s="29"/>
    </row>
    <row r="197" spans="2:63" s="48" customFormat="1" x14ac:dyDescent="0.25">
      <c r="B197" s="79"/>
      <c r="C197" s="13"/>
      <c r="D197" s="33"/>
      <c r="E197" s="14"/>
      <c r="F197" s="34"/>
      <c r="G197" s="13"/>
      <c r="H197" s="37"/>
      <c r="I197" s="14"/>
      <c r="J197" s="12"/>
      <c r="K197" s="13"/>
      <c r="L197" s="42"/>
      <c r="M197" s="14"/>
      <c r="N197" s="43"/>
      <c r="O197" s="13"/>
      <c r="P197" s="42"/>
      <c r="Q197" s="14"/>
      <c r="R197" s="41"/>
      <c r="S197" s="13"/>
      <c r="T197" s="40"/>
      <c r="U197" s="14"/>
      <c r="V197" s="41"/>
      <c r="W197" s="13"/>
      <c r="X197" s="40"/>
      <c r="Y197" s="14"/>
      <c r="Z197" s="41"/>
      <c r="AA197" s="13"/>
      <c r="AB197" s="37"/>
      <c r="AC197" s="14"/>
      <c r="AD197" s="12"/>
      <c r="AE197" s="13"/>
      <c r="AF197" s="46"/>
      <c r="AG197" s="14"/>
      <c r="AH197" s="64"/>
      <c r="AI197" s="2"/>
      <c r="AJ197" s="40"/>
      <c r="AK197" s="3"/>
      <c r="AL197" s="41"/>
      <c r="AM197" s="13"/>
      <c r="AN197" s="42"/>
      <c r="AO197" s="14"/>
      <c r="AP197" s="43"/>
      <c r="AQ197" s="13"/>
      <c r="AR197" s="42"/>
      <c r="AS197" s="14"/>
      <c r="AT197" s="43"/>
      <c r="AU197" s="13"/>
      <c r="AV197" s="33"/>
      <c r="AW197" s="14"/>
      <c r="AX197" s="34"/>
      <c r="AY197" s="13"/>
      <c r="AZ197" s="42"/>
      <c r="BA197" s="14"/>
      <c r="BB197" s="43"/>
      <c r="BC197" s="13"/>
      <c r="BD197" s="33"/>
      <c r="BE197" s="14"/>
      <c r="BF197" s="34"/>
      <c r="BG197" s="2"/>
      <c r="BH197" s="42"/>
      <c r="BI197" s="3"/>
      <c r="BJ197" s="43"/>
      <c r="BK197" s="29"/>
    </row>
    <row r="198" spans="2:63" x14ac:dyDescent="0.25">
      <c r="C198" s="13"/>
      <c r="D198" s="33"/>
      <c r="E198" s="14"/>
      <c r="F198" s="34"/>
      <c r="G198" s="13"/>
      <c r="H198" s="37"/>
      <c r="I198" s="14"/>
      <c r="J198" s="12"/>
      <c r="K198" s="13"/>
      <c r="L198" s="42"/>
      <c r="M198" s="14"/>
      <c r="N198" s="43"/>
      <c r="O198" s="13"/>
      <c r="P198" s="40"/>
      <c r="Q198" s="14"/>
      <c r="R198" s="41"/>
      <c r="S198" s="13"/>
      <c r="T198" s="40"/>
      <c r="U198" s="14"/>
      <c r="V198" s="41"/>
      <c r="W198" s="13"/>
      <c r="X198" s="42"/>
      <c r="Y198" s="14"/>
      <c r="Z198" s="41"/>
      <c r="AA198" s="13"/>
      <c r="AB198" s="37"/>
      <c r="AC198" s="14"/>
      <c r="AD198" s="12"/>
      <c r="AE198" s="13"/>
      <c r="AF198" s="46"/>
      <c r="AG198" s="14"/>
      <c r="AH198" s="64"/>
      <c r="AI198" s="2"/>
      <c r="AJ198" s="40"/>
      <c r="AK198" s="3"/>
      <c r="AL198" s="41"/>
      <c r="AM198" s="13"/>
      <c r="AN198" s="42"/>
      <c r="AO198" s="14"/>
      <c r="AP198" s="43"/>
      <c r="AQ198" s="13"/>
      <c r="AR198" s="42"/>
      <c r="AS198" s="14"/>
      <c r="AT198" s="43"/>
      <c r="AU198" s="13"/>
      <c r="AV198" s="33"/>
      <c r="AW198" s="14"/>
      <c r="AX198" s="34"/>
      <c r="AY198" s="13"/>
      <c r="AZ198" s="42"/>
      <c r="BA198" s="14"/>
      <c r="BB198" s="43"/>
      <c r="BC198" s="13"/>
      <c r="BD198" s="33"/>
      <c r="BE198" s="14"/>
      <c r="BF198" s="34"/>
      <c r="BG198" s="2"/>
      <c r="BH198" s="42"/>
      <c r="BI198" s="3"/>
      <c r="BJ198" s="43"/>
    </row>
    <row r="199" spans="2:63" x14ac:dyDescent="0.25">
      <c r="C199" s="13"/>
      <c r="D199" s="33"/>
      <c r="E199" s="14"/>
      <c r="F199" s="34"/>
      <c r="G199" s="13"/>
      <c r="H199" s="37"/>
      <c r="I199" s="14"/>
      <c r="J199" s="12"/>
      <c r="K199" s="13"/>
      <c r="L199" s="42"/>
      <c r="M199" s="14"/>
      <c r="N199" s="43"/>
      <c r="O199" s="13"/>
      <c r="P199" s="40"/>
      <c r="Q199" s="14"/>
      <c r="R199" s="41"/>
      <c r="S199" s="13"/>
      <c r="T199" s="40"/>
      <c r="U199" s="14"/>
      <c r="V199" s="41"/>
      <c r="W199" s="13"/>
      <c r="X199" s="42"/>
      <c r="Y199" s="14"/>
      <c r="Z199" s="41"/>
      <c r="AA199" s="13"/>
      <c r="AB199" s="37"/>
      <c r="AC199" s="14"/>
      <c r="AD199" s="12"/>
      <c r="AE199" s="13"/>
      <c r="AF199" s="46"/>
      <c r="AG199" s="14"/>
      <c r="AH199" s="64"/>
      <c r="AI199" s="2"/>
      <c r="AJ199" s="40"/>
      <c r="AK199" s="3"/>
      <c r="AL199" s="41"/>
      <c r="AM199" s="13"/>
      <c r="AN199" s="42"/>
      <c r="AO199" s="14"/>
      <c r="AP199" s="43"/>
      <c r="AQ199" s="13"/>
      <c r="AR199" s="42"/>
      <c r="AS199" s="14"/>
      <c r="AT199" s="43"/>
      <c r="AU199" s="13"/>
      <c r="AV199" s="33"/>
      <c r="AW199" s="14"/>
      <c r="AX199" s="34"/>
      <c r="AY199" s="13"/>
      <c r="AZ199" s="42"/>
      <c r="BA199" s="14"/>
      <c r="BB199" s="43"/>
      <c r="BC199" s="13"/>
      <c r="BD199" s="33"/>
      <c r="BE199" s="14"/>
      <c r="BF199" s="34"/>
      <c r="BG199" s="2"/>
      <c r="BH199" s="42"/>
      <c r="BI199" s="3"/>
      <c r="BJ199" s="43"/>
    </row>
    <row r="200" spans="2:63" x14ac:dyDescent="0.25">
      <c r="C200" s="13"/>
      <c r="D200" s="35"/>
      <c r="E200" s="14"/>
      <c r="F200" s="36"/>
      <c r="G200" s="13"/>
      <c r="H200" s="37"/>
      <c r="I200" s="14"/>
      <c r="J200" s="12"/>
      <c r="K200" s="13"/>
      <c r="L200" s="42"/>
      <c r="M200" s="14"/>
      <c r="N200" s="43"/>
      <c r="O200" s="13"/>
      <c r="P200" s="42"/>
      <c r="Q200" s="14"/>
      <c r="R200" s="43"/>
      <c r="S200" s="13"/>
      <c r="T200" s="42"/>
      <c r="U200" s="14"/>
      <c r="V200" s="43"/>
      <c r="W200" s="13"/>
      <c r="X200" s="42"/>
      <c r="Y200" s="14"/>
      <c r="Z200" s="43"/>
      <c r="AA200" s="13"/>
      <c r="AB200" s="37"/>
      <c r="AC200" s="14"/>
      <c r="AD200" s="12"/>
      <c r="AE200" s="13"/>
      <c r="AF200" s="46"/>
      <c r="AG200" s="14"/>
      <c r="AH200" s="64"/>
      <c r="AI200" s="15"/>
      <c r="AJ200" s="54"/>
      <c r="AK200" s="24"/>
      <c r="AL200" s="55"/>
      <c r="AM200" s="13"/>
      <c r="AN200" s="42"/>
      <c r="AO200" s="14"/>
      <c r="AP200" s="43"/>
      <c r="AQ200" s="13"/>
      <c r="AR200" s="42"/>
      <c r="AS200" s="14"/>
      <c r="AT200" s="43"/>
      <c r="AU200" s="13"/>
      <c r="AV200" s="33"/>
      <c r="AW200" s="14"/>
      <c r="AX200" s="34"/>
      <c r="AY200" s="13"/>
      <c r="AZ200" s="45"/>
      <c r="BA200" s="14"/>
      <c r="BB200" s="56"/>
      <c r="BC200" s="13"/>
      <c r="BD200" s="33"/>
      <c r="BE200" s="14"/>
      <c r="BF200" s="34"/>
      <c r="BG200" s="2"/>
      <c r="BH200" s="42"/>
      <c r="BI200" s="3"/>
      <c r="BJ200" s="43"/>
    </row>
    <row r="201" spans="2:63" x14ac:dyDescent="0.25">
      <c r="C201" s="13"/>
      <c r="D201" s="33"/>
      <c r="E201" s="14"/>
      <c r="F201" s="34"/>
      <c r="G201" s="13"/>
      <c r="H201" s="37"/>
      <c r="I201" s="14"/>
      <c r="J201" s="12"/>
      <c r="K201" s="13"/>
      <c r="L201" s="42"/>
      <c r="M201" s="14"/>
      <c r="N201" s="43"/>
      <c r="O201" s="13"/>
      <c r="P201" s="42"/>
      <c r="Q201" s="14"/>
      <c r="R201" s="43"/>
      <c r="S201" s="13"/>
      <c r="T201" s="42"/>
      <c r="U201" s="14"/>
      <c r="V201" s="43"/>
      <c r="W201" s="13"/>
      <c r="X201" s="42"/>
      <c r="Y201" s="14"/>
      <c r="Z201" s="43"/>
      <c r="AA201" s="13"/>
      <c r="AB201" s="37"/>
      <c r="AC201" s="14"/>
      <c r="AD201" s="12"/>
      <c r="AE201" s="13"/>
      <c r="AF201" s="46"/>
      <c r="AG201" s="14"/>
      <c r="AH201" s="64"/>
      <c r="AI201" s="15"/>
      <c r="AJ201" s="54"/>
      <c r="AK201" s="24"/>
      <c r="AL201" s="55"/>
      <c r="AM201" s="13"/>
      <c r="AN201" s="42"/>
      <c r="AO201" s="14"/>
      <c r="AP201" s="43"/>
      <c r="AQ201" s="13"/>
      <c r="AR201" s="42"/>
      <c r="AS201" s="14"/>
      <c r="AT201" s="43"/>
      <c r="AU201" s="13"/>
      <c r="AV201" s="33"/>
      <c r="AW201" s="14"/>
      <c r="AX201" s="34"/>
      <c r="AY201" s="13"/>
      <c r="AZ201" s="42"/>
      <c r="BA201" s="14"/>
      <c r="BB201" s="43"/>
      <c r="BC201" s="13"/>
      <c r="BD201" s="33"/>
      <c r="BE201" s="14"/>
      <c r="BF201" s="34"/>
      <c r="BG201" s="2"/>
      <c r="BH201" s="42"/>
      <c r="BI201" s="3"/>
      <c r="BJ201" s="43"/>
    </row>
    <row r="202" spans="2:63" x14ac:dyDescent="0.25">
      <c r="C202" s="13"/>
      <c r="D202" s="33"/>
      <c r="E202" s="14"/>
      <c r="F202" s="34"/>
      <c r="G202" s="13"/>
      <c r="H202" s="37"/>
      <c r="I202" s="14"/>
      <c r="J202" s="12"/>
      <c r="K202" s="13"/>
      <c r="L202" s="42"/>
      <c r="M202" s="14"/>
      <c r="N202" s="43"/>
      <c r="O202" s="13"/>
      <c r="P202" s="42"/>
      <c r="Q202" s="14"/>
      <c r="R202" s="43"/>
      <c r="S202" s="13"/>
      <c r="T202" s="42"/>
      <c r="U202" s="14"/>
      <c r="V202" s="43"/>
      <c r="W202" s="13"/>
      <c r="X202" s="42"/>
      <c r="Y202" s="14"/>
      <c r="Z202" s="43"/>
      <c r="AA202" s="13"/>
      <c r="AB202" s="37"/>
      <c r="AC202" s="14"/>
      <c r="AD202" s="12"/>
      <c r="AE202" s="13"/>
      <c r="AF202" s="46"/>
      <c r="AG202" s="14"/>
      <c r="AH202" s="64"/>
      <c r="AI202" s="15"/>
      <c r="AJ202" s="54"/>
      <c r="AK202" s="24"/>
      <c r="AL202" s="55"/>
      <c r="AM202" s="13"/>
      <c r="AN202" s="42"/>
      <c r="AO202" s="14"/>
      <c r="AP202" s="43"/>
      <c r="AQ202" s="13"/>
      <c r="AR202" s="42"/>
      <c r="AS202" s="14"/>
      <c r="AT202" s="43"/>
      <c r="AU202" s="13"/>
      <c r="AV202" s="33"/>
      <c r="AW202" s="14"/>
      <c r="AX202" s="34"/>
      <c r="AY202" s="13"/>
      <c r="AZ202" s="42"/>
      <c r="BA202" s="14"/>
      <c r="BB202" s="43"/>
      <c r="BC202" s="13"/>
      <c r="BD202" s="33"/>
      <c r="BE202" s="14"/>
      <c r="BF202" s="34"/>
      <c r="BG202" s="2"/>
      <c r="BH202" s="42"/>
      <c r="BI202" s="3"/>
      <c r="BJ202" s="43"/>
    </row>
    <row r="203" spans="2:63" x14ac:dyDescent="0.25">
      <c r="C203" s="13"/>
      <c r="D203" s="33"/>
      <c r="E203" s="14"/>
      <c r="F203" s="34"/>
      <c r="G203" s="13"/>
      <c r="H203" s="37"/>
      <c r="I203" s="14"/>
      <c r="J203" s="12"/>
      <c r="K203" s="13"/>
      <c r="L203" s="42"/>
      <c r="M203" s="14"/>
      <c r="N203" s="43"/>
      <c r="O203" s="13"/>
      <c r="P203" s="42"/>
      <c r="Q203" s="14"/>
      <c r="R203" s="43"/>
      <c r="S203" s="13"/>
      <c r="T203" s="42"/>
      <c r="U203" s="14"/>
      <c r="V203" s="43"/>
      <c r="W203" s="13"/>
      <c r="X203" s="42"/>
      <c r="Y203" s="14"/>
      <c r="Z203" s="43"/>
      <c r="AA203" s="13"/>
      <c r="AB203" s="37"/>
      <c r="AC203" s="14"/>
      <c r="AD203" s="12"/>
      <c r="AE203" s="13"/>
      <c r="AF203" s="46"/>
      <c r="AG203" s="14"/>
      <c r="AH203" s="64"/>
      <c r="AI203" s="15"/>
      <c r="AJ203" s="54"/>
      <c r="AK203" s="24"/>
      <c r="AL203" s="55"/>
      <c r="AM203" s="13"/>
      <c r="AN203" s="42"/>
      <c r="AO203" s="14"/>
      <c r="AP203" s="43"/>
      <c r="AQ203" s="13"/>
      <c r="AR203" s="42"/>
      <c r="AS203" s="14"/>
      <c r="AT203" s="43"/>
      <c r="AU203" s="13"/>
      <c r="AV203" s="33"/>
      <c r="AW203" s="14"/>
      <c r="AX203" s="34"/>
      <c r="AY203" s="13"/>
      <c r="AZ203" s="42"/>
      <c r="BA203" s="14"/>
      <c r="BB203" s="43"/>
      <c r="BC203" s="13"/>
      <c r="BD203" s="33"/>
      <c r="BE203" s="14"/>
      <c r="BF203" s="34"/>
      <c r="BG203" s="2"/>
      <c r="BH203" s="42"/>
      <c r="BI203" s="3"/>
      <c r="BJ203" s="43"/>
    </row>
    <row r="204" spans="2:63" x14ac:dyDescent="0.25">
      <c r="C204" s="13"/>
      <c r="D204" s="33"/>
      <c r="E204" s="14"/>
      <c r="F204" s="34"/>
      <c r="G204" s="13"/>
      <c r="H204" s="37"/>
      <c r="I204" s="14"/>
      <c r="J204" s="12"/>
      <c r="K204" s="13"/>
      <c r="L204" s="42"/>
      <c r="M204" s="14"/>
      <c r="N204" s="43"/>
      <c r="O204" s="13"/>
      <c r="P204" s="42"/>
      <c r="Q204" s="14"/>
      <c r="R204" s="43"/>
      <c r="S204" s="13"/>
      <c r="T204" s="42"/>
      <c r="U204" s="14"/>
      <c r="V204" s="43"/>
      <c r="W204" s="13"/>
      <c r="X204" s="42"/>
      <c r="Y204" s="14"/>
      <c r="Z204" s="43"/>
      <c r="AA204" s="13"/>
      <c r="AB204" s="37"/>
      <c r="AC204" s="14"/>
      <c r="AD204" s="12"/>
      <c r="AE204" s="13"/>
      <c r="AF204" s="46"/>
      <c r="AG204" s="14"/>
      <c r="AH204" s="64"/>
      <c r="AI204" s="15"/>
      <c r="AJ204" s="54"/>
      <c r="AK204" s="24"/>
      <c r="AL204" s="55"/>
      <c r="AM204" s="13"/>
      <c r="AN204" s="42"/>
      <c r="AO204" s="14"/>
      <c r="AP204" s="43"/>
      <c r="AQ204" s="13"/>
      <c r="AR204" s="42"/>
      <c r="AS204" s="14"/>
      <c r="AT204" s="43"/>
      <c r="AU204" s="13"/>
      <c r="AV204" s="33"/>
      <c r="AW204" s="14"/>
      <c r="AX204" s="34"/>
      <c r="AY204" s="13"/>
      <c r="AZ204" s="42"/>
      <c r="BA204" s="14"/>
      <c r="BB204" s="43"/>
      <c r="BC204" s="13"/>
      <c r="BD204" s="33"/>
      <c r="BE204" s="14"/>
      <c r="BF204" s="34"/>
      <c r="BG204" s="2"/>
      <c r="BH204" s="42"/>
      <c r="BI204" s="3"/>
      <c r="BJ204" s="43"/>
    </row>
    <row r="205" spans="2:63" x14ac:dyDescent="0.25">
      <c r="C205" s="13"/>
      <c r="D205" s="33"/>
      <c r="E205" s="14"/>
      <c r="F205" s="34"/>
      <c r="G205" s="13"/>
      <c r="H205" s="37"/>
      <c r="I205" s="14"/>
      <c r="J205" s="12"/>
      <c r="K205" s="13"/>
      <c r="L205" s="42"/>
      <c r="M205" s="14"/>
      <c r="N205" s="43"/>
      <c r="O205" s="13"/>
      <c r="P205" s="42"/>
      <c r="Q205" s="14"/>
      <c r="R205" s="43"/>
      <c r="S205" s="13"/>
      <c r="T205" s="42"/>
      <c r="U205" s="14"/>
      <c r="V205" s="43"/>
      <c r="W205" s="13"/>
      <c r="X205" s="42"/>
      <c r="Y205" s="14"/>
      <c r="Z205" s="43"/>
      <c r="AA205" s="13"/>
      <c r="AB205" s="37"/>
      <c r="AC205" s="14"/>
      <c r="AD205" s="12"/>
      <c r="AE205" s="13"/>
      <c r="AF205" s="46"/>
      <c r="AG205" s="14"/>
      <c r="AH205" s="64"/>
      <c r="AI205" s="15"/>
      <c r="AJ205" s="54"/>
      <c r="AK205" s="24"/>
      <c r="AL205" s="55"/>
      <c r="AM205" s="13"/>
      <c r="AN205" s="42"/>
      <c r="AO205" s="14"/>
      <c r="AP205" s="43"/>
      <c r="AQ205" s="13"/>
      <c r="AR205" s="42"/>
      <c r="AS205" s="14"/>
      <c r="AT205" s="43"/>
      <c r="AU205" s="13"/>
      <c r="AV205" s="33"/>
      <c r="AW205" s="14"/>
      <c r="AX205" s="34"/>
      <c r="AY205" s="13"/>
      <c r="AZ205" s="42"/>
      <c r="BA205" s="14"/>
      <c r="BB205" s="43"/>
      <c r="BC205" s="13"/>
      <c r="BD205" s="33"/>
      <c r="BE205" s="14"/>
      <c r="BF205" s="34"/>
      <c r="BG205" s="2"/>
      <c r="BH205" s="42"/>
      <c r="BI205" s="3"/>
      <c r="BJ205" s="43"/>
    </row>
    <row r="206" spans="2:63" x14ac:dyDescent="0.25">
      <c r="C206" s="13"/>
      <c r="D206" s="33"/>
      <c r="E206" s="14"/>
      <c r="F206" s="34"/>
      <c r="G206" s="13"/>
      <c r="H206" s="37"/>
      <c r="I206" s="14"/>
      <c r="J206" s="12"/>
      <c r="K206" s="8"/>
      <c r="L206" s="42"/>
      <c r="M206" s="10"/>
      <c r="N206" s="43"/>
      <c r="O206" s="13"/>
      <c r="P206" s="42"/>
      <c r="Q206" s="14"/>
      <c r="R206" s="43"/>
      <c r="S206" s="13"/>
      <c r="T206" s="42"/>
      <c r="U206" s="14"/>
      <c r="V206" s="43"/>
      <c r="W206" s="13"/>
      <c r="X206" s="42"/>
      <c r="Y206" s="14"/>
      <c r="Z206" s="43"/>
      <c r="AA206" s="13"/>
      <c r="AB206" s="37"/>
      <c r="AC206" s="14"/>
      <c r="AD206" s="12"/>
      <c r="AE206" s="13"/>
      <c r="AF206" s="46"/>
      <c r="AG206" s="14"/>
      <c r="AH206" s="64"/>
      <c r="AI206" s="15"/>
      <c r="AJ206" s="54"/>
      <c r="AK206" s="24"/>
      <c r="AL206" s="55"/>
      <c r="AM206" s="13"/>
      <c r="AN206" s="42"/>
      <c r="AO206" s="14"/>
      <c r="AP206" s="43"/>
      <c r="AQ206" s="8"/>
      <c r="AR206" s="42"/>
      <c r="AS206" s="10"/>
      <c r="AT206" s="43"/>
      <c r="AU206" s="8"/>
      <c r="AV206" s="33"/>
      <c r="AW206" s="10"/>
      <c r="AX206" s="34"/>
      <c r="AY206" s="13"/>
      <c r="AZ206" s="42"/>
      <c r="BA206" s="14"/>
      <c r="BB206" s="43"/>
      <c r="BC206" s="13"/>
      <c r="BD206" s="33"/>
      <c r="BE206" s="14"/>
      <c r="BF206" s="34"/>
      <c r="BG206" s="2"/>
      <c r="BH206" s="42"/>
      <c r="BI206" s="3"/>
      <c r="BJ206" s="43"/>
    </row>
    <row r="207" spans="2:63" x14ac:dyDescent="0.25">
      <c r="C207" s="13"/>
      <c r="D207" s="33"/>
      <c r="E207" s="14"/>
      <c r="F207" s="34"/>
      <c r="G207" s="13"/>
      <c r="H207" s="37"/>
      <c r="I207" s="14"/>
      <c r="J207" s="12"/>
      <c r="K207" s="8"/>
      <c r="L207" s="42"/>
      <c r="M207" s="10"/>
      <c r="N207" s="43"/>
      <c r="O207" s="8"/>
      <c r="P207" s="42"/>
      <c r="Q207" s="10"/>
      <c r="R207" s="41"/>
      <c r="S207" s="8"/>
      <c r="T207" s="42"/>
      <c r="U207" s="10"/>
      <c r="V207" s="43"/>
      <c r="W207" s="8"/>
      <c r="X207" s="40"/>
      <c r="Y207" s="10"/>
      <c r="Z207" s="41"/>
      <c r="AA207" s="13"/>
      <c r="AB207" s="37"/>
      <c r="AC207" s="14"/>
      <c r="AD207" s="12"/>
      <c r="AE207" s="13"/>
      <c r="AF207" s="46"/>
      <c r="AG207" s="14"/>
      <c r="AH207" s="64"/>
      <c r="AI207" s="15"/>
      <c r="AJ207" s="54"/>
      <c r="AK207" s="24"/>
      <c r="AL207" s="55"/>
      <c r="AM207" s="13"/>
      <c r="AN207" s="42"/>
      <c r="AO207" s="14"/>
      <c r="AP207" s="43"/>
      <c r="AQ207" s="8"/>
      <c r="AR207" s="42"/>
      <c r="AS207" s="10"/>
      <c r="AT207" s="43"/>
      <c r="AU207" s="8"/>
      <c r="AV207" s="33"/>
      <c r="AW207" s="10"/>
      <c r="AX207" s="34"/>
      <c r="AY207" s="13"/>
      <c r="AZ207" s="42"/>
      <c r="BA207" s="14"/>
      <c r="BB207" s="43"/>
      <c r="BC207" s="13"/>
      <c r="BD207" s="33"/>
      <c r="BE207" s="14"/>
      <c r="BF207" s="34"/>
      <c r="BG207" s="2"/>
      <c r="BH207" s="40"/>
      <c r="BI207" s="3"/>
      <c r="BJ207" s="41"/>
    </row>
    <row r="208" spans="2:63" x14ac:dyDescent="0.25">
      <c r="C208" s="13"/>
      <c r="D208" s="33"/>
      <c r="E208" s="14"/>
      <c r="F208" s="34"/>
      <c r="G208" s="13"/>
      <c r="H208" s="37"/>
      <c r="I208" s="14"/>
      <c r="J208" s="12"/>
      <c r="K208" s="8"/>
      <c r="L208" s="42"/>
      <c r="M208" s="10"/>
      <c r="N208" s="43"/>
      <c r="O208" s="8"/>
      <c r="P208" s="42"/>
      <c r="Q208" s="10"/>
      <c r="R208" s="41"/>
      <c r="S208" s="8"/>
      <c r="T208" s="42"/>
      <c r="U208" s="10"/>
      <c r="V208" s="43"/>
      <c r="W208" s="8"/>
      <c r="X208" s="40"/>
      <c r="Y208" s="10"/>
      <c r="Z208" s="41"/>
      <c r="AA208" s="13"/>
      <c r="AB208" s="37"/>
      <c r="AC208" s="14"/>
      <c r="AD208" s="12"/>
      <c r="AE208" s="13"/>
      <c r="AF208" s="46"/>
      <c r="AG208" s="14"/>
      <c r="AH208" s="64"/>
      <c r="AI208" s="15"/>
      <c r="AJ208" s="54"/>
      <c r="AK208" s="24"/>
      <c r="AL208" s="55"/>
      <c r="AM208" s="13"/>
      <c r="AN208" s="42"/>
      <c r="AO208" s="14"/>
      <c r="AP208" s="43"/>
      <c r="AQ208" s="8"/>
      <c r="AR208" s="42"/>
      <c r="AS208" s="10"/>
      <c r="AT208" s="43"/>
      <c r="AU208" s="8"/>
      <c r="AV208" s="33"/>
      <c r="AW208" s="10"/>
      <c r="AX208" s="34"/>
      <c r="AY208" s="13"/>
      <c r="AZ208" s="42"/>
      <c r="BA208" s="14"/>
      <c r="BB208" s="43"/>
      <c r="BC208" s="13"/>
      <c r="BD208" s="33"/>
      <c r="BE208" s="14"/>
      <c r="BF208" s="34"/>
    </row>
    <row r="209" spans="7:58" x14ac:dyDescent="0.25">
      <c r="G209" s="13"/>
      <c r="H209" s="37"/>
      <c r="I209" s="14"/>
      <c r="J209" s="12"/>
      <c r="K209" s="8"/>
      <c r="L209" s="42"/>
      <c r="M209" s="10"/>
      <c r="N209" s="43"/>
      <c r="O209" s="8"/>
      <c r="P209" s="42"/>
      <c r="Q209" s="10"/>
      <c r="R209" s="41"/>
      <c r="S209" s="8"/>
      <c r="T209" s="42"/>
      <c r="U209" s="10"/>
      <c r="V209" s="43"/>
      <c r="W209" s="8"/>
      <c r="X209" s="40"/>
      <c r="Y209" s="10"/>
      <c r="Z209" s="41"/>
      <c r="AA209" s="13"/>
      <c r="AB209" s="37"/>
      <c r="AC209" s="14"/>
      <c r="AD209" s="12"/>
      <c r="AE209" s="13"/>
      <c r="AF209" s="46"/>
      <c r="AG209" s="14"/>
      <c r="AH209" s="64"/>
      <c r="AI209" s="15"/>
      <c r="AJ209" s="54"/>
      <c r="AK209" s="24"/>
      <c r="AL209" s="55"/>
      <c r="AM209" s="13"/>
      <c r="AN209" s="42"/>
      <c r="AO209" s="14"/>
      <c r="AP209" s="43"/>
      <c r="AQ209" s="8"/>
      <c r="AR209" s="42"/>
      <c r="AS209" s="10"/>
      <c r="AT209" s="43"/>
      <c r="AU209" s="8"/>
      <c r="AV209" s="33"/>
      <c r="AW209" s="10"/>
      <c r="AX209" s="34"/>
      <c r="AY209" s="13"/>
      <c r="AZ209" s="42"/>
      <c r="BA209" s="14"/>
      <c r="BB209" s="43"/>
      <c r="BC209" s="13"/>
      <c r="BD209" s="33"/>
      <c r="BE209" s="14"/>
      <c r="BF209" s="34"/>
    </row>
    <row r="210" spans="7:58" x14ac:dyDescent="0.25">
      <c r="G210" s="13"/>
      <c r="H210" s="37"/>
      <c r="I210" s="14"/>
      <c r="J210" s="12"/>
      <c r="K210" s="15"/>
      <c r="L210" s="16"/>
      <c r="M210" s="24"/>
      <c r="N210" s="18"/>
      <c r="O210" s="8"/>
      <c r="P210" s="42"/>
      <c r="Q210" s="10"/>
      <c r="R210" s="41"/>
      <c r="T210" s="24"/>
      <c r="V210" s="25"/>
      <c r="W210" s="8"/>
      <c r="X210" s="40"/>
      <c r="Y210" s="10"/>
      <c r="Z210" s="41"/>
      <c r="AE210" s="13"/>
      <c r="AF210" s="46"/>
      <c r="AG210" s="14"/>
      <c r="AH210" s="64"/>
      <c r="AI210" s="15"/>
      <c r="AJ210" s="54"/>
      <c r="AK210" s="24"/>
      <c r="AL210" s="55"/>
      <c r="AM210" s="13"/>
      <c r="AN210" s="42"/>
      <c r="AO210" s="14"/>
      <c r="AP210" s="43"/>
      <c r="AQ210" s="8"/>
      <c r="AR210" s="42"/>
      <c r="AS210" s="10"/>
      <c r="AT210" s="43"/>
      <c r="AY210" s="23"/>
      <c r="AZ210" s="16"/>
      <c r="BA210" s="24"/>
      <c r="BB210" s="18"/>
      <c r="BC210" s="13"/>
      <c r="BD210" s="33"/>
      <c r="BE210" s="14"/>
      <c r="BF210" s="34"/>
    </row>
    <row r="211" spans="7:58" x14ac:dyDescent="0.25">
      <c r="K211" s="15"/>
      <c r="L211" s="16"/>
      <c r="M211" s="24"/>
      <c r="N211" s="18"/>
      <c r="T211" s="24"/>
      <c r="V211" s="25"/>
      <c r="W211" s="23"/>
      <c r="X211" s="16"/>
      <c r="Y211" s="24"/>
      <c r="Z211" s="18"/>
      <c r="AI211" s="15"/>
      <c r="AJ211" s="54"/>
      <c r="AK211" s="24"/>
      <c r="AL211" s="55"/>
      <c r="AM211" s="13"/>
      <c r="AN211" s="42"/>
      <c r="AO211" s="14"/>
      <c r="AP211" s="43"/>
      <c r="AY211" s="23"/>
      <c r="AZ211" s="16"/>
      <c r="BA211" s="24"/>
      <c r="BB211" s="18"/>
    </row>
    <row r="212" spans="7:58" x14ac:dyDescent="0.25">
      <c r="K212" s="15"/>
      <c r="L212" s="16"/>
      <c r="M212" s="24"/>
      <c r="N212" s="18"/>
      <c r="T212" s="24"/>
      <c r="V212" s="25"/>
      <c r="W212" s="23"/>
      <c r="X212" s="16"/>
      <c r="Y212" s="24"/>
      <c r="Z212" s="18"/>
      <c r="AI212" s="15"/>
      <c r="AJ212" s="54"/>
      <c r="AK212" s="24"/>
      <c r="AL212" s="55"/>
      <c r="AM212" s="13"/>
      <c r="AN212" s="42"/>
      <c r="AO212" s="14"/>
      <c r="AP212" s="43"/>
      <c r="AY212" s="23"/>
      <c r="AZ212" s="16"/>
      <c r="BA212" s="24"/>
      <c r="BB212" s="18"/>
    </row>
    <row r="213" spans="7:58" x14ac:dyDescent="0.25">
      <c r="K213" s="15"/>
      <c r="L213" s="16"/>
      <c r="M213" s="24"/>
      <c r="N213" s="18"/>
      <c r="T213" s="24"/>
      <c r="V213" s="25"/>
      <c r="W213" s="23"/>
      <c r="X213" s="16"/>
      <c r="Y213" s="24"/>
      <c r="Z213" s="18"/>
      <c r="AI213" s="15"/>
      <c r="AJ213" s="54"/>
      <c r="AK213" s="24"/>
      <c r="AL213" s="55"/>
      <c r="AY213" s="23"/>
      <c r="AZ213" s="16"/>
      <c r="BA213" s="24"/>
      <c r="BB213" s="18"/>
    </row>
    <row r="214" spans="7:58" x14ac:dyDescent="0.25">
      <c r="K214" s="15"/>
      <c r="L214" s="16"/>
      <c r="M214" s="24"/>
      <c r="N214" s="18"/>
      <c r="T214" s="24"/>
      <c r="V214" s="25"/>
      <c r="W214" s="23"/>
      <c r="X214" s="16"/>
      <c r="Y214" s="24"/>
      <c r="Z214" s="18"/>
      <c r="AI214" s="15"/>
      <c r="AJ214" s="54"/>
      <c r="AK214" s="24"/>
      <c r="AL214" s="55"/>
      <c r="AY214" s="23"/>
      <c r="AZ214" s="16"/>
      <c r="BA214" s="24"/>
      <c r="BB214" s="18"/>
    </row>
    <row r="215" spans="7:58" x14ac:dyDescent="0.25">
      <c r="K215" s="15"/>
      <c r="L215" s="16"/>
      <c r="M215" s="24"/>
      <c r="N215" s="18"/>
      <c r="T215" s="24"/>
      <c r="V215" s="25"/>
      <c r="W215" s="23"/>
      <c r="X215" s="16"/>
      <c r="Y215" s="24"/>
      <c r="Z215" s="18"/>
      <c r="AI215" s="15"/>
      <c r="AJ215" s="54"/>
      <c r="AK215" s="24"/>
      <c r="AL215" s="55"/>
      <c r="AY215" s="23"/>
      <c r="AZ215" s="16"/>
      <c r="BA215" s="24"/>
      <c r="BB215" s="18"/>
    </row>
    <row r="216" spans="7:58" x14ac:dyDescent="0.25">
      <c r="K216" s="15"/>
      <c r="L216" s="16"/>
      <c r="M216" s="24"/>
      <c r="N216" s="18"/>
      <c r="T216" s="24"/>
      <c r="V216" s="25"/>
      <c r="W216" s="23"/>
      <c r="X216" s="16"/>
      <c r="Y216" s="24"/>
      <c r="Z216" s="18"/>
      <c r="AI216" s="15"/>
      <c r="AJ216" s="54"/>
      <c r="AK216" s="24"/>
      <c r="AL216" s="55"/>
      <c r="AY216" s="23"/>
      <c r="AZ216" s="16"/>
      <c r="BA216" s="24"/>
      <c r="BB216" s="18"/>
    </row>
    <row r="217" spans="7:58" x14ac:dyDescent="0.25">
      <c r="K217" s="15"/>
      <c r="L217" s="16"/>
      <c r="M217" s="24"/>
      <c r="N217" s="18"/>
      <c r="T217" s="24"/>
      <c r="V217" s="25"/>
      <c r="W217" s="23"/>
      <c r="X217" s="16"/>
      <c r="Y217" s="24"/>
      <c r="Z217" s="18"/>
      <c r="AI217" s="15"/>
      <c r="AJ217" s="54"/>
      <c r="AK217" s="24"/>
      <c r="AL217" s="55"/>
      <c r="AY217" s="23"/>
      <c r="AZ217" s="16"/>
      <c r="BA217" s="24"/>
      <c r="BB217" s="18"/>
    </row>
    <row r="218" spans="7:58" x14ac:dyDescent="0.25">
      <c r="K218" s="15"/>
      <c r="L218" s="16"/>
      <c r="M218" s="24"/>
      <c r="N218" s="18"/>
      <c r="T218" s="24"/>
      <c r="V218" s="25"/>
      <c r="W218" s="23"/>
      <c r="X218" s="16"/>
      <c r="Y218" s="24"/>
      <c r="Z218" s="18"/>
      <c r="AI218" s="15"/>
      <c r="AJ218" s="54"/>
      <c r="AK218" s="24"/>
      <c r="AL218" s="55"/>
      <c r="AY218" s="23"/>
      <c r="AZ218" s="16"/>
      <c r="BA218" s="24"/>
      <c r="BB218" s="18"/>
    </row>
    <row r="219" spans="7:58" x14ac:dyDescent="0.25">
      <c r="K219" s="15"/>
      <c r="L219" s="16"/>
      <c r="M219" s="24"/>
      <c r="N219" s="18"/>
      <c r="T219" s="24"/>
      <c r="V219" s="25"/>
      <c r="W219" s="23"/>
      <c r="X219" s="16"/>
      <c r="Y219" s="24"/>
      <c r="Z219" s="18"/>
      <c r="AI219" s="15"/>
      <c r="AJ219" s="54"/>
      <c r="AK219" s="24"/>
      <c r="AL219" s="55"/>
      <c r="AY219" s="23"/>
      <c r="AZ219" s="16"/>
      <c r="BA219" s="24"/>
      <c r="BB219" s="18"/>
    </row>
    <row r="220" spans="7:58" x14ac:dyDescent="0.25">
      <c r="K220" s="15"/>
      <c r="L220" s="16"/>
      <c r="M220" s="24"/>
      <c r="N220" s="18"/>
      <c r="T220" s="24"/>
      <c r="V220" s="25"/>
      <c r="W220" s="23"/>
      <c r="X220" s="16"/>
      <c r="Y220" s="24"/>
      <c r="Z220" s="18"/>
      <c r="AI220" s="15"/>
      <c r="AJ220" s="54"/>
      <c r="AK220" s="24"/>
      <c r="AL220" s="55"/>
      <c r="AY220" s="23"/>
      <c r="AZ220" s="16"/>
      <c r="BA220" s="24"/>
      <c r="BB220" s="18"/>
    </row>
    <row r="221" spans="7:58" x14ac:dyDescent="0.25">
      <c r="T221" s="24"/>
      <c r="V221" s="25"/>
      <c r="AI221" s="15"/>
      <c r="AJ221" s="54"/>
      <c r="AK221" s="24"/>
      <c r="AL221" s="55"/>
      <c r="AY221" s="23"/>
      <c r="AZ221" s="16"/>
      <c r="BA221" s="24"/>
      <c r="BB221" s="18"/>
    </row>
    <row r="222" spans="7:58" x14ac:dyDescent="0.25">
      <c r="T222" s="24"/>
      <c r="V222" s="25"/>
      <c r="AI222" s="15"/>
      <c r="AJ222" s="54"/>
      <c r="AK222" s="24"/>
      <c r="AL222" s="55"/>
    </row>
    <row r="223" spans="7:58" x14ac:dyDescent="0.25">
      <c r="T223" s="24"/>
      <c r="V223" s="25"/>
      <c r="AI223" s="15"/>
      <c r="AJ223" s="54"/>
      <c r="AK223" s="24"/>
      <c r="AL223" s="55"/>
    </row>
    <row r="224" spans="7:58" x14ac:dyDescent="0.25">
      <c r="T224" s="24"/>
      <c r="V224" s="25"/>
      <c r="AI224" s="15"/>
      <c r="AJ224" s="54"/>
      <c r="AK224" s="24"/>
      <c r="AL224" s="55"/>
    </row>
    <row r="225" spans="20:22" x14ac:dyDescent="0.25">
      <c r="T225" s="24"/>
      <c r="V225" s="25"/>
    </row>
    <row r="226" spans="20:22" x14ac:dyDescent="0.25">
      <c r="T226" s="24"/>
      <c r="V226" s="25"/>
    </row>
    <row r="227" spans="20:22" x14ac:dyDescent="0.25">
      <c r="T227" s="87"/>
      <c r="V227" s="88"/>
    </row>
    <row r="228" spans="20:22" x14ac:dyDescent="0.25">
      <c r="T228" s="87"/>
      <c r="V228" s="88"/>
    </row>
    <row r="229" spans="20:22" x14ac:dyDescent="0.25">
      <c r="T229" s="87"/>
      <c r="V229" s="88"/>
    </row>
    <row r="230" spans="20:22" x14ac:dyDescent="0.25">
      <c r="T230" s="87"/>
      <c r="V230" s="88"/>
    </row>
    <row r="231" spans="20:22" x14ac:dyDescent="0.25">
      <c r="T231" s="87"/>
      <c r="V231" s="88"/>
    </row>
  </sheetData>
  <autoFilter ref="A1:BJ189">
    <sortState ref="A2:BJ190">
      <sortCondition ref="B1:B190"/>
    </sortState>
  </autoFilter>
  <conditionalFormatting sqref="D14">
    <cfRule type="containsText" dxfId="13" priority="14" operator="containsText" text="NA">
      <formula>NOT(ISERROR(SEARCH("NA",D14)))</formula>
    </cfRule>
  </conditionalFormatting>
  <conditionalFormatting sqref="B95:B112">
    <cfRule type="containsText" dxfId="12" priority="13" operator="containsText" text="NA">
      <formula>NOT(ISERROR(SEARCH("NA",B95)))</formula>
    </cfRule>
  </conditionalFormatting>
  <conditionalFormatting sqref="BH90">
    <cfRule type="containsText" dxfId="11" priority="12" operator="containsText" text="NA">
      <formula>NOT(ISERROR(SEARCH("NA",BH90)))</formula>
    </cfRule>
  </conditionalFormatting>
  <conditionalFormatting sqref="BD90">
    <cfRule type="containsText" dxfId="10" priority="11" operator="containsText" text="NA">
      <formula>NOT(ISERROR(SEARCH("NA",BD90)))</formula>
    </cfRule>
  </conditionalFormatting>
  <conditionalFormatting sqref="BD108">
    <cfRule type="containsText" dxfId="9" priority="10" operator="containsText" text="NA">
      <formula>NOT(ISERROR(SEARCH("NA",BD108)))</formula>
    </cfRule>
  </conditionalFormatting>
  <conditionalFormatting sqref="AR83">
    <cfRule type="containsText" dxfId="8" priority="9" operator="containsText" text="NA">
      <formula>NOT(ISERROR(SEARCH("NA",AR83)))</formula>
    </cfRule>
  </conditionalFormatting>
  <conditionalFormatting sqref="T38">
    <cfRule type="containsText" dxfId="7" priority="8" operator="containsText" text="NA">
      <formula>NOT(ISERROR(SEARCH("NA",T38)))</formula>
    </cfRule>
  </conditionalFormatting>
  <conditionalFormatting sqref="AK40 AK38">
    <cfRule type="containsText" dxfId="6" priority="7" operator="containsText" text="NA">
      <formula>NOT(ISERROR(SEARCH("NA",AK38)))</formula>
    </cfRule>
  </conditionalFormatting>
  <conditionalFormatting sqref="AI41">
    <cfRule type="containsText" dxfId="5" priority="6" operator="containsText" text="NA">
      <formula>NOT(ISERROR(SEARCH("NA",AI41)))</formula>
    </cfRule>
  </conditionalFormatting>
  <conditionalFormatting sqref="AI42">
    <cfRule type="containsText" dxfId="4" priority="5" operator="containsText" text="NA">
      <formula>NOT(ISERROR(SEARCH("NA",AI42)))</formula>
    </cfRule>
  </conditionalFormatting>
  <conditionalFormatting sqref="AK42">
    <cfRule type="containsText" dxfId="3" priority="4" operator="containsText" text="NA">
      <formula>NOT(ISERROR(SEARCH("NA",AK42)))</formula>
    </cfRule>
  </conditionalFormatting>
  <conditionalFormatting sqref="AK41">
    <cfRule type="containsText" dxfId="2" priority="3" operator="containsText" text="NA">
      <formula>NOT(ISERROR(SEARCH("NA",AK41)))</formula>
    </cfRule>
  </conditionalFormatting>
  <conditionalFormatting sqref="AI43">
    <cfRule type="containsText" dxfId="1" priority="2" operator="containsText" text="NA">
      <formula>NOT(ISERROR(SEARCH("NA",AI43)))</formula>
    </cfRule>
  </conditionalFormatting>
  <conditionalFormatting sqref="AK43">
    <cfRule type="containsText" dxfId="0" priority="1" operator="containsText" text="NA">
      <formula>NOT(ISERROR(SEARCH("NA",AK43)))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8"/>
  <sheetViews>
    <sheetView topLeftCell="L1" zoomScale="70" zoomScaleNormal="70" workbookViewId="0">
      <selection activeCell="P7" sqref="P7"/>
    </sheetView>
  </sheetViews>
  <sheetFormatPr baseColWidth="10" defaultRowHeight="15" x14ac:dyDescent="0.25"/>
  <cols>
    <col min="1" max="1" width="13.85546875" style="32" bestFit="1" customWidth="1"/>
    <col min="2" max="16384" width="11.42578125" style="32"/>
  </cols>
  <sheetData>
    <row r="1" spans="1:3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</row>
    <row r="2" spans="1:31" x14ac:dyDescent="0.25">
      <c r="A2" s="32" t="s">
        <v>133</v>
      </c>
      <c r="B2" s="32" t="s">
        <v>559</v>
      </c>
      <c r="C2" s="32" t="s">
        <v>567</v>
      </c>
      <c r="D2" s="32">
        <v>176.4</v>
      </c>
      <c r="E2" s="32">
        <v>180.4</v>
      </c>
      <c r="F2" s="32">
        <v>146.30000000000001</v>
      </c>
      <c r="G2" s="32">
        <v>146.30000000000001</v>
      </c>
      <c r="H2" s="32">
        <v>134.79999999999998</v>
      </c>
      <c r="I2" s="32">
        <v>136.79999999999998</v>
      </c>
      <c r="J2" s="32">
        <v>154.60000000000002</v>
      </c>
      <c r="K2" s="32">
        <v>161</v>
      </c>
      <c r="L2" s="32">
        <v>183.9</v>
      </c>
      <c r="M2" s="32">
        <v>183.9</v>
      </c>
      <c r="N2" s="32">
        <v>154.30000000000001</v>
      </c>
      <c r="O2" s="32">
        <v>154.30000000000001</v>
      </c>
      <c r="P2" s="32">
        <v>242.2</v>
      </c>
      <c r="Q2" s="32">
        <v>250.1</v>
      </c>
      <c r="R2" s="32">
        <v>270.2</v>
      </c>
      <c r="S2" s="32">
        <v>270.2</v>
      </c>
      <c r="T2" s="32">
        <v>250.4</v>
      </c>
      <c r="U2" s="32">
        <v>250.4</v>
      </c>
      <c r="V2" s="32">
        <v>166.8</v>
      </c>
      <c r="W2" s="32">
        <v>168.5</v>
      </c>
      <c r="X2" s="32">
        <v>197.2</v>
      </c>
      <c r="Y2" s="32">
        <v>201.5</v>
      </c>
      <c r="Z2" s="32">
        <v>255</v>
      </c>
      <c r="AA2" s="32">
        <v>267.29999999999995</v>
      </c>
      <c r="AB2" s="32">
        <v>174.7</v>
      </c>
      <c r="AC2" s="32">
        <v>179.5</v>
      </c>
      <c r="AD2" s="32">
        <v>132.6</v>
      </c>
      <c r="AE2" s="32">
        <v>139.5</v>
      </c>
    </row>
    <row r="3" spans="1:31" x14ac:dyDescent="0.25">
      <c r="A3" s="32" t="s">
        <v>141</v>
      </c>
      <c r="B3" s="32" t="s">
        <v>583</v>
      </c>
      <c r="C3" s="32" t="s">
        <v>584</v>
      </c>
      <c r="D3" s="32">
        <v>184.10000000000002</v>
      </c>
      <c r="E3" s="32">
        <v>187.9</v>
      </c>
      <c r="F3" s="32">
        <v>141.80000000000001</v>
      </c>
      <c r="G3" s="32">
        <v>144</v>
      </c>
      <c r="H3" s="32">
        <v>134.6</v>
      </c>
      <c r="I3" s="32">
        <v>136.5</v>
      </c>
      <c r="J3" s="32">
        <v>167.4</v>
      </c>
      <c r="K3" s="32">
        <v>171.6</v>
      </c>
      <c r="L3" s="32">
        <v>182.1</v>
      </c>
      <c r="M3" s="32">
        <v>183.89999999999998</v>
      </c>
      <c r="N3" s="32">
        <v>164.1</v>
      </c>
      <c r="O3" s="32">
        <v>168.39999999999998</v>
      </c>
      <c r="P3" s="32">
        <v>241.4</v>
      </c>
      <c r="Q3" s="32">
        <v>251.4</v>
      </c>
      <c r="R3" s="32">
        <v>269.90000000000003</v>
      </c>
      <c r="S3" s="32">
        <v>269.90000000000003</v>
      </c>
      <c r="T3" s="32">
        <v>250.5</v>
      </c>
      <c r="U3" s="32">
        <v>251.5</v>
      </c>
      <c r="V3" s="32">
        <v>166.70000000000002</v>
      </c>
      <c r="W3" s="32">
        <v>166.70000000000002</v>
      </c>
      <c r="X3" s="32">
        <v>199.1</v>
      </c>
      <c r="Y3" s="32">
        <v>201.2</v>
      </c>
      <c r="Z3" s="32">
        <v>251.1</v>
      </c>
      <c r="AA3" s="32">
        <v>255.1</v>
      </c>
      <c r="AB3" s="32">
        <v>179.1</v>
      </c>
      <c r="AC3" s="32">
        <v>179.1</v>
      </c>
      <c r="AD3" s="32">
        <v>114.5</v>
      </c>
      <c r="AE3" s="32">
        <v>163.5</v>
      </c>
    </row>
    <row r="4" spans="1:31" x14ac:dyDescent="0.25">
      <c r="A4" s="32" t="s">
        <v>142</v>
      </c>
      <c r="B4" s="32">
        <v>255.8</v>
      </c>
      <c r="C4" s="32">
        <v>270.39999999999998</v>
      </c>
      <c r="D4" s="32">
        <v>174.6</v>
      </c>
      <c r="E4" s="32">
        <v>194.2</v>
      </c>
      <c r="F4" s="32">
        <v>153</v>
      </c>
      <c r="G4" s="32">
        <v>161.4</v>
      </c>
      <c r="H4" s="32">
        <v>135.1</v>
      </c>
      <c r="I4" s="32">
        <v>135.1</v>
      </c>
      <c r="J4" s="32">
        <v>169.6</v>
      </c>
      <c r="K4" s="32">
        <v>173.9</v>
      </c>
      <c r="L4" s="32">
        <v>187.89999999999998</v>
      </c>
      <c r="M4" s="32">
        <v>192</v>
      </c>
      <c r="N4" s="32">
        <v>151.5</v>
      </c>
      <c r="O4" s="32">
        <v>168</v>
      </c>
      <c r="P4" s="32">
        <v>247.79999999999998</v>
      </c>
      <c r="Q4" s="32">
        <v>251.7</v>
      </c>
      <c r="R4" s="32">
        <v>270.2</v>
      </c>
      <c r="S4" s="32">
        <v>270.2</v>
      </c>
      <c r="T4" s="32">
        <v>251.39999999999998</v>
      </c>
      <c r="U4" s="32">
        <v>252.39999999999998</v>
      </c>
      <c r="V4" s="32">
        <v>166.70000000000002</v>
      </c>
      <c r="W4" s="32">
        <v>168.4</v>
      </c>
      <c r="X4" s="32">
        <v>193</v>
      </c>
      <c r="Y4" s="32">
        <v>224.70000000000002</v>
      </c>
      <c r="Z4" s="32">
        <v>259.60000000000002</v>
      </c>
      <c r="AA4" s="32">
        <v>267.8</v>
      </c>
      <c r="AB4" s="32">
        <v>174.39999999999998</v>
      </c>
      <c r="AC4" s="32">
        <v>179.39999999999998</v>
      </c>
      <c r="AD4" s="32">
        <v>133.69999999999999</v>
      </c>
      <c r="AE4" s="32">
        <v>139.5</v>
      </c>
    </row>
    <row r="5" spans="1:31" x14ac:dyDescent="0.25">
      <c r="A5" s="32" t="s">
        <v>105</v>
      </c>
      <c r="B5" s="32">
        <v>260.09999999999997</v>
      </c>
      <c r="C5" s="32">
        <v>285.29999999999995</v>
      </c>
      <c r="D5" s="32">
        <v>184.4</v>
      </c>
      <c r="E5" s="32">
        <v>190.20000000000002</v>
      </c>
      <c r="F5" s="32">
        <v>151</v>
      </c>
      <c r="G5" s="32">
        <v>158.80000000000001</v>
      </c>
      <c r="H5" s="32">
        <v>134.6</v>
      </c>
      <c r="I5" s="32">
        <v>138.79999999999998</v>
      </c>
      <c r="J5" s="32">
        <v>171.60000000000002</v>
      </c>
      <c r="K5" s="32">
        <v>178</v>
      </c>
      <c r="L5" s="32">
        <v>190.1</v>
      </c>
      <c r="M5" s="32">
        <v>216.6</v>
      </c>
      <c r="N5" s="32">
        <v>164.3</v>
      </c>
      <c r="O5" s="32">
        <v>166.4</v>
      </c>
      <c r="P5" s="32" t="s">
        <v>497</v>
      </c>
      <c r="Q5" s="32" t="s">
        <v>518</v>
      </c>
      <c r="R5" s="32">
        <v>270.10000000000002</v>
      </c>
      <c r="S5" s="32">
        <v>270.10000000000002</v>
      </c>
      <c r="T5" s="32">
        <v>250.39999999999998</v>
      </c>
      <c r="U5" s="32">
        <v>251.5</v>
      </c>
      <c r="V5" s="32">
        <v>166.70000000000002</v>
      </c>
      <c r="W5" s="32">
        <v>166.70000000000002</v>
      </c>
      <c r="X5" s="32">
        <v>192.8</v>
      </c>
      <c r="Y5" s="32">
        <v>192.8</v>
      </c>
      <c r="Z5" s="32">
        <v>255.4</v>
      </c>
      <c r="AA5" s="32">
        <v>255.4</v>
      </c>
      <c r="AB5" s="32">
        <v>174.4</v>
      </c>
      <c r="AC5" s="32">
        <v>179.4</v>
      </c>
      <c r="AD5" s="32">
        <v>139.6</v>
      </c>
      <c r="AE5" s="32">
        <v>141.5</v>
      </c>
    </row>
    <row r="6" spans="1:31" x14ac:dyDescent="0.25">
      <c r="A6" s="32" t="s">
        <v>117</v>
      </c>
      <c r="B6" s="32">
        <v>262.8</v>
      </c>
      <c r="C6" s="32">
        <v>267</v>
      </c>
      <c r="D6" s="32">
        <v>174.1</v>
      </c>
      <c r="E6" s="32">
        <v>176</v>
      </c>
      <c r="F6" s="32">
        <v>158.9</v>
      </c>
      <c r="G6" s="32">
        <v>162.80000000000001</v>
      </c>
      <c r="H6" s="32">
        <v>134.6</v>
      </c>
      <c r="I6" s="32">
        <v>134.6</v>
      </c>
      <c r="J6" s="32">
        <v>167.4</v>
      </c>
      <c r="K6" s="32">
        <v>169.5</v>
      </c>
      <c r="L6" s="32">
        <v>180.70000000000002</v>
      </c>
      <c r="M6" s="32">
        <v>208.1</v>
      </c>
      <c r="N6" s="32">
        <v>164.70000000000002</v>
      </c>
      <c r="O6" s="32">
        <v>166.60000000000002</v>
      </c>
      <c r="P6" s="32">
        <v>237.6</v>
      </c>
      <c r="Q6" s="32">
        <v>250.1</v>
      </c>
      <c r="R6" s="32">
        <v>270.29999999999995</v>
      </c>
      <c r="S6" s="32">
        <v>270.29999999999995</v>
      </c>
      <c r="T6" s="32">
        <v>251.5</v>
      </c>
      <c r="U6" s="32">
        <v>252.5</v>
      </c>
      <c r="V6" s="32">
        <v>166.70000000000002</v>
      </c>
      <c r="W6" s="32">
        <v>168.60000000000002</v>
      </c>
      <c r="X6" s="32">
        <v>186.20000000000002</v>
      </c>
      <c r="Y6" s="32">
        <v>201.70000000000002</v>
      </c>
      <c r="Z6" s="32">
        <v>258.90000000000003</v>
      </c>
      <c r="AA6" s="32">
        <v>258.90000000000003</v>
      </c>
      <c r="AB6" s="32">
        <v>164</v>
      </c>
      <c r="AC6" s="32">
        <v>179.29999999999998</v>
      </c>
      <c r="AD6" s="32">
        <v>132</v>
      </c>
      <c r="AE6" s="32">
        <v>157.4</v>
      </c>
    </row>
    <row r="7" spans="1:31" x14ac:dyDescent="0.25">
      <c r="A7" s="32" t="s">
        <v>113</v>
      </c>
      <c r="B7" s="32">
        <v>260.89999999999998</v>
      </c>
      <c r="C7" s="32">
        <v>301.3</v>
      </c>
      <c r="D7" s="32">
        <v>176.4</v>
      </c>
      <c r="E7" s="32">
        <v>176.4</v>
      </c>
      <c r="F7" s="32">
        <v>156.70000000000002</v>
      </c>
      <c r="G7" s="32">
        <v>158.70000000000002</v>
      </c>
      <c r="H7" s="32">
        <v>134.5</v>
      </c>
      <c r="I7" s="32">
        <v>136.5</v>
      </c>
      <c r="J7" s="32">
        <v>155.5</v>
      </c>
      <c r="K7" s="32">
        <v>155.5</v>
      </c>
      <c r="L7" s="32">
        <v>180.7</v>
      </c>
      <c r="M7" s="32">
        <v>194.4</v>
      </c>
      <c r="N7" s="32">
        <v>162.60000000000002</v>
      </c>
      <c r="O7" s="32">
        <v>164.70000000000002</v>
      </c>
      <c r="P7" s="32" t="s">
        <v>470</v>
      </c>
      <c r="Q7" s="32" t="s">
        <v>365</v>
      </c>
      <c r="R7" s="32">
        <v>270</v>
      </c>
      <c r="S7" s="32">
        <v>270</v>
      </c>
      <c r="T7" s="32">
        <v>250.5</v>
      </c>
      <c r="U7" s="32">
        <v>250.5</v>
      </c>
      <c r="V7" s="32">
        <v>166.4</v>
      </c>
      <c r="W7" s="32">
        <v>166.4</v>
      </c>
      <c r="X7" s="32">
        <v>188.10000000000002</v>
      </c>
      <c r="Y7" s="32">
        <v>191.9</v>
      </c>
      <c r="Z7" s="32">
        <v>255.10000000000002</v>
      </c>
      <c r="AA7" s="32">
        <v>255.10000000000002</v>
      </c>
      <c r="AB7" s="32">
        <v>174.2</v>
      </c>
      <c r="AC7" s="32">
        <v>179.2</v>
      </c>
      <c r="AD7" s="32">
        <v>120.60000000000001</v>
      </c>
      <c r="AE7" s="32">
        <v>137.80000000000001</v>
      </c>
    </row>
    <row r="8" spans="1:31" x14ac:dyDescent="0.25">
      <c r="A8" s="32" t="s">
        <v>129</v>
      </c>
      <c r="B8" s="32" t="s">
        <v>568</v>
      </c>
      <c r="C8" s="32" t="s">
        <v>569</v>
      </c>
      <c r="D8" s="32">
        <v>174.4</v>
      </c>
      <c r="E8" s="32">
        <v>178.4</v>
      </c>
      <c r="F8" s="32">
        <v>156.80000000000001</v>
      </c>
      <c r="G8" s="32">
        <v>158.9</v>
      </c>
      <c r="H8" s="32">
        <v>134.9</v>
      </c>
      <c r="I8" s="32">
        <v>134.9</v>
      </c>
      <c r="J8" s="32">
        <v>160.5</v>
      </c>
      <c r="K8" s="32">
        <v>160.5</v>
      </c>
      <c r="L8" s="32">
        <v>200.2</v>
      </c>
      <c r="M8" s="32">
        <v>200.2</v>
      </c>
      <c r="N8" s="32">
        <v>162</v>
      </c>
      <c r="O8" s="32">
        <v>170.20000000000002</v>
      </c>
      <c r="P8" s="32">
        <v>241.6</v>
      </c>
      <c r="Q8" s="32">
        <v>255.6</v>
      </c>
      <c r="R8" s="32">
        <v>270.2</v>
      </c>
      <c r="S8" s="32">
        <v>274.29999999999995</v>
      </c>
      <c r="T8" s="32">
        <v>250.5</v>
      </c>
      <c r="U8" s="32">
        <v>252.5</v>
      </c>
      <c r="V8" s="32">
        <v>166.8</v>
      </c>
      <c r="W8" s="32">
        <v>166.8</v>
      </c>
      <c r="X8" s="32">
        <v>193</v>
      </c>
      <c r="Y8" s="32">
        <v>195.1</v>
      </c>
      <c r="Z8" s="32">
        <v>259.09999999999997</v>
      </c>
      <c r="AA8" s="32">
        <v>259.09999999999997</v>
      </c>
      <c r="AB8" s="32">
        <v>166.29999999999998</v>
      </c>
      <c r="AC8" s="32">
        <v>174.5</v>
      </c>
      <c r="AD8" s="32">
        <v>131.69999999999999</v>
      </c>
      <c r="AE8" s="32">
        <v>137.5</v>
      </c>
    </row>
    <row r="9" spans="1:31" x14ac:dyDescent="0.25">
      <c r="A9" s="32" t="s">
        <v>106</v>
      </c>
      <c r="B9" s="32">
        <v>272.59999999999997</v>
      </c>
      <c r="C9" s="32">
        <v>281</v>
      </c>
      <c r="D9" s="32">
        <v>178.3</v>
      </c>
      <c r="E9" s="32">
        <v>178.3</v>
      </c>
      <c r="F9" s="32">
        <v>156.80000000000001</v>
      </c>
      <c r="G9" s="32">
        <v>160.70000000000002</v>
      </c>
      <c r="H9" s="32">
        <v>134.6</v>
      </c>
      <c r="I9" s="32">
        <v>134.6</v>
      </c>
      <c r="J9" s="32">
        <v>167.4</v>
      </c>
      <c r="K9" s="32">
        <v>171.70000000000002</v>
      </c>
      <c r="L9" s="32">
        <v>180.1</v>
      </c>
      <c r="M9" s="32">
        <v>222.9</v>
      </c>
      <c r="N9" s="32">
        <v>156.4</v>
      </c>
      <c r="O9" s="32">
        <v>166.4</v>
      </c>
      <c r="P9" s="32">
        <v>237.6</v>
      </c>
      <c r="Q9" s="32">
        <v>241.8</v>
      </c>
      <c r="R9" s="32">
        <v>270</v>
      </c>
      <c r="S9" s="32">
        <v>270</v>
      </c>
      <c r="T9" s="32">
        <v>250.5</v>
      </c>
      <c r="U9" s="32">
        <v>250.5</v>
      </c>
      <c r="V9" s="32">
        <v>166.8</v>
      </c>
      <c r="W9" s="32">
        <v>166.8</v>
      </c>
      <c r="X9" s="32">
        <v>192.9</v>
      </c>
      <c r="Y9" s="32">
        <v>205.5</v>
      </c>
      <c r="Z9" s="32">
        <v>255.3</v>
      </c>
      <c r="AA9" s="32">
        <v>255.3</v>
      </c>
      <c r="AB9" s="32">
        <v>174.4</v>
      </c>
      <c r="AC9" s="32">
        <v>174.4</v>
      </c>
      <c r="AD9" s="32">
        <v>139.5</v>
      </c>
      <c r="AE9" s="32">
        <v>161</v>
      </c>
    </row>
    <row r="10" spans="1:31" x14ac:dyDescent="0.25">
      <c r="A10" s="32" t="s">
        <v>143</v>
      </c>
      <c r="B10" s="32">
        <v>262.10000000000002</v>
      </c>
      <c r="C10" s="32">
        <v>268.39999999999998</v>
      </c>
      <c r="D10" s="32">
        <v>178.20000000000002</v>
      </c>
      <c r="E10" s="32">
        <v>178.20000000000002</v>
      </c>
      <c r="F10" s="32">
        <v>144.10000000000002</v>
      </c>
      <c r="G10" s="32">
        <v>162.70000000000002</v>
      </c>
      <c r="H10" s="32">
        <v>134.69999999999999</v>
      </c>
      <c r="I10" s="32">
        <v>134.69999999999999</v>
      </c>
      <c r="J10" s="32">
        <v>161</v>
      </c>
      <c r="K10" s="32">
        <v>173.8</v>
      </c>
      <c r="L10" s="32">
        <v>159.69999999999999</v>
      </c>
      <c r="M10" s="32">
        <v>170</v>
      </c>
      <c r="N10" s="32">
        <v>151.6</v>
      </c>
      <c r="O10" s="32">
        <v>166.29999999999998</v>
      </c>
      <c r="P10" s="32">
        <v>237.6</v>
      </c>
      <c r="Q10" s="32">
        <v>237.6</v>
      </c>
      <c r="R10" s="32">
        <v>264.09999999999997</v>
      </c>
      <c r="S10" s="32">
        <v>270.3</v>
      </c>
      <c r="T10" s="32">
        <v>251.5</v>
      </c>
      <c r="U10" s="32">
        <v>252.4</v>
      </c>
      <c r="V10" s="32">
        <v>166.70000000000002</v>
      </c>
      <c r="W10" s="32">
        <v>168.4</v>
      </c>
      <c r="X10" s="32">
        <v>192.9</v>
      </c>
      <c r="Y10" s="32">
        <v>192.9</v>
      </c>
      <c r="Z10" s="32">
        <v>255.2</v>
      </c>
      <c r="AA10" s="32">
        <v>255.2</v>
      </c>
      <c r="AB10" s="32">
        <v>179.2</v>
      </c>
      <c r="AC10" s="32">
        <v>179.2</v>
      </c>
      <c r="AD10" s="32">
        <v>131.80000000000001</v>
      </c>
      <c r="AE10" s="32">
        <v>149.19999999999999</v>
      </c>
    </row>
    <row r="11" spans="1:31" x14ac:dyDescent="0.25">
      <c r="A11" s="32" t="s">
        <v>107</v>
      </c>
      <c r="B11" s="32">
        <v>270.59999999999997</v>
      </c>
      <c r="C11" s="32">
        <v>276.89999999999998</v>
      </c>
      <c r="D11" s="32">
        <v>172.3</v>
      </c>
      <c r="E11" s="32">
        <v>178.3</v>
      </c>
      <c r="F11" s="32">
        <v>155.80000000000001</v>
      </c>
      <c r="G11" s="32">
        <v>160.80000000000001</v>
      </c>
      <c r="H11" s="32">
        <v>134.6</v>
      </c>
      <c r="I11" s="32">
        <v>134.6</v>
      </c>
      <c r="J11" s="32">
        <v>152.60000000000002</v>
      </c>
      <c r="K11" s="32">
        <v>158.9</v>
      </c>
      <c r="L11" s="32">
        <v>167.5</v>
      </c>
      <c r="M11" s="32">
        <v>200.2</v>
      </c>
      <c r="N11" s="32">
        <v>152.4</v>
      </c>
      <c r="O11" s="32">
        <v>158.4</v>
      </c>
      <c r="P11" s="32">
        <v>237.7</v>
      </c>
      <c r="Q11" s="32">
        <v>248.2</v>
      </c>
      <c r="R11" s="32">
        <v>270</v>
      </c>
      <c r="S11" s="32">
        <v>270</v>
      </c>
      <c r="T11" s="32">
        <v>246.29999999999998</v>
      </c>
      <c r="U11" s="32">
        <v>250.5</v>
      </c>
      <c r="V11" s="32">
        <v>166.70000000000002</v>
      </c>
      <c r="W11" s="32">
        <v>166.70000000000002</v>
      </c>
      <c r="X11" s="32">
        <v>192.7</v>
      </c>
      <c r="Y11" s="32">
        <v>203.4</v>
      </c>
      <c r="Z11" s="32">
        <v>255.4</v>
      </c>
      <c r="AA11" s="32">
        <v>255.4</v>
      </c>
      <c r="AB11" s="32">
        <v>162.1</v>
      </c>
      <c r="AC11" s="32">
        <v>179.6</v>
      </c>
      <c r="AD11" s="32">
        <v>135.69999999999999</v>
      </c>
      <c r="AE11" s="32">
        <v>145.39999999999998</v>
      </c>
    </row>
    <row r="12" spans="1:31" x14ac:dyDescent="0.25">
      <c r="A12" s="32" t="s">
        <v>118</v>
      </c>
      <c r="B12" s="32">
        <v>251.39999999999998</v>
      </c>
      <c r="C12" s="32">
        <v>264.8</v>
      </c>
      <c r="D12" s="32">
        <v>176.5</v>
      </c>
      <c r="E12" s="32">
        <v>182.3</v>
      </c>
      <c r="F12" s="32">
        <v>155.1</v>
      </c>
      <c r="G12" s="32">
        <v>158.80000000000001</v>
      </c>
      <c r="H12" s="32">
        <v>134.5</v>
      </c>
      <c r="I12" s="32">
        <v>136.6</v>
      </c>
      <c r="J12" s="32">
        <v>171</v>
      </c>
      <c r="K12" s="32">
        <v>171</v>
      </c>
      <c r="L12" s="32">
        <v>176.5</v>
      </c>
      <c r="M12" s="32">
        <v>176.5</v>
      </c>
      <c r="N12" s="32">
        <v>150.30000000000001</v>
      </c>
      <c r="O12" s="32">
        <v>168.60000000000002</v>
      </c>
      <c r="P12" s="32">
        <v>239.7</v>
      </c>
      <c r="Q12" s="32">
        <v>258.3</v>
      </c>
      <c r="R12" s="32">
        <v>270.09999999999997</v>
      </c>
      <c r="S12" s="32">
        <v>270.09999999999997</v>
      </c>
      <c r="T12" s="32">
        <v>251.5</v>
      </c>
      <c r="U12" s="32">
        <v>251.5</v>
      </c>
      <c r="V12" s="32">
        <v>166.5</v>
      </c>
      <c r="W12" s="32">
        <v>168.2</v>
      </c>
      <c r="X12" s="32">
        <v>186.20000000000002</v>
      </c>
      <c r="Y12" s="32">
        <v>199.8</v>
      </c>
      <c r="Z12" s="32">
        <v>255.10000000000002</v>
      </c>
      <c r="AA12" s="32">
        <v>260.8</v>
      </c>
      <c r="AB12" s="32">
        <v>179.29999999999998</v>
      </c>
      <c r="AC12" s="32">
        <v>179.29999999999998</v>
      </c>
      <c r="AD12" s="32">
        <v>113</v>
      </c>
      <c r="AE12" s="32">
        <v>134</v>
      </c>
    </row>
    <row r="13" spans="1:31" x14ac:dyDescent="0.25">
      <c r="A13" s="32" t="s">
        <v>130</v>
      </c>
      <c r="B13" s="32">
        <v>262.2</v>
      </c>
      <c r="C13" s="32">
        <v>270.59999999999997</v>
      </c>
      <c r="D13" s="32">
        <v>178.3</v>
      </c>
      <c r="E13" s="32">
        <v>182.20000000000002</v>
      </c>
      <c r="F13" s="32">
        <v>156.9</v>
      </c>
      <c r="G13" s="32">
        <v>163.19999999999999</v>
      </c>
      <c r="H13" s="32">
        <v>134.79999999999998</v>
      </c>
      <c r="I13" s="32">
        <v>136.79999999999998</v>
      </c>
      <c r="J13" s="32">
        <v>160.9</v>
      </c>
      <c r="K13" s="32">
        <v>160.9</v>
      </c>
      <c r="L13" s="32">
        <v>185.9</v>
      </c>
      <c r="M13" s="32">
        <v>214.7</v>
      </c>
      <c r="N13" s="32">
        <v>165.9</v>
      </c>
      <c r="O13" s="32">
        <v>170</v>
      </c>
      <c r="P13" s="32">
        <v>244.1</v>
      </c>
      <c r="Q13" s="32">
        <v>248.2</v>
      </c>
      <c r="R13" s="32">
        <v>270.3</v>
      </c>
      <c r="S13" s="32">
        <v>270.3</v>
      </c>
      <c r="T13" s="32">
        <v>250.39999999999998</v>
      </c>
      <c r="U13" s="32">
        <v>251.5</v>
      </c>
      <c r="V13" s="32">
        <v>166.70000000000002</v>
      </c>
      <c r="W13" s="32">
        <v>166.70000000000002</v>
      </c>
      <c r="X13" s="32">
        <v>197.3</v>
      </c>
      <c r="Y13" s="32">
        <v>209.70000000000002</v>
      </c>
      <c r="Z13" s="32">
        <v>255</v>
      </c>
      <c r="AA13" s="32">
        <v>255</v>
      </c>
      <c r="AB13" s="32">
        <v>162</v>
      </c>
      <c r="AC13" s="32">
        <v>179.2</v>
      </c>
      <c r="AD13" s="32">
        <v>100.4</v>
      </c>
      <c r="AE13" s="32">
        <v>100.4</v>
      </c>
    </row>
    <row r="14" spans="1:31" x14ac:dyDescent="0.25">
      <c r="A14" s="32" t="s">
        <v>144</v>
      </c>
      <c r="B14" s="32" t="s">
        <v>591</v>
      </c>
      <c r="C14" s="32" t="s">
        <v>592</v>
      </c>
      <c r="D14" s="32">
        <v>178.20000000000002</v>
      </c>
      <c r="E14" s="32">
        <v>180.10000000000002</v>
      </c>
      <c r="F14" s="32">
        <v>156.5</v>
      </c>
      <c r="G14" s="32">
        <v>158.60000000000002</v>
      </c>
      <c r="H14" s="32">
        <v>134.6</v>
      </c>
      <c r="I14" s="32">
        <v>136.5</v>
      </c>
      <c r="J14" s="32">
        <v>178</v>
      </c>
      <c r="K14" s="32">
        <v>182.9</v>
      </c>
      <c r="L14" s="32">
        <v>186</v>
      </c>
      <c r="M14" s="32">
        <v>192.2</v>
      </c>
      <c r="N14" s="32">
        <v>162.29999999999998</v>
      </c>
      <c r="O14" s="32">
        <v>166.39999999999998</v>
      </c>
      <c r="P14" s="32">
        <v>241.6</v>
      </c>
      <c r="Q14" s="32">
        <v>253.4</v>
      </c>
      <c r="R14" s="32">
        <v>270</v>
      </c>
      <c r="S14" s="32">
        <v>270</v>
      </c>
      <c r="T14" s="32">
        <v>246.3</v>
      </c>
      <c r="U14" s="32">
        <v>251.5</v>
      </c>
      <c r="V14" s="32">
        <v>166.8</v>
      </c>
      <c r="W14" s="32">
        <v>166.8</v>
      </c>
      <c r="X14" s="32">
        <v>197.1</v>
      </c>
      <c r="Y14" s="32">
        <v>205.5</v>
      </c>
      <c r="Z14" s="32">
        <v>255.1</v>
      </c>
      <c r="AA14" s="32">
        <v>257.10000000000002</v>
      </c>
      <c r="AB14" s="32">
        <v>174.4</v>
      </c>
      <c r="AC14" s="32">
        <v>174.4</v>
      </c>
      <c r="AD14" s="32">
        <v>137.29999999999998</v>
      </c>
      <c r="AE14" s="32">
        <v>146.9</v>
      </c>
    </row>
    <row r="15" spans="1:31" x14ac:dyDescent="0.25">
      <c r="A15" s="32" t="s">
        <v>119</v>
      </c>
      <c r="B15" s="32">
        <v>264.10000000000002</v>
      </c>
      <c r="C15" s="32">
        <v>266.20000000000005</v>
      </c>
      <c r="D15" s="32">
        <v>174</v>
      </c>
      <c r="E15" s="32">
        <v>178</v>
      </c>
      <c r="F15" s="32">
        <v>155</v>
      </c>
      <c r="G15" s="32">
        <v>160.9</v>
      </c>
      <c r="H15" s="32">
        <v>134.5</v>
      </c>
      <c r="I15" s="32">
        <v>134.5</v>
      </c>
      <c r="J15" s="32">
        <v>167.6</v>
      </c>
      <c r="K15" s="32">
        <v>171.70000000000002</v>
      </c>
      <c r="L15" s="32">
        <v>180.6</v>
      </c>
      <c r="M15" s="32">
        <v>194.5</v>
      </c>
      <c r="N15" s="32">
        <v>154.29999999999998</v>
      </c>
      <c r="O15" s="32">
        <v>166.2</v>
      </c>
      <c r="P15" s="32">
        <v>237.70000000000002</v>
      </c>
      <c r="Q15" s="32">
        <v>252.5</v>
      </c>
      <c r="R15" s="32">
        <v>270.2</v>
      </c>
      <c r="S15" s="32">
        <v>270.2</v>
      </c>
      <c r="T15" s="32">
        <v>250.5</v>
      </c>
      <c r="U15" s="32">
        <v>250.5</v>
      </c>
      <c r="V15" s="32">
        <v>166.8</v>
      </c>
      <c r="W15" s="32">
        <v>168.4</v>
      </c>
      <c r="X15" s="32">
        <v>188.10000000000002</v>
      </c>
      <c r="Y15" s="32">
        <v>199.70000000000002</v>
      </c>
      <c r="Z15" s="32">
        <v>255.1</v>
      </c>
      <c r="AA15" s="32">
        <v>257</v>
      </c>
      <c r="AB15" s="32">
        <v>179.29999999999998</v>
      </c>
      <c r="AC15" s="32">
        <v>179.29999999999998</v>
      </c>
      <c r="AD15" s="32">
        <v>124.2</v>
      </c>
      <c r="AE15" s="32">
        <v>126.3</v>
      </c>
    </row>
    <row r="16" spans="1:31" x14ac:dyDescent="0.25">
      <c r="A16" s="32" t="s">
        <v>120</v>
      </c>
      <c r="B16" s="32">
        <v>261.09999999999997</v>
      </c>
      <c r="C16" s="32">
        <v>261.09999999999997</v>
      </c>
      <c r="D16" s="32">
        <v>168.3</v>
      </c>
      <c r="E16" s="32">
        <v>176.2</v>
      </c>
      <c r="F16" s="32">
        <v>153</v>
      </c>
      <c r="G16" s="32">
        <v>176.20000000000002</v>
      </c>
      <c r="H16" s="32">
        <v>134.5</v>
      </c>
      <c r="I16" s="32">
        <v>136.6</v>
      </c>
      <c r="J16" s="32">
        <v>171.6</v>
      </c>
      <c r="K16" s="32">
        <v>184.3</v>
      </c>
      <c r="L16" s="32">
        <v>178.3</v>
      </c>
      <c r="M16" s="32">
        <v>192.5</v>
      </c>
      <c r="N16" s="32">
        <v>154.5</v>
      </c>
      <c r="O16" s="32">
        <v>156.5</v>
      </c>
      <c r="P16" s="32">
        <v>243.9</v>
      </c>
      <c r="Q16" s="32">
        <v>250.3</v>
      </c>
      <c r="R16" s="32">
        <v>270.09999999999997</v>
      </c>
      <c r="S16" s="32">
        <v>270.09999999999997</v>
      </c>
      <c r="T16" s="32">
        <v>246.4</v>
      </c>
      <c r="U16" s="32">
        <v>252.60000000000002</v>
      </c>
      <c r="V16" s="32">
        <v>166.70000000000002</v>
      </c>
      <c r="W16" s="32">
        <v>166.70000000000002</v>
      </c>
      <c r="X16" s="32">
        <v>192.10000000000002</v>
      </c>
      <c r="Y16" s="32">
        <v>205.60000000000002</v>
      </c>
      <c r="Z16" s="32">
        <v>249.29999999999998</v>
      </c>
      <c r="AA16" s="32">
        <v>255.1</v>
      </c>
      <c r="AB16" s="32">
        <v>174.2</v>
      </c>
      <c r="AC16" s="32">
        <v>179.29999999999998</v>
      </c>
      <c r="AD16" s="32">
        <v>130</v>
      </c>
      <c r="AE16" s="32">
        <v>137.70000000000002</v>
      </c>
    </row>
    <row r="17" spans="1:31" x14ac:dyDescent="0.25">
      <c r="A17" s="32" t="s">
        <v>108</v>
      </c>
      <c r="B17" s="32">
        <v>274.59999999999997</v>
      </c>
      <c r="C17" s="32">
        <v>323</v>
      </c>
      <c r="D17" s="32">
        <v>176.4</v>
      </c>
      <c r="E17" s="32">
        <v>178.4</v>
      </c>
      <c r="F17" s="32">
        <v>143.30000000000001</v>
      </c>
      <c r="G17" s="32">
        <v>162.70000000000002</v>
      </c>
      <c r="H17" s="32">
        <v>134.6</v>
      </c>
      <c r="I17" s="32">
        <v>136.6</v>
      </c>
      <c r="J17" s="32">
        <v>154.60000000000002</v>
      </c>
      <c r="K17" s="32">
        <v>180.10000000000002</v>
      </c>
      <c r="L17" s="32">
        <v>178.1</v>
      </c>
      <c r="M17" s="32">
        <v>185.9</v>
      </c>
      <c r="N17" s="32">
        <v>164.2</v>
      </c>
      <c r="O17" s="32">
        <v>166.2</v>
      </c>
      <c r="P17" s="32">
        <v>241.8</v>
      </c>
      <c r="Q17" s="32">
        <v>241.8</v>
      </c>
      <c r="R17" s="32">
        <v>270.2</v>
      </c>
      <c r="S17" s="32">
        <v>270.2</v>
      </c>
      <c r="T17" s="32">
        <v>246.29999999999998</v>
      </c>
      <c r="U17" s="32">
        <v>251.5</v>
      </c>
      <c r="V17" s="32">
        <v>166.70000000000002</v>
      </c>
      <c r="W17" s="32">
        <v>166.70000000000002</v>
      </c>
      <c r="X17" s="32">
        <v>185</v>
      </c>
      <c r="Y17" s="32">
        <v>185</v>
      </c>
      <c r="Z17" s="32">
        <v>249.4</v>
      </c>
      <c r="AA17" s="32">
        <v>254.4</v>
      </c>
      <c r="AB17" s="32">
        <v>174.29999999999998</v>
      </c>
      <c r="AC17" s="32">
        <v>179.4</v>
      </c>
      <c r="AD17" s="32">
        <v>133.79999999999998</v>
      </c>
      <c r="AE17" s="32">
        <v>147.29999999999998</v>
      </c>
    </row>
    <row r="18" spans="1:31" x14ac:dyDescent="0.25">
      <c r="A18" s="32" t="s">
        <v>145</v>
      </c>
      <c r="B18" s="32">
        <v>272.70000000000005</v>
      </c>
      <c r="C18" s="32">
        <v>291.40000000000003</v>
      </c>
      <c r="D18" s="32">
        <v>176.20000000000002</v>
      </c>
      <c r="E18" s="32">
        <v>189.9</v>
      </c>
      <c r="F18" s="32">
        <v>150.10000000000002</v>
      </c>
      <c r="G18" s="32">
        <v>156.5</v>
      </c>
      <c r="H18" s="32">
        <v>136.6</v>
      </c>
      <c r="I18" s="32">
        <v>136.6</v>
      </c>
      <c r="J18" s="32">
        <v>154.80000000000001</v>
      </c>
      <c r="K18" s="32">
        <v>169.6</v>
      </c>
      <c r="L18" s="32">
        <v>178.1</v>
      </c>
      <c r="M18" s="32">
        <v>180</v>
      </c>
      <c r="N18" s="32">
        <v>150.6</v>
      </c>
      <c r="O18" s="32">
        <v>166.2</v>
      </c>
      <c r="P18" s="32">
        <v>237.7</v>
      </c>
      <c r="Q18" s="32">
        <v>251.6</v>
      </c>
      <c r="R18" s="32">
        <v>241.9</v>
      </c>
      <c r="S18" s="32">
        <v>274.10000000000002</v>
      </c>
      <c r="T18" s="32">
        <v>250.5</v>
      </c>
      <c r="U18" s="32">
        <v>251.5</v>
      </c>
      <c r="V18" s="32">
        <v>166.70000000000002</v>
      </c>
      <c r="W18" s="32">
        <v>168.6</v>
      </c>
      <c r="X18" s="32">
        <v>192.79999999999998</v>
      </c>
      <c r="Y18" s="32">
        <v>205.5</v>
      </c>
      <c r="Z18" s="32">
        <v>255.2</v>
      </c>
      <c r="AA18" s="32">
        <v>259.3</v>
      </c>
      <c r="AB18" s="32">
        <v>174.29999999999998</v>
      </c>
      <c r="AC18" s="32">
        <v>179.4</v>
      </c>
      <c r="AD18" s="32">
        <v>105.9</v>
      </c>
      <c r="AE18" s="32">
        <v>117.8</v>
      </c>
    </row>
    <row r="19" spans="1:31" x14ac:dyDescent="0.25">
      <c r="A19" s="32" t="s">
        <v>131</v>
      </c>
      <c r="B19" s="32">
        <v>268.60000000000002</v>
      </c>
      <c r="C19" s="32">
        <v>274.70000000000005</v>
      </c>
      <c r="D19" s="32">
        <v>190.1</v>
      </c>
      <c r="E19" s="32">
        <v>190.1</v>
      </c>
      <c r="F19" s="32">
        <v>156.80000000000001</v>
      </c>
      <c r="G19" s="32">
        <v>159</v>
      </c>
      <c r="H19" s="32">
        <v>134.9</v>
      </c>
      <c r="I19" s="32">
        <v>134.9</v>
      </c>
      <c r="J19" s="32">
        <v>171.5</v>
      </c>
      <c r="K19" s="32">
        <v>192.8</v>
      </c>
      <c r="L19" s="32">
        <v>192</v>
      </c>
      <c r="M19" s="32">
        <v>226.8</v>
      </c>
      <c r="N19" s="32">
        <v>166.20000000000002</v>
      </c>
      <c r="O19" s="32">
        <v>168.20000000000002</v>
      </c>
      <c r="P19" s="32">
        <v>238.2</v>
      </c>
      <c r="Q19" s="32">
        <v>251.89999999999998</v>
      </c>
      <c r="R19" s="32">
        <v>270.3</v>
      </c>
      <c r="S19" s="32">
        <v>270.3</v>
      </c>
      <c r="T19" s="32">
        <v>251.60000000000002</v>
      </c>
      <c r="U19" s="32">
        <v>252.60000000000002</v>
      </c>
      <c r="V19" s="32">
        <v>166.70000000000002</v>
      </c>
      <c r="W19" s="32">
        <v>166.70000000000002</v>
      </c>
      <c r="X19" s="32">
        <v>195</v>
      </c>
      <c r="Y19" s="32">
        <v>228.70000000000002</v>
      </c>
      <c r="Z19" s="32">
        <v>259.09999999999997</v>
      </c>
      <c r="AA19" s="32">
        <v>265.29999999999995</v>
      </c>
      <c r="AB19" s="32">
        <v>161.1</v>
      </c>
      <c r="AC19" s="32">
        <v>174.39999999999998</v>
      </c>
      <c r="AD19" s="32">
        <v>105.9</v>
      </c>
      <c r="AE19" s="32">
        <v>117.8</v>
      </c>
    </row>
    <row r="20" spans="1:31" x14ac:dyDescent="0.25">
      <c r="A20" s="32" t="s">
        <v>124</v>
      </c>
      <c r="B20" s="32">
        <v>268.59999999999997</v>
      </c>
      <c r="C20" s="32">
        <v>274.59999999999997</v>
      </c>
      <c r="D20" s="32">
        <v>184</v>
      </c>
      <c r="E20" s="32">
        <v>187.8</v>
      </c>
      <c r="F20" s="32">
        <v>143.20000000000002</v>
      </c>
      <c r="G20" s="32">
        <v>145.1</v>
      </c>
      <c r="H20" s="32">
        <v>134.6</v>
      </c>
      <c r="I20" s="32">
        <v>136.69999999999999</v>
      </c>
      <c r="J20" s="32">
        <v>167.4</v>
      </c>
      <c r="K20" s="32">
        <v>171.70000000000002</v>
      </c>
      <c r="L20" s="32">
        <v>182.4</v>
      </c>
      <c r="M20" s="32">
        <v>184.70000000000002</v>
      </c>
      <c r="N20" s="32">
        <v>164.60000000000002</v>
      </c>
      <c r="O20" s="32">
        <v>168.60000000000002</v>
      </c>
      <c r="P20" s="32">
        <v>241.70000000000002</v>
      </c>
      <c r="Q20" s="32">
        <v>252.4</v>
      </c>
      <c r="R20" s="32">
        <v>270.09999999999997</v>
      </c>
      <c r="S20" s="32">
        <v>270.09999999999997</v>
      </c>
      <c r="T20" s="32">
        <v>250.5</v>
      </c>
      <c r="U20" s="32">
        <v>251.5</v>
      </c>
      <c r="V20" s="32">
        <v>166.8</v>
      </c>
      <c r="W20" s="32">
        <v>166.8</v>
      </c>
      <c r="X20" s="32">
        <v>197.8</v>
      </c>
      <c r="Y20" s="32">
        <v>199.8</v>
      </c>
      <c r="Z20" s="32">
        <v>251.29999999999998</v>
      </c>
      <c r="AA20" s="32">
        <v>255.2</v>
      </c>
      <c r="AB20" s="32">
        <v>179.2</v>
      </c>
      <c r="AC20" s="32">
        <v>179.2</v>
      </c>
      <c r="AD20" s="32">
        <v>114.89999999999999</v>
      </c>
      <c r="AE20" s="32">
        <v>147.5</v>
      </c>
    </row>
    <row r="21" spans="1:31" x14ac:dyDescent="0.25">
      <c r="A21" s="32" t="s">
        <v>146</v>
      </c>
      <c r="B21" s="32">
        <v>253.8</v>
      </c>
      <c r="C21" s="32">
        <v>262.10000000000002</v>
      </c>
      <c r="D21" s="32">
        <v>174.20000000000002</v>
      </c>
      <c r="E21" s="32">
        <v>188.10000000000002</v>
      </c>
      <c r="F21" s="32">
        <v>156.60000000000002</v>
      </c>
      <c r="G21" s="32">
        <v>169.3</v>
      </c>
      <c r="H21" s="32">
        <v>134.69999999999999</v>
      </c>
      <c r="I21" s="32">
        <v>136.6</v>
      </c>
      <c r="J21" s="32">
        <v>154.80000000000001</v>
      </c>
      <c r="K21" s="32">
        <v>165.4</v>
      </c>
      <c r="L21" s="32">
        <v>180</v>
      </c>
      <c r="M21" s="32">
        <v>196.39999999999998</v>
      </c>
      <c r="N21" s="32">
        <v>166.5</v>
      </c>
      <c r="O21" s="32">
        <v>178.2</v>
      </c>
      <c r="P21" s="32">
        <v>239.5</v>
      </c>
      <c r="Q21" s="32">
        <v>241.5</v>
      </c>
      <c r="R21" s="32">
        <v>270</v>
      </c>
      <c r="S21" s="32">
        <v>270</v>
      </c>
      <c r="T21" s="32">
        <v>250.5</v>
      </c>
      <c r="U21" s="32">
        <v>250.5</v>
      </c>
      <c r="V21" s="32">
        <v>166.70000000000002</v>
      </c>
      <c r="W21" s="32">
        <v>168.5</v>
      </c>
      <c r="X21" s="32">
        <v>192.7</v>
      </c>
      <c r="Y21" s="32">
        <v>192.7</v>
      </c>
      <c r="Z21" s="32">
        <v>248.9</v>
      </c>
      <c r="AA21" s="32">
        <v>257.20000000000005</v>
      </c>
      <c r="AB21" s="32">
        <v>174.2</v>
      </c>
      <c r="AC21" s="32">
        <v>179.2</v>
      </c>
      <c r="AD21" s="32">
        <v>114.5</v>
      </c>
      <c r="AE21" s="32">
        <v>129.9</v>
      </c>
    </row>
    <row r="22" spans="1:31" x14ac:dyDescent="0.25">
      <c r="A22" s="32" t="s">
        <v>114</v>
      </c>
      <c r="B22" s="32">
        <v>274.60000000000002</v>
      </c>
      <c r="C22" s="32">
        <v>282.90000000000003</v>
      </c>
      <c r="D22" s="32">
        <v>176.5</v>
      </c>
      <c r="E22" s="32">
        <v>196.1</v>
      </c>
      <c r="F22" s="32">
        <v>155</v>
      </c>
      <c r="G22" s="32">
        <v>158.80000000000001</v>
      </c>
      <c r="H22" s="32">
        <v>134.6</v>
      </c>
      <c r="I22" s="32">
        <v>134.6</v>
      </c>
      <c r="J22" s="32">
        <v>171.70000000000002</v>
      </c>
      <c r="K22" s="32">
        <v>173.8</v>
      </c>
      <c r="L22" s="32">
        <v>186.7</v>
      </c>
      <c r="M22" s="32">
        <v>186.7</v>
      </c>
      <c r="N22" s="32">
        <v>166.29999999999998</v>
      </c>
      <c r="O22" s="32">
        <v>168.29999999999998</v>
      </c>
      <c r="P22" s="32">
        <v>241.9</v>
      </c>
      <c r="Q22" s="32">
        <v>254.6</v>
      </c>
      <c r="R22" s="32">
        <v>270.09999999999997</v>
      </c>
      <c r="S22" s="32">
        <v>270.09999999999997</v>
      </c>
      <c r="T22" s="32">
        <v>250.5</v>
      </c>
      <c r="U22" s="32">
        <v>252.5</v>
      </c>
      <c r="V22" s="32">
        <v>166.5</v>
      </c>
      <c r="W22" s="32">
        <v>166.5</v>
      </c>
      <c r="X22" s="32">
        <v>191.9</v>
      </c>
      <c r="Y22" s="32">
        <v>199.8</v>
      </c>
      <c r="Z22" s="32">
        <v>255.5</v>
      </c>
      <c r="AA22" s="32">
        <v>259.5</v>
      </c>
      <c r="AB22" s="32">
        <v>174.29999999999998</v>
      </c>
      <c r="AC22" s="32">
        <v>174.29999999999998</v>
      </c>
      <c r="AD22" s="32">
        <v>132.4</v>
      </c>
      <c r="AE22" s="32">
        <v>140.19999999999999</v>
      </c>
    </row>
    <row r="23" spans="1:31" x14ac:dyDescent="0.25">
      <c r="A23" s="32" t="s">
        <v>132</v>
      </c>
      <c r="B23" s="32">
        <v>270.5</v>
      </c>
      <c r="C23" s="32">
        <v>272.5</v>
      </c>
      <c r="D23" s="32">
        <v>168.6</v>
      </c>
      <c r="E23" s="32">
        <v>174.3</v>
      </c>
      <c r="F23" s="32">
        <v>152.6</v>
      </c>
      <c r="G23" s="32">
        <v>154.9</v>
      </c>
      <c r="H23" s="32">
        <v>134.69999999999999</v>
      </c>
      <c r="I23" s="32">
        <v>136.69999999999999</v>
      </c>
      <c r="J23" s="32">
        <v>161</v>
      </c>
      <c r="K23" s="32">
        <v>171.60000000000002</v>
      </c>
      <c r="L23" s="32">
        <v>179.9</v>
      </c>
      <c r="M23" s="32">
        <v>185.8</v>
      </c>
      <c r="N23" s="32">
        <v>161.9</v>
      </c>
      <c r="O23" s="32">
        <v>168.1</v>
      </c>
      <c r="P23" s="32">
        <v>238.39999999999998</v>
      </c>
      <c r="Q23" s="32">
        <v>253.89999999999998</v>
      </c>
      <c r="R23" s="32">
        <v>270.2</v>
      </c>
      <c r="S23" s="32">
        <v>270.2</v>
      </c>
      <c r="T23" s="32">
        <v>250.39999999999998</v>
      </c>
      <c r="U23" s="32">
        <v>251.39999999999998</v>
      </c>
      <c r="V23" s="32">
        <v>166.70000000000002</v>
      </c>
      <c r="W23" s="32">
        <v>166.70000000000002</v>
      </c>
      <c r="X23" s="32">
        <v>184.3</v>
      </c>
      <c r="Y23" s="32">
        <v>197.10000000000002</v>
      </c>
      <c r="Z23" s="32">
        <v>255</v>
      </c>
      <c r="AA23" s="32">
        <v>257.09999999999997</v>
      </c>
      <c r="AB23" s="32">
        <v>179.29999999999998</v>
      </c>
      <c r="AC23" s="32">
        <v>179.29999999999998</v>
      </c>
      <c r="AD23" s="32">
        <v>111.8</v>
      </c>
      <c r="AE23" s="32">
        <v>143.4</v>
      </c>
    </row>
    <row r="24" spans="1:31" x14ac:dyDescent="0.25">
      <c r="A24" s="32" t="s">
        <v>147</v>
      </c>
      <c r="B24" s="32">
        <v>251.7</v>
      </c>
      <c r="C24" s="32">
        <v>251.7</v>
      </c>
      <c r="D24" s="32">
        <v>174.3</v>
      </c>
      <c r="E24" s="32">
        <v>182.10000000000002</v>
      </c>
      <c r="F24" s="32">
        <v>154.5</v>
      </c>
      <c r="G24" s="32">
        <v>158.80000000000001</v>
      </c>
      <c r="H24" s="32">
        <v>134.69999999999999</v>
      </c>
      <c r="I24" s="32">
        <v>140.1</v>
      </c>
      <c r="J24" s="32">
        <v>169.5</v>
      </c>
      <c r="K24" s="32">
        <v>171.7</v>
      </c>
      <c r="L24" s="32">
        <v>172</v>
      </c>
      <c r="M24" s="32">
        <v>241.3</v>
      </c>
      <c r="N24" s="32">
        <v>162.29999999999998</v>
      </c>
      <c r="O24" s="32">
        <v>170.2</v>
      </c>
      <c r="P24" s="32">
        <v>241.6</v>
      </c>
      <c r="Q24" s="32">
        <v>247.5</v>
      </c>
      <c r="R24" s="32">
        <v>270</v>
      </c>
      <c r="S24" s="32">
        <v>274.2</v>
      </c>
      <c r="T24" s="32">
        <v>251.5</v>
      </c>
      <c r="U24" s="32">
        <v>251.5</v>
      </c>
      <c r="V24" s="32">
        <v>166.8</v>
      </c>
      <c r="W24" s="32">
        <v>168.6</v>
      </c>
      <c r="X24" s="32">
        <v>201.1</v>
      </c>
      <c r="Y24" s="32">
        <v>205.4</v>
      </c>
      <c r="Z24" s="32">
        <v>255.2</v>
      </c>
      <c r="AA24" s="32">
        <v>261.3</v>
      </c>
      <c r="AB24" s="32">
        <v>174.29999999999998</v>
      </c>
      <c r="AC24" s="32">
        <v>174.29999999999998</v>
      </c>
      <c r="AD24" s="32">
        <v>123.89999999999999</v>
      </c>
      <c r="AE24" s="32">
        <v>141.4</v>
      </c>
    </row>
    <row r="25" spans="1:31" x14ac:dyDescent="0.25">
      <c r="A25" s="32" t="s">
        <v>109</v>
      </c>
      <c r="B25" s="32">
        <v>256</v>
      </c>
      <c r="C25" s="32">
        <v>270.5</v>
      </c>
      <c r="D25" s="32">
        <v>178.3</v>
      </c>
      <c r="E25" s="32">
        <v>190.1</v>
      </c>
      <c r="F25" s="32">
        <v>145.10000000000002</v>
      </c>
      <c r="G25" s="32">
        <v>156.9</v>
      </c>
      <c r="H25" s="32">
        <v>134.6</v>
      </c>
      <c r="I25" s="32">
        <v>134.6</v>
      </c>
      <c r="J25" s="32">
        <v>161</v>
      </c>
      <c r="K25" s="32">
        <v>161</v>
      </c>
      <c r="L25" s="32">
        <v>167.7</v>
      </c>
      <c r="M25" s="32">
        <v>183.9</v>
      </c>
      <c r="N25" s="32">
        <v>138.69999999999999</v>
      </c>
      <c r="O25" s="32">
        <v>138.69999999999999</v>
      </c>
      <c r="P25" s="32">
        <v>237.7</v>
      </c>
      <c r="Q25" s="32">
        <v>241.8</v>
      </c>
      <c r="R25" s="32">
        <v>270.10000000000002</v>
      </c>
      <c r="S25" s="32">
        <v>270.10000000000002</v>
      </c>
      <c r="T25" s="32">
        <v>250.39999999999998</v>
      </c>
      <c r="U25" s="32">
        <v>250.39999999999998</v>
      </c>
      <c r="V25" s="32">
        <v>166.70000000000002</v>
      </c>
      <c r="W25" s="32">
        <v>166.70000000000002</v>
      </c>
      <c r="X25" s="32">
        <v>183.1</v>
      </c>
      <c r="Y25" s="32">
        <v>194.9</v>
      </c>
      <c r="Z25" s="32">
        <v>259.2</v>
      </c>
      <c r="AA25" s="32">
        <v>261.2</v>
      </c>
      <c r="AB25" s="32">
        <v>179.4</v>
      </c>
      <c r="AC25" s="32">
        <v>179.4</v>
      </c>
      <c r="AD25" s="32">
        <v>135.69999999999999</v>
      </c>
      <c r="AE25" s="32">
        <v>141.5</v>
      </c>
    </row>
    <row r="26" spans="1:31" x14ac:dyDescent="0.25">
      <c r="A26" s="32" t="s">
        <v>121</v>
      </c>
      <c r="B26" s="32">
        <v>252</v>
      </c>
      <c r="C26" s="32">
        <v>293.5</v>
      </c>
      <c r="D26" s="32">
        <v>189.8</v>
      </c>
      <c r="E26" s="32">
        <v>189.8</v>
      </c>
      <c r="F26" s="32">
        <v>162.70000000000002</v>
      </c>
      <c r="G26" s="32">
        <v>164.8</v>
      </c>
      <c r="H26" s="32">
        <v>134.6</v>
      </c>
      <c r="I26" s="32">
        <v>136.69999999999999</v>
      </c>
      <c r="J26" s="32">
        <v>156.9</v>
      </c>
      <c r="K26" s="32">
        <v>161.1</v>
      </c>
      <c r="L26" s="32">
        <v>184.6</v>
      </c>
      <c r="M26" s="32">
        <v>192.5</v>
      </c>
      <c r="N26" s="32">
        <v>162.29999999999998</v>
      </c>
      <c r="O26" s="32">
        <v>182.29999999999998</v>
      </c>
      <c r="P26" s="32">
        <v>241.79999999999998</v>
      </c>
      <c r="Q26" s="32">
        <v>255.7</v>
      </c>
      <c r="R26" s="32">
        <v>270</v>
      </c>
      <c r="S26" s="32">
        <v>270</v>
      </c>
      <c r="T26" s="32">
        <v>249.5</v>
      </c>
      <c r="U26" s="32">
        <v>250.5</v>
      </c>
      <c r="V26" s="32">
        <v>166.8</v>
      </c>
      <c r="W26" s="32">
        <v>166.8</v>
      </c>
      <c r="X26" s="32">
        <v>180.60000000000002</v>
      </c>
      <c r="Y26" s="32">
        <v>190.4</v>
      </c>
      <c r="Z26" s="32">
        <v>259.5</v>
      </c>
      <c r="AA26" s="32">
        <v>259.5</v>
      </c>
      <c r="AB26" s="32">
        <v>174.29999999999998</v>
      </c>
      <c r="AC26" s="32">
        <v>174.29999999999998</v>
      </c>
      <c r="AD26" s="32">
        <v>112.4</v>
      </c>
      <c r="AE26" s="32">
        <v>130.5</v>
      </c>
    </row>
    <row r="27" spans="1:31" x14ac:dyDescent="0.25">
      <c r="A27" s="32" t="s">
        <v>110</v>
      </c>
      <c r="B27" s="32">
        <v>272.59999999999997</v>
      </c>
      <c r="C27" s="32">
        <v>272.59999999999997</v>
      </c>
      <c r="D27" s="32">
        <v>174.5</v>
      </c>
      <c r="E27" s="32">
        <v>178.4</v>
      </c>
      <c r="F27" s="32">
        <v>157</v>
      </c>
      <c r="G27" s="32">
        <v>158.80000000000001</v>
      </c>
      <c r="H27" s="32">
        <v>134.6</v>
      </c>
      <c r="I27" s="32">
        <v>136.69999999999999</v>
      </c>
      <c r="J27" s="32">
        <v>161.10000000000002</v>
      </c>
      <c r="K27" s="32">
        <v>163.20000000000002</v>
      </c>
      <c r="L27" s="32">
        <v>171.8</v>
      </c>
      <c r="M27" s="32">
        <v>192</v>
      </c>
      <c r="N27" s="32">
        <v>166.2</v>
      </c>
      <c r="O27" s="32">
        <v>166.2</v>
      </c>
      <c r="P27" s="32">
        <v>241.9</v>
      </c>
      <c r="Q27" s="32">
        <v>250.5</v>
      </c>
      <c r="R27" s="32">
        <v>270.10000000000002</v>
      </c>
      <c r="S27" s="32">
        <v>270.10000000000002</v>
      </c>
      <c r="T27" s="32">
        <v>250.5</v>
      </c>
      <c r="U27" s="32">
        <v>250.5</v>
      </c>
      <c r="V27" s="32">
        <v>166.8</v>
      </c>
      <c r="W27" s="32">
        <v>166.8</v>
      </c>
      <c r="X27" s="32">
        <v>186.9</v>
      </c>
      <c r="Y27" s="32">
        <v>192.7</v>
      </c>
      <c r="Z27" s="32">
        <v>257.2</v>
      </c>
      <c r="AA27" s="32">
        <v>261</v>
      </c>
      <c r="AB27" s="32">
        <v>179.4</v>
      </c>
      <c r="AC27" s="32">
        <v>179.4</v>
      </c>
      <c r="AD27" s="32">
        <v>131.89999999999998</v>
      </c>
      <c r="AE27" s="32">
        <v>133.79999999999998</v>
      </c>
    </row>
    <row r="28" spans="1:31" x14ac:dyDescent="0.25">
      <c r="A28" s="32" t="s">
        <v>148</v>
      </c>
      <c r="B28" s="32">
        <v>276.8</v>
      </c>
      <c r="C28" s="32">
        <v>276.8</v>
      </c>
      <c r="D28" s="32">
        <v>184.10000000000002</v>
      </c>
      <c r="E28" s="32">
        <v>195.9</v>
      </c>
      <c r="F28" s="32">
        <v>152.20000000000002</v>
      </c>
      <c r="G28" s="32">
        <v>160.70000000000002</v>
      </c>
      <c r="H28" s="32">
        <v>134.5</v>
      </c>
      <c r="I28" s="32">
        <v>136.30000000000001</v>
      </c>
      <c r="J28" s="32">
        <v>167.5</v>
      </c>
      <c r="K28" s="32">
        <v>188.6</v>
      </c>
      <c r="L28" s="32">
        <v>167.79999999999998</v>
      </c>
      <c r="M28" s="32">
        <v>188</v>
      </c>
      <c r="N28" s="32">
        <v>166.5</v>
      </c>
      <c r="O28" s="32">
        <v>168.5</v>
      </c>
      <c r="P28" s="32">
        <v>237.7</v>
      </c>
      <c r="Q28" s="32">
        <v>253.4</v>
      </c>
      <c r="R28" s="32">
        <v>270.2</v>
      </c>
      <c r="S28" s="32">
        <v>270.2</v>
      </c>
      <c r="T28" s="32">
        <v>250.5</v>
      </c>
      <c r="U28" s="32">
        <v>251.5</v>
      </c>
      <c r="V28" s="32">
        <v>166.70000000000002</v>
      </c>
      <c r="W28" s="32">
        <v>166.70000000000002</v>
      </c>
      <c r="X28" s="32">
        <v>192.9</v>
      </c>
      <c r="Y28" s="32">
        <v>194.9</v>
      </c>
      <c r="Z28" s="32">
        <v>249</v>
      </c>
      <c r="AA28" s="32">
        <v>255.2</v>
      </c>
      <c r="AB28" s="32">
        <v>179.29999999999998</v>
      </c>
      <c r="AC28" s="32">
        <v>179.29999999999998</v>
      </c>
      <c r="AD28" s="32">
        <v>134.30000000000001</v>
      </c>
      <c r="AE28" s="32">
        <v>136.19999999999999</v>
      </c>
    </row>
    <row r="29" spans="1:31" x14ac:dyDescent="0.25">
      <c r="A29" s="32" t="s">
        <v>134</v>
      </c>
      <c r="B29" s="32">
        <v>266.39999999999998</v>
      </c>
      <c r="C29" s="32">
        <v>266.39999999999998</v>
      </c>
      <c r="D29" s="32">
        <v>182.4</v>
      </c>
      <c r="E29" s="32">
        <v>188.20000000000002</v>
      </c>
      <c r="F29" s="32">
        <v>144</v>
      </c>
      <c r="G29" s="32">
        <v>159</v>
      </c>
      <c r="H29" s="32">
        <v>134.79999999999998</v>
      </c>
      <c r="I29" s="32">
        <v>136.79999999999998</v>
      </c>
      <c r="J29" s="32">
        <v>154.60000000000002</v>
      </c>
      <c r="K29" s="32">
        <v>173.70000000000002</v>
      </c>
      <c r="L29" s="32">
        <v>192</v>
      </c>
      <c r="M29" s="32">
        <v>222.8</v>
      </c>
      <c r="N29" s="32">
        <v>166.2</v>
      </c>
      <c r="O29" s="32">
        <v>166.2</v>
      </c>
      <c r="P29" s="32">
        <v>238.29999999999998</v>
      </c>
      <c r="Q29" s="32">
        <v>248.1</v>
      </c>
      <c r="R29" s="32">
        <v>270.3</v>
      </c>
      <c r="S29" s="32">
        <v>270.3</v>
      </c>
      <c r="T29" s="32">
        <v>251.39999999999998</v>
      </c>
      <c r="U29" s="32">
        <v>252.39999999999998</v>
      </c>
      <c r="V29" s="32">
        <v>166.9</v>
      </c>
      <c r="W29" s="32">
        <v>168.70000000000002</v>
      </c>
      <c r="X29" s="32">
        <v>190.79999999999998</v>
      </c>
      <c r="Y29" s="32">
        <v>195.2</v>
      </c>
      <c r="Z29" s="32">
        <v>255.1</v>
      </c>
      <c r="AA29" s="32">
        <v>259.09999999999997</v>
      </c>
      <c r="AB29" s="32">
        <v>174.39999999999998</v>
      </c>
      <c r="AC29" s="32">
        <v>179.39999999999998</v>
      </c>
      <c r="AD29" s="32">
        <v>121.8</v>
      </c>
      <c r="AE29" s="32">
        <v>133.80000000000001</v>
      </c>
    </row>
    <row r="30" spans="1:31" x14ac:dyDescent="0.25">
      <c r="A30" s="32" t="s">
        <v>115</v>
      </c>
      <c r="B30" s="32">
        <v>251.9</v>
      </c>
      <c r="C30" s="32">
        <v>257.89999999999998</v>
      </c>
      <c r="D30" s="32">
        <v>172.8</v>
      </c>
      <c r="E30" s="32">
        <v>211.7</v>
      </c>
      <c r="F30" s="32">
        <v>153</v>
      </c>
      <c r="G30" s="32">
        <v>156.9</v>
      </c>
      <c r="H30" s="32">
        <v>136.69999999999999</v>
      </c>
      <c r="I30" s="32">
        <v>136.69999999999999</v>
      </c>
      <c r="J30" s="32">
        <v>165.3</v>
      </c>
      <c r="K30" s="32">
        <v>171.8</v>
      </c>
      <c r="L30" s="32">
        <v>180.8</v>
      </c>
      <c r="M30" s="32">
        <v>192.7</v>
      </c>
      <c r="N30" s="32">
        <v>162.29999999999998</v>
      </c>
      <c r="O30" s="32">
        <v>166.4</v>
      </c>
      <c r="P30" s="32">
        <v>237.7</v>
      </c>
      <c r="Q30" s="32">
        <v>250.3</v>
      </c>
      <c r="R30" s="32">
        <v>270.09999999999997</v>
      </c>
      <c r="S30" s="32">
        <v>270.09999999999997</v>
      </c>
      <c r="T30" s="32">
        <v>250.5</v>
      </c>
      <c r="U30" s="32">
        <v>251.5</v>
      </c>
      <c r="V30" s="32">
        <v>166.6</v>
      </c>
      <c r="W30" s="32">
        <v>166.6</v>
      </c>
      <c r="X30" s="32">
        <v>191.9</v>
      </c>
      <c r="Y30" s="32">
        <v>197.70000000000002</v>
      </c>
      <c r="Z30" s="32">
        <v>257.3</v>
      </c>
      <c r="AA30" s="32">
        <v>270.8</v>
      </c>
      <c r="AB30" s="32">
        <v>174.39999999999998</v>
      </c>
      <c r="AC30" s="32">
        <v>179.39999999999998</v>
      </c>
      <c r="AD30" s="32">
        <v>134</v>
      </c>
      <c r="AE30" s="32">
        <v>135.9</v>
      </c>
    </row>
    <row r="31" spans="1:31" x14ac:dyDescent="0.25">
      <c r="A31" s="32" t="s">
        <v>135</v>
      </c>
      <c r="B31" s="32" t="s">
        <v>570</v>
      </c>
      <c r="C31" s="32" t="s">
        <v>571</v>
      </c>
      <c r="D31" s="32">
        <v>174.4</v>
      </c>
      <c r="E31" s="32">
        <v>182.20000000000002</v>
      </c>
      <c r="F31" s="32">
        <v>156.80000000000001</v>
      </c>
      <c r="G31" s="32">
        <v>175.8</v>
      </c>
      <c r="H31" s="32">
        <v>134.69999999999999</v>
      </c>
      <c r="I31" s="32">
        <v>136.69999999999999</v>
      </c>
      <c r="J31" s="32">
        <v>171.5</v>
      </c>
      <c r="K31" s="32">
        <v>182.20000000000002</v>
      </c>
      <c r="L31" s="32">
        <v>179.9</v>
      </c>
      <c r="M31" s="32">
        <v>200.1</v>
      </c>
      <c r="N31" s="32">
        <v>160</v>
      </c>
      <c r="O31" s="32">
        <v>166.2</v>
      </c>
      <c r="P31" s="32">
        <v>242.2</v>
      </c>
      <c r="Q31" s="32">
        <v>250.1</v>
      </c>
      <c r="R31" s="32">
        <v>270.3</v>
      </c>
      <c r="S31" s="32">
        <v>270.3</v>
      </c>
      <c r="T31" s="32">
        <v>250.1</v>
      </c>
      <c r="U31" s="32">
        <v>252.2</v>
      </c>
      <c r="V31" s="32">
        <v>166.70000000000002</v>
      </c>
      <c r="W31" s="32">
        <v>166.70000000000002</v>
      </c>
      <c r="X31" s="32">
        <v>195.1</v>
      </c>
      <c r="Y31" s="32">
        <v>203.6</v>
      </c>
      <c r="Z31" s="32">
        <v>255</v>
      </c>
      <c r="AA31" s="32">
        <v>255</v>
      </c>
      <c r="AB31" s="32">
        <v>179.5</v>
      </c>
      <c r="AC31" s="32">
        <v>179.5</v>
      </c>
      <c r="AD31" s="32">
        <v>147</v>
      </c>
      <c r="AE31" s="32">
        <v>147</v>
      </c>
    </row>
    <row r="32" spans="1:31" x14ac:dyDescent="0.25">
      <c r="A32" s="32" t="s">
        <v>136</v>
      </c>
      <c r="B32" s="32">
        <v>254</v>
      </c>
      <c r="C32" s="32">
        <v>268.5</v>
      </c>
      <c r="D32" s="32">
        <v>176.4</v>
      </c>
      <c r="E32" s="32">
        <v>182.3</v>
      </c>
      <c r="F32" s="32">
        <v>148.30000000000001</v>
      </c>
      <c r="G32" s="32">
        <v>157</v>
      </c>
      <c r="H32" s="32">
        <v>134.79999999999998</v>
      </c>
      <c r="I32" s="32">
        <v>136.69999999999999</v>
      </c>
      <c r="J32" s="32">
        <v>154.70000000000002</v>
      </c>
      <c r="K32" s="32">
        <v>161</v>
      </c>
      <c r="L32" s="32">
        <v>185.9</v>
      </c>
      <c r="M32" s="32">
        <v>216.6</v>
      </c>
      <c r="N32" s="32">
        <v>164.3</v>
      </c>
      <c r="O32" s="32">
        <v>164.3</v>
      </c>
      <c r="P32" s="32">
        <v>242.2</v>
      </c>
      <c r="Q32" s="32">
        <v>242.2</v>
      </c>
      <c r="R32" s="32">
        <v>270.2</v>
      </c>
      <c r="S32" s="32">
        <v>270.2</v>
      </c>
      <c r="T32" s="32">
        <v>250.39999999999998</v>
      </c>
      <c r="U32" s="32">
        <v>252.5</v>
      </c>
      <c r="V32" s="32">
        <v>166.8</v>
      </c>
      <c r="W32" s="32">
        <v>168.5</v>
      </c>
      <c r="X32" s="32">
        <v>193.2</v>
      </c>
      <c r="Y32" s="32">
        <v>218.29999999999998</v>
      </c>
      <c r="Z32" s="32">
        <v>248.9</v>
      </c>
      <c r="AA32" s="32">
        <v>253</v>
      </c>
      <c r="AB32" s="32">
        <v>179.5</v>
      </c>
      <c r="AC32" s="32">
        <v>179.5</v>
      </c>
      <c r="AD32" s="32">
        <v>111.7</v>
      </c>
      <c r="AE32" s="32">
        <v>127.7</v>
      </c>
    </row>
    <row r="33" spans="1:31" x14ac:dyDescent="0.25">
      <c r="A33" s="32" t="s">
        <v>137</v>
      </c>
      <c r="B33" s="32" t="s">
        <v>572</v>
      </c>
      <c r="C33" s="32" t="s">
        <v>569</v>
      </c>
      <c r="D33" s="32">
        <v>176.4</v>
      </c>
      <c r="E33" s="32">
        <v>192.1</v>
      </c>
      <c r="F33" s="32">
        <v>163.19999999999999</v>
      </c>
      <c r="G33" s="32">
        <v>175.8</v>
      </c>
      <c r="H33" s="32">
        <v>134.9</v>
      </c>
      <c r="I33" s="32">
        <v>134.9</v>
      </c>
      <c r="J33" s="32">
        <v>175.9</v>
      </c>
      <c r="K33" s="32">
        <v>184.3</v>
      </c>
      <c r="L33" s="32">
        <v>171.9</v>
      </c>
      <c r="M33" s="32">
        <v>192</v>
      </c>
      <c r="N33" s="32">
        <v>166.4</v>
      </c>
      <c r="O33" s="32">
        <v>166.4</v>
      </c>
      <c r="P33" s="32">
        <v>242.29999999999998</v>
      </c>
      <c r="Q33" s="32">
        <v>250.2</v>
      </c>
      <c r="R33" s="32">
        <v>270.09999999999997</v>
      </c>
      <c r="S33" s="32">
        <v>272.09999999999997</v>
      </c>
      <c r="T33" s="32">
        <v>250.5</v>
      </c>
      <c r="U33" s="32">
        <v>251.5</v>
      </c>
      <c r="V33" s="32">
        <v>166.8</v>
      </c>
      <c r="W33" s="32">
        <v>166.8</v>
      </c>
      <c r="X33" s="32">
        <v>193.1</v>
      </c>
      <c r="Y33" s="32">
        <v>197.29999999999998</v>
      </c>
      <c r="Z33" s="32">
        <v>255</v>
      </c>
      <c r="AA33" s="32">
        <v>265.29999999999995</v>
      </c>
      <c r="AB33" s="32">
        <v>162.1</v>
      </c>
      <c r="AC33" s="32">
        <v>162.1</v>
      </c>
      <c r="AD33" s="32">
        <v>129.80000000000001</v>
      </c>
      <c r="AE33" s="32">
        <v>129.80000000000001</v>
      </c>
    </row>
    <row r="34" spans="1:31" x14ac:dyDescent="0.25">
      <c r="A34" s="32" t="s">
        <v>138</v>
      </c>
      <c r="B34" s="32" t="s">
        <v>573</v>
      </c>
      <c r="C34" s="32" t="s">
        <v>574</v>
      </c>
      <c r="D34" s="32">
        <v>174.5</v>
      </c>
      <c r="E34" s="32">
        <v>182.3</v>
      </c>
      <c r="F34" s="32">
        <v>169.6</v>
      </c>
      <c r="G34" s="32">
        <v>173.8</v>
      </c>
      <c r="H34" s="32">
        <v>134.79999999999998</v>
      </c>
      <c r="I34" s="32">
        <v>138.6</v>
      </c>
      <c r="J34" s="32">
        <v>169.5</v>
      </c>
      <c r="K34" s="32">
        <v>182.20000000000002</v>
      </c>
      <c r="L34" s="32">
        <v>179.8</v>
      </c>
      <c r="M34" s="32">
        <v>188</v>
      </c>
      <c r="N34" s="32">
        <v>166.4</v>
      </c>
      <c r="O34" s="32">
        <v>166.4</v>
      </c>
      <c r="P34" s="32">
        <v>242.1</v>
      </c>
      <c r="Q34" s="32">
        <v>242.1</v>
      </c>
      <c r="R34" s="32">
        <v>270.09999999999997</v>
      </c>
      <c r="S34" s="32">
        <v>270.09999999999997</v>
      </c>
      <c r="T34" s="32">
        <v>251.60000000000002</v>
      </c>
      <c r="U34" s="32">
        <v>254.4</v>
      </c>
      <c r="V34" s="32">
        <v>166.8</v>
      </c>
      <c r="W34" s="32">
        <v>166.8</v>
      </c>
      <c r="X34" s="32">
        <v>182.39999999999998</v>
      </c>
      <c r="Y34" s="32">
        <v>195.1</v>
      </c>
      <c r="Z34" s="32">
        <v>255.1</v>
      </c>
      <c r="AA34" s="32">
        <v>255.1</v>
      </c>
      <c r="AB34" s="32">
        <v>174.6</v>
      </c>
      <c r="AC34" s="32">
        <v>179.5</v>
      </c>
      <c r="AD34" s="32">
        <v>135.6</v>
      </c>
      <c r="AE34" s="32">
        <v>137.5</v>
      </c>
    </row>
    <row r="35" spans="1:31" x14ac:dyDescent="0.25">
      <c r="A35" s="32" t="s">
        <v>139</v>
      </c>
      <c r="B35" s="32">
        <v>258.2</v>
      </c>
      <c r="C35" s="32">
        <v>270.5</v>
      </c>
      <c r="D35" s="32">
        <v>174.20000000000002</v>
      </c>
      <c r="E35" s="32">
        <v>184</v>
      </c>
      <c r="F35" s="32">
        <v>163</v>
      </c>
      <c r="G35" s="32">
        <v>167.20000000000002</v>
      </c>
      <c r="H35" s="32">
        <v>134.6</v>
      </c>
      <c r="I35" s="32">
        <v>134.6</v>
      </c>
      <c r="J35" s="32">
        <v>161.19999999999999</v>
      </c>
      <c r="K35" s="32">
        <v>167.5</v>
      </c>
      <c r="L35" s="32">
        <v>186</v>
      </c>
      <c r="M35" s="32">
        <v>190</v>
      </c>
      <c r="N35" s="32">
        <v>154.5</v>
      </c>
      <c r="O35" s="32">
        <v>184.39999999999998</v>
      </c>
      <c r="P35" s="32">
        <v>241.6</v>
      </c>
      <c r="Q35" s="32">
        <v>251.6</v>
      </c>
      <c r="R35" s="32">
        <v>270.3</v>
      </c>
      <c r="S35" s="32">
        <v>270.3</v>
      </c>
      <c r="T35" s="32">
        <v>250.5</v>
      </c>
      <c r="U35" s="32">
        <v>250.5</v>
      </c>
      <c r="V35" s="32">
        <v>166.8</v>
      </c>
      <c r="W35" s="32">
        <v>166.8</v>
      </c>
      <c r="X35" s="32">
        <v>199</v>
      </c>
      <c r="Y35" s="32">
        <v>226.6</v>
      </c>
      <c r="Z35" s="32">
        <v>255.2</v>
      </c>
      <c r="AA35" s="32">
        <v>257.3</v>
      </c>
      <c r="AB35" s="32">
        <v>174.29999999999998</v>
      </c>
      <c r="AC35" s="32">
        <v>174.29999999999998</v>
      </c>
      <c r="AD35" s="32">
        <v>152.80000000000001</v>
      </c>
      <c r="AE35" s="32">
        <v>158.6</v>
      </c>
    </row>
    <row r="36" spans="1:31" x14ac:dyDescent="0.25">
      <c r="A36" s="32" t="s">
        <v>140</v>
      </c>
      <c r="B36" s="32">
        <v>266.3</v>
      </c>
      <c r="C36" s="32">
        <v>272.7</v>
      </c>
      <c r="D36" s="32">
        <v>176.20000000000002</v>
      </c>
      <c r="E36" s="32">
        <v>178.20000000000002</v>
      </c>
      <c r="F36" s="32">
        <v>162.9</v>
      </c>
      <c r="G36" s="32">
        <v>162.9</v>
      </c>
      <c r="H36" s="32">
        <v>134.69999999999999</v>
      </c>
      <c r="I36" s="32">
        <v>140.1</v>
      </c>
      <c r="J36" s="32">
        <v>165.4</v>
      </c>
      <c r="K36" s="32">
        <v>167.5</v>
      </c>
      <c r="L36" s="32">
        <v>186</v>
      </c>
      <c r="M36" s="32">
        <v>192.2</v>
      </c>
      <c r="N36" s="32">
        <v>156.29999999999998</v>
      </c>
      <c r="O36" s="32">
        <v>168.39999999999998</v>
      </c>
      <c r="P36" s="32">
        <v>237.79999999999998</v>
      </c>
      <c r="Q36" s="32">
        <v>241.5</v>
      </c>
      <c r="R36" s="32">
        <v>266.2</v>
      </c>
      <c r="S36" s="32">
        <v>270.2</v>
      </c>
      <c r="T36" s="32">
        <v>250.3</v>
      </c>
      <c r="U36" s="32">
        <v>251.3</v>
      </c>
      <c r="V36" s="32">
        <v>166.8</v>
      </c>
      <c r="W36" s="32">
        <v>168.5</v>
      </c>
      <c r="X36" s="32">
        <v>192.9</v>
      </c>
      <c r="Y36" s="32">
        <v>192.9</v>
      </c>
      <c r="Z36" s="32">
        <v>255.2</v>
      </c>
      <c r="AA36" s="32">
        <v>259.40000000000003</v>
      </c>
      <c r="AB36" s="32">
        <v>179.4</v>
      </c>
      <c r="AC36" s="32">
        <v>179.4</v>
      </c>
      <c r="AD36" s="32">
        <v>111.9</v>
      </c>
      <c r="AE36" s="32">
        <v>137.69999999999999</v>
      </c>
    </row>
    <row r="37" spans="1:31" x14ac:dyDescent="0.25">
      <c r="A37" s="32" t="s">
        <v>116</v>
      </c>
      <c r="B37" s="32">
        <v>263.09999999999997</v>
      </c>
      <c r="C37" s="32">
        <v>278.5</v>
      </c>
      <c r="D37" s="32">
        <v>176.5</v>
      </c>
      <c r="E37" s="32">
        <v>178.6</v>
      </c>
      <c r="F37" s="32">
        <v>160.9</v>
      </c>
      <c r="G37" s="32">
        <v>162.9</v>
      </c>
      <c r="H37" s="32">
        <v>134.5</v>
      </c>
      <c r="I37" s="32">
        <v>134.5</v>
      </c>
      <c r="J37" s="32">
        <v>173</v>
      </c>
      <c r="K37" s="32">
        <v>173</v>
      </c>
      <c r="L37" s="32">
        <v>186.7</v>
      </c>
      <c r="M37" s="32">
        <v>198.5</v>
      </c>
      <c r="N37" s="32">
        <v>150.5</v>
      </c>
      <c r="O37" s="32">
        <v>170.29999999999998</v>
      </c>
      <c r="P37" s="32">
        <v>237.7</v>
      </c>
      <c r="Q37" s="32">
        <v>239.8</v>
      </c>
      <c r="R37" s="32">
        <v>270.09999999999997</v>
      </c>
      <c r="S37" s="32">
        <v>274.29999999999995</v>
      </c>
      <c r="T37" s="32">
        <v>251.5</v>
      </c>
      <c r="U37" s="32">
        <v>253.60000000000002</v>
      </c>
      <c r="V37" s="32">
        <v>166.6</v>
      </c>
      <c r="W37" s="32">
        <v>168.4</v>
      </c>
      <c r="X37" s="32">
        <v>203.60000000000002</v>
      </c>
      <c r="Y37" s="32">
        <v>213.3</v>
      </c>
      <c r="Z37" s="32">
        <v>251.4</v>
      </c>
      <c r="AA37" s="32">
        <v>259.10000000000002</v>
      </c>
      <c r="AB37" s="32">
        <v>161</v>
      </c>
      <c r="AC37" s="32">
        <v>161</v>
      </c>
      <c r="AD37" s="32">
        <v>139.6</v>
      </c>
      <c r="AE37" s="32">
        <v>143.6</v>
      </c>
    </row>
    <row r="38" spans="1:31" x14ac:dyDescent="0.25">
      <c r="A38" s="32" t="s">
        <v>125</v>
      </c>
      <c r="B38" s="32">
        <v>262</v>
      </c>
      <c r="C38" s="32">
        <v>278.89999999999998</v>
      </c>
      <c r="D38" s="32">
        <v>173.9</v>
      </c>
      <c r="E38" s="32">
        <v>189.60000000000002</v>
      </c>
      <c r="F38" s="32">
        <v>153.69999999999999</v>
      </c>
      <c r="G38" s="32">
        <v>160.19999999999999</v>
      </c>
      <c r="H38" s="32">
        <v>134.6</v>
      </c>
      <c r="I38" s="32">
        <v>136.69999999999999</v>
      </c>
      <c r="J38" s="32">
        <v>188.5</v>
      </c>
      <c r="K38" s="32">
        <v>222.3</v>
      </c>
      <c r="L38" s="32">
        <v>191.6</v>
      </c>
      <c r="M38" s="32">
        <v>191.6</v>
      </c>
      <c r="N38" s="32">
        <v>164.29999999999998</v>
      </c>
      <c r="O38" s="32">
        <v>165.79999999999998</v>
      </c>
      <c r="P38" s="32">
        <v>237.8</v>
      </c>
      <c r="Q38" s="32">
        <v>250.5</v>
      </c>
      <c r="R38" s="32">
        <v>261.89999999999998</v>
      </c>
      <c r="S38" s="32">
        <v>270.10000000000002</v>
      </c>
      <c r="T38" s="32">
        <v>250.39999999999998</v>
      </c>
      <c r="U38" s="32">
        <v>250.39999999999998</v>
      </c>
      <c r="V38" s="32">
        <v>166.9</v>
      </c>
      <c r="W38" s="32">
        <v>166.9</v>
      </c>
      <c r="X38" s="32">
        <v>192.1</v>
      </c>
      <c r="Y38" s="32">
        <v>194.1</v>
      </c>
      <c r="Z38" s="32">
        <v>255.4</v>
      </c>
      <c r="AA38" s="32">
        <v>257.2</v>
      </c>
      <c r="AB38" s="32">
        <v>179.39999999999998</v>
      </c>
      <c r="AC38" s="32">
        <v>179.39999999999998</v>
      </c>
      <c r="AD38" s="32">
        <v>126.1</v>
      </c>
      <c r="AE38" s="32">
        <v>128.1</v>
      </c>
    </row>
    <row r="39" spans="1:31" x14ac:dyDescent="0.25">
      <c r="A39" s="32" t="s">
        <v>111</v>
      </c>
      <c r="B39" s="32">
        <v>259.89999999999998</v>
      </c>
      <c r="C39" s="32">
        <v>259.89999999999998</v>
      </c>
      <c r="D39" s="32">
        <v>176.4</v>
      </c>
      <c r="E39" s="32">
        <v>178.3</v>
      </c>
      <c r="F39" s="32">
        <v>162.70000000000002</v>
      </c>
      <c r="G39" s="32">
        <v>164.60000000000002</v>
      </c>
      <c r="H39" s="32">
        <v>134.6</v>
      </c>
      <c r="I39" s="32">
        <v>134.6</v>
      </c>
      <c r="J39" s="32">
        <v>154.70000000000002</v>
      </c>
      <c r="K39" s="32">
        <v>171.70000000000002</v>
      </c>
      <c r="L39" s="32">
        <v>179.9</v>
      </c>
      <c r="M39" s="32">
        <v>192.1</v>
      </c>
      <c r="N39" s="32">
        <v>164.2</v>
      </c>
      <c r="O39" s="32">
        <v>168.2</v>
      </c>
      <c r="P39" s="32">
        <v>237.6</v>
      </c>
      <c r="Q39" s="32">
        <v>241.9</v>
      </c>
      <c r="R39" s="32">
        <v>266.3</v>
      </c>
      <c r="S39" s="32">
        <v>270.3</v>
      </c>
      <c r="T39" s="32">
        <v>250.5</v>
      </c>
      <c r="U39" s="32">
        <v>251.5</v>
      </c>
      <c r="V39" s="32">
        <v>166.70000000000002</v>
      </c>
      <c r="W39" s="32">
        <v>168.5</v>
      </c>
      <c r="X39" s="32">
        <v>185</v>
      </c>
      <c r="Y39" s="32">
        <v>192.7</v>
      </c>
      <c r="Z39" s="32">
        <v>255.4</v>
      </c>
      <c r="AA39" s="32">
        <v>261.10000000000002</v>
      </c>
      <c r="AB39" s="32">
        <v>174.6</v>
      </c>
      <c r="AC39" s="32">
        <v>179.5</v>
      </c>
      <c r="AD39" s="32">
        <v>117.6</v>
      </c>
      <c r="AE39" s="32">
        <v>119.9</v>
      </c>
    </row>
    <row r="40" spans="1:31" x14ac:dyDescent="0.25">
      <c r="A40" s="32" t="s">
        <v>122</v>
      </c>
      <c r="B40" s="32">
        <v>278.39999999999998</v>
      </c>
      <c r="C40" s="32">
        <v>280.39999999999998</v>
      </c>
      <c r="D40" s="32">
        <v>174</v>
      </c>
      <c r="E40" s="32">
        <v>178</v>
      </c>
      <c r="F40" s="32">
        <v>153</v>
      </c>
      <c r="G40" s="32">
        <v>156.9</v>
      </c>
      <c r="H40" s="32">
        <v>134.6</v>
      </c>
      <c r="I40" s="32">
        <v>136.69999999999999</v>
      </c>
      <c r="J40" s="32">
        <v>167.4</v>
      </c>
      <c r="K40" s="32">
        <v>180.1</v>
      </c>
      <c r="L40" s="32">
        <v>174.4</v>
      </c>
      <c r="M40" s="32">
        <v>180.70000000000002</v>
      </c>
      <c r="N40" s="32">
        <v>168.60000000000002</v>
      </c>
      <c r="O40" s="32">
        <v>170.70000000000002</v>
      </c>
      <c r="P40" s="32">
        <v>241.8</v>
      </c>
      <c r="Q40" s="32">
        <v>250.3</v>
      </c>
      <c r="R40" s="32">
        <v>270.2</v>
      </c>
      <c r="S40" s="32">
        <v>270.2</v>
      </c>
      <c r="T40" s="32">
        <v>250.60000000000002</v>
      </c>
      <c r="U40" s="32">
        <v>251.60000000000002</v>
      </c>
      <c r="V40" s="32">
        <v>166.70000000000002</v>
      </c>
      <c r="W40" s="32">
        <v>168.4</v>
      </c>
      <c r="X40" s="32">
        <v>192.10000000000002</v>
      </c>
      <c r="Y40" s="32">
        <v>194</v>
      </c>
      <c r="Z40" s="32">
        <v>255.2</v>
      </c>
      <c r="AA40" s="32">
        <v>257.20000000000005</v>
      </c>
      <c r="AB40" s="32">
        <v>174.1</v>
      </c>
      <c r="AC40" s="32">
        <v>179.1</v>
      </c>
      <c r="AD40" s="32">
        <v>143.5</v>
      </c>
      <c r="AE40" s="32">
        <v>145.70000000000002</v>
      </c>
    </row>
    <row r="41" spans="1:31" x14ac:dyDescent="0.25">
      <c r="A41" s="32" t="s">
        <v>112</v>
      </c>
      <c r="B41" s="32">
        <v>260.10000000000002</v>
      </c>
      <c r="C41" s="32">
        <v>264.20000000000005</v>
      </c>
      <c r="D41" s="32">
        <v>174.5</v>
      </c>
      <c r="E41" s="32">
        <v>178.4</v>
      </c>
      <c r="F41" s="32">
        <v>164.60000000000002</v>
      </c>
      <c r="G41" s="32">
        <v>168.5</v>
      </c>
      <c r="H41" s="32">
        <v>134.6</v>
      </c>
      <c r="I41" s="32">
        <v>134.6</v>
      </c>
      <c r="J41" s="32">
        <v>161.10000000000002</v>
      </c>
      <c r="K41" s="32">
        <v>163.20000000000002</v>
      </c>
      <c r="L41" s="32">
        <v>192</v>
      </c>
      <c r="M41" s="32">
        <v>192</v>
      </c>
      <c r="N41" s="32">
        <v>154.4</v>
      </c>
      <c r="O41" s="32">
        <v>172.3</v>
      </c>
      <c r="P41" s="32">
        <v>237.6</v>
      </c>
      <c r="Q41" s="32">
        <v>241.8</v>
      </c>
      <c r="R41" s="32">
        <v>269.89999999999998</v>
      </c>
      <c r="S41" s="32">
        <v>269.89999999999998</v>
      </c>
      <c r="T41" s="32">
        <v>250.5</v>
      </c>
      <c r="U41" s="32">
        <v>252.6</v>
      </c>
      <c r="V41" s="32">
        <v>166.8</v>
      </c>
      <c r="W41" s="32">
        <v>166.8</v>
      </c>
      <c r="X41" s="32">
        <v>192.7</v>
      </c>
      <c r="Y41" s="32">
        <v>198.6</v>
      </c>
      <c r="Z41" s="32">
        <v>255.4</v>
      </c>
      <c r="AA41" s="32">
        <v>257.3</v>
      </c>
      <c r="AB41" s="32">
        <v>174.4</v>
      </c>
      <c r="AC41" s="32">
        <v>179.4</v>
      </c>
      <c r="AD41" s="32">
        <v>133.79999999999998</v>
      </c>
      <c r="AE41" s="32">
        <v>139.6</v>
      </c>
    </row>
    <row r="42" spans="1:31" x14ac:dyDescent="0.25">
      <c r="A42" s="32" t="s">
        <v>127</v>
      </c>
      <c r="B42" s="32">
        <v>281</v>
      </c>
      <c r="C42" s="32">
        <v>283</v>
      </c>
      <c r="D42" s="32">
        <v>174.4</v>
      </c>
      <c r="E42" s="32">
        <v>176.4</v>
      </c>
      <c r="F42" s="32">
        <v>156.9</v>
      </c>
      <c r="G42" s="32">
        <v>167.5</v>
      </c>
      <c r="H42" s="32">
        <v>134.5</v>
      </c>
      <c r="I42" s="32">
        <v>134.5</v>
      </c>
      <c r="J42" s="32">
        <v>161</v>
      </c>
      <c r="K42" s="32">
        <v>169.5</v>
      </c>
      <c r="L42" s="32">
        <v>163.6</v>
      </c>
      <c r="M42" s="32">
        <v>171.8</v>
      </c>
      <c r="N42" s="32">
        <v>162.30000000000001</v>
      </c>
      <c r="O42" s="32">
        <v>172.3</v>
      </c>
      <c r="P42" s="32">
        <v>238.20000000000002</v>
      </c>
      <c r="Q42" s="32">
        <v>241.8</v>
      </c>
      <c r="R42" s="32">
        <v>270.3</v>
      </c>
      <c r="S42" s="32">
        <v>270.3</v>
      </c>
      <c r="T42" s="32">
        <v>250.29999999999998</v>
      </c>
      <c r="U42" s="32">
        <v>251.39999999999998</v>
      </c>
      <c r="V42" s="32">
        <v>166.70000000000002</v>
      </c>
      <c r="W42" s="32">
        <v>166.70000000000002</v>
      </c>
      <c r="X42" s="32">
        <v>192.9</v>
      </c>
      <c r="Y42" s="32">
        <v>194.9</v>
      </c>
      <c r="Z42" s="32">
        <v>255.5</v>
      </c>
      <c r="AA42" s="32">
        <v>259.5</v>
      </c>
      <c r="AB42" s="32">
        <v>174.4</v>
      </c>
      <c r="AC42" s="32">
        <v>179.29999999999998</v>
      </c>
      <c r="AD42" s="32">
        <v>135.80000000000001</v>
      </c>
      <c r="AE42" s="32">
        <v>135.80000000000001</v>
      </c>
    </row>
    <row r="43" spans="1:31" x14ac:dyDescent="0.25">
      <c r="A43" s="32" t="s">
        <v>128</v>
      </c>
      <c r="B43" s="32" t="s">
        <v>559</v>
      </c>
      <c r="C43" s="32" t="s">
        <v>560</v>
      </c>
      <c r="D43" s="32">
        <v>176.4</v>
      </c>
      <c r="E43" s="32">
        <v>176.4</v>
      </c>
      <c r="F43" s="32">
        <v>161.1</v>
      </c>
      <c r="G43" s="32">
        <v>161.1</v>
      </c>
      <c r="H43" s="32">
        <v>134.6</v>
      </c>
      <c r="I43" s="32">
        <v>134.6</v>
      </c>
      <c r="J43" s="32">
        <v>163.20000000000002</v>
      </c>
      <c r="K43" s="32">
        <v>167.5</v>
      </c>
      <c r="L43" s="32">
        <v>171.9</v>
      </c>
      <c r="M43" s="32">
        <v>179.8</v>
      </c>
      <c r="N43" s="32">
        <v>150.4</v>
      </c>
      <c r="O43" s="32">
        <v>168.3</v>
      </c>
      <c r="P43" s="32">
        <v>237.8</v>
      </c>
      <c r="Q43" s="32">
        <v>241.8</v>
      </c>
      <c r="R43" s="32">
        <v>270.39999999999998</v>
      </c>
      <c r="S43" s="32">
        <v>282.5</v>
      </c>
      <c r="T43" s="32">
        <v>251.5</v>
      </c>
      <c r="U43" s="32">
        <v>251.5</v>
      </c>
      <c r="V43" s="32">
        <v>166.70000000000002</v>
      </c>
      <c r="W43" s="32">
        <v>166.70000000000002</v>
      </c>
      <c r="X43" s="32">
        <v>190.79999999999998</v>
      </c>
      <c r="Y43" s="32">
        <v>195.1</v>
      </c>
      <c r="Z43" s="32">
        <v>253.4</v>
      </c>
      <c r="AA43" s="32">
        <v>257.5</v>
      </c>
      <c r="AB43" s="32">
        <v>179.29999999999998</v>
      </c>
      <c r="AC43" s="32">
        <v>179.29999999999998</v>
      </c>
      <c r="AD43" s="32">
        <v>134.30000000000001</v>
      </c>
      <c r="AE43" s="32">
        <v>134.30000000000001</v>
      </c>
    </row>
    <row r="44" spans="1:31" x14ac:dyDescent="0.25">
      <c r="A44" s="32" t="s">
        <v>208</v>
      </c>
      <c r="B44" s="32">
        <v>271.60000000000002</v>
      </c>
      <c r="C44" s="32">
        <v>291.3</v>
      </c>
      <c r="D44" s="32">
        <v>174</v>
      </c>
      <c r="E44" s="32">
        <v>176.1</v>
      </c>
      <c r="F44" s="32">
        <v>156.60000000000002</v>
      </c>
      <c r="G44" s="32">
        <v>158.70000000000002</v>
      </c>
      <c r="H44" s="32">
        <v>134.69999999999999</v>
      </c>
      <c r="I44" s="32">
        <v>136.69999999999999</v>
      </c>
      <c r="J44" s="32">
        <v>154.5</v>
      </c>
      <c r="K44" s="32">
        <v>160.80000000000001</v>
      </c>
      <c r="L44" s="32">
        <v>167.79999999999998</v>
      </c>
      <c r="M44" s="32">
        <v>183.9</v>
      </c>
      <c r="N44" s="32">
        <v>154.29999999999998</v>
      </c>
      <c r="O44" s="32">
        <v>164.29999999999998</v>
      </c>
      <c r="P44" s="32">
        <v>237.7</v>
      </c>
      <c r="Q44" s="32">
        <v>249.5</v>
      </c>
      <c r="R44" s="32">
        <v>270.39999999999998</v>
      </c>
      <c r="S44" s="32">
        <v>274.29999999999995</v>
      </c>
      <c r="T44" s="32">
        <v>251.5</v>
      </c>
      <c r="U44" s="32">
        <v>252.5</v>
      </c>
      <c r="V44" s="32">
        <v>166.70000000000002</v>
      </c>
      <c r="W44" s="32">
        <v>166.70000000000002</v>
      </c>
      <c r="X44" s="32">
        <v>182.29999999999998</v>
      </c>
      <c r="Y44" s="32">
        <v>209.7</v>
      </c>
      <c r="Z44" s="32">
        <v>253.1</v>
      </c>
      <c r="AA44" s="32">
        <v>255.1</v>
      </c>
      <c r="AB44" s="32">
        <v>174.1</v>
      </c>
      <c r="AC44" s="32">
        <v>174.1</v>
      </c>
      <c r="AD44" s="32">
        <v>104.5</v>
      </c>
      <c r="AE44" s="32">
        <v>132.4</v>
      </c>
    </row>
    <row r="45" spans="1:31" x14ac:dyDescent="0.25">
      <c r="A45" s="32" t="s">
        <v>209</v>
      </c>
      <c r="B45" s="32">
        <v>270.5</v>
      </c>
      <c r="C45" s="32">
        <v>283</v>
      </c>
      <c r="D45" s="32">
        <v>176.2</v>
      </c>
      <c r="E45" s="32">
        <v>189.89999999999998</v>
      </c>
      <c r="F45" s="32">
        <v>150.10000000000002</v>
      </c>
      <c r="G45" s="32">
        <v>169.20000000000002</v>
      </c>
      <c r="H45" s="32">
        <v>134.69999999999999</v>
      </c>
      <c r="I45" s="32">
        <v>134.69999999999999</v>
      </c>
      <c r="J45" s="32">
        <v>173.70000000000002</v>
      </c>
      <c r="K45" s="32">
        <v>173.70000000000002</v>
      </c>
      <c r="L45" s="32">
        <v>184</v>
      </c>
      <c r="M45" s="32">
        <v>184</v>
      </c>
      <c r="N45" s="32">
        <v>158.29999999999998</v>
      </c>
      <c r="O45" s="32">
        <v>168.1</v>
      </c>
      <c r="P45" s="32">
        <v>237.8</v>
      </c>
      <c r="Q45" s="32">
        <v>241.7</v>
      </c>
      <c r="R45" s="32">
        <v>270.39999999999998</v>
      </c>
      <c r="S45" s="32">
        <v>274.39999999999998</v>
      </c>
      <c r="T45" s="32">
        <v>250.20000000000002</v>
      </c>
      <c r="U45" s="32">
        <v>251.3</v>
      </c>
      <c r="V45" s="32">
        <v>166.8</v>
      </c>
      <c r="W45" s="32">
        <v>168.5</v>
      </c>
      <c r="X45" s="32">
        <v>184.29999999999998</v>
      </c>
      <c r="Y45" s="32">
        <v>192.79999999999998</v>
      </c>
      <c r="Z45" s="32">
        <v>255.1</v>
      </c>
      <c r="AA45" s="32">
        <v>259.2</v>
      </c>
      <c r="AB45" s="32">
        <v>174.1</v>
      </c>
      <c r="AC45" s="32">
        <v>179.1</v>
      </c>
      <c r="AD45" s="32">
        <v>105.9</v>
      </c>
      <c r="AE45" s="32">
        <v>137.6</v>
      </c>
    </row>
    <row r="46" spans="1:31" x14ac:dyDescent="0.25">
      <c r="A46" s="32" t="s">
        <v>210</v>
      </c>
      <c r="B46" s="32">
        <v>270.39999999999998</v>
      </c>
      <c r="C46" s="32">
        <v>278.79999999999995</v>
      </c>
      <c r="D46" s="32">
        <v>174.1</v>
      </c>
      <c r="E46" s="32">
        <v>188</v>
      </c>
      <c r="F46" s="32">
        <v>160.70000000000002</v>
      </c>
      <c r="G46" s="32">
        <v>160.70000000000002</v>
      </c>
      <c r="H46" s="32">
        <v>134.69999999999999</v>
      </c>
      <c r="I46" s="32">
        <v>134.69999999999999</v>
      </c>
      <c r="J46" s="32">
        <v>152.5</v>
      </c>
      <c r="K46" s="32">
        <v>165.10000000000002</v>
      </c>
      <c r="L46" s="32">
        <v>188</v>
      </c>
      <c r="M46" s="32">
        <v>194.29999999999998</v>
      </c>
      <c r="N46" s="32">
        <v>166.29999999999998</v>
      </c>
      <c r="O46" s="32">
        <v>168.29999999999998</v>
      </c>
      <c r="P46" s="32">
        <v>241.5</v>
      </c>
      <c r="Q46" s="32">
        <v>247.5</v>
      </c>
      <c r="R46" s="32">
        <v>269.90000000000003</v>
      </c>
      <c r="S46" s="32">
        <v>269.90000000000003</v>
      </c>
      <c r="T46" s="32">
        <v>251.5</v>
      </c>
      <c r="U46" s="32">
        <v>251.5</v>
      </c>
      <c r="V46" s="32">
        <v>166.70000000000002</v>
      </c>
      <c r="W46" s="32">
        <v>168.4</v>
      </c>
      <c r="X46" s="32">
        <v>192.79999999999998</v>
      </c>
      <c r="Y46" s="32">
        <v>201.2</v>
      </c>
      <c r="Z46" s="32">
        <v>259.10000000000002</v>
      </c>
      <c r="AA46" s="32">
        <v>261.10000000000002</v>
      </c>
      <c r="AB46" s="32">
        <v>174.2</v>
      </c>
      <c r="AC46" s="32">
        <v>179.2</v>
      </c>
      <c r="AD46" s="32">
        <v>116.4</v>
      </c>
      <c r="AE46" s="32">
        <v>153.30000000000001</v>
      </c>
    </row>
    <row r="47" spans="1:31" x14ac:dyDescent="0.25">
      <c r="A47" s="32" t="s">
        <v>211</v>
      </c>
      <c r="B47" s="32">
        <v>258</v>
      </c>
      <c r="C47" s="32">
        <v>266.09999999999997</v>
      </c>
      <c r="D47" s="32">
        <v>176.1</v>
      </c>
      <c r="E47" s="32">
        <v>179.79999999999998</v>
      </c>
      <c r="F47" s="32">
        <v>156.4</v>
      </c>
      <c r="G47" s="32">
        <v>165</v>
      </c>
      <c r="H47" s="32">
        <v>134.69999999999999</v>
      </c>
      <c r="I47" s="32">
        <v>136.6</v>
      </c>
      <c r="J47" s="32">
        <v>165.10000000000002</v>
      </c>
      <c r="K47" s="32">
        <v>177.70000000000002</v>
      </c>
      <c r="L47" s="32">
        <v>184</v>
      </c>
      <c r="M47" s="32">
        <v>204.4</v>
      </c>
      <c r="N47" s="32">
        <v>156.19999999999999</v>
      </c>
      <c r="O47" s="32">
        <v>168.29999999999998</v>
      </c>
      <c r="P47" s="32">
        <v>241.5</v>
      </c>
      <c r="Q47" s="32">
        <v>241.5</v>
      </c>
      <c r="R47" s="32">
        <v>269.90000000000003</v>
      </c>
      <c r="S47" s="32">
        <v>269.90000000000003</v>
      </c>
      <c r="T47" s="32">
        <v>251.5</v>
      </c>
      <c r="U47" s="32">
        <v>251.5</v>
      </c>
      <c r="V47" s="32">
        <v>166.6</v>
      </c>
      <c r="W47" s="32">
        <v>166.6</v>
      </c>
      <c r="X47" s="32">
        <v>192.79999999999998</v>
      </c>
      <c r="Y47" s="32">
        <v>194.7</v>
      </c>
      <c r="Z47" s="32">
        <v>253.1</v>
      </c>
      <c r="AA47" s="32">
        <v>255.1</v>
      </c>
      <c r="AB47" s="32">
        <v>174.29999999999998</v>
      </c>
      <c r="AC47" s="32">
        <v>174.29999999999998</v>
      </c>
      <c r="AD47" s="32">
        <v>131.9</v>
      </c>
      <c r="AE47" s="32">
        <v>155.30000000000001</v>
      </c>
    </row>
    <row r="48" spans="1:31" x14ac:dyDescent="0.25">
      <c r="A48" s="32" t="s">
        <v>212</v>
      </c>
      <c r="B48" s="32">
        <v>251.9</v>
      </c>
      <c r="C48" s="32">
        <v>260.09999999999997</v>
      </c>
      <c r="D48" s="32">
        <v>174.1</v>
      </c>
      <c r="E48" s="32">
        <v>178</v>
      </c>
      <c r="F48" s="32">
        <v>156.60000000000002</v>
      </c>
      <c r="G48" s="32">
        <v>162.9</v>
      </c>
      <c r="H48" s="32">
        <v>134.69999999999999</v>
      </c>
      <c r="I48" s="32">
        <v>136.6</v>
      </c>
      <c r="J48" s="32">
        <v>167.20000000000002</v>
      </c>
      <c r="K48" s="32">
        <v>167.20000000000002</v>
      </c>
      <c r="L48" s="32">
        <v>171.9</v>
      </c>
      <c r="M48" s="32">
        <v>180</v>
      </c>
      <c r="N48" s="32">
        <v>164.2</v>
      </c>
      <c r="O48" s="32">
        <v>166.2</v>
      </c>
      <c r="P48" s="32">
        <v>249.4</v>
      </c>
      <c r="Q48" s="32">
        <v>255.1</v>
      </c>
      <c r="R48" s="32">
        <v>270.3</v>
      </c>
      <c r="S48" s="32">
        <v>270.3</v>
      </c>
      <c r="T48" s="32">
        <v>250.4</v>
      </c>
      <c r="U48" s="32">
        <v>251.4</v>
      </c>
      <c r="V48" s="32">
        <v>166.8</v>
      </c>
      <c r="W48" s="32">
        <v>168.5</v>
      </c>
      <c r="X48" s="32">
        <v>184.29999999999998</v>
      </c>
      <c r="Y48" s="32">
        <v>184.29999999999998</v>
      </c>
      <c r="Z48" s="32">
        <v>255.1</v>
      </c>
      <c r="AA48" s="32">
        <v>257.10000000000002</v>
      </c>
      <c r="AB48" s="32">
        <v>179.2</v>
      </c>
      <c r="AC48" s="32">
        <v>179.2</v>
      </c>
      <c r="AD48" s="32">
        <v>137.6</v>
      </c>
      <c r="AE48" s="32">
        <v>139.6</v>
      </c>
    </row>
    <row r="49" spans="1:31" x14ac:dyDescent="0.25">
      <c r="A49" s="32" t="s">
        <v>213</v>
      </c>
      <c r="B49" s="32">
        <v>253.9</v>
      </c>
      <c r="C49" s="32">
        <v>268.3</v>
      </c>
      <c r="D49" s="32">
        <v>176.5</v>
      </c>
      <c r="E49" s="32">
        <v>190.1</v>
      </c>
      <c r="F49" s="32">
        <v>156.70000000000002</v>
      </c>
      <c r="G49" s="32">
        <v>165</v>
      </c>
      <c r="H49" s="32">
        <v>134.80000000000001</v>
      </c>
      <c r="I49" s="32">
        <v>134.80000000000001</v>
      </c>
      <c r="J49" s="32">
        <v>160.80000000000001</v>
      </c>
      <c r="K49" s="32">
        <v>171.5</v>
      </c>
      <c r="L49" s="32">
        <v>190.1</v>
      </c>
      <c r="M49" s="32">
        <v>192.1</v>
      </c>
      <c r="N49" s="32">
        <v>154.1</v>
      </c>
      <c r="O49" s="32">
        <v>168.1</v>
      </c>
      <c r="P49" s="32">
        <v>255.2</v>
      </c>
      <c r="Q49" s="32">
        <v>262.8</v>
      </c>
      <c r="R49" s="32">
        <v>270.39999999999998</v>
      </c>
      <c r="S49" s="32">
        <v>270.39999999999998</v>
      </c>
      <c r="T49" s="32">
        <v>250.5</v>
      </c>
      <c r="U49" s="32">
        <v>252.5</v>
      </c>
      <c r="V49" s="32">
        <v>166.8</v>
      </c>
      <c r="W49" s="32">
        <v>168.6</v>
      </c>
      <c r="X49" s="32">
        <v>195</v>
      </c>
      <c r="Y49" s="32">
        <v>195</v>
      </c>
      <c r="Z49" s="32">
        <v>255.2</v>
      </c>
      <c r="AA49" s="32">
        <v>257.10000000000002</v>
      </c>
      <c r="AB49" s="32">
        <v>174.1</v>
      </c>
      <c r="AC49" s="32">
        <v>174.1</v>
      </c>
      <c r="AD49" s="32">
        <v>135.80000000000001</v>
      </c>
      <c r="AE49" s="32">
        <v>141.6</v>
      </c>
    </row>
    <row r="50" spans="1:31" x14ac:dyDescent="0.25">
      <c r="A50" s="32" t="s">
        <v>214</v>
      </c>
      <c r="B50" s="32">
        <v>259.90000000000003</v>
      </c>
      <c r="C50" s="32">
        <v>274.70000000000005</v>
      </c>
      <c r="D50" s="32">
        <v>174.4</v>
      </c>
      <c r="E50" s="32">
        <v>213.4</v>
      </c>
      <c r="F50" s="32">
        <v>148.10000000000002</v>
      </c>
      <c r="G50" s="32">
        <v>154.4</v>
      </c>
      <c r="H50" s="32">
        <v>134.80000000000001</v>
      </c>
      <c r="I50" s="32">
        <v>134.80000000000001</v>
      </c>
      <c r="J50" s="32">
        <v>171.60000000000002</v>
      </c>
      <c r="K50" s="32">
        <v>175.8</v>
      </c>
      <c r="L50" s="32">
        <v>179.9</v>
      </c>
      <c r="M50" s="32">
        <v>212.6</v>
      </c>
      <c r="N50" s="32">
        <v>160.1</v>
      </c>
      <c r="O50" s="32">
        <v>170.1</v>
      </c>
      <c r="P50" s="32">
        <v>237.6</v>
      </c>
      <c r="Q50" s="32">
        <v>249.6</v>
      </c>
      <c r="R50" s="32">
        <v>269.89999999999998</v>
      </c>
      <c r="S50" s="32">
        <v>278.5</v>
      </c>
      <c r="T50" s="32">
        <v>250.10000000000002</v>
      </c>
      <c r="U50" s="32">
        <v>251.20000000000002</v>
      </c>
      <c r="V50" s="32">
        <v>166.70000000000002</v>
      </c>
      <c r="W50" s="32">
        <v>166.70000000000002</v>
      </c>
      <c r="X50" s="32">
        <v>192.79999999999998</v>
      </c>
      <c r="Y50" s="32">
        <v>199.2</v>
      </c>
      <c r="Z50" s="32">
        <v>255.1</v>
      </c>
      <c r="AA50" s="32">
        <v>257.10000000000002</v>
      </c>
      <c r="AB50" s="32">
        <v>163.1</v>
      </c>
      <c r="AC50" s="32">
        <v>174.1</v>
      </c>
      <c r="AD50" s="32">
        <v>132.80000000000001</v>
      </c>
      <c r="AE50" s="32">
        <v>135.80000000000001</v>
      </c>
    </row>
    <row r="51" spans="1:31" x14ac:dyDescent="0.25">
      <c r="A51" s="32" t="s">
        <v>215</v>
      </c>
      <c r="B51" s="32">
        <v>261.89999999999998</v>
      </c>
      <c r="C51" s="32">
        <v>276.8</v>
      </c>
      <c r="D51" s="32">
        <v>176.1</v>
      </c>
      <c r="E51" s="32">
        <v>188</v>
      </c>
      <c r="F51" s="32">
        <v>149.10000000000002</v>
      </c>
      <c r="G51" s="32">
        <v>171.3</v>
      </c>
      <c r="H51" s="32">
        <v>134.69999999999999</v>
      </c>
      <c r="I51" s="32">
        <v>134.69999999999999</v>
      </c>
      <c r="J51" s="32">
        <v>171.60000000000002</v>
      </c>
      <c r="K51" s="32">
        <v>173.8</v>
      </c>
      <c r="L51" s="32">
        <v>186.1</v>
      </c>
      <c r="M51" s="32">
        <v>202.6</v>
      </c>
      <c r="N51" s="32">
        <v>162.4</v>
      </c>
      <c r="O51" s="32">
        <v>168.4</v>
      </c>
      <c r="P51" s="32">
        <v>241.4</v>
      </c>
      <c r="Q51" s="32">
        <v>247.7</v>
      </c>
      <c r="R51" s="32">
        <v>270.39999999999998</v>
      </c>
      <c r="S51" s="32">
        <v>270.39999999999998</v>
      </c>
      <c r="T51" s="32">
        <v>250.5</v>
      </c>
      <c r="U51" s="32">
        <v>251.5</v>
      </c>
      <c r="V51" s="32">
        <v>166.70000000000002</v>
      </c>
      <c r="W51" s="32">
        <v>168.4</v>
      </c>
      <c r="X51" s="32">
        <v>180.2</v>
      </c>
      <c r="Y51" s="32">
        <v>192.79999999999998</v>
      </c>
      <c r="Z51" s="32">
        <v>253.1</v>
      </c>
      <c r="AA51" s="32">
        <v>255.1</v>
      </c>
      <c r="AB51" s="32">
        <v>174.29999999999998</v>
      </c>
      <c r="AC51" s="32">
        <v>174.29999999999998</v>
      </c>
      <c r="AD51" s="32">
        <v>141.5</v>
      </c>
      <c r="AE51" s="32">
        <v>153</v>
      </c>
    </row>
    <row r="52" spans="1:31" x14ac:dyDescent="0.25">
      <c r="A52" s="32" t="s">
        <v>216</v>
      </c>
      <c r="B52" s="32">
        <v>251.79999999999998</v>
      </c>
      <c r="C52" s="32">
        <v>285.20000000000005</v>
      </c>
      <c r="D52" s="32">
        <v>172.39999999999998</v>
      </c>
      <c r="E52" s="32">
        <v>178.1</v>
      </c>
      <c r="F52" s="32">
        <v>156.60000000000002</v>
      </c>
      <c r="G52" s="32">
        <v>163</v>
      </c>
      <c r="H52" s="32">
        <v>134.6</v>
      </c>
      <c r="I52" s="32">
        <v>134.6</v>
      </c>
      <c r="J52" s="32">
        <v>171.5</v>
      </c>
      <c r="K52" s="32">
        <v>180</v>
      </c>
      <c r="L52" s="32">
        <v>180</v>
      </c>
      <c r="M52" s="32">
        <v>194.1</v>
      </c>
      <c r="N52" s="32">
        <v>164.4</v>
      </c>
      <c r="O52" s="32">
        <v>174.2</v>
      </c>
      <c r="P52" s="32">
        <v>241.5</v>
      </c>
      <c r="Q52" s="32">
        <v>241.5</v>
      </c>
      <c r="R52" s="32">
        <v>270.10000000000002</v>
      </c>
      <c r="S52" s="32">
        <v>270.10000000000002</v>
      </c>
      <c r="T52" s="32">
        <v>250.4</v>
      </c>
      <c r="U52" s="32">
        <v>251.4</v>
      </c>
      <c r="V52" s="32">
        <v>166.70000000000002</v>
      </c>
      <c r="W52" s="32">
        <v>166.70000000000002</v>
      </c>
      <c r="X52" s="32">
        <v>207.8</v>
      </c>
      <c r="Y52" s="32">
        <v>251.8</v>
      </c>
      <c r="Z52" s="32">
        <v>255.2</v>
      </c>
      <c r="AA52" s="32">
        <v>257.10000000000002</v>
      </c>
      <c r="AB52" s="32">
        <v>179.1</v>
      </c>
      <c r="AC52" s="32">
        <v>179.1</v>
      </c>
      <c r="AD52" s="32">
        <v>118.2</v>
      </c>
      <c r="AE52" s="32">
        <v>131.9</v>
      </c>
    </row>
    <row r="53" spans="1:31" x14ac:dyDescent="0.25">
      <c r="A53" s="32" t="s">
        <v>217</v>
      </c>
      <c r="B53" s="32">
        <v>268.29999999999995</v>
      </c>
      <c r="C53" s="32">
        <v>278.7</v>
      </c>
      <c r="D53" s="32">
        <v>174.2</v>
      </c>
      <c r="E53" s="32">
        <v>176.2</v>
      </c>
      <c r="F53" s="32">
        <v>150.10000000000002</v>
      </c>
      <c r="G53" s="32">
        <v>151.20000000000002</v>
      </c>
      <c r="H53" s="32">
        <v>134.69999999999999</v>
      </c>
      <c r="I53" s="32">
        <v>138.5</v>
      </c>
      <c r="J53" s="32">
        <v>160.9</v>
      </c>
      <c r="K53" s="32">
        <v>169.4</v>
      </c>
      <c r="L53" s="32">
        <v>192.2</v>
      </c>
      <c r="M53" s="32">
        <v>208.5</v>
      </c>
      <c r="N53" s="32">
        <v>150.4</v>
      </c>
      <c r="O53" s="32">
        <v>156.29999999999998</v>
      </c>
      <c r="P53" s="32">
        <v>237.6</v>
      </c>
      <c r="Q53" s="32">
        <v>249.7</v>
      </c>
      <c r="R53" s="32">
        <v>270.10000000000002</v>
      </c>
      <c r="S53" s="32">
        <v>270.10000000000002</v>
      </c>
      <c r="T53" s="32">
        <v>250.5</v>
      </c>
      <c r="U53" s="32">
        <v>251.5</v>
      </c>
      <c r="V53" s="32">
        <v>166.70000000000002</v>
      </c>
      <c r="W53" s="32">
        <v>166.70000000000002</v>
      </c>
      <c r="X53" s="32">
        <v>192.79999999999998</v>
      </c>
      <c r="Y53" s="32">
        <v>211.79999999999998</v>
      </c>
      <c r="Z53" s="32">
        <v>257.2</v>
      </c>
      <c r="AA53" s="32">
        <v>257.2</v>
      </c>
      <c r="AB53" s="32">
        <v>179.2</v>
      </c>
      <c r="AC53" s="32">
        <v>179.2</v>
      </c>
      <c r="AD53" s="32">
        <v>124.2</v>
      </c>
      <c r="AE53" s="32">
        <v>153.1</v>
      </c>
    </row>
    <row r="54" spans="1:31" x14ac:dyDescent="0.25">
      <c r="A54" s="32" t="s">
        <v>218</v>
      </c>
      <c r="B54" s="32">
        <v>259.89999999999998</v>
      </c>
      <c r="C54" s="32">
        <v>274.39999999999998</v>
      </c>
      <c r="D54" s="32">
        <v>176.1</v>
      </c>
      <c r="E54" s="32">
        <v>180</v>
      </c>
      <c r="F54" s="32">
        <v>133.5</v>
      </c>
      <c r="G54" s="32">
        <v>160.80000000000001</v>
      </c>
      <c r="H54" s="32">
        <v>134.69999999999999</v>
      </c>
      <c r="I54" s="32">
        <v>134.69999999999999</v>
      </c>
      <c r="J54" s="32">
        <v>177.8</v>
      </c>
      <c r="K54" s="32">
        <v>180</v>
      </c>
      <c r="L54" s="32">
        <v>192.2</v>
      </c>
      <c r="M54" s="32">
        <v>206.5</v>
      </c>
      <c r="N54" s="32">
        <v>164.29999999999998</v>
      </c>
      <c r="O54" s="32">
        <v>166.2</v>
      </c>
      <c r="P54" s="32">
        <v>237.7</v>
      </c>
      <c r="Q54" s="32">
        <v>237.7</v>
      </c>
      <c r="R54" s="32">
        <v>266.10000000000002</v>
      </c>
      <c r="S54" s="32">
        <v>270.3</v>
      </c>
      <c r="T54" s="32">
        <v>250.20000000000002</v>
      </c>
      <c r="U54" s="32">
        <v>252.3</v>
      </c>
      <c r="V54" s="32">
        <v>166.6</v>
      </c>
      <c r="W54" s="32">
        <v>166.6</v>
      </c>
      <c r="X54" s="32">
        <v>184.4</v>
      </c>
      <c r="Y54" s="32">
        <v>197.1</v>
      </c>
      <c r="Z54" s="32">
        <v>255</v>
      </c>
      <c r="AA54" s="32">
        <v>255</v>
      </c>
      <c r="AB54" s="32">
        <v>174.39999999999998</v>
      </c>
      <c r="AC54" s="32">
        <v>174.39999999999998</v>
      </c>
      <c r="AD54" s="32">
        <v>129.69999999999999</v>
      </c>
      <c r="AE54" s="32">
        <v>139.4</v>
      </c>
    </row>
    <row r="55" spans="1:31" x14ac:dyDescent="0.25">
      <c r="A55" s="32" t="s">
        <v>219</v>
      </c>
      <c r="B55" s="32">
        <v>256.09999999999997</v>
      </c>
      <c r="C55" s="32">
        <v>266.09999999999997</v>
      </c>
      <c r="D55" s="32">
        <v>189.79999999999998</v>
      </c>
      <c r="E55" s="32">
        <v>191.89999999999998</v>
      </c>
      <c r="F55" s="32">
        <v>150.20000000000002</v>
      </c>
      <c r="G55" s="32">
        <v>160.5</v>
      </c>
      <c r="H55" s="32">
        <v>134.69999999999999</v>
      </c>
      <c r="I55" s="32">
        <v>138.5</v>
      </c>
      <c r="J55" s="32">
        <v>177.9</v>
      </c>
      <c r="K55" s="32">
        <v>182.20000000000002</v>
      </c>
      <c r="L55" s="32">
        <v>180.2</v>
      </c>
      <c r="M55" s="32">
        <v>198.5</v>
      </c>
      <c r="N55" s="32">
        <v>138.69999999999999</v>
      </c>
      <c r="O55" s="32">
        <v>168.29999999999998</v>
      </c>
      <c r="P55" s="32">
        <v>239.6</v>
      </c>
      <c r="Q55" s="32">
        <v>241.6</v>
      </c>
      <c r="R55" s="32">
        <v>270.39999999999998</v>
      </c>
      <c r="S55" s="32">
        <v>270.39999999999998</v>
      </c>
      <c r="T55" s="32">
        <v>250.5</v>
      </c>
      <c r="U55" s="32">
        <v>251.60000000000002</v>
      </c>
      <c r="V55" s="32">
        <v>166.70000000000002</v>
      </c>
      <c r="W55" s="32">
        <v>168.4</v>
      </c>
      <c r="X55" s="32">
        <v>192.79999999999998</v>
      </c>
      <c r="Y55" s="32">
        <v>197</v>
      </c>
      <c r="Z55" s="32">
        <v>255.1</v>
      </c>
      <c r="AA55" s="32">
        <v>259.2</v>
      </c>
      <c r="AB55" s="32">
        <v>179.1</v>
      </c>
      <c r="AC55" s="32">
        <v>179.1</v>
      </c>
      <c r="AD55" s="32">
        <v>135.69999999999999</v>
      </c>
      <c r="AE55" s="32">
        <v>135.69999999999999</v>
      </c>
    </row>
    <row r="56" spans="1:31" x14ac:dyDescent="0.25">
      <c r="A56" s="32" t="s">
        <v>220</v>
      </c>
      <c r="B56" s="32">
        <v>262.3</v>
      </c>
      <c r="C56" s="32">
        <v>266.3</v>
      </c>
      <c r="D56" s="32">
        <v>174</v>
      </c>
      <c r="E56" s="32">
        <v>187.89999999999998</v>
      </c>
      <c r="F56" s="32">
        <v>150.10000000000002</v>
      </c>
      <c r="G56" s="32">
        <v>162.9</v>
      </c>
      <c r="H56" s="32">
        <v>134.69999999999999</v>
      </c>
      <c r="I56" s="32">
        <v>136.5</v>
      </c>
      <c r="J56" s="32">
        <v>182</v>
      </c>
      <c r="K56" s="32">
        <v>186.20000000000002</v>
      </c>
      <c r="L56" s="32">
        <v>186</v>
      </c>
      <c r="M56" s="32">
        <v>190.1</v>
      </c>
      <c r="N56" s="32">
        <v>156.1</v>
      </c>
      <c r="O56" s="32">
        <v>162</v>
      </c>
      <c r="P56" s="32">
        <v>238.10000000000002</v>
      </c>
      <c r="Q56" s="32">
        <v>257.7</v>
      </c>
      <c r="R56" s="32">
        <v>269.7</v>
      </c>
      <c r="S56" s="32">
        <v>269.7</v>
      </c>
      <c r="T56" s="32">
        <v>251.5</v>
      </c>
      <c r="U56" s="32">
        <v>252.5</v>
      </c>
      <c r="V56" s="32">
        <v>166.70000000000002</v>
      </c>
      <c r="W56" s="32">
        <v>168.5</v>
      </c>
      <c r="X56" s="32">
        <v>201.3</v>
      </c>
      <c r="Y56" s="32">
        <v>266.60000000000002</v>
      </c>
      <c r="Z56" s="32">
        <v>256.89999999999998</v>
      </c>
      <c r="AA56" s="32">
        <v>263.10000000000002</v>
      </c>
      <c r="AB56" s="32">
        <v>173.89999999999998</v>
      </c>
      <c r="AC56" s="32">
        <v>179</v>
      </c>
      <c r="AD56" s="32">
        <v>135.69999999999999</v>
      </c>
      <c r="AE56" s="32">
        <v>145.4</v>
      </c>
    </row>
    <row r="57" spans="1:31" x14ac:dyDescent="0.25">
      <c r="A57" s="32" t="s">
        <v>221</v>
      </c>
      <c r="B57" s="32">
        <v>287.2</v>
      </c>
      <c r="C57" s="32">
        <v>297.59999999999997</v>
      </c>
      <c r="D57" s="32">
        <v>172</v>
      </c>
      <c r="E57" s="32">
        <v>178</v>
      </c>
      <c r="F57" s="32">
        <v>165.10000000000002</v>
      </c>
      <c r="G57" s="32">
        <v>169.20000000000002</v>
      </c>
      <c r="H57" s="32">
        <v>134.69999999999999</v>
      </c>
      <c r="I57" s="32">
        <v>134.69999999999999</v>
      </c>
      <c r="J57" s="32">
        <v>162.9</v>
      </c>
      <c r="K57" s="32">
        <v>167.10000000000002</v>
      </c>
      <c r="L57" s="32">
        <v>186.1</v>
      </c>
      <c r="M57" s="32">
        <v>205.79999999999998</v>
      </c>
      <c r="N57" s="32">
        <v>146.39999999999998</v>
      </c>
      <c r="O57" s="32">
        <v>184.2</v>
      </c>
      <c r="P57" s="32">
        <v>237.4</v>
      </c>
      <c r="Q57" s="32">
        <v>241.3</v>
      </c>
      <c r="R57" s="32">
        <v>270.3</v>
      </c>
      <c r="S57" s="32">
        <v>270.3</v>
      </c>
      <c r="T57" s="32">
        <v>250.5</v>
      </c>
      <c r="U57" s="32">
        <v>250.5</v>
      </c>
      <c r="V57" s="32">
        <v>166.70000000000002</v>
      </c>
      <c r="W57" s="32">
        <v>166.70000000000002</v>
      </c>
      <c r="X57" s="32">
        <v>192.7</v>
      </c>
      <c r="Y57" s="32">
        <v>226.4</v>
      </c>
      <c r="Z57" s="32">
        <v>246.6</v>
      </c>
      <c r="AA57" s="32">
        <v>248.9</v>
      </c>
      <c r="AB57" s="32">
        <v>174.1</v>
      </c>
      <c r="AC57" s="32">
        <v>174.1</v>
      </c>
      <c r="AD57" s="32">
        <v>135.9</v>
      </c>
      <c r="AE57" s="32">
        <v>135.9</v>
      </c>
    </row>
    <row r="58" spans="1:31" x14ac:dyDescent="0.25">
      <c r="A58" s="32" t="s">
        <v>222</v>
      </c>
      <c r="B58" s="32">
        <v>249.7</v>
      </c>
      <c r="C58" s="32">
        <v>268.3</v>
      </c>
      <c r="D58" s="32">
        <v>176</v>
      </c>
      <c r="E58" s="32">
        <v>176</v>
      </c>
      <c r="F58" s="32">
        <v>160.70000000000002</v>
      </c>
      <c r="G58" s="32">
        <v>167.20000000000002</v>
      </c>
      <c r="H58" s="32">
        <v>134.69999999999999</v>
      </c>
      <c r="I58" s="32">
        <v>134.69999999999999</v>
      </c>
      <c r="J58" s="32">
        <v>167.20000000000002</v>
      </c>
      <c r="K58" s="32">
        <v>174.60000000000002</v>
      </c>
      <c r="L58" s="32">
        <v>225</v>
      </c>
      <c r="M58" s="32">
        <v>229</v>
      </c>
      <c r="N58" s="32">
        <v>164.1</v>
      </c>
      <c r="O58" s="32">
        <v>168.29999999999998</v>
      </c>
      <c r="P58" s="32">
        <v>237.6</v>
      </c>
      <c r="Q58" s="32">
        <v>247.3</v>
      </c>
      <c r="R58" s="32">
        <v>261.8</v>
      </c>
      <c r="S58" s="32">
        <v>270.39999999999998</v>
      </c>
      <c r="T58" s="32">
        <v>251.5</v>
      </c>
      <c r="U58" s="32">
        <v>251.5</v>
      </c>
      <c r="V58" s="32">
        <v>166.70000000000002</v>
      </c>
      <c r="W58" s="32">
        <v>166.70000000000002</v>
      </c>
      <c r="X58" s="32">
        <v>197</v>
      </c>
      <c r="Y58" s="32">
        <v>203.29999999999998</v>
      </c>
      <c r="Z58" s="32">
        <v>257.10000000000002</v>
      </c>
      <c r="AA58" s="32">
        <v>257.10000000000002</v>
      </c>
      <c r="AB58" s="32">
        <v>174.2</v>
      </c>
      <c r="AC58" s="32">
        <v>179.2</v>
      </c>
      <c r="AD58" s="32">
        <v>121.9</v>
      </c>
      <c r="AE58" s="32">
        <v>135.80000000000001</v>
      </c>
    </row>
    <row r="59" spans="1:31" x14ac:dyDescent="0.25">
      <c r="A59" s="32" t="s">
        <v>123</v>
      </c>
      <c r="B59" s="32">
        <v>261</v>
      </c>
      <c r="C59" s="32">
        <v>263</v>
      </c>
      <c r="D59" s="32">
        <v>174</v>
      </c>
      <c r="E59" s="32">
        <v>176</v>
      </c>
      <c r="F59" s="32">
        <v>160.80000000000001</v>
      </c>
      <c r="G59" s="32">
        <v>164.70000000000002</v>
      </c>
      <c r="H59" s="32">
        <v>134.5</v>
      </c>
      <c r="I59" s="32">
        <v>134.5</v>
      </c>
      <c r="J59" s="32">
        <v>167.5</v>
      </c>
      <c r="K59" s="32">
        <v>178.1</v>
      </c>
      <c r="L59" s="32">
        <v>184.4</v>
      </c>
      <c r="M59" s="32">
        <v>188.6</v>
      </c>
      <c r="N59" s="32">
        <v>152.4</v>
      </c>
      <c r="O59" s="32">
        <v>170</v>
      </c>
      <c r="P59" s="32">
        <v>237.6</v>
      </c>
      <c r="Q59" s="32">
        <v>237.6</v>
      </c>
      <c r="R59" s="32">
        <v>266</v>
      </c>
      <c r="S59" s="32">
        <v>270</v>
      </c>
      <c r="T59" s="32">
        <v>250.5</v>
      </c>
      <c r="U59" s="32">
        <v>251.5</v>
      </c>
      <c r="V59" s="32">
        <v>166.60000000000002</v>
      </c>
      <c r="W59" s="32">
        <v>166.60000000000002</v>
      </c>
      <c r="X59" s="32">
        <v>184.3</v>
      </c>
      <c r="Y59" s="32">
        <v>199.70000000000002</v>
      </c>
      <c r="Z59" s="32">
        <v>257</v>
      </c>
      <c r="AA59" s="32">
        <v>257</v>
      </c>
      <c r="AB59" s="32">
        <v>161.9</v>
      </c>
      <c r="AC59" s="32">
        <v>174.29999999999998</v>
      </c>
      <c r="AD59" s="32">
        <v>130.10000000000002</v>
      </c>
      <c r="AE59" s="32">
        <v>135.80000000000001</v>
      </c>
    </row>
    <row r="60" spans="1:31" x14ac:dyDescent="0.25">
      <c r="A60" s="32" t="s">
        <v>223</v>
      </c>
      <c r="B60" s="32">
        <v>249.6</v>
      </c>
      <c r="C60" s="32">
        <v>251.8</v>
      </c>
      <c r="D60" s="32">
        <v>174.4</v>
      </c>
      <c r="E60" s="32">
        <v>184.3</v>
      </c>
      <c r="F60" s="32">
        <v>156.5</v>
      </c>
      <c r="G60" s="32">
        <v>162.80000000000001</v>
      </c>
      <c r="H60" s="32">
        <v>134.69999999999999</v>
      </c>
      <c r="I60" s="32">
        <v>134.69999999999999</v>
      </c>
      <c r="J60" s="32">
        <v>163.1</v>
      </c>
      <c r="K60" s="32">
        <v>165.3</v>
      </c>
      <c r="L60" s="32">
        <v>171.9</v>
      </c>
      <c r="M60" s="32">
        <v>192.1</v>
      </c>
      <c r="N60" s="32">
        <v>168.29999999999998</v>
      </c>
      <c r="O60" s="32">
        <v>168.29999999999998</v>
      </c>
      <c r="P60" s="32">
        <v>237.8</v>
      </c>
      <c r="Q60" s="32">
        <v>247.8</v>
      </c>
      <c r="R60" s="32">
        <v>270</v>
      </c>
      <c r="S60" s="32">
        <v>274.2</v>
      </c>
      <c r="T60" s="32">
        <v>250.4</v>
      </c>
      <c r="U60" s="32">
        <v>251.4</v>
      </c>
      <c r="V60" s="32">
        <v>166.70000000000002</v>
      </c>
      <c r="W60" s="32">
        <v>166.70000000000002</v>
      </c>
      <c r="X60" s="32">
        <v>190.6</v>
      </c>
      <c r="Y60" s="32">
        <v>192.9</v>
      </c>
      <c r="Z60" s="32">
        <v>255.3</v>
      </c>
      <c r="AA60" s="32">
        <v>255.3</v>
      </c>
      <c r="AB60" s="32">
        <v>179.2</v>
      </c>
      <c r="AC60" s="32">
        <v>179.2</v>
      </c>
      <c r="AD60" s="32">
        <v>120.3</v>
      </c>
      <c r="AE60" s="32">
        <v>133.6</v>
      </c>
    </row>
    <row r="61" spans="1:31" x14ac:dyDescent="0.25">
      <c r="A61" s="32" t="s">
        <v>183</v>
      </c>
      <c r="B61" s="32">
        <v>276.89999999999998</v>
      </c>
      <c r="C61" s="32">
        <v>276.89999999999998</v>
      </c>
      <c r="D61" s="32">
        <v>176.5</v>
      </c>
      <c r="E61" s="32">
        <v>178.3</v>
      </c>
      <c r="F61" s="32">
        <v>161.1</v>
      </c>
      <c r="G61" s="32">
        <v>161.1</v>
      </c>
      <c r="H61" s="32">
        <v>134.70000000000002</v>
      </c>
      <c r="I61" s="32">
        <v>134.70000000000002</v>
      </c>
      <c r="J61" s="32">
        <v>161.1</v>
      </c>
      <c r="K61" s="32">
        <v>167.4</v>
      </c>
      <c r="L61" s="32">
        <v>179.9</v>
      </c>
      <c r="M61" s="32">
        <v>190</v>
      </c>
      <c r="N61" s="32">
        <v>153.5</v>
      </c>
      <c r="O61" s="32">
        <v>162.30000000000001</v>
      </c>
      <c r="P61" s="32">
        <v>238</v>
      </c>
      <c r="Q61" s="32">
        <v>241.70000000000002</v>
      </c>
      <c r="R61" s="32">
        <v>270</v>
      </c>
      <c r="S61" s="32">
        <v>270</v>
      </c>
      <c r="T61" s="32">
        <v>246.4</v>
      </c>
      <c r="U61" s="32">
        <v>250.5</v>
      </c>
      <c r="V61" s="32">
        <v>166.60000000000002</v>
      </c>
      <c r="W61" s="32">
        <v>166.60000000000002</v>
      </c>
      <c r="X61" s="32">
        <v>192.9</v>
      </c>
      <c r="Y61" s="32">
        <v>201.29999999999998</v>
      </c>
      <c r="Z61" s="32">
        <v>257.5</v>
      </c>
      <c r="AA61" s="32">
        <v>257.5</v>
      </c>
      <c r="AB61" s="32">
        <v>179.29999999999998</v>
      </c>
      <c r="AC61" s="32">
        <v>179.29999999999998</v>
      </c>
      <c r="AD61" s="32">
        <v>117.8</v>
      </c>
      <c r="AE61" s="32">
        <v>139.69999999999999</v>
      </c>
    </row>
    <row r="62" spans="1:31" x14ac:dyDescent="0.25">
      <c r="A62" s="32" t="s">
        <v>184</v>
      </c>
      <c r="B62" s="32">
        <v>274.60000000000002</v>
      </c>
      <c r="C62" s="32">
        <v>278.8</v>
      </c>
      <c r="D62" s="32">
        <v>188.20000000000002</v>
      </c>
      <c r="E62" s="32">
        <v>190.20000000000002</v>
      </c>
      <c r="F62" s="32">
        <v>148.19999999999999</v>
      </c>
      <c r="G62" s="32">
        <v>165.3</v>
      </c>
      <c r="H62" s="32">
        <v>134.79999999999998</v>
      </c>
      <c r="I62" s="32">
        <v>134.79999999999998</v>
      </c>
      <c r="J62" s="32">
        <v>160.9</v>
      </c>
      <c r="K62" s="32">
        <v>180</v>
      </c>
      <c r="L62" s="32">
        <v>185.9</v>
      </c>
      <c r="M62" s="32">
        <v>192</v>
      </c>
      <c r="N62" s="32">
        <v>166.20000000000002</v>
      </c>
      <c r="O62" s="32">
        <v>170</v>
      </c>
      <c r="P62" s="32">
        <v>248.2</v>
      </c>
      <c r="Q62" s="32">
        <v>254</v>
      </c>
      <c r="R62" s="32">
        <v>270.39999999999998</v>
      </c>
      <c r="S62" s="32">
        <v>270.39999999999998</v>
      </c>
      <c r="T62" s="32">
        <v>252.5</v>
      </c>
      <c r="U62" s="32">
        <v>252.5</v>
      </c>
      <c r="V62" s="32">
        <v>166.8</v>
      </c>
      <c r="W62" s="32">
        <v>166.8</v>
      </c>
      <c r="X62" s="32">
        <v>178.29999999999998</v>
      </c>
      <c r="Y62" s="32">
        <v>178.29999999999998</v>
      </c>
      <c r="Z62" s="32">
        <v>248.8</v>
      </c>
      <c r="AA62" s="32">
        <v>255</v>
      </c>
      <c r="AB62" s="32">
        <v>174.39999999999998</v>
      </c>
      <c r="AC62" s="32">
        <v>179.5</v>
      </c>
      <c r="AD62" s="32">
        <v>121.9</v>
      </c>
      <c r="AE62" s="32">
        <v>133.9</v>
      </c>
    </row>
    <row r="63" spans="1:31" x14ac:dyDescent="0.25">
      <c r="A63" s="32" t="s">
        <v>185</v>
      </c>
      <c r="B63" s="32">
        <v>261.10000000000002</v>
      </c>
      <c r="C63" s="32">
        <v>278.90000000000003</v>
      </c>
      <c r="D63" s="32">
        <v>176.3</v>
      </c>
      <c r="E63" s="32">
        <v>178.20000000000002</v>
      </c>
      <c r="F63" s="32">
        <v>148.30000000000001</v>
      </c>
      <c r="G63" s="32">
        <v>156.9</v>
      </c>
      <c r="H63" s="32">
        <v>134.79999999999998</v>
      </c>
      <c r="I63" s="32">
        <v>134.79999999999998</v>
      </c>
      <c r="J63" s="32">
        <v>171.4</v>
      </c>
      <c r="K63" s="32">
        <v>173.60000000000002</v>
      </c>
      <c r="L63" s="32">
        <v>185.9</v>
      </c>
      <c r="M63" s="32">
        <v>185.9</v>
      </c>
      <c r="N63" s="32">
        <v>166.1</v>
      </c>
      <c r="O63" s="32">
        <v>170.20000000000002</v>
      </c>
      <c r="P63" s="32">
        <v>250.2</v>
      </c>
      <c r="Q63" s="32">
        <v>261.59999999999997</v>
      </c>
      <c r="R63" s="32">
        <v>270.3</v>
      </c>
      <c r="S63" s="32">
        <v>270.3</v>
      </c>
      <c r="T63" s="32">
        <v>250.60000000000002</v>
      </c>
      <c r="U63" s="32">
        <v>252.60000000000002</v>
      </c>
      <c r="V63" s="32">
        <v>166.70000000000002</v>
      </c>
      <c r="W63" s="32">
        <v>166.70000000000002</v>
      </c>
      <c r="X63" s="32">
        <v>197.29999999999998</v>
      </c>
      <c r="Y63" s="32">
        <v>201.6</v>
      </c>
      <c r="Z63" s="32">
        <v>255</v>
      </c>
      <c r="AA63" s="32">
        <v>255</v>
      </c>
      <c r="AB63" s="32">
        <v>174.5</v>
      </c>
      <c r="AC63" s="32">
        <v>174.5</v>
      </c>
      <c r="AD63" s="32">
        <v>138.19999999999999</v>
      </c>
      <c r="AE63" s="32">
        <v>140.1</v>
      </c>
    </row>
    <row r="64" spans="1:31" x14ac:dyDescent="0.25">
      <c r="A64" s="32" t="s">
        <v>186</v>
      </c>
      <c r="B64" s="32">
        <v>253.9</v>
      </c>
      <c r="C64" s="32">
        <v>316.60000000000002</v>
      </c>
      <c r="D64" s="32">
        <v>174.4</v>
      </c>
      <c r="E64" s="32">
        <v>178.4</v>
      </c>
      <c r="F64" s="32">
        <v>155.20000000000002</v>
      </c>
      <c r="G64" s="32">
        <v>178.60000000000002</v>
      </c>
      <c r="H64" s="32">
        <v>134.79999999999998</v>
      </c>
      <c r="I64" s="32">
        <v>136.6</v>
      </c>
      <c r="J64" s="32">
        <v>154.70000000000002</v>
      </c>
      <c r="K64" s="32">
        <v>180.10000000000002</v>
      </c>
      <c r="L64" s="32">
        <v>185.9</v>
      </c>
      <c r="M64" s="32">
        <v>189.9</v>
      </c>
      <c r="N64" s="32">
        <v>156.30000000000001</v>
      </c>
      <c r="O64" s="32">
        <v>164.20000000000002</v>
      </c>
      <c r="P64" s="32">
        <v>250.1</v>
      </c>
      <c r="Q64" s="32">
        <v>252.1</v>
      </c>
      <c r="R64" s="32">
        <v>270</v>
      </c>
      <c r="S64" s="32">
        <v>270</v>
      </c>
      <c r="T64" s="32">
        <v>250.4</v>
      </c>
      <c r="U64" s="32">
        <v>251.5</v>
      </c>
      <c r="V64" s="32">
        <v>168.5</v>
      </c>
      <c r="W64" s="32">
        <v>168.5</v>
      </c>
      <c r="X64" s="32">
        <v>193</v>
      </c>
      <c r="Y64" s="32">
        <v>193</v>
      </c>
      <c r="Z64" s="32">
        <v>240.3</v>
      </c>
      <c r="AA64" s="32">
        <v>257.09999999999997</v>
      </c>
      <c r="AB64" s="32">
        <v>174.39999999999998</v>
      </c>
      <c r="AC64" s="32">
        <v>179.6</v>
      </c>
      <c r="AD64" s="32">
        <v>118.3</v>
      </c>
      <c r="AE64" s="32">
        <v>126.4</v>
      </c>
    </row>
    <row r="65" spans="1:31" x14ac:dyDescent="0.25">
      <c r="A65" s="32" t="s">
        <v>205</v>
      </c>
      <c r="B65" s="32">
        <v>272.5</v>
      </c>
      <c r="C65" s="32">
        <v>291.5</v>
      </c>
      <c r="D65" s="32">
        <v>176.5</v>
      </c>
      <c r="E65" s="32">
        <v>176.5</v>
      </c>
      <c r="F65" s="32">
        <v>144.6</v>
      </c>
      <c r="G65" s="32">
        <v>159.5</v>
      </c>
      <c r="H65" s="32">
        <v>134.79999999999998</v>
      </c>
      <c r="I65" s="32">
        <v>134.79999999999998</v>
      </c>
      <c r="J65" s="32">
        <v>154.80000000000001</v>
      </c>
      <c r="K65" s="32">
        <v>171.8</v>
      </c>
      <c r="L65" s="32">
        <v>167.89999999999998</v>
      </c>
      <c r="M65" s="32">
        <v>172.1</v>
      </c>
      <c r="N65" s="32">
        <v>158.30000000000001</v>
      </c>
      <c r="O65" s="32">
        <v>166</v>
      </c>
      <c r="P65" s="32">
        <v>241.79999999999998</v>
      </c>
      <c r="Q65" s="32">
        <v>253.5</v>
      </c>
      <c r="R65" s="32">
        <v>270.2</v>
      </c>
      <c r="S65" s="32">
        <v>270.2</v>
      </c>
      <c r="T65" s="32">
        <v>251.29999999999998</v>
      </c>
      <c r="U65" s="32">
        <v>251.29999999999998</v>
      </c>
      <c r="V65" s="32">
        <v>166.70000000000002</v>
      </c>
      <c r="W65" s="32">
        <v>166.70000000000002</v>
      </c>
      <c r="X65" s="32">
        <v>184.60000000000002</v>
      </c>
      <c r="Y65" s="32">
        <v>193.10000000000002</v>
      </c>
      <c r="Z65" s="32">
        <v>257.60000000000002</v>
      </c>
      <c r="AA65" s="32">
        <v>259.60000000000002</v>
      </c>
      <c r="AB65" s="32">
        <v>174.6</v>
      </c>
      <c r="AC65" s="32">
        <v>174.6</v>
      </c>
      <c r="AD65" s="32">
        <v>133.69999999999999</v>
      </c>
      <c r="AE65" s="32">
        <v>139.5</v>
      </c>
    </row>
    <row r="66" spans="1:31" x14ac:dyDescent="0.25">
      <c r="A66" s="32" t="s">
        <v>187</v>
      </c>
      <c r="B66" s="32">
        <v>266.39999999999998</v>
      </c>
      <c r="C66" s="32">
        <v>266.39999999999998</v>
      </c>
      <c r="D66" s="32">
        <v>174.4</v>
      </c>
      <c r="E66" s="32">
        <v>176.4</v>
      </c>
      <c r="F66" s="32">
        <v>161</v>
      </c>
      <c r="G66" s="32">
        <v>161</v>
      </c>
      <c r="H66" s="32">
        <v>136.79999999999998</v>
      </c>
      <c r="I66" s="32">
        <v>136.79999999999998</v>
      </c>
      <c r="J66" s="32">
        <v>169.5</v>
      </c>
      <c r="K66" s="32">
        <v>175.8</v>
      </c>
      <c r="L66" s="32">
        <v>192</v>
      </c>
      <c r="M66" s="32">
        <v>192</v>
      </c>
      <c r="N66" s="32">
        <v>130.69999999999999</v>
      </c>
      <c r="O66" s="32">
        <v>166.20000000000002</v>
      </c>
      <c r="P66" s="32">
        <v>238.29999999999998</v>
      </c>
      <c r="Q66" s="32">
        <v>254</v>
      </c>
      <c r="R66" s="32">
        <v>270.39999999999998</v>
      </c>
      <c r="S66" s="32">
        <v>274.29999999999995</v>
      </c>
      <c r="T66" s="32">
        <v>250.60000000000002</v>
      </c>
      <c r="U66" s="32">
        <v>251.60000000000002</v>
      </c>
      <c r="V66" s="32">
        <v>166.70000000000002</v>
      </c>
      <c r="W66" s="32">
        <v>166.70000000000002</v>
      </c>
      <c r="X66" s="32">
        <v>186.7</v>
      </c>
      <c r="Y66" s="32">
        <v>193.1</v>
      </c>
      <c r="Z66" s="32">
        <v>255.1</v>
      </c>
      <c r="AA66" s="32">
        <v>255.1</v>
      </c>
      <c r="AB66" s="32">
        <v>174.5</v>
      </c>
      <c r="AC66" s="32">
        <v>174.5</v>
      </c>
      <c r="AD66" s="32">
        <v>121.9</v>
      </c>
      <c r="AE66" s="32">
        <v>139.6</v>
      </c>
    </row>
    <row r="67" spans="1:31" x14ac:dyDescent="0.25">
      <c r="A67" s="32" t="s">
        <v>149</v>
      </c>
      <c r="B67" s="32">
        <v>270.5</v>
      </c>
      <c r="C67" s="32">
        <v>270.5</v>
      </c>
      <c r="D67" s="32">
        <v>177.8</v>
      </c>
      <c r="E67" s="32">
        <v>191.5</v>
      </c>
      <c r="F67" s="32">
        <v>155.20000000000002</v>
      </c>
      <c r="G67" s="32">
        <v>170.20000000000002</v>
      </c>
      <c r="H67" s="32">
        <v>134.5</v>
      </c>
      <c r="I67" s="32">
        <v>136.6</v>
      </c>
      <c r="J67" s="32">
        <v>167.5</v>
      </c>
      <c r="K67" s="32">
        <v>171.6</v>
      </c>
      <c r="L67" s="32">
        <v>183.6</v>
      </c>
      <c r="M67" s="32">
        <v>220.9</v>
      </c>
      <c r="N67" s="32">
        <v>162.4</v>
      </c>
      <c r="O67" s="32">
        <v>168.29999999999998</v>
      </c>
      <c r="P67" s="32" t="s">
        <v>240</v>
      </c>
      <c r="Q67" s="32" t="s">
        <v>481</v>
      </c>
      <c r="R67" s="32">
        <v>270.2</v>
      </c>
      <c r="S67" s="32">
        <v>270.2</v>
      </c>
      <c r="T67" s="32">
        <v>250.5</v>
      </c>
      <c r="U67" s="32">
        <v>251.5</v>
      </c>
      <c r="V67" s="32">
        <v>168.6</v>
      </c>
      <c r="W67" s="32">
        <v>168.6</v>
      </c>
      <c r="X67" s="32">
        <v>179.39999999999998</v>
      </c>
      <c r="Y67" s="32">
        <v>200.39999999999998</v>
      </c>
      <c r="Z67" s="32">
        <v>257.2</v>
      </c>
      <c r="AA67" s="32">
        <v>262.89999999999998</v>
      </c>
      <c r="AB67" s="32">
        <v>179.29999999999998</v>
      </c>
      <c r="AC67" s="32">
        <v>179.29999999999998</v>
      </c>
      <c r="AD67" s="32">
        <v>112.7</v>
      </c>
      <c r="AE67" s="32">
        <v>145.5</v>
      </c>
    </row>
    <row r="68" spans="1:31" x14ac:dyDescent="0.25">
      <c r="A68" s="32" t="s">
        <v>150</v>
      </c>
      <c r="B68" s="32">
        <v>259.79999999999995</v>
      </c>
      <c r="C68" s="32">
        <v>262</v>
      </c>
      <c r="D68" s="32">
        <v>173.8</v>
      </c>
      <c r="E68" s="32">
        <v>173.8</v>
      </c>
      <c r="F68" s="32">
        <v>149.89999999999998</v>
      </c>
      <c r="G68" s="32">
        <v>162.39999999999998</v>
      </c>
      <c r="H68" s="32">
        <v>134.6</v>
      </c>
      <c r="I68" s="32">
        <v>134.6</v>
      </c>
      <c r="J68" s="32">
        <v>169.5</v>
      </c>
      <c r="K68" s="32">
        <v>171.70000000000002</v>
      </c>
      <c r="L68" s="32">
        <v>183.6</v>
      </c>
      <c r="M68" s="32">
        <v>193.3</v>
      </c>
      <c r="N68" s="32">
        <v>158.29999999999998</v>
      </c>
      <c r="O68" s="32">
        <v>166.4</v>
      </c>
      <c r="P68" s="32">
        <v>252.5</v>
      </c>
      <c r="Q68" s="32">
        <v>254.5</v>
      </c>
      <c r="R68" s="32">
        <v>270.2</v>
      </c>
      <c r="S68" s="32">
        <v>270.2</v>
      </c>
      <c r="T68" s="32">
        <v>251.5</v>
      </c>
      <c r="U68" s="32">
        <v>251.5</v>
      </c>
      <c r="V68" s="32">
        <v>166.8</v>
      </c>
      <c r="W68" s="32">
        <v>166.8</v>
      </c>
      <c r="X68" s="32">
        <v>188.60000000000002</v>
      </c>
      <c r="Y68" s="32">
        <v>216.10000000000002</v>
      </c>
      <c r="Z68" s="32">
        <v>255.3</v>
      </c>
      <c r="AA68" s="32">
        <v>261</v>
      </c>
      <c r="AB68" s="32">
        <v>174.29999999999998</v>
      </c>
      <c r="AC68" s="32">
        <v>174.29999999999998</v>
      </c>
      <c r="AD68" s="32">
        <v>116.7</v>
      </c>
      <c r="AE68" s="32">
        <v>120.6</v>
      </c>
    </row>
    <row r="69" spans="1:31" x14ac:dyDescent="0.25">
      <c r="A69" s="32" t="s">
        <v>151</v>
      </c>
      <c r="B69" s="32">
        <v>251.6</v>
      </c>
      <c r="C69" s="32">
        <v>251.6</v>
      </c>
      <c r="D69" s="32">
        <v>174.8</v>
      </c>
      <c r="E69" s="32">
        <v>176.8</v>
      </c>
      <c r="F69" s="32">
        <v>158.20000000000002</v>
      </c>
      <c r="G69" s="32">
        <v>158.20000000000002</v>
      </c>
      <c r="H69" s="32">
        <v>134.5</v>
      </c>
      <c r="I69" s="32">
        <v>134.5</v>
      </c>
      <c r="J69" s="32">
        <v>173.8</v>
      </c>
      <c r="K69" s="32">
        <v>173.8</v>
      </c>
      <c r="L69" s="32">
        <v>172.4</v>
      </c>
      <c r="M69" s="32">
        <v>184.6</v>
      </c>
      <c r="N69" s="32">
        <v>166.1</v>
      </c>
      <c r="O69" s="32">
        <v>166.1</v>
      </c>
      <c r="P69" s="32">
        <v>237.4</v>
      </c>
      <c r="Q69" s="32">
        <v>252.3</v>
      </c>
      <c r="R69" s="32">
        <v>270.3</v>
      </c>
      <c r="S69" s="32">
        <v>270.3</v>
      </c>
      <c r="T69" s="32">
        <v>251.60000000000002</v>
      </c>
      <c r="U69" s="32">
        <v>253.70000000000002</v>
      </c>
      <c r="V69" s="32">
        <v>166.70000000000002</v>
      </c>
      <c r="W69" s="32">
        <v>166.70000000000002</v>
      </c>
      <c r="X69" s="32">
        <v>197.29999999999998</v>
      </c>
      <c r="Y69" s="32">
        <v>224.79999999999998</v>
      </c>
      <c r="Z69" s="32">
        <v>251.39999999999998</v>
      </c>
      <c r="AA69" s="32">
        <v>257.5</v>
      </c>
      <c r="AB69" s="32">
        <v>174.2</v>
      </c>
      <c r="AC69" s="32">
        <v>174.2</v>
      </c>
      <c r="AD69" s="32">
        <v>123.7</v>
      </c>
      <c r="AE69" s="32">
        <v>125.7</v>
      </c>
    </row>
    <row r="70" spans="1:31" x14ac:dyDescent="0.25">
      <c r="A70" s="32" t="s">
        <v>152</v>
      </c>
      <c r="B70" s="32">
        <v>257.89999999999998</v>
      </c>
      <c r="C70" s="32">
        <v>257.89999999999998</v>
      </c>
      <c r="D70" s="32">
        <v>179.70000000000002</v>
      </c>
      <c r="E70" s="32">
        <v>203.10000000000002</v>
      </c>
      <c r="F70" s="32">
        <v>166.79999999999998</v>
      </c>
      <c r="G70" s="32">
        <v>166.79999999999998</v>
      </c>
      <c r="H70" s="32">
        <v>134.6</v>
      </c>
      <c r="I70" s="32">
        <v>134.6</v>
      </c>
      <c r="J70" s="32">
        <v>169.6</v>
      </c>
      <c r="K70" s="32">
        <v>171.8</v>
      </c>
      <c r="L70" s="32">
        <v>191.5</v>
      </c>
      <c r="M70" s="32">
        <v>191.5</v>
      </c>
      <c r="N70" s="32">
        <v>166.5</v>
      </c>
      <c r="O70" s="32">
        <v>182.1</v>
      </c>
      <c r="P70" s="32">
        <v>237.7</v>
      </c>
      <c r="Q70" s="32">
        <v>237.7</v>
      </c>
      <c r="R70" s="32">
        <v>270.2</v>
      </c>
      <c r="S70" s="32">
        <v>270.2</v>
      </c>
      <c r="T70" s="32">
        <v>250.4</v>
      </c>
      <c r="U70" s="32">
        <v>251.60000000000002</v>
      </c>
      <c r="V70" s="32">
        <v>166.8</v>
      </c>
      <c r="W70" s="32">
        <v>166.8</v>
      </c>
      <c r="X70" s="32">
        <v>192.1</v>
      </c>
      <c r="Y70" s="32">
        <v>196.2</v>
      </c>
      <c r="Z70" s="32">
        <v>255.4</v>
      </c>
      <c r="AA70" s="32">
        <v>259.2</v>
      </c>
      <c r="AB70" s="32">
        <v>174.39999999999998</v>
      </c>
      <c r="AC70" s="32">
        <v>179.5</v>
      </c>
      <c r="AD70" s="32">
        <v>130.1</v>
      </c>
      <c r="AE70" s="32">
        <v>137.69999999999999</v>
      </c>
    </row>
    <row r="71" spans="1:31" x14ac:dyDescent="0.25">
      <c r="A71" s="32" t="s">
        <v>153</v>
      </c>
      <c r="B71" s="32">
        <v>272</v>
      </c>
      <c r="C71" s="32">
        <v>272</v>
      </c>
      <c r="D71" s="32">
        <v>194.5</v>
      </c>
      <c r="E71" s="32">
        <v>194.5</v>
      </c>
      <c r="F71" s="32">
        <v>150.9</v>
      </c>
      <c r="G71" s="32">
        <v>154.80000000000001</v>
      </c>
      <c r="H71" s="32">
        <v>134.5</v>
      </c>
      <c r="I71" s="32">
        <v>134.5</v>
      </c>
      <c r="J71" s="32">
        <v>161.1</v>
      </c>
      <c r="K71" s="32">
        <v>165.3</v>
      </c>
      <c r="L71" s="32">
        <v>192.3</v>
      </c>
      <c r="M71" s="32">
        <v>211.9</v>
      </c>
      <c r="N71" s="32">
        <v>146.80000000000001</v>
      </c>
      <c r="O71" s="32">
        <v>166.3</v>
      </c>
      <c r="P71" s="32">
        <v>237.5</v>
      </c>
      <c r="Q71" s="32">
        <v>241.5</v>
      </c>
      <c r="R71" s="32">
        <v>270</v>
      </c>
      <c r="S71" s="32">
        <v>270</v>
      </c>
      <c r="T71" s="32">
        <v>251.39999999999998</v>
      </c>
      <c r="U71" s="32">
        <v>252.6</v>
      </c>
      <c r="V71" s="32">
        <v>166.8</v>
      </c>
      <c r="W71" s="32">
        <v>166.8</v>
      </c>
      <c r="X71" s="32">
        <v>199.5</v>
      </c>
      <c r="Y71" s="32">
        <v>203.7</v>
      </c>
      <c r="Z71" s="32">
        <v>257.40000000000003</v>
      </c>
      <c r="AA71" s="32">
        <v>259.3</v>
      </c>
      <c r="AB71" s="32">
        <v>174.39999999999998</v>
      </c>
      <c r="AC71" s="32">
        <v>179.2</v>
      </c>
      <c r="AD71" s="32">
        <v>118.6</v>
      </c>
      <c r="AE71" s="32">
        <v>131.9</v>
      </c>
    </row>
    <row r="72" spans="1:31" x14ac:dyDescent="0.25">
      <c r="A72" s="32" t="s">
        <v>154</v>
      </c>
      <c r="B72" s="32">
        <v>262</v>
      </c>
      <c r="C72" s="32">
        <v>299.89999999999998</v>
      </c>
      <c r="D72" s="32">
        <v>174.9</v>
      </c>
      <c r="E72" s="32">
        <v>176.8</v>
      </c>
      <c r="F72" s="32">
        <v>152.9</v>
      </c>
      <c r="G72" s="32">
        <v>156.9</v>
      </c>
      <c r="H72" s="32">
        <v>134.5</v>
      </c>
      <c r="I72" s="32">
        <v>134.5</v>
      </c>
      <c r="J72" s="32">
        <v>156.80000000000001</v>
      </c>
      <c r="K72" s="32">
        <v>156.80000000000001</v>
      </c>
      <c r="L72" s="32">
        <v>176.3</v>
      </c>
      <c r="M72" s="32">
        <v>176.3</v>
      </c>
      <c r="N72" s="32">
        <v>164.6</v>
      </c>
      <c r="O72" s="32">
        <v>166.70000000000002</v>
      </c>
      <c r="P72" s="32">
        <v>248.20000000000002</v>
      </c>
      <c r="Q72" s="32">
        <v>250.3</v>
      </c>
      <c r="R72" s="32">
        <v>270</v>
      </c>
      <c r="S72" s="32">
        <v>270</v>
      </c>
      <c r="T72" s="32">
        <v>250.39999999999998</v>
      </c>
      <c r="U72" s="32">
        <v>250.39999999999998</v>
      </c>
      <c r="V72" s="32">
        <v>166.70000000000002</v>
      </c>
      <c r="W72" s="32">
        <v>166.70000000000002</v>
      </c>
      <c r="X72" s="32">
        <v>191</v>
      </c>
      <c r="Y72" s="32">
        <v>216.39999999999998</v>
      </c>
      <c r="Z72" s="32">
        <v>255.4</v>
      </c>
      <c r="AA72" s="32">
        <v>255.4</v>
      </c>
      <c r="AB72" s="32">
        <v>174.29999999999998</v>
      </c>
      <c r="AC72" s="32">
        <v>174.29999999999998</v>
      </c>
      <c r="AD72" s="32">
        <v>106.7</v>
      </c>
      <c r="AE72" s="32">
        <v>147.5</v>
      </c>
    </row>
    <row r="73" spans="1:31" x14ac:dyDescent="0.25">
      <c r="A73" s="32" t="s">
        <v>155</v>
      </c>
      <c r="B73" s="32">
        <v>255.6</v>
      </c>
      <c r="C73" s="32">
        <v>272.79999999999995</v>
      </c>
      <c r="D73" s="32">
        <v>175.9</v>
      </c>
      <c r="E73" s="32">
        <v>183.70000000000002</v>
      </c>
      <c r="F73" s="32">
        <v>156.1</v>
      </c>
      <c r="G73" s="32">
        <v>164.7</v>
      </c>
      <c r="H73" s="32">
        <v>134.5</v>
      </c>
      <c r="I73" s="32">
        <v>134.5</v>
      </c>
      <c r="J73" s="32">
        <v>171.6</v>
      </c>
      <c r="K73" s="32">
        <v>178.1</v>
      </c>
      <c r="L73" s="32">
        <v>165.5</v>
      </c>
      <c r="M73" s="32">
        <v>183.7</v>
      </c>
      <c r="N73" s="32">
        <v>166.4</v>
      </c>
      <c r="O73" s="32">
        <v>168.2</v>
      </c>
      <c r="P73" s="32">
        <v>241.9</v>
      </c>
      <c r="Q73" s="32">
        <v>252.6</v>
      </c>
      <c r="R73" s="32">
        <v>270.39999999999998</v>
      </c>
      <c r="S73" s="32">
        <v>270.39999999999998</v>
      </c>
      <c r="T73" s="32">
        <v>250.5</v>
      </c>
      <c r="U73" s="32">
        <v>250.5</v>
      </c>
      <c r="V73" s="32">
        <v>168.6</v>
      </c>
      <c r="W73" s="32">
        <v>168.6</v>
      </c>
      <c r="X73" s="32">
        <v>200.39999999999998</v>
      </c>
      <c r="Y73" s="32">
        <v>202.6</v>
      </c>
      <c r="Z73" s="32">
        <v>257.29999999999995</v>
      </c>
      <c r="AA73" s="32">
        <v>261.09999999999997</v>
      </c>
      <c r="AB73" s="32">
        <v>179.39999999999998</v>
      </c>
      <c r="AC73" s="32">
        <v>179.39999999999998</v>
      </c>
      <c r="AD73" s="32">
        <v>113.8</v>
      </c>
      <c r="AE73" s="32">
        <v>135.69999999999999</v>
      </c>
    </row>
    <row r="74" spans="1:31" x14ac:dyDescent="0.25">
      <c r="A74" s="32" t="s">
        <v>156</v>
      </c>
      <c r="B74" s="32">
        <v>264.2</v>
      </c>
      <c r="C74" s="32">
        <v>274.59999999999997</v>
      </c>
      <c r="D74" s="32">
        <v>177.70000000000002</v>
      </c>
      <c r="E74" s="32">
        <v>177.70000000000002</v>
      </c>
      <c r="F74" s="32">
        <v>158.29999999999998</v>
      </c>
      <c r="G74" s="32">
        <v>160.39999999999998</v>
      </c>
      <c r="H74" s="32">
        <v>136.69999999999999</v>
      </c>
      <c r="I74" s="32">
        <v>136.69999999999999</v>
      </c>
      <c r="J74" s="32">
        <v>161</v>
      </c>
      <c r="K74" s="32">
        <v>167.4</v>
      </c>
      <c r="L74" s="32">
        <v>177.5</v>
      </c>
      <c r="M74" s="32">
        <v>191.6</v>
      </c>
      <c r="N74" s="32">
        <v>166.29999999999998</v>
      </c>
      <c r="O74" s="32">
        <v>166.29999999999998</v>
      </c>
      <c r="P74" s="32">
        <v>250.5</v>
      </c>
      <c r="Q74" s="32">
        <v>264.7</v>
      </c>
      <c r="R74" s="32">
        <v>270.39999999999998</v>
      </c>
      <c r="S74" s="32">
        <v>274.29999999999995</v>
      </c>
      <c r="T74" s="32">
        <v>250.5</v>
      </c>
      <c r="U74" s="32">
        <v>250.5</v>
      </c>
      <c r="V74" s="32">
        <v>166.70000000000002</v>
      </c>
      <c r="W74" s="32">
        <v>167.70000000000002</v>
      </c>
      <c r="X74" s="32">
        <v>192.1</v>
      </c>
      <c r="Y74" s="32">
        <v>192.1</v>
      </c>
      <c r="Z74" s="32">
        <v>255.4</v>
      </c>
      <c r="AA74" s="32">
        <v>255.4</v>
      </c>
      <c r="AB74" s="32">
        <v>174.29999999999998</v>
      </c>
      <c r="AC74" s="32">
        <v>179.29999999999998</v>
      </c>
      <c r="AD74" s="32">
        <v>121.9</v>
      </c>
      <c r="AE74" s="32">
        <v>158.69999999999999</v>
      </c>
    </row>
    <row r="75" spans="1:31" x14ac:dyDescent="0.25">
      <c r="A75" s="32" t="s">
        <v>157</v>
      </c>
      <c r="B75" s="32">
        <v>253.70000000000002</v>
      </c>
      <c r="C75" s="32">
        <v>266.2</v>
      </c>
      <c r="D75" s="32">
        <v>177.8</v>
      </c>
      <c r="E75" s="32">
        <v>187.60000000000002</v>
      </c>
      <c r="F75" s="32">
        <v>149.69999999999999</v>
      </c>
      <c r="G75" s="32">
        <v>158.19999999999999</v>
      </c>
      <c r="H75" s="32">
        <v>132.5</v>
      </c>
      <c r="I75" s="32">
        <v>134.6</v>
      </c>
      <c r="J75" s="32">
        <v>169.6</v>
      </c>
      <c r="K75" s="32">
        <v>176</v>
      </c>
      <c r="L75" s="32">
        <v>191.6</v>
      </c>
      <c r="M75" s="32">
        <v>207.2</v>
      </c>
      <c r="N75" s="32">
        <v>164.2</v>
      </c>
      <c r="O75" s="32">
        <v>170.29999999999998</v>
      </c>
      <c r="P75" s="32">
        <v>250.5</v>
      </c>
      <c r="Q75" s="32">
        <v>252.7</v>
      </c>
      <c r="R75" s="32">
        <v>270.39999999999998</v>
      </c>
      <c r="S75" s="32">
        <v>270.39999999999998</v>
      </c>
      <c r="T75" s="32">
        <v>250.5</v>
      </c>
      <c r="U75" s="32">
        <v>252.5</v>
      </c>
      <c r="V75" s="32">
        <v>166.8</v>
      </c>
      <c r="W75" s="32">
        <v>166.8</v>
      </c>
      <c r="X75" s="32">
        <v>187.89999999999998</v>
      </c>
      <c r="Y75" s="32">
        <v>192.1</v>
      </c>
      <c r="Z75" s="32">
        <v>255.5</v>
      </c>
      <c r="AA75" s="32">
        <v>261.2</v>
      </c>
      <c r="AB75" s="32">
        <v>174.5</v>
      </c>
      <c r="AC75" s="32">
        <v>179.5</v>
      </c>
      <c r="AD75" s="32">
        <v>133.9</v>
      </c>
      <c r="AE75" s="32">
        <v>154.9</v>
      </c>
    </row>
    <row r="76" spans="1:31" x14ac:dyDescent="0.25">
      <c r="A76" s="32" t="s">
        <v>158</v>
      </c>
      <c r="B76" s="32">
        <v>287.2</v>
      </c>
      <c r="C76" s="32">
        <v>303.89999999999998</v>
      </c>
      <c r="D76" s="32">
        <v>173.8</v>
      </c>
      <c r="E76" s="32">
        <v>183.8</v>
      </c>
      <c r="F76" s="32">
        <v>160.39999999999998</v>
      </c>
      <c r="G76" s="32">
        <v>160.39999999999998</v>
      </c>
      <c r="H76" s="32">
        <v>134.5</v>
      </c>
      <c r="I76" s="32">
        <v>136.6</v>
      </c>
      <c r="J76" s="32">
        <v>156.80000000000001</v>
      </c>
      <c r="K76" s="32">
        <v>161.1</v>
      </c>
      <c r="L76" s="32">
        <v>179.8</v>
      </c>
      <c r="M76" s="32">
        <v>179.8</v>
      </c>
      <c r="N76" s="32">
        <v>166.29999999999998</v>
      </c>
      <c r="O76" s="32">
        <v>168.29999999999998</v>
      </c>
      <c r="P76" s="32">
        <v>250.6</v>
      </c>
      <c r="Q76" s="32">
        <v>252.6</v>
      </c>
      <c r="R76" s="32">
        <v>270.39999999999998</v>
      </c>
      <c r="S76" s="32">
        <v>270.39999999999998</v>
      </c>
      <c r="T76" s="32">
        <v>251.5</v>
      </c>
      <c r="U76" s="32">
        <v>252.5</v>
      </c>
      <c r="V76" s="32">
        <v>166.8</v>
      </c>
      <c r="W76" s="32">
        <v>166.8</v>
      </c>
      <c r="X76" s="32">
        <v>183.6</v>
      </c>
      <c r="Y76" s="32">
        <v>192.1</v>
      </c>
      <c r="Z76" s="32">
        <v>253.4</v>
      </c>
      <c r="AA76" s="32">
        <v>266.89999999999998</v>
      </c>
      <c r="AB76" s="32">
        <v>174.5</v>
      </c>
      <c r="AC76" s="32">
        <v>179.29999999999998</v>
      </c>
      <c r="AD76" s="32">
        <v>135.80000000000001</v>
      </c>
      <c r="AE76" s="32">
        <v>135.80000000000001</v>
      </c>
    </row>
    <row r="77" spans="1:31" x14ac:dyDescent="0.25">
      <c r="A77" s="32" t="s">
        <v>159</v>
      </c>
      <c r="B77" s="32">
        <v>274.59999999999997</v>
      </c>
      <c r="C77" s="32">
        <v>274.59999999999997</v>
      </c>
      <c r="D77" s="32">
        <v>176.4</v>
      </c>
      <c r="E77" s="32">
        <v>188.3</v>
      </c>
      <c r="F77" s="32">
        <v>151.79999999999998</v>
      </c>
      <c r="G77" s="32">
        <v>169</v>
      </c>
      <c r="H77" s="32">
        <v>134.69999999999999</v>
      </c>
      <c r="I77" s="32">
        <v>134.69999999999999</v>
      </c>
      <c r="J77" s="32">
        <v>156.80000000000001</v>
      </c>
      <c r="K77" s="32">
        <v>156.80000000000001</v>
      </c>
      <c r="L77" s="32">
        <v>181.6</v>
      </c>
      <c r="M77" s="32">
        <v>183.7</v>
      </c>
      <c r="N77" s="32">
        <v>166.2</v>
      </c>
      <c r="O77" s="32">
        <v>166.2</v>
      </c>
      <c r="P77" s="32">
        <v>247.70000000000002</v>
      </c>
      <c r="Q77" s="32">
        <v>249.70000000000002</v>
      </c>
      <c r="R77" s="32">
        <v>266.3</v>
      </c>
      <c r="S77" s="32">
        <v>270.39999999999998</v>
      </c>
      <c r="T77" s="32">
        <v>246.3</v>
      </c>
      <c r="U77" s="32">
        <v>250.5</v>
      </c>
      <c r="V77" s="32">
        <v>166.8</v>
      </c>
      <c r="W77" s="32">
        <v>166.8</v>
      </c>
      <c r="X77" s="32">
        <v>188.5</v>
      </c>
      <c r="Y77" s="32">
        <v>201.1</v>
      </c>
      <c r="Z77" s="32">
        <v>255.39999999999998</v>
      </c>
      <c r="AA77" s="32">
        <v>255.39999999999998</v>
      </c>
      <c r="AB77" s="32">
        <v>174.5</v>
      </c>
      <c r="AC77" s="32">
        <v>174.5</v>
      </c>
      <c r="AD77" s="32">
        <v>129.9</v>
      </c>
      <c r="AE77" s="32">
        <v>133.9</v>
      </c>
    </row>
    <row r="78" spans="1:31" x14ac:dyDescent="0.25">
      <c r="A78" s="32" t="s">
        <v>160</v>
      </c>
      <c r="B78" s="32">
        <v>268.3</v>
      </c>
      <c r="C78" s="32">
        <v>287.59999999999997</v>
      </c>
      <c r="D78" s="32">
        <v>176.9</v>
      </c>
      <c r="E78" s="32">
        <v>178.9</v>
      </c>
      <c r="F78" s="32">
        <v>156.80000000000001</v>
      </c>
      <c r="G78" s="32">
        <v>168.5</v>
      </c>
      <c r="H78" s="32">
        <v>134.39999999999998</v>
      </c>
      <c r="I78" s="32">
        <v>134.39999999999998</v>
      </c>
      <c r="J78" s="32">
        <v>157.80000000000001</v>
      </c>
      <c r="K78" s="32">
        <v>173.2</v>
      </c>
      <c r="L78" s="32">
        <v>180.6</v>
      </c>
      <c r="M78" s="32">
        <v>192.4</v>
      </c>
      <c r="N78" s="32">
        <v>152.80000000000001</v>
      </c>
      <c r="O78" s="32">
        <v>166.70000000000002</v>
      </c>
      <c r="P78" s="32">
        <v>237.5</v>
      </c>
      <c r="Q78" s="32">
        <v>241.70000000000002</v>
      </c>
      <c r="R78" s="32">
        <v>270.09999999999997</v>
      </c>
      <c r="S78" s="32">
        <v>270.09999999999997</v>
      </c>
      <c r="T78" s="32">
        <v>251.5</v>
      </c>
      <c r="U78" s="32">
        <v>251.5</v>
      </c>
      <c r="V78" s="32">
        <v>168.6</v>
      </c>
      <c r="W78" s="32">
        <v>168.6</v>
      </c>
      <c r="X78" s="32">
        <v>186.7</v>
      </c>
      <c r="Y78" s="32">
        <v>195.2</v>
      </c>
      <c r="Z78" s="32">
        <v>255.2</v>
      </c>
      <c r="AA78" s="32">
        <v>259.2</v>
      </c>
      <c r="AB78" s="32">
        <v>179.5</v>
      </c>
      <c r="AC78" s="32">
        <v>179.5</v>
      </c>
      <c r="AD78" s="32">
        <v>118.6</v>
      </c>
      <c r="AE78" s="32">
        <v>130.1</v>
      </c>
    </row>
    <row r="79" spans="1:31" x14ac:dyDescent="0.25">
      <c r="A79" s="32" t="s">
        <v>161</v>
      </c>
      <c r="B79" s="32">
        <v>283.2</v>
      </c>
      <c r="C79" s="32">
        <v>293.60000000000002</v>
      </c>
      <c r="D79" s="32">
        <v>174.9</v>
      </c>
      <c r="E79" s="32">
        <v>176.9</v>
      </c>
      <c r="F79" s="32">
        <v>155</v>
      </c>
      <c r="G79" s="32">
        <v>158.9</v>
      </c>
      <c r="H79" s="32">
        <v>134.5</v>
      </c>
      <c r="I79" s="32">
        <v>138.79999999999998</v>
      </c>
      <c r="J79" s="32">
        <v>165.3</v>
      </c>
      <c r="K79" s="32">
        <v>171.70000000000002</v>
      </c>
      <c r="L79" s="32">
        <v>184.6</v>
      </c>
      <c r="M79" s="32">
        <v>186.6</v>
      </c>
      <c r="N79" s="32">
        <v>162.5</v>
      </c>
      <c r="O79" s="32">
        <v>166.4</v>
      </c>
      <c r="P79" s="32">
        <v>239.70000000000002</v>
      </c>
      <c r="Q79" s="32">
        <v>250.3</v>
      </c>
      <c r="R79" s="32">
        <v>270.29999999999995</v>
      </c>
      <c r="S79" s="32">
        <v>270.29999999999995</v>
      </c>
      <c r="T79" s="32">
        <v>250.39999999999998</v>
      </c>
      <c r="U79" s="32">
        <v>250.39999999999998</v>
      </c>
      <c r="V79" s="32">
        <v>166.70000000000002</v>
      </c>
      <c r="W79" s="32">
        <v>168.5</v>
      </c>
      <c r="X79" s="32">
        <v>191.1</v>
      </c>
      <c r="Y79" s="32">
        <v>191.1</v>
      </c>
      <c r="Z79" s="32">
        <v>257.39999999999998</v>
      </c>
      <c r="AA79" s="32">
        <v>261.39999999999998</v>
      </c>
      <c r="AB79" s="32">
        <v>174.29999999999998</v>
      </c>
      <c r="AC79" s="32">
        <v>174.29999999999998</v>
      </c>
      <c r="AD79" s="32">
        <v>116.6</v>
      </c>
      <c r="AE79" s="32">
        <v>120.5</v>
      </c>
    </row>
    <row r="80" spans="1:31" x14ac:dyDescent="0.25">
      <c r="A80" s="32" t="s">
        <v>162</v>
      </c>
      <c r="B80" s="32">
        <v>255.70000000000002</v>
      </c>
      <c r="C80" s="32">
        <v>266.29999999999995</v>
      </c>
      <c r="D80" s="32">
        <v>178.9</v>
      </c>
      <c r="E80" s="32">
        <v>188.70000000000002</v>
      </c>
      <c r="F80" s="32">
        <v>164.70000000000002</v>
      </c>
      <c r="G80" s="32">
        <v>178.3</v>
      </c>
      <c r="H80" s="32">
        <v>134.6</v>
      </c>
      <c r="I80" s="32">
        <v>134.6</v>
      </c>
      <c r="J80" s="32">
        <v>165.3</v>
      </c>
      <c r="K80" s="32">
        <v>171.70000000000002</v>
      </c>
      <c r="L80" s="32">
        <v>182.3</v>
      </c>
      <c r="M80" s="32">
        <v>184.5</v>
      </c>
      <c r="N80" s="32">
        <v>162.6</v>
      </c>
      <c r="O80" s="32">
        <v>166.70000000000002</v>
      </c>
      <c r="P80" s="32">
        <v>237.4</v>
      </c>
      <c r="Q80" s="32">
        <v>250.20000000000002</v>
      </c>
      <c r="R80" s="32">
        <v>270</v>
      </c>
      <c r="S80" s="32">
        <v>270</v>
      </c>
      <c r="T80" s="32">
        <v>251.39999999999998</v>
      </c>
      <c r="U80" s="32">
        <v>252.39999999999998</v>
      </c>
      <c r="V80" s="32">
        <v>166.9</v>
      </c>
      <c r="W80" s="32">
        <v>168.70000000000002</v>
      </c>
      <c r="X80" s="32">
        <v>182.6</v>
      </c>
      <c r="Y80" s="32">
        <v>193.1</v>
      </c>
      <c r="Z80" s="32">
        <v>249</v>
      </c>
      <c r="AA80" s="32">
        <v>261.39999999999998</v>
      </c>
      <c r="AB80" s="32">
        <v>174.29999999999998</v>
      </c>
      <c r="AC80" s="32">
        <v>174.29999999999998</v>
      </c>
      <c r="AD80" s="32">
        <v>106.9</v>
      </c>
      <c r="AE80" s="32">
        <v>137.69999999999999</v>
      </c>
    </row>
    <row r="81" spans="1:31" x14ac:dyDescent="0.25">
      <c r="A81" s="32" t="s">
        <v>163</v>
      </c>
      <c r="B81" s="32">
        <v>274.5</v>
      </c>
      <c r="C81" s="32">
        <v>297.7</v>
      </c>
      <c r="D81" s="32">
        <v>180.8</v>
      </c>
      <c r="E81" s="32">
        <v>188.70000000000002</v>
      </c>
      <c r="F81" s="32">
        <v>166.70000000000002</v>
      </c>
      <c r="G81" s="32">
        <v>168.8</v>
      </c>
      <c r="H81" s="32">
        <v>134.6</v>
      </c>
      <c r="I81" s="32">
        <v>134.6</v>
      </c>
      <c r="J81" s="32">
        <v>161.69999999999999</v>
      </c>
      <c r="K81" s="32">
        <v>169.5</v>
      </c>
      <c r="L81" s="32">
        <v>186.70000000000002</v>
      </c>
      <c r="M81" s="32">
        <v>186.70000000000002</v>
      </c>
      <c r="N81" s="32">
        <v>166.9</v>
      </c>
      <c r="O81" s="32">
        <v>168.4</v>
      </c>
      <c r="P81" s="32">
        <v>250.3</v>
      </c>
      <c r="Q81" s="32">
        <v>252.3</v>
      </c>
      <c r="R81" s="32">
        <v>270.2</v>
      </c>
      <c r="S81" s="32">
        <v>270.2</v>
      </c>
      <c r="T81" s="32">
        <v>250.5</v>
      </c>
      <c r="U81" s="32">
        <v>250.5</v>
      </c>
      <c r="V81" s="32">
        <v>166.9</v>
      </c>
      <c r="W81" s="32">
        <v>166.9</v>
      </c>
      <c r="X81" s="32">
        <v>191.1</v>
      </c>
      <c r="Y81" s="32">
        <v>199.39999999999998</v>
      </c>
      <c r="Z81" s="32">
        <v>251.1</v>
      </c>
      <c r="AA81" s="32">
        <v>257.2</v>
      </c>
      <c r="AB81" s="32">
        <v>179.29999999999998</v>
      </c>
      <c r="AC81" s="32">
        <v>179.29999999999998</v>
      </c>
      <c r="AD81" s="32">
        <v>132</v>
      </c>
      <c r="AE81" s="32">
        <v>133.9</v>
      </c>
    </row>
    <row r="82" spans="1:31" x14ac:dyDescent="0.25">
      <c r="A82" s="32" t="s">
        <v>188</v>
      </c>
      <c r="B82" s="32">
        <v>268.5</v>
      </c>
      <c r="C82" s="32">
        <v>270.40000000000003</v>
      </c>
      <c r="D82" s="32">
        <v>178.4</v>
      </c>
      <c r="E82" s="32">
        <v>196.1</v>
      </c>
      <c r="F82" s="32">
        <v>144.6</v>
      </c>
      <c r="G82" s="32">
        <v>155.29999999999998</v>
      </c>
      <c r="H82" s="32">
        <v>134.6</v>
      </c>
      <c r="I82" s="32">
        <v>134.6</v>
      </c>
      <c r="J82" s="32">
        <v>169.5</v>
      </c>
      <c r="K82" s="32">
        <v>169.5</v>
      </c>
      <c r="L82" s="32">
        <v>202.5</v>
      </c>
      <c r="M82" s="32">
        <v>224.9</v>
      </c>
      <c r="N82" s="32">
        <v>166.1</v>
      </c>
      <c r="O82" s="32">
        <v>170.2</v>
      </c>
      <c r="P82" s="32">
        <v>238.1</v>
      </c>
      <c r="Q82" s="32">
        <v>251.70000000000002</v>
      </c>
      <c r="R82" s="32">
        <v>270.39999999999998</v>
      </c>
      <c r="S82" s="32">
        <v>270.39999999999998</v>
      </c>
      <c r="T82" s="32">
        <v>250.39999999999998</v>
      </c>
      <c r="U82" s="32">
        <v>250.39999999999998</v>
      </c>
      <c r="V82" s="32">
        <v>166.70000000000002</v>
      </c>
      <c r="W82" s="32">
        <v>166.70000000000002</v>
      </c>
      <c r="X82" s="32">
        <v>193</v>
      </c>
      <c r="Y82" s="32">
        <v>195.1</v>
      </c>
      <c r="Z82" s="32">
        <v>253.5</v>
      </c>
      <c r="AA82" s="32">
        <v>255.6</v>
      </c>
      <c r="AB82" s="32">
        <v>141.29999999999998</v>
      </c>
      <c r="AC82" s="32">
        <v>141.29999999999998</v>
      </c>
      <c r="AD82" s="32">
        <v>133.69999999999999</v>
      </c>
      <c r="AE82" s="32">
        <v>133.69999999999999</v>
      </c>
    </row>
    <row r="83" spans="1:31" x14ac:dyDescent="0.25">
      <c r="A83" s="32" t="s">
        <v>164</v>
      </c>
      <c r="B83" s="32">
        <v>270.39999999999998</v>
      </c>
      <c r="C83" s="32">
        <v>270.39999999999998</v>
      </c>
      <c r="D83" s="32">
        <v>173.9</v>
      </c>
      <c r="E83" s="32">
        <v>177.8</v>
      </c>
      <c r="F83" s="32">
        <v>158.19999999999999</v>
      </c>
      <c r="G83" s="32">
        <v>158.19999999999999</v>
      </c>
      <c r="H83" s="32">
        <v>134.6</v>
      </c>
      <c r="I83" s="32">
        <v>136.69999999999999</v>
      </c>
      <c r="J83" s="32">
        <v>163.4</v>
      </c>
      <c r="K83" s="32">
        <v>167.6</v>
      </c>
      <c r="L83" s="32">
        <v>185.7</v>
      </c>
      <c r="M83" s="32">
        <v>231.1</v>
      </c>
      <c r="N83" s="32">
        <v>162.4</v>
      </c>
      <c r="O83" s="32">
        <v>166.4</v>
      </c>
      <c r="P83" s="32">
        <v>239.7</v>
      </c>
      <c r="Q83" s="32">
        <v>241.8</v>
      </c>
      <c r="R83" s="32">
        <v>270.2</v>
      </c>
      <c r="S83" s="32">
        <v>274.5</v>
      </c>
      <c r="T83" s="32">
        <v>250.5</v>
      </c>
      <c r="U83" s="32">
        <v>251.5</v>
      </c>
      <c r="V83" s="32">
        <v>166.70000000000002</v>
      </c>
      <c r="W83" s="32">
        <v>168.6</v>
      </c>
      <c r="X83" s="32">
        <v>192.1</v>
      </c>
      <c r="Y83" s="32">
        <v>198.39999999999998</v>
      </c>
      <c r="Z83" s="32">
        <v>257.39999999999998</v>
      </c>
      <c r="AA83" s="32">
        <v>259.2</v>
      </c>
      <c r="AB83" s="32">
        <v>179.29999999999998</v>
      </c>
      <c r="AC83" s="32">
        <v>179.29999999999998</v>
      </c>
      <c r="AD83" s="32">
        <v>106.8</v>
      </c>
      <c r="AE83" s="32">
        <v>130.19999999999999</v>
      </c>
    </row>
    <row r="84" spans="1:31" x14ac:dyDescent="0.25">
      <c r="A84" s="32" t="s">
        <v>165</v>
      </c>
      <c r="B84" s="32">
        <v>262.09999999999997</v>
      </c>
      <c r="C84" s="32">
        <v>264.2</v>
      </c>
      <c r="D84" s="32">
        <v>187.4</v>
      </c>
      <c r="E84" s="32">
        <v>191.5</v>
      </c>
      <c r="F84" s="32">
        <v>133</v>
      </c>
      <c r="G84" s="32">
        <v>145.39999999999998</v>
      </c>
      <c r="H84" s="32">
        <v>134.6</v>
      </c>
      <c r="I84" s="32">
        <v>136.69999999999999</v>
      </c>
      <c r="J84" s="32">
        <v>152.6</v>
      </c>
      <c r="K84" s="32">
        <v>173.8</v>
      </c>
      <c r="L84" s="32">
        <v>179.7</v>
      </c>
      <c r="M84" s="32">
        <v>189.6</v>
      </c>
      <c r="N84" s="32">
        <v>164.2</v>
      </c>
      <c r="O84" s="32">
        <v>164.2</v>
      </c>
      <c r="P84" s="32">
        <v>237.6</v>
      </c>
      <c r="Q84" s="32">
        <v>248</v>
      </c>
      <c r="R84" s="32">
        <v>270.2</v>
      </c>
      <c r="S84" s="32">
        <v>270.2</v>
      </c>
      <c r="T84" s="32">
        <v>250.4</v>
      </c>
      <c r="U84" s="32">
        <v>251.5</v>
      </c>
      <c r="V84" s="32">
        <v>166.8</v>
      </c>
      <c r="W84" s="32">
        <v>166.8</v>
      </c>
      <c r="X84" s="32">
        <v>189.79999999999998</v>
      </c>
      <c r="Y84" s="32">
        <v>192.1</v>
      </c>
      <c r="Z84" s="32">
        <v>255.4</v>
      </c>
      <c r="AA84" s="32">
        <v>255.4</v>
      </c>
      <c r="AB84" s="32">
        <v>174.29999999999998</v>
      </c>
      <c r="AC84" s="32">
        <v>174.29999999999998</v>
      </c>
      <c r="AD84" s="32">
        <v>126.3</v>
      </c>
      <c r="AE84" s="32">
        <v>137.69999999999999</v>
      </c>
    </row>
    <row r="85" spans="1:31" x14ac:dyDescent="0.25">
      <c r="A85" s="32" t="s">
        <v>189</v>
      </c>
      <c r="B85" s="32">
        <v>264.2</v>
      </c>
      <c r="C85" s="32">
        <v>270.5</v>
      </c>
      <c r="D85" s="32">
        <v>174.5</v>
      </c>
      <c r="E85" s="32">
        <v>176.5</v>
      </c>
      <c r="F85" s="32">
        <v>144.30000000000001</v>
      </c>
      <c r="G85" s="32">
        <v>150.5</v>
      </c>
      <c r="H85" s="32">
        <v>134.6</v>
      </c>
      <c r="I85" s="32">
        <v>136.5</v>
      </c>
      <c r="J85" s="32">
        <v>165.4</v>
      </c>
      <c r="K85" s="32">
        <v>199.20000000000002</v>
      </c>
      <c r="L85" s="32">
        <v>171.8</v>
      </c>
      <c r="M85" s="32">
        <v>183.9</v>
      </c>
      <c r="N85" s="32">
        <v>154.6</v>
      </c>
      <c r="O85" s="32">
        <v>162.30000000000001</v>
      </c>
      <c r="P85" s="32">
        <v>245.60000000000002</v>
      </c>
      <c r="Q85" s="32">
        <v>247.70000000000002</v>
      </c>
      <c r="R85" s="32">
        <v>268.39999999999998</v>
      </c>
      <c r="S85" s="32">
        <v>274.29999999999995</v>
      </c>
      <c r="T85" s="32">
        <v>250.60000000000002</v>
      </c>
      <c r="U85" s="32">
        <v>250.60000000000002</v>
      </c>
      <c r="V85" s="32">
        <v>166.60000000000002</v>
      </c>
      <c r="W85" s="32">
        <v>166.60000000000002</v>
      </c>
      <c r="X85" s="32">
        <v>195.1</v>
      </c>
      <c r="Y85" s="32">
        <v>212</v>
      </c>
      <c r="Z85" s="32">
        <v>255.5</v>
      </c>
      <c r="AA85" s="32">
        <v>259.60000000000002</v>
      </c>
      <c r="AB85" s="32">
        <v>174.29999999999998</v>
      </c>
      <c r="AC85" s="32">
        <v>174.29999999999998</v>
      </c>
      <c r="AD85" s="32">
        <v>119.9</v>
      </c>
      <c r="AE85" s="32">
        <v>135.80000000000001</v>
      </c>
    </row>
    <row r="86" spans="1:31" x14ac:dyDescent="0.25">
      <c r="A86" s="32" t="s">
        <v>190</v>
      </c>
      <c r="B86" s="32">
        <v>255.9</v>
      </c>
      <c r="C86" s="32">
        <v>258</v>
      </c>
      <c r="D86" s="32">
        <v>192</v>
      </c>
      <c r="E86" s="32">
        <v>205.6</v>
      </c>
      <c r="F86" s="32">
        <v>154.80000000000001</v>
      </c>
      <c r="G86" s="32">
        <v>163.19999999999999</v>
      </c>
      <c r="H86" s="32">
        <v>134.6</v>
      </c>
      <c r="I86" s="32">
        <v>134.6</v>
      </c>
      <c r="J86" s="32">
        <v>163.1</v>
      </c>
      <c r="K86" s="32">
        <v>169.5</v>
      </c>
      <c r="L86" s="32">
        <v>171.9</v>
      </c>
      <c r="M86" s="32">
        <v>194.2</v>
      </c>
      <c r="N86" s="32">
        <v>156.1</v>
      </c>
      <c r="O86" s="32">
        <v>170</v>
      </c>
      <c r="P86" s="32">
        <v>237.89999999999998</v>
      </c>
      <c r="Q86" s="32">
        <v>243.79999999999998</v>
      </c>
      <c r="R86" s="32">
        <v>270.09999999999997</v>
      </c>
      <c r="S86" s="32">
        <v>270.09999999999997</v>
      </c>
      <c r="T86" s="32">
        <v>250.39999999999998</v>
      </c>
      <c r="U86" s="32">
        <v>251.5</v>
      </c>
      <c r="V86" s="32">
        <v>166.60000000000002</v>
      </c>
      <c r="W86" s="32">
        <v>166.60000000000002</v>
      </c>
      <c r="X86" s="32">
        <v>192.9</v>
      </c>
      <c r="Y86" s="32">
        <v>197.1</v>
      </c>
      <c r="Z86" s="32">
        <v>249.3</v>
      </c>
      <c r="AA86" s="32">
        <v>255.5</v>
      </c>
      <c r="AB86" s="32">
        <v>174.5</v>
      </c>
      <c r="AC86" s="32">
        <v>179.39999999999998</v>
      </c>
      <c r="AD86" s="32">
        <v>115.9</v>
      </c>
      <c r="AE86" s="32">
        <v>139.5</v>
      </c>
    </row>
    <row r="87" spans="1:31" x14ac:dyDescent="0.25">
      <c r="A87" s="32" t="s">
        <v>166</v>
      </c>
      <c r="B87" s="32">
        <v>268.39999999999998</v>
      </c>
      <c r="C87" s="32">
        <v>274.7</v>
      </c>
      <c r="D87" s="32">
        <v>193.4</v>
      </c>
      <c r="E87" s="32">
        <v>197.4</v>
      </c>
      <c r="F87" s="32">
        <v>143.6</v>
      </c>
      <c r="G87" s="32">
        <v>149.69999999999999</v>
      </c>
      <c r="H87" s="32">
        <v>134.6</v>
      </c>
      <c r="I87" s="32">
        <v>134.6</v>
      </c>
      <c r="J87" s="32">
        <v>154.70000000000002</v>
      </c>
      <c r="K87" s="32">
        <v>178</v>
      </c>
      <c r="L87" s="32">
        <v>167.5</v>
      </c>
      <c r="M87" s="32">
        <v>191.7</v>
      </c>
      <c r="N87" s="32">
        <v>164.2</v>
      </c>
      <c r="O87" s="32">
        <v>166.4</v>
      </c>
      <c r="P87" s="32">
        <v>248.3</v>
      </c>
      <c r="Q87" s="32">
        <v>248.3</v>
      </c>
      <c r="R87" s="32">
        <v>270.2</v>
      </c>
      <c r="S87" s="32">
        <v>270.2</v>
      </c>
      <c r="T87" s="32">
        <v>251.5</v>
      </c>
      <c r="U87" s="32">
        <v>251.5</v>
      </c>
      <c r="V87" s="32">
        <v>166.9</v>
      </c>
      <c r="W87" s="32">
        <v>168.70000000000002</v>
      </c>
      <c r="X87" s="32">
        <v>185.79999999999998</v>
      </c>
      <c r="Y87" s="32">
        <v>213.29999999999998</v>
      </c>
      <c r="Z87" s="32">
        <v>249.70000000000002</v>
      </c>
      <c r="AA87" s="32">
        <v>255.4</v>
      </c>
      <c r="AB87" s="32">
        <v>174.39999999999998</v>
      </c>
      <c r="AC87" s="32">
        <v>179.39999999999998</v>
      </c>
      <c r="AD87" s="32">
        <v>120.5</v>
      </c>
      <c r="AE87" s="32">
        <v>137.69999999999999</v>
      </c>
    </row>
    <row r="88" spans="1:31" x14ac:dyDescent="0.25">
      <c r="A88" s="32" t="s">
        <v>204</v>
      </c>
      <c r="B88" s="32">
        <v>256</v>
      </c>
      <c r="C88" s="32">
        <v>266.39999999999998</v>
      </c>
      <c r="D88" s="32">
        <v>174.5</v>
      </c>
      <c r="E88" s="32">
        <v>176.4</v>
      </c>
      <c r="F88" s="32">
        <v>154.80000000000001</v>
      </c>
      <c r="G88" s="32">
        <v>176</v>
      </c>
      <c r="H88" s="32">
        <v>134.79999999999998</v>
      </c>
      <c r="I88" s="32">
        <v>142.6</v>
      </c>
      <c r="J88" s="32">
        <v>171.70000000000002</v>
      </c>
      <c r="K88" s="32">
        <v>171.70000000000002</v>
      </c>
      <c r="L88" s="32">
        <v>179.8</v>
      </c>
      <c r="M88" s="32">
        <v>179.8</v>
      </c>
      <c r="N88" s="32">
        <v>162.20000000000002</v>
      </c>
      <c r="O88" s="32">
        <v>166.1</v>
      </c>
      <c r="P88" s="32">
        <v>244.2</v>
      </c>
      <c r="Q88" s="32">
        <v>248.2</v>
      </c>
      <c r="R88" s="32">
        <v>266.3</v>
      </c>
      <c r="S88" s="32">
        <v>270.3</v>
      </c>
      <c r="T88" s="32">
        <v>250.4</v>
      </c>
      <c r="U88" s="32">
        <v>251.5</v>
      </c>
      <c r="V88" s="32">
        <v>166.8</v>
      </c>
      <c r="W88" s="32">
        <v>168.6</v>
      </c>
      <c r="X88" s="32">
        <v>193.1</v>
      </c>
      <c r="Y88" s="32">
        <v>193.1</v>
      </c>
      <c r="Z88" s="32">
        <v>257.09999999999997</v>
      </c>
      <c r="AA88" s="32">
        <v>261.39999999999998</v>
      </c>
      <c r="AB88" s="32">
        <v>174.39999999999998</v>
      </c>
      <c r="AC88" s="32">
        <v>179.5</v>
      </c>
      <c r="AD88" s="32">
        <v>113.9</v>
      </c>
      <c r="AE88" s="32">
        <v>128</v>
      </c>
    </row>
    <row r="89" spans="1:31" x14ac:dyDescent="0.25">
      <c r="A89" s="32" t="s">
        <v>167</v>
      </c>
      <c r="B89" s="32">
        <v>264.20000000000005</v>
      </c>
      <c r="C89" s="32">
        <v>268.3</v>
      </c>
      <c r="D89" s="32">
        <v>175.8</v>
      </c>
      <c r="E89" s="32">
        <v>191.5</v>
      </c>
      <c r="F89" s="32">
        <v>156.30000000000001</v>
      </c>
      <c r="G89" s="32">
        <v>178.5</v>
      </c>
      <c r="H89" s="32">
        <v>136.6</v>
      </c>
      <c r="I89" s="32">
        <v>138.69999999999999</v>
      </c>
      <c r="J89" s="32">
        <v>152.6</v>
      </c>
      <c r="K89" s="32">
        <v>169.5</v>
      </c>
      <c r="L89" s="32">
        <v>175.6</v>
      </c>
      <c r="M89" s="32">
        <v>187.5</v>
      </c>
      <c r="N89" s="32">
        <v>164.29999999999998</v>
      </c>
      <c r="O89" s="32">
        <v>168.29999999999998</v>
      </c>
      <c r="P89" s="32">
        <v>237.7</v>
      </c>
      <c r="Q89" s="32">
        <v>248.1</v>
      </c>
      <c r="R89" s="32">
        <v>270.39999999999998</v>
      </c>
      <c r="S89" s="32">
        <v>270.39999999999998</v>
      </c>
      <c r="T89" s="32">
        <v>250.39999999999998</v>
      </c>
      <c r="U89" s="32">
        <v>250.39999999999998</v>
      </c>
      <c r="V89" s="32">
        <v>166.9</v>
      </c>
      <c r="W89" s="32">
        <v>166.9</v>
      </c>
      <c r="X89" s="32">
        <v>192.1</v>
      </c>
      <c r="Y89" s="32">
        <v>228.1</v>
      </c>
      <c r="Z89" s="32">
        <v>253.4</v>
      </c>
      <c r="AA89" s="32">
        <v>257.29999999999995</v>
      </c>
      <c r="AB89" s="32">
        <v>174.29999999999998</v>
      </c>
      <c r="AC89" s="32">
        <v>179.29999999999998</v>
      </c>
      <c r="AD89" s="32">
        <v>119.9</v>
      </c>
      <c r="AE89" s="32">
        <v>141.5</v>
      </c>
    </row>
    <row r="90" spans="1:31" x14ac:dyDescent="0.25">
      <c r="A90" s="32" t="s">
        <v>168</v>
      </c>
      <c r="B90" s="32">
        <v>259.89999999999998</v>
      </c>
      <c r="C90" s="32">
        <v>264.09999999999997</v>
      </c>
      <c r="D90" s="32">
        <v>176</v>
      </c>
      <c r="E90" s="32">
        <v>176</v>
      </c>
      <c r="F90" s="32">
        <v>162.5</v>
      </c>
      <c r="G90" s="32">
        <v>162.5</v>
      </c>
      <c r="H90" s="32">
        <v>134.5</v>
      </c>
      <c r="I90" s="32">
        <v>136.69999999999999</v>
      </c>
      <c r="J90" s="32">
        <v>167.4</v>
      </c>
      <c r="K90" s="32">
        <v>175.9</v>
      </c>
      <c r="L90" s="32">
        <v>173.5</v>
      </c>
      <c r="M90" s="32">
        <v>177.4</v>
      </c>
      <c r="N90" s="32">
        <v>170.4</v>
      </c>
      <c r="O90" s="32">
        <v>170.4</v>
      </c>
      <c r="P90" s="32">
        <v>237.7</v>
      </c>
      <c r="Q90" s="32">
        <v>246</v>
      </c>
      <c r="R90" s="32">
        <v>270.3</v>
      </c>
      <c r="S90" s="32">
        <v>270.3</v>
      </c>
      <c r="T90" s="32">
        <v>246.2</v>
      </c>
      <c r="U90" s="32">
        <v>251.5</v>
      </c>
      <c r="V90" s="32">
        <v>166.8</v>
      </c>
      <c r="W90" s="32">
        <v>166.8</v>
      </c>
      <c r="X90" s="32">
        <v>187.79999999999998</v>
      </c>
      <c r="Y90" s="32">
        <v>192</v>
      </c>
      <c r="Z90" s="32">
        <v>255.3</v>
      </c>
      <c r="AA90" s="32">
        <v>259.2</v>
      </c>
      <c r="AB90" s="32">
        <v>179.39999999999998</v>
      </c>
      <c r="AC90" s="32">
        <v>179.39999999999998</v>
      </c>
      <c r="AD90" s="32">
        <v>113.8</v>
      </c>
      <c r="AE90" s="32">
        <v>135.80000000000001</v>
      </c>
    </row>
    <row r="91" spans="1:31" x14ac:dyDescent="0.25">
      <c r="A91" s="32" t="s">
        <v>169</v>
      </c>
      <c r="B91" s="32">
        <v>264.5</v>
      </c>
      <c r="C91" s="32">
        <v>266.3</v>
      </c>
      <c r="D91" s="32">
        <v>177.8</v>
      </c>
      <c r="E91" s="32">
        <v>177.8</v>
      </c>
      <c r="F91" s="32">
        <v>156.29999999999998</v>
      </c>
      <c r="G91" s="32">
        <v>166.7</v>
      </c>
      <c r="H91" s="32">
        <v>134.6</v>
      </c>
      <c r="I91" s="32">
        <v>134.6</v>
      </c>
      <c r="J91" s="32">
        <v>167.4</v>
      </c>
      <c r="K91" s="32">
        <v>182.20000000000002</v>
      </c>
      <c r="L91" s="32">
        <v>183.7</v>
      </c>
      <c r="M91" s="32">
        <v>189.6</v>
      </c>
      <c r="N91" s="32">
        <v>164.29999999999998</v>
      </c>
      <c r="O91" s="32">
        <v>168.5</v>
      </c>
      <c r="P91" s="32">
        <v>237.7</v>
      </c>
      <c r="Q91" s="32">
        <v>248.1</v>
      </c>
      <c r="R91" s="32">
        <v>266.2</v>
      </c>
      <c r="S91" s="32">
        <v>270.3</v>
      </c>
      <c r="T91" s="32">
        <v>250.5</v>
      </c>
      <c r="U91" s="32">
        <v>250.5</v>
      </c>
      <c r="V91" s="32">
        <v>166.9</v>
      </c>
      <c r="W91" s="32">
        <v>166.9</v>
      </c>
      <c r="X91" s="32">
        <v>181.5</v>
      </c>
      <c r="Y91" s="32">
        <v>202.6</v>
      </c>
      <c r="Z91" s="32">
        <v>251.4</v>
      </c>
      <c r="AA91" s="32">
        <v>255.4</v>
      </c>
      <c r="AB91" s="32">
        <v>179.29999999999998</v>
      </c>
      <c r="AC91" s="32">
        <v>179.29999999999998</v>
      </c>
      <c r="AD91" s="32">
        <v>133.80000000000001</v>
      </c>
      <c r="AE91" s="32">
        <v>151.4</v>
      </c>
    </row>
    <row r="92" spans="1:31" x14ac:dyDescent="0.25">
      <c r="A92" s="32" t="s">
        <v>191</v>
      </c>
      <c r="B92" s="32">
        <v>262.2</v>
      </c>
      <c r="C92" s="32">
        <v>268.39999999999998</v>
      </c>
      <c r="D92" s="32">
        <v>176.4</v>
      </c>
      <c r="E92" s="32">
        <v>194</v>
      </c>
      <c r="F92" s="32">
        <v>163.19999999999999</v>
      </c>
      <c r="G92" s="32">
        <v>163.19999999999999</v>
      </c>
      <c r="H92" s="32">
        <v>134.6</v>
      </c>
      <c r="I92" s="32">
        <v>136.6</v>
      </c>
      <c r="J92" s="32">
        <v>180.20000000000002</v>
      </c>
      <c r="K92" s="32">
        <v>182.3</v>
      </c>
      <c r="L92" s="32">
        <v>180</v>
      </c>
      <c r="M92" s="32">
        <v>186.1</v>
      </c>
      <c r="N92" s="32">
        <v>164.2</v>
      </c>
      <c r="O92" s="32">
        <v>168.1</v>
      </c>
      <c r="P92" s="32">
        <v>238</v>
      </c>
      <c r="Q92" s="32">
        <v>241.8</v>
      </c>
      <c r="R92" s="32">
        <v>270.5</v>
      </c>
      <c r="S92" s="32">
        <v>270.5</v>
      </c>
      <c r="T92" s="32">
        <v>249.60000000000002</v>
      </c>
      <c r="U92" s="32">
        <v>251.5</v>
      </c>
      <c r="V92" s="32">
        <v>166.8</v>
      </c>
      <c r="W92" s="32">
        <v>166.8</v>
      </c>
      <c r="X92" s="32">
        <v>192.9</v>
      </c>
      <c r="Y92" s="32">
        <v>195</v>
      </c>
      <c r="Z92" s="32">
        <v>255.4</v>
      </c>
      <c r="AA92" s="32">
        <v>255.4</v>
      </c>
      <c r="AB92" s="32">
        <v>174.5</v>
      </c>
      <c r="AC92" s="32">
        <v>174.5</v>
      </c>
      <c r="AD92" s="32">
        <v>131.9</v>
      </c>
      <c r="AE92" s="32">
        <v>147.30000000000001</v>
      </c>
    </row>
    <row r="93" spans="1:31" x14ac:dyDescent="0.25">
      <c r="A93" s="32" t="s">
        <v>192</v>
      </c>
      <c r="B93" s="32">
        <v>262.10000000000002</v>
      </c>
      <c r="C93" s="32">
        <v>264.20000000000005</v>
      </c>
      <c r="D93" s="32">
        <v>178.4</v>
      </c>
      <c r="E93" s="32">
        <v>190.20000000000002</v>
      </c>
      <c r="F93" s="32">
        <v>148.30000000000001</v>
      </c>
      <c r="G93" s="32">
        <v>167.5</v>
      </c>
      <c r="H93" s="32">
        <v>134.6</v>
      </c>
      <c r="I93" s="32">
        <v>134.6</v>
      </c>
      <c r="J93" s="32">
        <v>162</v>
      </c>
      <c r="K93" s="32">
        <v>167.5</v>
      </c>
      <c r="L93" s="32">
        <v>192.1</v>
      </c>
      <c r="M93" s="32">
        <v>216.6</v>
      </c>
      <c r="N93" s="32">
        <v>166.1</v>
      </c>
      <c r="O93" s="32">
        <v>168.3</v>
      </c>
      <c r="P93" s="32">
        <v>241.8</v>
      </c>
      <c r="Q93" s="32">
        <v>249.60000000000002</v>
      </c>
      <c r="R93" s="32">
        <v>270.39999999999998</v>
      </c>
      <c r="S93" s="32">
        <v>270.39999999999998</v>
      </c>
      <c r="T93" s="32">
        <v>250.60000000000002</v>
      </c>
      <c r="U93" s="32">
        <v>251.60000000000002</v>
      </c>
      <c r="V93" s="32">
        <v>168.4</v>
      </c>
      <c r="W93" s="32">
        <v>168.4</v>
      </c>
      <c r="X93" s="32">
        <v>192.9</v>
      </c>
      <c r="Y93" s="32">
        <v>214.1</v>
      </c>
      <c r="Z93" s="32">
        <v>255.4</v>
      </c>
      <c r="AA93" s="32">
        <v>257.60000000000002</v>
      </c>
      <c r="AB93" s="32">
        <v>174.4</v>
      </c>
      <c r="AC93" s="32">
        <v>174.4</v>
      </c>
      <c r="AD93" s="32">
        <v>128.4</v>
      </c>
      <c r="AE93" s="32">
        <v>138.19999999999999</v>
      </c>
    </row>
    <row r="94" spans="1:31" x14ac:dyDescent="0.25">
      <c r="A94" s="32" t="s">
        <v>170</v>
      </c>
      <c r="B94" s="32">
        <v>254.8</v>
      </c>
      <c r="C94" s="32">
        <v>272.09999999999997</v>
      </c>
      <c r="D94" s="32">
        <v>173.8</v>
      </c>
      <c r="E94" s="32">
        <v>189.60000000000002</v>
      </c>
      <c r="F94" s="32">
        <v>143.29999999999998</v>
      </c>
      <c r="G94" s="32">
        <v>147.79999999999998</v>
      </c>
      <c r="H94" s="32">
        <v>136.69999999999999</v>
      </c>
      <c r="I94" s="32">
        <v>136.69999999999999</v>
      </c>
      <c r="J94" s="32">
        <v>154.70000000000002</v>
      </c>
      <c r="K94" s="32">
        <v>173.8</v>
      </c>
      <c r="L94" s="32">
        <v>183.8</v>
      </c>
      <c r="M94" s="32">
        <v>191.7</v>
      </c>
      <c r="N94" s="32">
        <v>164.29999999999998</v>
      </c>
      <c r="O94" s="32">
        <v>170.2</v>
      </c>
      <c r="P94" s="32">
        <v>241.9</v>
      </c>
      <c r="Q94" s="32">
        <v>250.5</v>
      </c>
      <c r="R94" s="32">
        <v>266.2</v>
      </c>
      <c r="S94" s="32">
        <v>270.3</v>
      </c>
      <c r="T94" s="32">
        <v>250.2</v>
      </c>
      <c r="U94" s="32">
        <v>251.39999999999998</v>
      </c>
      <c r="V94" s="32">
        <v>167</v>
      </c>
      <c r="W94" s="32">
        <v>168.70000000000002</v>
      </c>
      <c r="X94" s="32">
        <v>192.1</v>
      </c>
      <c r="Y94" s="32">
        <v>192.1</v>
      </c>
      <c r="Z94" s="32">
        <v>255.4</v>
      </c>
      <c r="AA94" s="32">
        <v>259.29999999999995</v>
      </c>
      <c r="AB94" s="32">
        <v>161</v>
      </c>
      <c r="AC94" s="32">
        <v>179.29999999999998</v>
      </c>
      <c r="AD94" s="32">
        <v>120.6</v>
      </c>
      <c r="AE94" s="32">
        <v>135.80000000000001</v>
      </c>
    </row>
    <row r="95" spans="1:31" x14ac:dyDescent="0.25">
      <c r="A95" s="32" t="s">
        <v>171</v>
      </c>
      <c r="B95" s="32">
        <v>264.39999999999998</v>
      </c>
      <c r="C95" s="32">
        <v>270.2</v>
      </c>
      <c r="D95" s="32">
        <v>174.9</v>
      </c>
      <c r="E95" s="32">
        <v>188.70000000000002</v>
      </c>
      <c r="F95" s="32">
        <v>157.9</v>
      </c>
      <c r="G95" s="32">
        <v>166.6</v>
      </c>
      <c r="H95" s="32">
        <v>134.5</v>
      </c>
      <c r="I95" s="32">
        <v>134.5</v>
      </c>
      <c r="J95" s="32">
        <v>155.80000000000001</v>
      </c>
      <c r="K95" s="32">
        <v>177.1</v>
      </c>
      <c r="L95" s="32">
        <v>176.70000000000002</v>
      </c>
      <c r="M95" s="32">
        <v>186.6</v>
      </c>
      <c r="N95" s="32">
        <v>166.70000000000002</v>
      </c>
      <c r="O95" s="32">
        <v>168.5</v>
      </c>
      <c r="P95" s="32">
        <v>252.3</v>
      </c>
      <c r="Q95" s="32">
        <v>252.3</v>
      </c>
      <c r="R95" s="32">
        <v>266</v>
      </c>
      <c r="S95" s="32">
        <v>270.2</v>
      </c>
      <c r="T95" s="32">
        <v>251.39999999999998</v>
      </c>
      <c r="U95" s="32">
        <v>251.39999999999998</v>
      </c>
      <c r="V95" s="32">
        <v>166.9</v>
      </c>
      <c r="W95" s="32">
        <v>168.6</v>
      </c>
      <c r="X95" s="32">
        <v>182.6</v>
      </c>
      <c r="Y95" s="32">
        <v>191.1</v>
      </c>
      <c r="Z95" s="32">
        <v>255.2</v>
      </c>
      <c r="AA95" s="32">
        <v>255.2</v>
      </c>
      <c r="AB95" s="32">
        <v>179.29999999999998</v>
      </c>
      <c r="AC95" s="32">
        <v>179.29999999999998</v>
      </c>
      <c r="AD95" s="32">
        <v>132</v>
      </c>
      <c r="AE95" s="32">
        <v>151.30000000000001</v>
      </c>
    </row>
    <row r="96" spans="1:31" x14ac:dyDescent="0.25">
      <c r="A96" s="32" t="s">
        <v>193</v>
      </c>
      <c r="B96" s="32">
        <v>295.5</v>
      </c>
      <c r="C96" s="32">
        <v>310.20000000000005</v>
      </c>
      <c r="D96" s="32">
        <v>176.4</v>
      </c>
      <c r="E96" s="32">
        <v>178.3</v>
      </c>
      <c r="F96" s="32">
        <v>152.6</v>
      </c>
      <c r="G96" s="32">
        <v>165.4</v>
      </c>
      <c r="H96" s="32">
        <v>134.70000000000002</v>
      </c>
      <c r="I96" s="32">
        <v>134.70000000000002</v>
      </c>
      <c r="J96" s="32">
        <v>156.80000000000001</v>
      </c>
      <c r="K96" s="32">
        <v>171.70000000000002</v>
      </c>
      <c r="L96" s="32">
        <v>169.9</v>
      </c>
      <c r="M96" s="32">
        <v>185.9</v>
      </c>
      <c r="N96" s="32">
        <v>154.4</v>
      </c>
      <c r="O96" s="32">
        <v>166.3</v>
      </c>
      <c r="P96" s="32">
        <v>238.10000000000002</v>
      </c>
      <c r="Q96" s="32">
        <v>247.8</v>
      </c>
      <c r="R96" s="32">
        <v>270.2</v>
      </c>
      <c r="S96" s="32">
        <v>274.3</v>
      </c>
      <c r="T96" s="32">
        <v>251.60000000000002</v>
      </c>
      <c r="U96" s="32">
        <v>252.60000000000002</v>
      </c>
      <c r="V96" s="32">
        <v>166.70000000000002</v>
      </c>
      <c r="W96" s="32">
        <v>166.70000000000002</v>
      </c>
      <c r="X96" s="32">
        <v>193</v>
      </c>
      <c r="Y96" s="32">
        <v>211.9</v>
      </c>
      <c r="Z96" s="32">
        <v>255.5</v>
      </c>
      <c r="AA96" s="32">
        <v>255.5</v>
      </c>
      <c r="AB96" s="32">
        <v>161</v>
      </c>
      <c r="AC96" s="32">
        <v>179.4</v>
      </c>
      <c r="AD96" s="32">
        <v>134.30000000000001</v>
      </c>
      <c r="AE96" s="32">
        <v>144</v>
      </c>
    </row>
    <row r="97" spans="1:31" x14ac:dyDescent="0.25">
      <c r="A97" s="32" t="s">
        <v>194</v>
      </c>
      <c r="B97" s="32" t="s">
        <v>561</v>
      </c>
      <c r="C97" s="32" t="s">
        <v>562</v>
      </c>
      <c r="D97" s="32">
        <v>186.3</v>
      </c>
      <c r="E97" s="32">
        <v>188.20000000000002</v>
      </c>
      <c r="F97" s="32">
        <v>137.9</v>
      </c>
      <c r="G97" s="32">
        <v>165.9</v>
      </c>
      <c r="H97" s="32">
        <v>134.6</v>
      </c>
      <c r="I97" s="32">
        <v>134.6</v>
      </c>
      <c r="J97" s="32">
        <v>162</v>
      </c>
      <c r="K97" s="32">
        <v>171.70000000000002</v>
      </c>
      <c r="L97" s="32">
        <v>183.9</v>
      </c>
      <c r="M97" s="32">
        <v>183.9</v>
      </c>
      <c r="N97" s="32">
        <v>150.5</v>
      </c>
      <c r="O97" s="32">
        <v>164.4</v>
      </c>
      <c r="P97" s="32">
        <v>240.10000000000002</v>
      </c>
      <c r="Q97" s="32">
        <v>247.8</v>
      </c>
      <c r="R97" s="32">
        <v>270.3</v>
      </c>
      <c r="S97" s="32">
        <v>270.3</v>
      </c>
      <c r="T97" s="32">
        <v>250.4</v>
      </c>
      <c r="U97" s="32">
        <v>251.4</v>
      </c>
      <c r="V97" s="32">
        <v>166.70000000000002</v>
      </c>
      <c r="W97" s="32">
        <v>166.70000000000002</v>
      </c>
      <c r="X97" s="32">
        <v>190.9</v>
      </c>
      <c r="Y97" s="32">
        <v>192.9</v>
      </c>
      <c r="Z97" s="32">
        <v>255.5</v>
      </c>
      <c r="AA97" s="32">
        <v>255.5</v>
      </c>
      <c r="AB97" s="32">
        <v>174.4</v>
      </c>
      <c r="AC97" s="32">
        <v>179.4</v>
      </c>
      <c r="AD97" s="32">
        <v>137.69999999999999</v>
      </c>
      <c r="AE97" s="32">
        <v>141.5</v>
      </c>
    </row>
    <row r="98" spans="1:31" x14ac:dyDescent="0.25">
      <c r="A98" s="32" t="s">
        <v>195</v>
      </c>
      <c r="B98" s="32">
        <v>262.10000000000002</v>
      </c>
      <c r="C98" s="32">
        <v>269.39999999999998</v>
      </c>
      <c r="D98" s="32">
        <v>174.4</v>
      </c>
      <c r="E98" s="32">
        <v>178.4</v>
      </c>
      <c r="F98" s="32">
        <v>152.69999999999999</v>
      </c>
      <c r="G98" s="32">
        <v>156.9</v>
      </c>
      <c r="H98" s="32">
        <v>134.6</v>
      </c>
      <c r="I98" s="32">
        <v>136.4</v>
      </c>
      <c r="J98" s="32">
        <v>159</v>
      </c>
      <c r="K98" s="32">
        <v>163.20000000000002</v>
      </c>
      <c r="L98" s="32">
        <v>181.9</v>
      </c>
      <c r="M98" s="32">
        <v>220.6</v>
      </c>
      <c r="N98" s="32">
        <v>154.5</v>
      </c>
      <c r="O98" s="32">
        <v>156.4</v>
      </c>
      <c r="P98" s="32">
        <v>240</v>
      </c>
      <c r="Q98" s="32">
        <v>241.8</v>
      </c>
      <c r="R98" s="32">
        <v>274.39999999999998</v>
      </c>
      <c r="S98" s="32">
        <v>274.39999999999998</v>
      </c>
      <c r="T98" s="32">
        <v>250.60000000000002</v>
      </c>
      <c r="U98" s="32">
        <v>251.60000000000002</v>
      </c>
      <c r="V98" s="32">
        <v>166.60000000000002</v>
      </c>
      <c r="W98" s="32">
        <v>166.60000000000002</v>
      </c>
      <c r="X98" s="32">
        <v>192.9</v>
      </c>
      <c r="Y98" s="32">
        <v>192.9</v>
      </c>
      <c r="Z98" s="32">
        <v>253.4</v>
      </c>
      <c r="AA98" s="32">
        <v>261.60000000000002</v>
      </c>
      <c r="AB98" s="32">
        <v>174.4</v>
      </c>
      <c r="AC98" s="32">
        <v>179.2</v>
      </c>
      <c r="AD98" s="32">
        <v>126.3</v>
      </c>
      <c r="AE98" s="32">
        <v>130.4</v>
      </c>
    </row>
    <row r="99" spans="1:31" x14ac:dyDescent="0.25">
      <c r="A99" s="32" t="s">
        <v>172</v>
      </c>
      <c r="B99" s="32">
        <v>272.60000000000002</v>
      </c>
      <c r="C99" s="32">
        <v>281.20000000000005</v>
      </c>
      <c r="D99" s="32">
        <v>175.8</v>
      </c>
      <c r="E99" s="32">
        <v>177.8</v>
      </c>
      <c r="F99" s="32">
        <v>141.1</v>
      </c>
      <c r="G99" s="32">
        <v>158.19999999999999</v>
      </c>
      <c r="H99" s="32">
        <v>134.6</v>
      </c>
      <c r="I99" s="32">
        <v>134.6</v>
      </c>
      <c r="J99" s="32">
        <v>161</v>
      </c>
      <c r="K99" s="32">
        <v>169.5</v>
      </c>
      <c r="L99" s="32">
        <v>169.5</v>
      </c>
      <c r="M99" s="32">
        <v>179.7</v>
      </c>
      <c r="N99" s="32">
        <v>156.29999999999998</v>
      </c>
      <c r="O99" s="32">
        <v>168.2</v>
      </c>
      <c r="P99" s="32">
        <v>237.5</v>
      </c>
      <c r="Q99" s="32">
        <v>252.6</v>
      </c>
      <c r="R99" s="32">
        <v>270.3</v>
      </c>
      <c r="S99" s="32">
        <v>270.3</v>
      </c>
      <c r="T99" s="32">
        <v>250.39999999999998</v>
      </c>
      <c r="U99" s="32">
        <v>251.5</v>
      </c>
      <c r="V99" s="32">
        <v>166.8</v>
      </c>
      <c r="W99" s="32">
        <v>166.8</v>
      </c>
      <c r="X99" s="32">
        <v>194.1</v>
      </c>
      <c r="Y99" s="32">
        <v>194.1</v>
      </c>
      <c r="Z99" s="32">
        <v>257.39999999999998</v>
      </c>
      <c r="AA99" s="32">
        <v>261.2</v>
      </c>
      <c r="AB99" s="32">
        <v>174.29999999999998</v>
      </c>
      <c r="AC99" s="32">
        <v>179.29999999999998</v>
      </c>
      <c r="AD99" s="32">
        <v>130.4</v>
      </c>
      <c r="AE99" s="32">
        <v>132.4</v>
      </c>
    </row>
    <row r="100" spans="1:31" x14ac:dyDescent="0.25">
      <c r="A100" s="32" t="s">
        <v>173</v>
      </c>
      <c r="B100" s="32">
        <v>264.5</v>
      </c>
      <c r="C100" s="32">
        <v>268.3</v>
      </c>
      <c r="D100" s="32">
        <v>173.9</v>
      </c>
      <c r="E100" s="32">
        <v>173.9</v>
      </c>
      <c r="F100" s="32">
        <v>164.39999999999998</v>
      </c>
      <c r="G100" s="32">
        <v>166.7</v>
      </c>
      <c r="H100" s="32">
        <v>134.5</v>
      </c>
      <c r="I100" s="32">
        <v>136.6</v>
      </c>
      <c r="J100" s="32">
        <v>171.70000000000002</v>
      </c>
      <c r="K100" s="32">
        <v>184.4</v>
      </c>
      <c r="L100" s="32">
        <v>193.5</v>
      </c>
      <c r="M100" s="32">
        <v>229.1</v>
      </c>
      <c r="N100" s="32">
        <v>166.2</v>
      </c>
      <c r="O100" s="32">
        <v>172.1</v>
      </c>
      <c r="P100" s="32">
        <v>237.7</v>
      </c>
      <c r="Q100" s="32">
        <v>248.1</v>
      </c>
      <c r="R100" s="32">
        <v>264.3</v>
      </c>
      <c r="S100" s="32">
        <v>270.3</v>
      </c>
      <c r="T100" s="32">
        <v>250.39999999999998</v>
      </c>
      <c r="U100" s="32">
        <v>250.39999999999998</v>
      </c>
      <c r="V100" s="32">
        <v>166.9</v>
      </c>
      <c r="W100" s="32">
        <v>166.9</v>
      </c>
      <c r="X100" s="32">
        <v>192.1</v>
      </c>
      <c r="Y100" s="32">
        <v>196.2</v>
      </c>
      <c r="Z100" s="32">
        <v>255.4</v>
      </c>
      <c r="AA100" s="32">
        <v>255.4</v>
      </c>
      <c r="AB100" s="32">
        <v>174.29999999999998</v>
      </c>
      <c r="AC100" s="32">
        <v>174.29999999999998</v>
      </c>
      <c r="AD100" s="32">
        <v>135.80000000000001</v>
      </c>
      <c r="AE100" s="32">
        <v>151.4</v>
      </c>
    </row>
    <row r="101" spans="1:31" x14ac:dyDescent="0.25">
      <c r="A101" s="32" t="s">
        <v>174</v>
      </c>
      <c r="B101" s="32">
        <v>278.8</v>
      </c>
      <c r="C101" s="32">
        <v>278.8</v>
      </c>
      <c r="D101" s="32">
        <v>178.70000000000002</v>
      </c>
      <c r="E101" s="32">
        <v>180.70000000000002</v>
      </c>
      <c r="F101" s="32">
        <v>158.9</v>
      </c>
      <c r="G101" s="32">
        <v>162.80000000000001</v>
      </c>
      <c r="H101" s="32">
        <v>134.5</v>
      </c>
      <c r="I101" s="32">
        <v>136.6</v>
      </c>
      <c r="J101" s="32">
        <v>155.69999999999999</v>
      </c>
      <c r="K101" s="32">
        <v>155.69999999999999</v>
      </c>
      <c r="L101" s="32">
        <v>190.20000000000002</v>
      </c>
      <c r="M101" s="32">
        <v>192.5</v>
      </c>
      <c r="N101" s="32">
        <v>168.6</v>
      </c>
      <c r="O101" s="32">
        <v>168.6</v>
      </c>
      <c r="P101" s="32">
        <v>248.20000000000002</v>
      </c>
      <c r="Q101" s="32">
        <v>248.20000000000002</v>
      </c>
      <c r="R101" s="32">
        <v>261.7</v>
      </c>
      <c r="S101" s="32">
        <v>270.09999999999997</v>
      </c>
      <c r="T101" s="32">
        <v>251.39999999999998</v>
      </c>
      <c r="U101" s="32">
        <v>251.39999999999998</v>
      </c>
      <c r="V101" s="32">
        <v>166.8</v>
      </c>
      <c r="W101" s="32">
        <v>168.6</v>
      </c>
      <c r="X101" s="32">
        <v>186.79999999999998</v>
      </c>
      <c r="Y101" s="32">
        <v>193.1</v>
      </c>
      <c r="Z101" s="32">
        <v>251</v>
      </c>
      <c r="AA101" s="32">
        <v>261.3</v>
      </c>
      <c r="AB101" s="32">
        <v>174.29999999999998</v>
      </c>
      <c r="AC101" s="32">
        <v>174.29999999999998</v>
      </c>
      <c r="AD101" s="32">
        <v>135.69999999999999</v>
      </c>
      <c r="AE101" s="32">
        <v>139.5</v>
      </c>
    </row>
    <row r="102" spans="1:31" x14ac:dyDescent="0.25">
      <c r="A102" s="32" t="s">
        <v>175</v>
      </c>
      <c r="B102" s="32">
        <v>272.09999999999997</v>
      </c>
      <c r="C102" s="32">
        <v>283.8</v>
      </c>
      <c r="D102" s="32">
        <v>173.8</v>
      </c>
      <c r="E102" s="32">
        <v>175.8</v>
      </c>
      <c r="F102" s="32">
        <v>156.1</v>
      </c>
      <c r="G102" s="32">
        <v>160.29999999999998</v>
      </c>
      <c r="H102" s="32">
        <v>134.5</v>
      </c>
      <c r="I102" s="32">
        <v>136.6</v>
      </c>
      <c r="J102" s="32">
        <v>167.4</v>
      </c>
      <c r="K102" s="32">
        <v>171.70000000000002</v>
      </c>
      <c r="L102" s="32">
        <v>171.3</v>
      </c>
      <c r="M102" s="32">
        <v>191.5</v>
      </c>
      <c r="N102" s="32">
        <v>144.5</v>
      </c>
      <c r="O102" s="32">
        <v>151.5</v>
      </c>
      <c r="P102" s="32">
        <v>237.7</v>
      </c>
      <c r="Q102" s="32">
        <v>252.5</v>
      </c>
      <c r="R102" s="32">
        <v>270.10000000000002</v>
      </c>
      <c r="S102" s="32">
        <v>270.10000000000002</v>
      </c>
      <c r="T102" s="32">
        <v>250.39999999999998</v>
      </c>
      <c r="U102" s="32">
        <v>251.39999999999998</v>
      </c>
      <c r="V102" s="32">
        <v>166.8</v>
      </c>
      <c r="W102" s="32">
        <v>168.5</v>
      </c>
      <c r="X102" s="32">
        <v>213.1</v>
      </c>
      <c r="Y102" s="32">
        <v>223.7</v>
      </c>
      <c r="Z102" s="32">
        <v>255.3</v>
      </c>
      <c r="AA102" s="32">
        <v>257.09999999999997</v>
      </c>
      <c r="AB102" s="32">
        <v>179.39999999999998</v>
      </c>
      <c r="AC102" s="32">
        <v>179.39999999999998</v>
      </c>
      <c r="AD102" s="32">
        <v>135.80000000000001</v>
      </c>
      <c r="AE102" s="32">
        <v>143.5</v>
      </c>
    </row>
    <row r="103" spans="1:31" x14ac:dyDescent="0.25">
      <c r="A103" s="32" t="s">
        <v>176</v>
      </c>
      <c r="B103" s="32">
        <v>272.2</v>
      </c>
      <c r="C103" s="32">
        <v>276.2</v>
      </c>
      <c r="D103" s="32">
        <v>173.8</v>
      </c>
      <c r="E103" s="32">
        <v>177.70000000000002</v>
      </c>
      <c r="F103" s="32">
        <v>145.39999999999998</v>
      </c>
      <c r="G103" s="32">
        <v>160.29999999999998</v>
      </c>
      <c r="H103" s="32">
        <v>134.5</v>
      </c>
      <c r="I103" s="32">
        <v>134.5</v>
      </c>
      <c r="J103" s="32">
        <v>167.5</v>
      </c>
      <c r="K103" s="32">
        <v>171.70000000000002</v>
      </c>
      <c r="L103" s="32">
        <v>183.8</v>
      </c>
      <c r="M103" s="32">
        <v>221.2</v>
      </c>
      <c r="N103" s="32">
        <v>166.4</v>
      </c>
      <c r="O103" s="32">
        <v>168.29999999999998</v>
      </c>
      <c r="P103" s="32">
        <v>250.7</v>
      </c>
      <c r="Q103" s="32">
        <v>252.8</v>
      </c>
      <c r="R103" s="32">
        <v>270.2</v>
      </c>
      <c r="S103" s="32">
        <v>270.2</v>
      </c>
      <c r="T103" s="32">
        <v>250.39999999999998</v>
      </c>
      <c r="U103" s="32">
        <v>251.5</v>
      </c>
      <c r="V103" s="32">
        <v>166.8</v>
      </c>
      <c r="W103" s="32">
        <v>166.8</v>
      </c>
      <c r="X103" s="32">
        <v>183.6</v>
      </c>
      <c r="Y103" s="32">
        <v>200.5</v>
      </c>
      <c r="Z103" s="32">
        <v>249.70000000000002</v>
      </c>
      <c r="AA103" s="32">
        <v>261.09999999999997</v>
      </c>
      <c r="AB103" s="32">
        <v>179.39999999999998</v>
      </c>
      <c r="AC103" s="32">
        <v>179.39999999999998</v>
      </c>
      <c r="AD103" s="32">
        <v>106.8</v>
      </c>
      <c r="AE103" s="32">
        <v>151.30000000000001</v>
      </c>
    </row>
    <row r="104" spans="1:31" x14ac:dyDescent="0.25">
      <c r="A104" s="32" t="s">
        <v>177</v>
      </c>
      <c r="B104" s="32">
        <v>275.7</v>
      </c>
      <c r="C104" s="32">
        <v>281</v>
      </c>
      <c r="D104" s="32">
        <v>174.6</v>
      </c>
      <c r="E104" s="32">
        <v>180.5</v>
      </c>
      <c r="F104" s="32">
        <v>147.6</v>
      </c>
      <c r="G104" s="32">
        <v>165.6</v>
      </c>
      <c r="H104" s="32">
        <v>134.39999999999998</v>
      </c>
      <c r="I104" s="32">
        <v>134.39999999999998</v>
      </c>
      <c r="J104" s="32">
        <v>167.4</v>
      </c>
      <c r="K104" s="32">
        <v>169.6</v>
      </c>
      <c r="L104" s="32">
        <v>180.4</v>
      </c>
      <c r="M104" s="32">
        <v>194.6</v>
      </c>
      <c r="N104" s="32">
        <v>166.29999999999998</v>
      </c>
      <c r="O104" s="32">
        <v>180.1</v>
      </c>
      <c r="P104" s="32">
        <v>238.3</v>
      </c>
      <c r="Q104" s="32">
        <v>242.20000000000002</v>
      </c>
      <c r="R104" s="32">
        <v>270.3</v>
      </c>
      <c r="S104" s="32">
        <v>270.3</v>
      </c>
      <c r="T104" s="32">
        <v>250.5</v>
      </c>
      <c r="U104" s="32">
        <v>250.5</v>
      </c>
      <c r="V104" s="32">
        <v>166.9</v>
      </c>
      <c r="W104" s="32">
        <v>166.9</v>
      </c>
      <c r="X104" s="32">
        <v>192.2</v>
      </c>
      <c r="Y104" s="32">
        <v>192.2</v>
      </c>
      <c r="Z104" s="32">
        <v>255.29999999999998</v>
      </c>
      <c r="AA104" s="32">
        <v>257.3</v>
      </c>
      <c r="AB104" s="32">
        <v>179.5</v>
      </c>
      <c r="AC104" s="32">
        <v>179.5</v>
      </c>
      <c r="AD104" s="32">
        <v>113.8</v>
      </c>
      <c r="AE104" s="32">
        <v>119.8</v>
      </c>
    </row>
    <row r="105" spans="1:31" x14ac:dyDescent="0.25">
      <c r="A105" s="32" t="s">
        <v>178</v>
      </c>
      <c r="B105" s="32">
        <v>260.7</v>
      </c>
      <c r="C105" s="32">
        <v>281.8</v>
      </c>
      <c r="D105" s="32">
        <v>175.8</v>
      </c>
      <c r="E105" s="32">
        <v>189.5</v>
      </c>
      <c r="F105" s="32">
        <v>158</v>
      </c>
      <c r="G105" s="32">
        <v>160.19999999999999</v>
      </c>
      <c r="H105" s="32">
        <v>134.6</v>
      </c>
      <c r="I105" s="32">
        <v>136.6</v>
      </c>
      <c r="J105" s="32">
        <v>154.70000000000002</v>
      </c>
      <c r="K105" s="32">
        <v>163.30000000000001</v>
      </c>
      <c r="L105" s="32">
        <v>193.5</v>
      </c>
      <c r="M105" s="32">
        <v>209.5</v>
      </c>
      <c r="N105" s="32">
        <v>164.2</v>
      </c>
      <c r="O105" s="32">
        <v>166.5</v>
      </c>
      <c r="P105" s="32">
        <v>241.8</v>
      </c>
      <c r="Q105" s="32">
        <v>241.8</v>
      </c>
      <c r="R105" s="32">
        <v>270.3</v>
      </c>
      <c r="S105" s="32">
        <v>270.3</v>
      </c>
      <c r="T105" s="32">
        <v>250.29999999999998</v>
      </c>
      <c r="U105" s="32">
        <v>251.39999999999998</v>
      </c>
      <c r="V105" s="32">
        <v>166.8</v>
      </c>
      <c r="W105" s="32">
        <v>168.6</v>
      </c>
      <c r="X105" s="32">
        <v>192.1</v>
      </c>
      <c r="Y105" s="32">
        <v>192.1</v>
      </c>
      <c r="Z105" s="32">
        <v>251.5</v>
      </c>
      <c r="AA105" s="32">
        <v>255.4</v>
      </c>
      <c r="AB105" s="32">
        <v>179.29999999999998</v>
      </c>
      <c r="AC105" s="32">
        <v>179.29999999999998</v>
      </c>
      <c r="AD105" s="32">
        <v>128.1</v>
      </c>
      <c r="AE105" s="32">
        <v>143.5</v>
      </c>
    </row>
    <row r="106" spans="1:31" x14ac:dyDescent="0.25">
      <c r="A106" s="32" t="s">
        <v>196</v>
      </c>
      <c r="B106" s="32">
        <v>264.3</v>
      </c>
      <c r="C106" s="32">
        <v>343</v>
      </c>
      <c r="D106" s="32">
        <v>174.4</v>
      </c>
      <c r="E106" s="32">
        <v>199.9</v>
      </c>
      <c r="F106" s="32">
        <v>144.1</v>
      </c>
      <c r="G106" s="32">
        <v>156.9</v>
      </c>
      <c r="H106" s="32">
        <v>134.6</v>
      </c>
      <c r="I106" s="32">
        <v>134.6</v>
      </c>
      <c r="J106" s="32">
        <v>165.3</v>
      </c>
      <c r="K106" s="32">
        <v>169.6</v>
      </c>
      <c r="L106" s="32">
        <v>179.8</v>
      </c>
      <c r="M106" s="32">
        <v>202</v>
      </c>
      <c r="N106" s="32">
        <v>166.3</v>
      </c>
      <c r="O106" s="32">
        <v>168.4</v>
      </c>
      <c r="P106" s="32">
        <v>237.9</v>
      </c>
      <c r="Q106" s="32">
        <v>237.9</v>
      </c>
      <c r="R106" s="32">
        <v>270.39999999999998</v>
      </c>
      <c r="S106" s="32">
        <v>274.5</v>
      </c>
      <c r="T106" s="32">
        <v>250.60000000000002</v>
      </c>
      <c r="U106" s="32">
        <v>252.60000000000002</v>
      </c>
      <c r="V106" s="32">
        <v>166.70000000000002</v>
      </c>
      <c r="W106" s="32">
        <v>166.70000000000002</v>
      </c>
      <c r="X106" s="32">
        <v>195</v>
      </c>
      <c r="Y106" s="32">
        <v>195</v>
      </c>
      <c r="Z106" s="32">
        <v>255.60000000000002</v>
      </c>
      <c r="AA106" s="32">
        <v>261.60000000000002</v>
      </c>
      <c r="AB106" s="32">
        <v>174.2</v>
      </c>
      <c r="AC106" s="32">
        <v>179.29999999999998</v>
      </c>
      <c r="AD106" s="32">
        <v>129.9</v>
      </c>
      <c r="AE106" s="32">
        <v>139.6</v>
      </c>
    </row>
    <row r="107" spans="1:31" x14ac:dyDescent="0.25">
      <c r="A107" s="32" t="s">
        <v>197</v>
      </c>
      <c r="B107" s="32">
        <v>256.10000000000002</v>
      </c>
      <c r="C107" s="32">
        <v>274.70000000000005</v>
      </c>
      <c r="D107" s="32">
        <v>178.3</v>
      </c>
      <c r="E107" s="32">
        <v>178.3</v>
      </c>
      <c r="F107" s="32">
        <v>158.9</v>
      </c>
      <c r="G107" s="32">
        <v>166.4</v>
      </c>
      <c r="H107" s="32">
        <v>136.6</v>
      </c>
      <c r="I107" s="32">
        <v>136.6</v>
      </c>
      <c r="J107" s="32">
        <v>161</v>
      </c>
      <c r="K107" s="32">
        <v>161</v>
      </c>
      <c r="L107" s="32">
        <v>184.1</v>
      </c>
      <c r="M107" s="32">
        <v>185.9</v>
      </c>
      <c r="N107" s="32">
        <v>164.1</v>
      </c>
      <c r="O107" s="32">
        <v>166.1</v>
      </c>
      <c r="P107" s="32">
        <v>249.70000000000002</v>
      </c>
      <c r="Q107" s="32">
        <v>252</v>
      </c>
      <c r="R107" s="32">
        <v>270.3</v>
      </c>
      <c r="S107" s="32">
        <v>270.3</v>
      </c>
      <c r="T107" s="32">
        <v>251.39999999999998</v>
      </c>
      <c r="U107" s="32">
        <v>251.39999999999998</v>
      </c>
      <c r="V107" s="32">
        <v>166.8</v>
      </c>
      <c r="W107" s="32">
        <v>166.8</v>
      </c>
      <c r="X107" s="32">
        <v>192.9</v>
      </c>
      <c r="Y107" s="32">
        <v>201.29999999999998</v>
      </c>
      <c r="Z107" s="32">
        <v>249.2</v>
      </c>
      <c r="AA107" s="32">
        <v>255.5</v>
      </c>
      <c r="AB107" s="32">
        <v>179.29999999999998</v>
      </c>
      <c r="AC107" s="32">
        <v>179.29999999999998</v>
      </c>
      <c r="AD107" s="32">
        <v>145.30000000000001</v>
      </c>
      <c r="AE107" s="32">
        <v>154.9</v>
      </c>
    </row>
    <row r="108" spans="1:31" x14ac:dyDescent="0.25">
      <c r="A108" s="32" t="s">
        <v>198</v>
      </c>
      <c r="B108" s="32">
        <v>287.3</v>
      </c>
      <c r="C108" s="32">
        <v>295.7</v>
      </c>
      <c r="D108" s="32">
        <v>184.5</v>
      </c>
      <c r="E108" s="32">
        <v>190.20000000000002</v>
      </c>
      <c r="F108" s="32">
        <v>148.30000000000001</v>
      </c>
      <c r="G108" s="32">
        <v>161.1</v>
      </c>
      <c r="H108" s="32">
        <v>134.70000000000002</v>
      </c>
      <c r="I108" s="32">
        <v>134.70000000000002</v>
      </c>
      <c r="J108" s="32">
        <v>154.70000000000002</v>
      </c>
      <c r="K108" s="32">
        <v>176</v>
      </c>
      <c r="L108" s="32">
        <v>169.8</v>
      </c>
      <c r="M108" s="32">
        <v>185.9</v>
      </c>
      <c r="N108" s="32">
        <v>130.9</v>
      </c>
      <c r="O108" s="32">
        <v>168.3</v>
      </c>
      <c r="P108" s="32">
        <v>241.8</v>
      </c>
      <c r="Q108" s="32">
        <v>251.8</v>
      </c>
      <c r="R108" s="32">
        <v>270</v>
      </c>
      <c r="S108" s="32">
        <v>270</v>
      </c>
      <c r="T108" s="32">
        <v>246.4</v>
      </c>
      <c r="U108" s="32">
        <v>252.60000000000002</v>
      </c>
      <c r="V108" s="32">
        <v>166.70000000000002</v>
      </c>
      <c r="W108" s="32">
        <v>166.70000000000002</v>
      </c>
      <c r="X108" s="32">
        <v>195</v>
      </c>
      <c r="Y108" s="32">
        <v>199.29999999999998</v>
      </c>
      <c r="Z108" s="32">
        <v>264.60000000000002</v>
      </c>
      <c r="AA108" s="32">
        <v>267.8</v>
      </c>
      <c r="AB108" s="32">
        <v>179.4</v>
      </c>
      <c r="AC108" s="32">
        <v>179.4</v>
      </c>
      <c r="AD108" s="32">
        <v>124</v>
      </c>
      <c r="AE108" s="32">
        <v>126.1</v>
      </c>
    </row>
    <row r="109" spans="1:31" x14ac:dyDescent="0.25">
      <c r="A109" s="32" t="s">
        <v>179</v>
      </c>
      <c r="B109" s="32">
        <v>281.7</v>
      </c>
      <c r="C109" s="32">
        <v>281.7</v>
      </c>
      <c r="D109" s="32">
        <v>177</v>
      </c>
      <c r="E109" s="32">
        <v>188.8</v>
      </c>
      <c r="F109" s="32">
        <v>156.80000000000001</v>
      </c>
      <c r="G109" s="32">
        <v>160.80000000000001</v>
      </c>
      <c r="H109" s="32">
        <v>134.5</v>
      </c>
      <c r="I109" s="32">
        <v>134.5</v>
      </c>
      <c r="J109" s="32">
        <v>171.4</v>
      </c>
      <c r="K109" s="32">
        <v>173.3</v>
      </c>
      <c r="L109" s="32">
        <v>190.4</v>
      </c>
      <c r="M109" s="32">
        <v>196.1</v>
      </c>
      <c r="N109" s="32">
        <v>168.5</v>
      </c>
      <c r="O109" s="32">
        <v>168.5</v>
      </c>
      <c r="P109" s="32">
        <v>237.5</v>
      </c>
      <c r="Q109" s="32">
        <v>264.60000000000002</v>
      </c>
      <c r="R109" s="32">
        <v>261.79999999999995</v>
      </c>
      <c r="S109" s="32">
        <v>270.29999999999995</v>
      </c>
      <c r="T109" s="32">
        <v>250.5</v>
      </c>
      <c r="U109" s="32">
        <v>250.5</v>
      </c>
      <c r="V109" s="32">
        <v>166.8</v>
      </c>
      <c r="W109" s="32">
        <v>166.8</v>
      </c>
      <c r="X109" s="32">
        <v>191</v>
      </c>
      <c r="Y109" s="32">
        <v>218.39999999999998</v>
      </c>
      <c r="Z109" s="32">
        <v>255.2</v>
      </c>
      <c r="AA109" s="32">
        <v>261.3</v>
      </c>
      <c r="AB109" s="32">
        <v>161</v>
      </c>
      <c r="AC109" s="32">
        <v>174.39999999999998</v>
      </c>
      <c r="AD109" s="32">
        <v>120.4</v>
      </c>
      <c r="AE109" s="32">
        <v>132.5</v>
      </c>
    </row>
    <row r="110" spans="1:31" x14ac:dyDescent="0.25">
      <c r="A110" s="32" t="s">
        <v>180</v>
      </c>
      <c r="B110" s="32">
        <v>256.8</v>
      </c>
      <c r="C110" s="32">
        <v>287.39999999999998</v>
      </c>
      <c r="D110" s="32">
        <v>175.8</v>
      </c>
      <c r="E110" s="32">
        <v>181.70000000000002</v>
      </c>
      <c r="F110" s="32">
        <v>147.5</v>
      </c>
      <c r="G110" s="32">
        <v>166.5</v>
      </c>
      <c r="H110" s="32">
        <v>134.5</v>
      </c>
      <c r="I110" s="32">
        <v>136.6</v>
      </c>
      <c r="J110" s="32">
        <v>163.20000000000002</v>
      </c>
      <c r="K110" s="32">
        <v>194.8</v>
      </c>
      <c r="L110" s="32">
        <v>179.7</v>
      </c>
      <c r="M110" s="32">
        <v>191.6</v>
      </c>
      <c r="N110" s="32">
        <v>168.4</v>
      </c>
      <c r="O110" s="32">
        <v>168.4</v>
      </c>
      <c r="P110" s="32">
        <v>241.9</v>
      </c>
      <c r="Q110" s="32">
        <v>262.7</v>
      </c>
      <c r="R110" s="32">
        <v>261.89999999999998</v>
      </c>
      <c r="S110" s="32">
        <v>270.3</v>
      </c>
      <c r="T110" s="32">
        <v>251.5</v>
      </c>
      <c r="U110" s="32">
        <v>251.5</v>
      </c>
      <c r="V110" s="32">
        <v>167</v>
      </c>
      <c r="W110" s="32">
        <v>168.5</v>
      </c>
      <c r="X110" s="32">
        <v>192.2</v>
      </c>
      <c r="Y110" s="32">
        <v>198.39999999999998</v>
      </c>
      <c r="Z110" s="32">
        <v>249.70000000000002</v>
      </c>
      <c r="AA110" s="32">
        <v>257.29999999999995</v>
      </c>
      <c r="AB110" s="32">
        <v>179.2</v>
      </c>
      <c r="AC110" s="32">
        <v>179.2</v>
      </c>
      <c r="AD110" s="32">
        <v>135.69999999999999</v>
      </c>
      <c r="AE110" s="32">
        <v>139.6</v>
      </c>
    </row>
    <row r="111" spans="1:31" x14ac:dyDescent="0.25">
      <c r="A111" s="32" t="s">
        <v>181</v>
      </c>
      <c r="B111" s="32">
        <v>270.2</v>
      </c>
      <c r="C111" s="32">
        <v>270.2</v>
      </c>
      <c r="D111" s="32">
        <v>174.9</v>
      </c>
      <c r="E111" s="32">
        <v>177.1</v>
      </c>
      <c r="F111" s="32">
        <v>149.20000000000002</v>
      </c>
      <c r="G111" s="32">
        <v>157.1</v>
      </c>
      <c r="H111" s="32">
        <v>134.5</v>
      </c>
      <c r="I111" s="32">
        <v>136.69999999999999</v>
      </c>
      <c r="J111" s="32">
        <v>165.5</v>
      </c>
      <c r="K111" s="32">
        <v>165.5</v>
      </c>
      <c r="L111" s="32">
        <v>180.6</v>
      </c>
      <c r="M111" s="32">
        <v>180.6</v>
      </c>
      <c r="N111" s="32">
        <v>156.4</v>
      </c>
      <c r="O111" s="32">
        <v>168.6</v>
      </c>
      <c r="P111" s="32">
        <v>237.5</v>
      </c>
      <c r="Q111" s="32">
        <v>250.3</v>
      </c>
      <c r="R111" s="32">
        <v>261.79999999999995</v>
      </c>
      <c r="S111" s="32">
        <v>270.09999999999997</v>
      </c>
      <c r="T111" s="32">
        <v>250.39999999999998</v>
      </c>
      <c r="U111" s="32">
        <v>250.39999999999998</v>
      </c>
      <c r="V111" s="32">
        <v>166.8</v>
      </c>
      <c r="W111" s="32">
        <v>168.8</v>
      </c>
      <c r="X111" s="32">
        <v>182.6</v>
      </c>
      <c r="Y111" s="32">
        <v>191.1</v>
      </c>
      <c r="Z111" s="32">
        <v>255.1</v>
      </c>
      <c r="AA111" s="32">
        <v>257.2</v>
      </c>
      <c r="AB111" s="32">
        <v>174.29999999999998</v>
      </c>
      <c r="AC111" s="32">
        <v>179.29999999999998</v>
      </c>
      <c r="AD111" s="32">
        <v>128.19999999999999</v>
      </c>
      <c r="AE111" s="32">
        <v>153.30000000000001</v>
      </c>
    </row>
    <row r="112" spans="1:31" x14ac:dyDescent="0.25">
      <c r="A112" s="32" t="s">
        <v>199</v>
      </c>
      <c r="B112" s="32">
        <v>272.7</v>
      </c>
      <c r="C112" s="32">
        <v>283.2</v>
      </c>
      <c r="D112" s="32">
        <v>176.4</v>
      </c>
      <c r="E112" s="32">
        <v>182.3</v>
      </c>
      <c r="F112" s="32">
        <v>156.9</v>
      </c>
      <c r="G112" s="32">
        <v>159</v>
      </c>
      <c r="H112" s="32">
        <v>134.6</v>
      </c>
      <c r="I112" s="32">
        <v>136.6</v>
      </c>
      <c r="J112" s="32">
        <v>154.80000000000001</v>
      </c>
      <c r="K112" s="32">
        <v>162.1</v>
      </c>
      <c r="L112" s="32">
        <v>185.9</v>
      </c>
      <c r="M112" s="32">
        <v>188</v>
      </c>
      <c r="N112" s="32">
        <v>162.19999999999999</v>
      </c>
      <c r="O112" s="32">
        <v>170.2</v>
      </c>
      <c r="P112" s="32">
        <v>238.10000000000002</v>
      </c>
      <c r="Q112" s="32">
        <v>239.9</v>
      </c>
      <c r="R112" s="32">
        <v>270</v>
      </c>
      <c r="S112" s="32">
        <v>270</v>
      </c>
      <c r="T112" s="32">
        <v>250.60000000000002</v>
      </c>
      <c r="U112" s="32">
        <v>251.60000000000002</v>
      </c>
      <c r="V112" s="32">
        <v>166.8</v>
      </c>
      <c r="W112" s="32">
        <v>166.8</v>
      </c>
      <c r="X112" s="32">
        <v>192.9</v>
      </c>
      <c r="Y112" s="32">
        <v>218.2</v>
      </c>
      <c r="Z112" s="32">
        <v>255.4</v>
      </c>
      <c r="AA112" s="32">
        <v>257.60000000000002</v>
      </c>
      <c r="AB112" s="32">
        <v>174.6</v>
      </c>
      <c r="AC112" s="32">
        <v>179.4</v>
      </c>
      <c r="AD112" s="32">
        <v>117.4</v>
      </c>
      <c r="AE112" s="32">
        <v>140</v>
      </c>
    </row>
    <row r="113" spans="1:31" x14ac:dyDescent="0.25">
      <c r="A113" s="32" t="s">
        <v>200</v>
      </c>
      <c r="B113" s="32">
        <v>260.10000000000002</v>
      </c>
      <c r="C113" s="32">
        <v>274.7</v>
      </c>
      <c r="D113" s="32">
        <v>174.5</v>
      </c>
      <c r="E113" s="32">
        <v>176.4</v>
      </c>
      <c r="F113" s="32">
        <v>156.6</v>
      </c>
      <c r="G113" s="32">
        <v>158.69999999999999</v>
      </c>
      <c r="H113" s="32">
        <v>134.6</v>
      </c>
      <c r="I113" s="32">
        <v>134.6</v>
      </c>
      <c r="J113" s="32">
        <v>184.4</v>
      </c>
      <c r="K113" s="32">
        <v>201.20000000000002</v>
      </c>
      <c r="L113" s="32">
        <v>179.8</v>
      </c>
      <c r="M113" s="32">
        <v>185.9</v>
      </c>
      <c r="N113" s="32">
        <v>156.19999999999999</v>
      </c>
      <c r="O113" s="32">
        <v>166.1</v>
      </c>
      <c r="P113" s="32">
        <v>238</v>
      </c>
      <c r="Q113" s="32">
        <v>257.39999999999998</v>
      </c>
      <c r="R113" s="32">
        <v>270.39999999999998</v>
      </c>
      <c r="S113" s="32">
        <v>274.39999999999998</v>
      </c>
      <c r="T113" s="32">
        <v>250.60000000000002</v>
      </c>
      <c r="U113" s="32">
        <v>251.5</v>
      </c>
      <c r="V113" s="32">
        <v>166.60000000000002</v>
      </c>
      <c r="W113" s="32">
        <v>168.5</v>
      </c>
      <c r="X113" s="32">
        <v>186.6</v>
      </c>
      <c r="Y113" s="32">
        <v>192.9</v>
      </c>
      <c r="Z113" s="32">
        <v>249.3</v>
      </c>
      <c r="AA113" s="32">
        <v>255.5</v>
      </c>
      <c r="AB113" s="32">
        <v>174.29999999999998</v>
      </c>
      <c r="AC113" s="32">
        <v>179.4</v>
      </c>
      <c r="AD113" s="32">
        <v>121.9</v>
      </c>
      <c r="AE113" s="32">
        <v>133.80000000000001</v>
      </c>
    </row>
    <row r="114" spans="1:31" x14ac:dyDescent="0.25">
      <c r="A114" s="32" t="s">
        <v>201</v>
      </c>
      <c r="B114" s="32">
        <v>264.3</v>
      </c>
      <c r="C114" s="32">
        <v>272.7</v>
      </c>
      <c r="D114" s="32">
        <v>174.4</v>
      </c>
      <c r="E114" s="32">
        <v>178.4</v>
      </c>
      <c r="F114" s="32">
        <v>154.69999999999999</v>
      </c>
      <c r="G114" s="32">
        <v>156.9</v>
      </c>
      <c r="H114" s="32">
        <v>136.5</v>
      </c>
      <c r="I114" s="32">
        <v>142.30000000000001</v>
      </c>
      <c r="J114" s="32">
        <v>175.9</v>
      </c>
      <c r="K114" s="32">
        <v>186.5</v>
      </c>
      <c r="L114" s="32">
        <v>183.9</v>
      </c>
      <c r="M114" s="32">
        <v>196.3</v>
      </c>
      <c r="N114" s="32">
        <v>166.1</v>
      </c>
      <c r="O114" s="32">
        <v>176.1</v>
      </c>
      <c r="P114" s="32">
        <v>241.8</v>
      </c>
      <c r="Q114" s="32">
        <v>250</v>
      </c>
      <c r="R114" s="32">
        <v>270.39999999999998</v>
      </c>
      <c r="S114" s="32">
        <v>274.39999999999998</v>
      </c>
      <c r="T114" s="32">
        <v>250.60000000000002</v>
      </c>
      <c r="U114" s="32">
        <v>250.60000000000002</v>
      </c>
      <c r="V114" s="32">
        <v>166.8</v>
      </c>
      <c r="W114" s="32">
        <v>166.8</v>
      </c>
      <c r="X114" s="32">
        <v>207.6</v>
      </c>
      <c r="Y114" s="32">
        <v>207.6</v>
      </c>
      <c r="Z114" s="32">
        <v>249.3</v>
      </c>
      <c r="AA114" s="32">
        <v>249.3</v>
      </c>
      <c r="AB114" s="32">
        <v>174.4</v>
      </c>
      <c r="AC114" s="32">
        <v>179.4</v>
      </c>
      <c r="AD114" s="32">
        <v>135.80000000000001</v>
      </c>
      <c r="AE114" s="32">
        <v>139.6</v>
      </c>
    </row>
    <row r="115" spans="1:31" x14ac:dyDescent="0.25">
      <c r="A115" s="32" t="s">
        <v>202</v>
      </c>
      <c r="B115" s="32">
        <v>256</v>
      </c>
      <c r="C115" s="32">
        <v>268.5</v>
      </c>
      <c r="D115" s="32">
        <v>176.5</v>
      </c>
      <c r="E115" s="32">
        <v>188.3</v>
      </c>
      <c r="F115" s="32">
        <v>156.9</v>
      </c>
      <c r="G115" s="32">
        <v>156.9</v>
      </c>
      <c r="H115" s="32">
        <v>134.6</v>
      </c>
      <c r="I115" s="32">
        <v>136.5</v>
      </c>
      <c r="J115" s="32">
        <v>171.70000000000002</v>
      </c>
      <c r="K115" s="32">
        <v>207.5</v>
      </c>
      <c r="L115" s="32">
        <v>182</v>
      </c>
      <c r="M115" s="32">
        <v>185.8</v>
      </c>
      <c r="N115" s="32">
        <v>166.3</v>
      </c>
      <c r="O115" s="32">
        <v>166.3</v>
      </c>
      <c r="P115" s="32">
        <v>238.10000000000002</v>
      </c>
      <c r="Q115" s="32">
        <v>244</v>
      </c>
      <c r="R115" s="32">
        <v>270.3</v>
      </c>
      <c r="S115" s="32">
        <v>270.3</v>
      </c>
      <c r="T115" s="32">
        <v>250.60000000000002</v>
      </c>
      <c r="U115" s="32">
        <v>250.60000000000002</v>
      </c>
      <c r="V115" s="32">
        <v>166.70000000000002</v>
      </c>
      <c r="W115" s="32">
        <v>166.70000000000002</v>
      </c>
      <c r="X115" s="32">
        <v>201.2</v>
      </c>
      <c r="Y115" s="32">
        <v>203.4</v>
      </c>
      <c r="Z115" s="32">
        <v>255.5</v>
      </c>
      <c r="AA115" s="32">
        <v>267.8</v>
      </c>
      <c r="AB115" s="32">
        <v>174.5</v>
      </c>
      <c r="AC115" s="32">
        <v>179.29999999999998</v>
      </c>
      <c r="AD115" s="32">
        <v>139.6</v>
      </c>
      <c r="AE115" s="32">
        <v>151</v>
      </c>
    </row>
    <row r="116" spans="1:31" x14ac:dyDescent="0.25">
      <c r="A116" s="32" t="s">
        <v>203</v>
      </c>
      <c r="B116" s="32">
        <v>258.10000000000002</v>
      </c>
      <c r="C116" s="32">
        <v>262.2</v>
      </c>
      <c r="D116" s="32">
        <v>178.4</v>
      </c>
      <c r="E116" s="32">
        <v>188.3</v>
      </c>
      <c r="F116" s="32">
        <v>144.1</v>
      </c>
      <c r="G116" s="32">
        <v>150.5</v>
      </c>
      <c r="H116" s="32">
        <v>134.6</v>
      </c>
      <c r="I116" s="32">
        <v>134.6</v>
      </c>
      <c r="J116" s="32">
        <v>169.70000000000002</v>
      </c>
      <c r="K116" s="32">
        <v>176.1</v>
      </c>
      <c r="L116" s="32">
        <v>183.8</v>
      </c>
      <c r="M116" s="32">
        <v>185.8</v>
      </c>
      <c r="N116" s="32">
        <v>151.6</v>
      </c>
      <c r="O116" s="32">
        <v>151.6</v>
      </c>
      <c r="P116" s="32">
        <v>238</v>
      </c>
      <c r="Q116" s="32">
        <v>248</v>
      </c>
      <c r="R116" s="32">
        <v>270.3</v>
      </c>
      <c r="S116" s="32">
        <v>270.3</v>
      </c>
      <c r="T116" s="32">
        <v>251.60000000000002</v>
      </c>
      <c r="U116" s="32">
        <v>252.60000000000002</v>
      </c>
      <c r="V116" s="32">
        <v>166.8</v>
      </c>
      <c r="W116" s="32">
        <v>166.8</v>
      </c>
      <c r="X116" s="32">
        <v>192.9</v>
      </c>
      <c r="Y116" s="32">
        <v>209.79999999999998</v>
      </c>
      <c r="Z116" s="32">
        <v>253.5</v>
      </c>
      <c r="AA116" s="32">
        <v>267.90000000000003</v>
      </c>
      <c r="AB116" s="32">
        <v>174.5</v>
      </c>
      <c r="AC116" s="32">
        <v>179.5</v>
      </c>
      <c r="AD116" s="32">
        <v>127.8</v>
      </c>
      <c r="AE116" s="32">
        <v>139.5</v>
      </c>
    </row>
    <row r="117" spans="1:31" x14ac:dyDescent="0.25">
      <c r="A117" s="32" t="s">
        <v>206</v>
      </c>
      <c r="B117" s="32">
        <v>262.09999999999997</v>
      </c>
      <c r="C117" s="32">
        <v>274.59999999999997</v>
      </c>
      <c r="D117" s="32">
        <v>178.29999999999998</v>
      </c>
      <c r="E117" s="32">
        <v>188.2</v>
      </c>
      <c r="F117" s="32">
        <v>155.29999999999998</v>
      </c>
      <c r="G117" s="32">
        <v>161.6</v>
      </c>
      <c r="H117" s="32">
        <v>134.79999999999998</v>
      </c>
      <c r="I117" s="32">
        <v>134.79999999999998</v>
      </c>
      <c r="J117" s="32">
        <v>156.80000000000001</v>
      </c>
      <c r="K117" s="32">
        <v>180.2</v>
      </c>
      <c r="L117" s="32">
        <v>180.2</v>
      </c>
      <c r="M117" s="32">
        <v>180.2</v>
      </c>
      <c r="N117" s="32">
        <v>164.4</v>
      </c>
      <c r="O117" s="32">
        <v>168.3</v>
      </c>
      <c r="P117" s="32">
        <v>251.7</v>
      </c>
      <c r="Q117" s="32">
        <v>251.7</v>
      </c>
      <c r="R117" s="32">
        <v>270.39999999999998</v>
      </c>
      <c r="S117" s="32">
        <v>270.39999999999998</v>
      </c>
      <c r="T117" s="32">
        <v>250.2</v>
      </c>
      <c r="U117" s="32">
        <v>251.29999999999998</v>
      </c>
      <c r="V117" s="32">
        <v>166.8</v>
      </c>
      <c r="W117" s="32">
        <v>166.8</v>
      </c>
      <c r="X117" s="32">
        <v>207.8</v>
      </c>
      <c r="Y117" s="32">
        <v>207.8</v>
      </c>
      <c r="Z117" s="32">
        <v>255.5</v>
      </c>
      <c r="AA117" s="32">
        <v>255.5</v>
      </c>
      <c r="AB117" s="32">
        <v>174.39999999999998</v>
      </c>
      <c r="AC117" s="32">
        <v>174.39999999999998</v>
      </c>
      <c r="AD117" s="32">
        <v>112.1</v>
      </c>
      <c r="AE117" s="32">
        <v>112.1</v>
      </c>
    </row>
    <row r="118" spans="1:31" x14ac:dyDescent="0.25">
      <c r="A118" s="32" t="s">
        <v>182</v>
      </c>
      <c r="B118" s="32">
        <v>266.3</v>
      </c>
      <c r="C118" s="32">
        <v>268.5</v>
      </c>
      <c r="D118" s="32">
        <v>176</v>
      </c>
      <c r="E118" s="32">
        <v>190.5</v>
      </c>
      <c r="F118" s="32">
        <v>151</v>
      </c>
      <c r="G118" s="32">
        <v>153</v>
      </c>
      <c r="H118" s="32">
        <v>136.69999999999999</v>
      </c>
      <c r="I118" s="32">
        <v>136.69999999999999</v>
      </c>
      <c r="J118" s="32">
        <v>165.39999999999998</v>
      </c>
      <c r="K118" s="32">
        <v>167.39999999999998</v>
      </c>
      <c r="L118" s="32">
        <v>184.6</v>
      </c>
      <c r="M118" s="32">
        <v>220.3</v>
      </c>
      <c r="N118" s="32">
        <v>151.19999999999999</v>
      </c>
      <c r="O118" s="32">
        <v>166.6</v>
      </c>
      <c r="P118" s="32">
        <v>241.8</v>
      </c>
      <c r="Q118" s="32">
        <v>246</v>
      </c>
      <c r="R118" s="32">
        <v>261.8</v>
      </c>
      <c r="S118" s="32">
        <v>270.20000000000005</v>
      </c>
      <c r="T118" s="32">
        <v>250.5</v>
      </c>
      <c r="U118" s="32">
        <v>250.5</v>
      </c>
      <c r="V118" s="32">
        <v>166.79999999999998</v>
      </c>
      <c r="W118" s="32">
        <v>166.79999999999998</v>
      </c>
      <c r="X118" s="32">
        <v>184.5</v>
      </c>
      <c r="Y118" s="32">
        <v>197.1</v>
      </c>
      <c r="Z118" s="32">
        <v>255.4</v>
      </c>
      <c r="AA118" s="32">
        <v>257.3</v>
      </c>
      <c r="AB118" s="32">
        <v>179.4</v>
      </c>
      <c r="AC118" s="32">
        <v>179.4</v>
      </c>
      <c r="AD118" s="32">
        <v>118.6</v>
      </c>
      <c r="AE118" s="32">
        <v>130.1</v>
      </c>
    </row>
    <row r="119" spans="1:31" x14ac:dyDescent="0.25">
      <c r="A119" s="32" t="s">
        <v>70</v>
      </c>
      <c r="B119" s="32">
        <v>257.90000000000003</v>
      </c>
      <c r="C119" s="32">
        <v>266.5</v>
      </c>
      <c r="D119" s="32" t="s">
        <v>317</v>
      </c>
      <c r="E119" s="32" t="s">
        <v>318</v>
      </c>
      <c r="F119" s="32">
        <v>145.19999999999999</v>
      </c>
      <c r="G119" s="32">
        <v>159.79999999999998</v>
      </c>
      <c r="H119" s="32">
        <v>134.5</v>
      </c>
      <c r="I119" s="32">
        <v>138.69999999999999</v>
      </c>
      <c r="J119" s="32">
        <v>160.6</v>
      </c>
      <c r="K119" s="32">
        <v>173.29999999999998</v>
      </c>
      <c r="L119" s="32">
        <v>192.6</v>
      </c>
      <c r="M119" s="32">
        <v>192.6</v>
      </c>
      <c r="N119" s="32">
        <v>166.5</v>
      </c>
      <c r="O119" s="32">
        <v>168.5</v>
      </c>
      <c r="P119" s="32">
        <v>237.79999999999998</v>
      </c>
      <c r="Q119" s="32">
        <v>241.9</v>
      </c>
      <c r="R119" s="32">
        <v>270.09999999999997</v>
      </c>
      <c r="S119" s="32">
        <v>274.2</v>
      </c>
      <c r="T119" s="32">
        <v>252.5</v>
      </c>
      <c r="U119" s="32">
        <v>252.5</v>
      </c>
      <c r="V119" s="32">
        <v>166.79999999999998</v>
      </c>
      <c r="W119" s="32">
        <v>168.6</v>
      </c>
      <c r="X119" s="32">
        <v>192.1</v>
      </c>
      <c r="Y119" s="32">
        <v>201.9</v>
      </c>
      <c r="Z119" s="32">
        <v>253.1</v>
      </c>
      <c r="AA119" s="32">
        <v>257.5</v>
      </c>
      <c r="AB119" s="32">
        <v>174.4</v>
      </c>
      <c r="AC119" s="32">
        <v>179.3</v>
      </c>
      <c r="AD119" s="32">
        <v>126.2</v>
      </c>
      <c r="AE119" s="32">
        <v>129.9</v>
      </c>
    </row>
    <row r="120" spans="1:31" x14ac:dyDescent="0.25">
      <c r="A120" s="32" t="s">
        <v>63</v>
      </c>
      <c r="B120" s="32">
        <v>287.20000000000005</v>
      </c>
      <c r="C120" s="32">
        <v>299.70000000000005</v>
      </c>
      <c r="D120" s="32">
        <v>175.9</v>
      </c>
      <c r="E120" s="32">
        <v>192.8</v>
      </c>
      <c r="F120" s="32">
        <v>160.9</v>
      </c>
      <c r="G120" s="32">
        <v>172.5</v>
      </c>
      <c r="H120" s="32">
        <v>134.6</v>
      </c>
      <c r="I120" s="32">
        <v>134.6</v>
      </c>
      <c r="J120" s="32">
        <v>153.79999999999998</v>
      </c>
      <c r="K120" s="32">
        <v>155.69999999999999</v>
      </c>
      <c r="L120" s="32">
        <v>184.5</v>
      </c>
      <c r="M120" s="32">
        <v>190.6</v>
      </c>
      <c r="N120" s="32">
        <v>160.39999999999998</v>
      </c>
      <c r="O120" s="32">
        <v>160.39999999999998</v>
      </c>
      <c r="P120" s="32">
        <v>241.8</v>
      </c>
      <c r="Q120" s="32">
        <v>248.1</v>
      </c>
      <c r="R120" s="32">
        <v>270.3</v>
      </c>
      <c r="S120" s="32">
        <v>270.3</v>
      </c>
      <c r="T120" s="32">
        <v>250.4</v>
      </c>
      <c r="U120" s="32">
        <v>251.4</v>
      </c>
      <c r="V120" s="32">
        <v>166.9</v>
      </c>
      <c r="W120" s="32">
        <v>166.9</v>
      </c>
      <c r="X120" s="32">
        <v>190.20000000000002</v>
      </c>
      <c r="Y120" s="32">
        <v>190.20000000000002</v>
      </c>
      <c r="Z120" s="32">
        <v>253.5</v>
      </c>
      <c r="AA120" s="32">
        <v>253.5</v>
      </c>
      <c r="AB120" s="32">
        <v>174.3</v>
      </c>
      <c r="AC120" s="32">
        <v>174.3</v>
      </c>
      <c r="AD120" s="32">
        <v>128.19999999999999</v>
      </c>
      <c r="AE120" s="32">
        <v>130</v>
      </c>
    </row>
    <row r="121" spans="1:31" x14ac:dyDescent="0.25">
      <c r="A121" s="32" t="s">
        <v>64</v>
      </c>
      <c r="B121" s="32">
        <v>270.5</v>
      </c>
      <c r="C121" s="32">
        <v>289.40000000000003</v>
      </c>
      <c r="D121" s="32" t="s">
        <v>307</v>
      </c>
      <c r="E121" s="32" t="s">
        <v>308</v>
      </c>
      <c r="F121" s="32">
        <v>155</v>
      </c>
      <c r="G121" s="32">
        <v>157.9</v>
      </c>
      <c r="H121" s="32">
        <v>132.6</v>
      </c>
      <c r="I121" s="32">
        <v>134.69999999999999</v>
      </c>
      <c r="J121" s="32">
        <v>155.79999999999998</v>
      </c>
      <c r="K121" s="32">
        <v>167.39999999999998</v>
      </c>
      <c r="L121" s="32">
        <v>176.6</v>
      </c>
      <c r="M121" s="32">
        <v>186.70000000000002</v>
      </c>
      <c r="N121" s="32">
        <v>168.5</v>
      </c>
      <c r="O121" s="32">
        <v>170.6</v>
      </c>
      <c r="P121" s="32">
        <v>237.6</v>
      </c>
      <c r="Q121" s="32">
        <v>250.5</v>
      </c>
      <c r="R121" s="32">
        <v>270.10000000000002</v>
      </c>
      <c r="S121" s="32">
        <v>270.10000000000002</v>
      </c>
      <c r="T121" s="32">
        <v>250.4</v>
      </c>
      <c r="U121" s="32">
        <v>250.4</v>
      </c>
      <c r="V121" s="32">
        <v>166.7</v>
      </c>
      <c r="W121" s="32">
        <v>168.5</v>
      </c>
      <c r="X121" s="32">
        <v>192</v>
      </c>
      <c r="Y121" s="32">
        <v>192</v>
      </c>
      <c r="Z121" s="32" t="s">
        <v>309</v>
      </c>
      <c r="AA121" s="32" t="s">
        <v>304</v>
      </c>
      <c r="AB121" s="32">
        <v>174.6</v>
      </c>
      <c r="AC121" s="32">
        <v>179.4</v>
      </c>
      <c r="AD121" s="32">
        <v>120.6</v>
      </c>
      <c r="AE121" s="32">
        <v>128.19999999999999</v>
      </c>
    </row>
    <row r="122" spans="1:31" x14ac:dyDescent="0.25">
      <c r="A122" s="32" t="s">
        <v>71</v>
      </c>
      <c r="B122" s="32">
        <v>266.20000000000005</v>
      </c>
      <c r="C122" s="32">
        <v>287.20000000000005</v>
      </c>
      <c r="D122" s="32" t="s">
        <v>327</v>
      </c>
      <c r="E122" s="32" t="s">
        <v>262</v>
      </c>
      <c r="F122" s="32">
        <v>160.79999999999998</v>
      </c>
      <c r="G122" s="32">
        <v>162.69999999999999</v>
      </c>
      <c r="H122" s="32">
        <v>134.6</v>
      </c>
      <c r="I122" s="32">
        <v>134.6</v>
      </c>
      <c r="J122" s="32">
        <v>171.2</v>
      </c>
      <c r="K122" s="32">
        <v>171.2</v>
      </c>
      <c r="L122" s="32">
        <v>186.4</v>
      </c>
      <c r="M122" s="32">
        <v>202.4</v>
      </c>
      <c r="N122" s="32">
        <v>166.39999999999998</v>
      </c>
      <c r="O122" s="32">
        <v>166.39999999999998</v>
      </c>
      <c r="P122" s="32">
        <v>244.1</v>
      </c>
      <c r="Q122" s="32">
        <v>248.2</v>
      </c>
      <c r="R122" s="32">
        <v>270</v>
      </c>
      <c r="S122" s="32">
        <v>270</v>
      </c>
      <c r="T122" s="32">
        <v>250.4</v>
      </c>
      <c r="U122" s="32">
        <v>250.4</v>
      </c>
      <c r="V122" s="32">
        <v>166.79999999999998</v>
      </c>
      <c r="W122" s="32">
        <v>168.5</v>
      </c>
      <c r="X122" s="32">
        <v>193</v>
      </c>
      <c r="Y122" s="32">
        <v>193</v>
      </c>
      <c r="Z122" s="32">
        <v>251.3</v>
      </c>
      <c r="AA122" s="32">
        <v>255.20000000000002</v>
      </c>
      <c r="AB122" s="32">
        <v>174.4</v>
      </c>
      <c r="AC122" s="32">
        <v>179.4</v>
      </c>
      <c r="AD122" s="32">
        <v>135.69999999999999</v>
      </c>
      <c r="AE122" s="32">
        <v>139.5</v>
      </c>
    </row>
    <row r="123" spans="1:31" x14ac:dyDescent="0.25">
      <c r="A123" s="32" t="s">
        <v>72</v>
      </c>
      <c r="B123" s="32">
        <v>266.20000000000005</v>
      </c>
      <c r="C123" s="32">
        <v>266.20000000000005</v>
      </c>
      <c r="D123" s="32" t="s">
        <v>328</v>
      </c>
      <c r="E123" s="32" t="s">
        <v>300</v>
      </c>
      <c r="F123" s="32">
        <v>145.19999999999999</v>
      </c>
      <c r="G123" s="32">
        <v>164.7</v>
      </c>
      <c r="H123" s="32">
        <v>134.6</v>
      </c>
      <c r="I123" s="32">
        <v>134.6</v>
      </c>
      <c r="J123" s="32">
        <v>161</v>
      </c>
      <c r="K123" s="32">
        <v>161</v>
      </c>
      <c r="L123" s="32">
        <v>180.6</v>
      </c>
      <c r="M123" s="32">
        <v>220.5</v>
      </c>
      <c r="N123" s="32">
        <v>166.29999999999998</v>
      </c>
      <c r="O123" s="32">
        <v>166.29999999999998</v>
      </c>
      <c r="P123" s="32">
        <v>237.6</v>
      </c>
      <c r="Q123" s="32">
        <v>241.9</v>
      </c>
      <c r="R123" s="32">
        <v>266.09999999999997</v>
      </c>
      <c r="S123" s="32">
        <v>270.39999999999998</v>
      </c>
      <c r="T123" s="32">
        <v>246.3</v>
      </c>
      <c r="U123" s="32">
        <v>250.5</v>
      </c>
      <c r="V123" s="32">
        <v>166.79999999999998</v>
      </c>
      <c r="W123" s="32">
        <v>168.7</v>
      </c>
      <c r="X123" s="32">
        <v>192.2</v>
      </c>
      <c r="Y123" s="32">
        <v>198.1</v>
      </c>
      <c r="Z123" s="32">
        <v>261</v>
      </c>
      <c r="AA123" s="32">
        <v>264.79999999999995</v>
      </c>
      <c r="AB123" s="32">
        <v>174.4</v>
      </c>
      <c r="AC123" s="32">
        <v>174.4</v>
      </c>
      <c r="AD123" s="32">
        <v>114.7</v>
      </c>
      <c r="AE123" s="32">
        <v>141.4</v>
      </c>
    </row>
    <row r="124" spans="1:31" x14ac:dyDescent="0.25">
      <c r="A124" s="32" t="s">
        <v>65</v>
      </c>
      <c r="B124" s="32">
        <v>260.10000000000002</v>
      </c>
      <c r="C124" s="32">
        <v>278.90000000000003</v>
      </c>
      <c r="D124" s="32">
        <v>180.1</v>
      </c>
      <c r="E124" s="32">
        <v>190.5</v>
      </c>
      <c r="F124" s="32">
        <v>151</v>
      </c>
      <c r="G124" s="32">
        <v>162.79999999999998</v>
      </c>
      <c r="H124" s="32">
        <v>134.6</v>
      </c>
      <c r="I124" s="32">
        <v>136.9</v>
      </c>
      <c r="J124" s="32">
        <v>171.29999999999998</v>
      </c>
      <c r="K124" s="32">
        <v>175.29999999999998</v>
      </c>
      <c r="L124" s="32">
        <v>180.6</v>
      </c>
      <c r="M124" s="32">
        <v>186.70000000000002</v>
      </c>
      <c r="N124" s="32">
        <v>166.5</v>
      </c>
      <c r="O124" s="32">
        <v>170.7</v>
      </c>
      <c r="P124" s="32">
        <v>239.7</v>
      </c>
      <c r="Q124" s="32">
        <v>244.1</v>
      </c>
      <c r="R124" s="32">
        <v>270.20000000000005</v>
      </c>
      <c r="S124" s="32">
        <v>270.20000000000005</v>
      </c>
      <c r="T124" s="32">
        <v>246.3</v>
      </c>
      <c r="U124" s="32">
        <v>251.5</v>
      </c>
      <c r="V124" s="32">
        <v>166.79999999999998</v>
      </c>
      <c r="W124" s="32">
        <v>166.79999999999998</v>
      </c>
      <c r="X124" s="32">
        <v>190.79999999999998</v>
      </c>
      <c r="Y124" s="32">
        <v>192.9</v>
      </c>
      <c r="Z124" s="32">
        <v>255.3</v>
      </c>
      <c r="AA124" s="32">
        <v>257.3</v>
      </c>
      <c r="AB124" s="32">
        <v>161</v>
      </c>
      <c r="AC124" s="32">
        <v>174.4</v>
      </c>
      <c r="AD124" s="32">
        <v>114.8</v>
      </c>
      <c r="AE124" s="32">
        <v>141.69999999999999</v>
      </c>
    </row>
    <row r="125" spans="1:31" x14ac:dyDescent="0.25">
      <c r="A125" s="32" t="s">
        <v>66</v>
      </c>
      <c r="B125" s="32">
        <v>268.3</v>
      </c>
      <c r="C125" s="32">
        <v>274.60000000000002</v>
      </c>
      <c r="D125" s="32" t="s">
        <v>293</v>
      </c>
      <c r="E125" s="32" t="s">
        <v>294</v>
      </c>
      <c r="F125" s="32">
        <v>145</v>
      </c>
      <c r="G125" s="32">
        <v>149</v>
      </c>
      <c r="H125" s="32">
        <v>134.5</v>
      </c>
      <c r="I125" s="32">
        <v>136.6</v>
      </c>
      <c r="J125" s="32">
        <v>163.5</v>
      </c>
      <c r="K125" s="32">
        <v>177.2</v>
      </c>
      <c r="L125" s="32">
        <v>180.6</v>
      </c>
      <c r="M125" s="32">
        <v>192.5</v>
      </c>
      <c r="N125" s="32">
        <v>166.6</v>
      </c>
      <c r="O125" s="32">
        <v>166.6</v>
      </c>
      <c r="P125" s="32">
        <v>237.6</v>
      </c>
      <c r="Q125" s="32">
        <v>237.6</v>
      </c>
      <c r="R125" s="32">
        <v>270.3</v>
      </c>
      <c r="S125" s="32">
        <v>270.3</v>
      </c>
      <c r="T125" s="32">
        <v>251.4</v>
      </c>
      <c r="U125" s="32">
        <v>252.5</v>
      </c>
      <c r="V125" s="32">
        <v>166.79999999999998</v>
      </c>
      <c r="W125" s="32">
        <v>166.79999999999998</v>
      </c>
      <c r="X125" s="32">
        <v>190.4</v>
      </c>
      <c r="Y125" s="32">
        <v>196.10000000000002</v>
      </c>
      <c r="Z125" s="32" t="s">
        <v>303</v>
      </c>
      <c r="AA125" s="32" t="s">
        <v>304</v>
      </c>
      <c r="AB125" s="32">
        <v>174.20000000000002</v>
      </c>
      <c r="AC125" s="32">
        <v>179.3</v>
      </c>
      <c r="AD125" s="32">
        <v>126.2</v>
      </c>
      <c r="AE125" s="32">
        <v>130</v>
      </c>
    </row>
    <row r="126" spans="1:31" x14ac:dyDescent="0.25">
      <c r="A126" s="32" t="s">
        <v>73</v>
      </c>
      <c r="B126" s="32">
        <v>266.40000000000003</v>
      </c>
      <c r="C126" s="32">
        <v>274.70000000000005</v>
      </c>
      <c r="D126" s="32" t="s">
        <v>334</v>
      </c>
      <c r="E126" s="32" t="s">
        <v>261</v>
      </c>
      <c r="F126" s="32">
        <v>156.9</v>
      </c>
      <c r="G126" s="32">
        <v>156.9</v>
      </c>
      <c r="H126" s="32">
        <v>134.6</v>
      </c>
      <c r="I126" s="32">
        <v>134.6</v>
      </c>
      <c r="J126" s="32">
        <v>153.79999999999998</v>
      </c>
      <c r="K126" s="32">
        <v>171.2</v>
      </c>
      <c r="L126" s="32">
        <v>186.8</v>
      </c>
      <c r="M126" s="32">
        <v>193</v>
      </c>
      <c r="N126" s="32">
        <v>154.5</v>
      </c>
      <c r="O126" s="32">
        <v>170.6</v>
      </c>
      <c r="P126" s="32">
        <v>248.4</v>
      </c>
      <c r="Q126" s="32">
        <v>260.8</v>
      </c>
      <c r="R126" s="32">
        <v>265.89999999999998</v>
      </c>
      <c r="S126" s="32">
        <v>274.2</v>
      </c>
      <c r="T126" s="32">
        <v>250.4</v>
      </c>
      <c r="U126" s="32">
        <v>251.4</v>
      </c>
      <c r="V126" s="32">
        <v>166.79999999999998</v>
      </c>
      <c r="W126" s="32">
        <v>166.79999999999998</v>
      </c>
      <c r="X126" s="32">
        <v>192</v>
      </c>
      <c r="Y126" s="32">
        <v>192</v>
      </c>
      <c r="Z126" s="32">
        <v>255.20000000000002</v>
      </c>
      <c r="AA126" s="32">
        <v>264.89999999999998</v>
      </c>
      <c r="AB126" s="32">
        <v>161.9</v>
      </c>
      <c r="AC126" s="32">
        <v>174.3</v>
      </c>
      <c r="AD126" s="32">
        <v>131.9</v>
      </c>
      <c r="AE126" s="32">
        <v>137.69999999999999</v>
      </c>
    </row>
    <row r="127" spans="1:31" x14ac:dyDescent="0.25">
      <c r="A127" s="32" t="s">
        <v>67</v>
      </c>
      <c r="B127" s="32">
        <v>270.60000000000002</v>
      </c>
      <c r="C127" s="32">
        <v>274.70000000000005</v>
      </c>
      <c r="D127" s="32">
        <v>177.8</v>
      </c>
      <c r="E127" s="32">
        <v>184.2</v>
      </c>
      <c r="F127" s="32">
        <v>149.1</v>
      </c>
      <c r="G127" s="32">
        <v>160.79999999999998</v>
      </c>
      <c r="H127" s="32">
        <v>134.5</v>
      </c>
      <c r="I127" s="32">
        <v>134.5</v>
      </c>
      <c r="J127" s="32">
        <v>155.69999999999999</v>
      </c>
      <c r="K127" s="32">
        <v>171.29999999999998</v>
      </c>
      <c r="L127" s="32">
        <v>168.3</v>
      </c>
      <c r="M127" s="32">
        <v>210</v>
      </c>
      <c r="N127" s="32">
        <v>150.29999999999998</v>
      </c>
      <c r="O127" s="32">
        <v>156.39999999999998</v>
      </c>
      <c r="P127" s="32">
        <v>237.7</v>
      </c>
      <c r="Q127" s="32">
        <v>241.7</v>
      </c>
      <c r="R127" s="32">
        <v>270.39999999999998</v>
      </c>
      <c r="S127" s="32">
        <v>270.39999999999998</v>
      </c>
      <c r="T127" s="32">
        <v>250.4</v>
      </c>
      <c r="U127" s="32">
        <v>250.4</v>
      </c>
      <c r="V127" s="32">
        <v>166.9</v>
      </c>
      <c r="W127" s="32">
        <v>168.5</v>
      </c>
      <c r="X127" s="32">
        <v>194</v>
      </c>
      <c r="Y127" s="32">
        <v>217.5</v>
      </c>
      <c r="Z127" s="32">
        <v>255.2</v>
      </c>
      <c r="AA127" s="32">
        <v>257.10000000000002</v>
      </c>
      <c r="AB127" s="32">
        <v>174.3</v>
      </c>
      <c r="AC127" s="32">
        <v>179.3</v>
      </c>
      <c r="AD127" s="32">
        <v>136.19999999999999</v>
      </c>
      <c r="AE127" s="32">
        <v>136.19999999999999</v>
      </c>
    </row>
    <row r="128" spans="1:31" x14ac:dyDescent="0.25">
      <c r="A128" s="32" t="s">
        <v>74</v>
      </c>
      <c r="B128" s="32">
        <v>255.9</v>
      </c>
      <c r="C128" s="32">
        <v>262.10000000000002</v>
      </c>
      <c r="D128" s="32" t="s">
        <v>337</v>
      </c>
      <c r="E128" s="32" t="s">
        <v>338</v>
      </c>
      <c r="F128" s="32">
        <v>158.79999999999998</v>
      </c>
      <c r="G128" s="32">
        <v>158.79999999999998</v>
      </c>
      <c r="H128" s="32">
        <v>134.69999999999999</v>
      </c>
      <c r="I128" s="32">
        <v>134.69999999999999</v>
      </c>
      <c r="J128" s="32">
        <v>173.2</v>
      </c>
      <c r="K128" s="32">
        <v>173.2</v>
      </c>
      <c r="L128" s="32">
        <v>180.4</v>
      </c>
      <c r="M128" s="32">
        <v>210.4</v>
      </c>
      <c r="N128" s="32">
        <v>154.5</v>
      </c>
      <c r="O128" s="32">
        <v>168.7</v>
      </c>
      <c r="P128" s="32">
        <v>239.6</v>
      </c>
      <c r="Q128" s="32">
        <v>241.9</v>
      </c>
      <c r="R128" s="32">
        <v>270.09999999999997</v>
      </c>
      <c r="S128" s="32">
        <v>274.2</v>
      </c>
      <c r="T128" s="32">
        <v>250.5</v>
      </c>
      <c r="U128" s="32">
        <v>250.5</v>
      </c>
      <c r="V128" s="32">
        <v>166.79999999999998</v>
      </c>
      <c r="W128" s="32">
        <v>166.79999999999998</v>
      </c>
      <c r="X128" s="32">
        <v>192.2</v>
      </c>
      <c r="Y128" s="32">
        <v>192.2</v>
      </c>
      <c r="Z128" s="32">
        <v>257.09999999999997</v>
      </c>
      <c r="AA128" s="32">
        <v>260.89999999999998</v>
      </c>
      <c r="AB128" s="32">
        <v>174.3</v>
      </c>
      <c r="AC128" s="32">
        <v>174.3</v>
      </c>
      <c r="AD128" s="32">
        <v>114.1</v>
      </c>
      <c r="AE128" s="32">
        <v>114.1</v>
      </c>
    </row>
    <row r="129" spans="1:31" x14ac:dyDescent="0.25">
      <c r="A129" s="32" t="s">
        <v>75</v>
      </c>
      <c r="B129" s="32">
        <v>249.7</v>
      </c>
      <c r="C129" s="32">
        <v>251.79999999999998</v>
      </c>
      <c r="D129" s="32" t="s">
        <v>344</v>
      </c>
      <c r="E129" s="32" t="s">
        <v>344</v>
      </c>
      <c r="F129" s="32">
        <v>151.19999999999999</v>
      </c>
      <c r="G129" s="32">
        <v>166.7</v>
      </c>
      <c r="H129" s="32">
        <v>134.6</v>
      </c>
      <c r="I129" s="32">
        <v>136.79999999999998</v>
      </c>
      <c r="J129" s="32">
        <v>171.2</v>
      </c>
      <c r="K129" s="32">
        <v>180.79999999999998</v>
      </c>
      <c r="L129" s="32">
        <v>192.9</v>
      </c>
      <c r="M129" s="32">
        <v>206.70000000000002</v>
      </c>
      <c r="N129" s="32">
        <v>154.5</v>
      </c>
      <c r="O129" s="32">
        <v>166.29999999999998</v>
      </c>
      <c r="P129" s="32">
        <v>241.9</v>
      </c>
      <c r="Q129" s="32">
        <v>250.6</v>
      </c>
      <c r="R129" s="32">
        <v>270.2</v>
      </c>
      <c r="S129" s="32">
        <v>270.2</v>
      </c>
      <c r="T129" s="32">
        <v>250.4</v>
      </c>
      <c r="U129" s="32">
        <v>252.5</v>
      </c>
      <c r="V129" s="32">
        <v>166.79999999999998</v>
      </c>
      <c r="W129" s="32">
        <v>168.7</v>
      </c>
      <c r="X129" s="32">
        <v>194.1</v>
      </c>
      <c r="Y129" s="32">
        <v>194.1</v>
      </c>
      <c r="Z129" s="32">
        <v>241.4</v>
      </c>
      <c r="AA129" s="32">
        <v>259</v>
      </c>
      <c r="AB129" s="32">
        <v>174.5</v>
      </c>
      <c r="AC129" s="32">
        <v>174.5</v>
      </c>
      <c r="AD129" s="32">
        <v>124.1</v>
      </c>
      <c r="AE129" s="32">
        <v>126.1</v>
      </c>
    </row>
    <row r="130" spans="1:31" x14ac:dyDescent="0.25">
      <c r="A130" s="32" t="s">
        <v>76</v>
      </c>
      <c r="B130" s="32">
        <v>264.20000000000005</v>
      </c>
      <c r="C130" s="32">
        <v>268.40000000000003</v>
      </c>
      <c r="D130" s="32" t="s">
        <v>345</v>
      </c>
      <c r="E130" s="32" t="s">
        <v>337</v>
      </c>
      <c r="F130" s="32">
        <v>153</v>
      </c>
      <c r="G130" s="32">
        <v>162.79999999999998</v>
      </c>
      <c r="H130" s="32">
        <v>134.6</v>
      </c>
      <c r="I130" s="32">
        <v>138.79999999999998</v>
      </c>
      <c r="J130" s="32">
        <v>169</v>
      </c>
      <c r="K130" s="32">
        <v>177.5</v>
      </c>
      <c r="L130" s="32">
        <v>172.5</v>
      </c>
      <c r="M130" s="32">
        <v>194.70000000000002</v>
      </c>
      <c r="N130" s="32">
        <v>166.2</v>
      </c>
      <c r="O130" s="32">
        <v>166.2</v>
      </c>
      <c r="P130" s="32">
        <v>237.7</v>
      </c>
      <c r="Q130" s="32">
        <v>237.7</v>
      </c>
      <c r="R130" s="32">
        <v>270.2</v>
      </c>
      <c r="S130" s="32">
        <v>270.2</v>
      </c>
      <c r="T130" s="32">
        <v>250.4</v>
      </c>
      <c r="U130" s="32">
        <v>252.5</v>
      </c>
      <c r="V130" s="32">
        <v>166.79999999999998</v>
      </c>
      <c r="W130" s="32">
        <v>166.79999999999998</v>
      </c>
      <c r="X130" s="32">
        <v>180.6</v>
      </c>
      <c r="Y130" s="32">
        <v>180.6</v>
      </c>
      <c r="Z130" s="32">
        <v>255.3</v>
      </c>
      <c r="AA130" s="32">
        <v>257.2</v>
      </c>
      <c r="AB130" s="32">
        <v>179.3</v>
      </c>
      <c r="AC130" s="32">
        <v>179.3</v>
      </c>
      <c r="AD130" s="32">
        <v>124.3</v>
      </c>
      <c r="AE130" s="32">
        <v>141.6</v>
      </c>
    </row>
    <row r="131" spans="1:31" x14ac:dyDescent="0.25">
      <c r="A131" s="32" t="s">
        <v>31</v>
      </c>
      <c r="B131" s="32">
        <v>262.10000000000002</v>
      </c>
      <c r="C131" s="32">
        <v>264.20000000000005</v>
      </c>
      <c r="D131" s="32">
        <v>173.8</v>
      </c>
      <c r="E131" s="32">
        <v>177.9</v>
      </c>
      <c r="F131" s="32">
        <v>160.79999999999998</v>
      </c>
      <c r="G131" s="32">
        <v>166.6</v>
      </c>
      <c r="H131" s="32">
        <v>134.6</v>
      </c>
      <c r="I131" s="32">
        <v>134.6</v>
      </c>
      <c r="J131" s="32">
        <v>153.79999999999998</v>
      </c>
      <c r="K131" s="32">
        <v>153.79999999999998</v>
      </c>
      <c r="L131" s="32">
        <v>180.6</v>
      </c>
      <c r="M131" s="32">
        <v>190.6</v>
      </c>
      <c r="N131" s="32">
        <v>152.5</v>
      </c>
      <c r="O131" s="32">
        <v>170.79999999999998</v>
      </c>
      <c r="P131" s="32">
        <v>241.8</v>
      </c>
      <c r="Q131" s="32">
        <v>247.9</v>
      </c>
      <c r="R131" s="32">
        <v>270.20000000000005</v>
      </c>
      <c r="S131" s="32">
        <v>270.20000000000005</v>
      </c>
      <c r="T131" s="32">
        <v>242.5</v>
      </c>
      <c r="U131" s="32">
        <v>251.5</v>
      </c>
      <c r="V131" s="32">
        <v>166.6</v>
      </c>
      <c r="W131" s="32">
        <v>166.6</v>
      </c>
      <c r="X131" s="32">
        <v>190.2</v>
      </c>
      <c r="Y131" s="32">
        <v>192.2</v>
      </c>
      <c r="Z131" s="32">
        <v>255.2</v>
      </c>
      <c r="AA131" s="32">
        <v>257.10000000000002</v>
      </c>
      <c r="AB131" s="32">
        <v>174.4</v>
      </c>
      <c r="AC131" s="32">
        <v>174.4</v>
      </c>
      <c r="AD131" s="32" t="s">
        <v>250</v>
      </c>
      <c r="AE131" s="32" t="s">
        <v>257</v>
      </c>
    </row>
    <row r="132" spans="1:31" x14ac:dyDescent="0.25">
      <c r="A132" s="32" t="s">
        <v>32</v>
      </c>
      <c r="B132" s="32">
        <v>260</v>
      </c>
      <c r="C132" s="32">
        <v>266.3</v>
      </c>
      <c r="D132" s="32">
        <v>173.8</v>
      </c>
      <c r="E132" s="32">
        <v>192.5</v>
      </c>
      <c r="F132" s="32">
        <v>149.1</v>
      </c>
      <c r="G132" s="32">
        <v>154.9</v>
      </c>
      <c r="H132" s="32">
        <v>134.6</v>
      </c>
      <c r="I132" s="32">
        <v>134.6</v>
      </c>
      <c r="J132" s="32">
        <v>155.79999999999998</v>
      </c>
      <c r="K132" s="32">
        <v>155.79999999999998</v>
      </c>
      <c r="L132" s="32">
        <v>192.5</v>
      </c>
      <c r="M132" s="32">
        <v>208.3</v>
      </c>
      <c r="N132" s="32">
        <v>166.7</v>
      </c>
      <c r="O132" s="32">
        <v>166.7</v>
      </c>
      <c r="P132" s="32">
        <v>237.6</v>
      </c>
      <c r="Q132" s="32">
        <v>239.6</v>
      </c>
      <c r="R132" s="32">
        <v>270.10000000000002</v>
      </c>
      <c r="S132" s="32">
        <v>270.10000000000002</v>
      </c>
      <c r="T132" s="32">
        <v>250.5</v>
      </c>
      <c r="U132" s="32">
        <v>252.6</v>
      </c>
      <c r="V132" s="32">
        <v>166.79999999999998</v>
      </c>
      <c r="W132" s="32">
        <v>166.79999999999998</v>
      </c>
      <c r="X132" s="32">
        <v>192.2</v>
      </c>
      <c r="Y132" s="32">
        <v>192.2</v>
      </c>
      <c r="Z132" s="32">
        <v>255.1</v>
      </c>
      <c r="AA132" s="32">
        <v>257.10000000000002</v>
      </c>
      <c r="AB132" s="32">
        <v>174.3</v>
      </c>
      <c r="AC132" s="32">
        <v>179.3</v>
      </c>
      <c r="AD132" s="32">
        <v>124.3</v>
      </c>
      <c r="AE132" s="32">
        <v>143.9</v>
      </c>
    </row>
    <row r="133" spans="1:31" x14ac:dyDescent="0.25">
      <c r="A133" s="32" t="s">
        <v>33</v>
      </c>
      <c r="B133" s="32">
        <v>251.9</v>
      </c>
      <c r="C133" s="32">
        <v>270.5</v>
      </c>
      <c r="D133" s="32">
        <v>167.4</v>
      </c>
      <c r="E133" s="32">
        <v>175.9</v>
      </c>
      <c r="F133" s="32">
        <v>156.79999999999998</v>
      </c>
      <c r="G133" s="32">
        <v>160.69999999999999</v>
      </c>
      <c r="H133" s="32">
        <v>134.6</v>
      </c>
      <c r="I133" s="32">
        <v>136.69999999999999</v>
      </c>
      <c r="J133" s="32">
        <v>167.39999999999998</v>
      </c>
      <c r="K133" s="32">
        <v>169.39999999999998</v>
      </c>
      <c r="L133" s="32">
        <v>192.6</v>
      </c>
      <c r="M133" s="32">
        <v>212.4</v>
      </c>
      <c r="N133" s="32">
        <v>166.6</v>
      </c>
      <c r="O133" s="32">
        <v>172.79999999999998</v>
      </c>
      <c r="P133" s="32">
        <v>237.5</v>
      </c>
      <c r="Q133" s="32">
        <v>241.8</v>
      </c>
      <c r="R133" s="32">
        <v>261.8</v>
      </c>
      <c r="S133" s="32">
        <v>270.10000000000002</v>
      </c>
      <c r="T133" s="32">
        <v>250.5</v>
      </c>
      <c r="U133" s="32">
        <v>252.5</v>
      </c>
      <c r="V133" s="32">
        <v>166.7</v>
      </c>
      <c r="W133" s="32">
        <v>166.7</v>
      </c>
      <c r="X133" s="32">
        <v>188.2</v>
      </c>
      <c r="Y133" s="32">
        <v>192.1</v>
      </c>
      <c r="Z133" s="32">
        <v>253.2</v>
      </c>
      <c r="AA133" s="32">
        <v>255.3</v>
      </c>
      <c r="AB133" s="32">
        <v>179.4</v>
      </c>
      <c r="AC133" s="32">
        <v>179.4</v>
      </c>
      <c r="AD133" s="32">
        <v>131.9</v>
      </c>
      <c r="AE133" s="32">
        <v>131.9</v>
      </c>
    </row>
    <row r="134" spans="1:31" x14ac:dyDescent="0.25">
      <c r="A134" s="32" t="s">
        <v>34</v>
      </c>
      <c r="B134" s="32">
        <v>270.40000000000003</v>
      </c>
      <c r="C134" s="32">
        <v>331.3</v>
      </c>
      <c r="D134" s="32">
        <v>173.8</v>
      </c>
      <c r="E134" s="32">
        <v>173.8</v>
      </c>
      <c r="F134" s="32">
        <v>145.1</v>
      </c>
      <c r="G134" s="32">
        <v>158.79999999999998</v>
      </c>
      <c r="H134" s="32">
        <v>134.6</v>
      </c>
      <c r="I134" s="32">
        <v>134.6</v>
      </c>
      <c r="J134" s="32">
        <v>155.69999999999999</v>
      </c>
      <c r="K134" s="32">
        <v>155.69999999999999</v>
      </c>
      <c r="L134" s="32">
        <v>184.6</v>
      </c>
      <c r="M134" s="32">
        <v>196.4</v>
      </c>
      <c r="N134" s="32">
        <v>172.7</v>
      </c>
      <c r="O134" s="32">
        <v>172.7</v>
      </c>
      <c r="P134" s="32">
        <v>241.8</v>
      </c>
      <c r="Q134" s="32">
        <v>247.9</v>
      </c>
      <c r="R134" s="32">
        <v>270.20000000000005</v>
      </c>
      <c r="S134" s="32">
        <v>274.3</v>
      </c>
      <c r="T134" s="32">
        <v>251.5</v>
      </c>
      <c r="U134" s="32">
        <v>251.5</v>
      </c>
      <c r="V134" s="32">
        <v>166.7</v>
      </c>
      <c r="W134" s="32">
        <v>166.7</v>
      </c>
      <c r="X134" s="32">
        <v>192.2</v>
      </c>
      <c r="Y134" s="32">
        <v>192.2</v>
      </c>
      <c r="Z134" s="32">
        <v>255.7</v>
      </c>
      <c r="AA134" s="32">
        <v>255.7</v>
      </c>
      <c r="AB134" s="32">
        <v>174.3</v>
      </c>
      <c r="AC134" s="32">
        <v>174.3</v>
      </c>
      <c r="AD134" s="32" t="s">
        <v>252</v>
      </c>
      <c r="AE134" s="32" t="s">
        <v>258</v>
      </c>
    </row>
    <row r="135" spans="1:31" x14ac:dyDescent="0.25">
      <c r="A135" s="32" t="s">
        <v>35</v>
      </c>
      <c r="B135" s="32">
        <v>261.20000000000005</v>
      </c>
      <c r="C135" s="32">
        <v>274.60000000000002</v>
      </c>
      <c r="D135" s="32">
        <v>177.9</v>
      </c>
      <c r="E135" s="32">
        <v>182</v>
      </c>
      <c r="F135" s="32">
        <v>135.29999999999998</v>
      </c>
      <c r="G135" s="32">
        <v>156.5</v>
      </c>
      <c r="H135" s="32">
        <v>134.5</v>
      </c>
      <c r="I135" s="32">
        <v>136.6</v>
      </c>
      <c r="J135" s="32">
        <v>165.39999999999998</v>
      </c>
      <c r="K135" s="32">
        <v>171.2</v>
      </c>
      <c r="L135" s="32">
        <v>168.6</v>
      </c>
      <c r="M135" s="32">
        <v>186.6</v>
      </c>
      <c r="N135" s="32">
        <v>152.39999999999998</v>
      </c>
      <c r="O135" s="32">
        <v>166.7</v>
      </c>
      <c r="P135" s="32">
        <v>250.4</v>
      </c>
      <c r="Q135" s="32">
        <v>250.4</v>
      </c>
      <c r="R135" s="32">
        <v>261.70000000000005</v>
      </c>
      <c r="S135" s="32">
        <v>270.10000000000002</v>
      </c>
      <c r="T135" s="32">
        <v>250.39999999999998</v>
      </c>
      <c r="U135" s="32">
        <v>250.39999999999998</v>
      </c>
      <c r="V135" s="32">
        <v>168.5</v>
      </c>
      <c r="W135" s="32">
        <v>168.5</v>
      </c>
      <c r="X135" s="32">
        <v>192.1</v>
      </c>
      <c r="Y135" s="32">
        <v>192.1</v>
      </c>
      <c r="Z135" s="32">
        <v>253.3</v>
      </c>
      <c r="AA135" s="32">
        <v>255.2</v>
      </c>
      <c r="AB135" s="32">
        <v>174.5</v>
      </c>
      <c r="AC135" s="32">
        <v>174.5</v>
      </c>
      <c r="AD135" s="32" t="s">
        <v>253</v>
      </c>
      <c r="AE135" s="32" t="s">
        <v>259</v>
      </c>
    </row>
    <row r="136" spans="1:31" x14ac:dyDescent="0.25">
      <c r="A136" s="32" t="s">
        <v>36</v>
      </c>
      <c r="B136" s="32">
        <v>262</v>
      </c>
      <c r="C136" s="32">
        <v>270.5</v>
      </c>
      <c r="D136" s="32">
        <v>171.9</v>
      </c>
      <c r="E136" s="32">
        <v>175.9</v>
      </c>
      <c r="F136" s="32">
        <v>156.79999999999998</v>
      </c>
      <c r="G136" s="32">
        <v>156.79999999999998</v>
      </c>
      <c r="H136" s="32">
        <v>134.5</v>
      </c>
      <c r="I136" s="32">
        <v>134.5</v>
      </c>
      <c r="J136" s="32">
        <v>155.79999999999998</v>
      </c>
      <c r="K136" s="32">
        <v>177.2</v>
      </c>
      <c r="L136" s="32">
        <v>180.5</v>
      </c>
      <c r="M136" s="32">
        <v>182.6</v>
      </c>
      <c r="N136" s="32">
        <v>166.7</v>
      </c>
      <c r="O136" s="32">
        <v>166.7</v>
      </c>
      <c r="P136" s="32">
        <v>241.6</v>
      </c>
      <c r="Q136" s="32">
        <v>250.4</v>
      </c>
      <c r="R136" s="32">
        <v>266</v>
      </c>
      <c r="S136" s="32">
        <v>270.20000000000005</v>
      </c>
      <c r="T136" s="32">
        <v>246.2</v>
      </c>
      <c r="U136" s="32">
        <v>251.4</v>
      </c>
      <c r="V136" s="32">
        <v>166.79999999999998</v>
      </c>
      <c r="W136" s="32">
        <v>168.6</v>
      </c>
      <c r="X136" s="32">
        <v>195</v>
      </c>
      <c r="Y136" s="32">
        <v>199.2</v>
      </c>
      <c r="Z136" s="32">
        <v>261</v>
      </c>
      <c r="AA136" s="32">
        <v>261</v>
      </c>
      <c r="AB136" s="32">
        <v>179.3</v>
      </c>
      <c r="AC136" s="32">
        <v>179.3</v>
      </c>
      <c r="AD136" s="32">
        <v>147.30000000000001</v>
      </c>
      <c r="AE136" s="32">
        <v>166.6</v>
      </c>
    </row>
    <row r="137" spans="1:31" x14ac:dyDescent="0.25">
      <c r="A137" s="32" t="s">
        <v>37</v>
      </c>
      <c r="B137" s="32">
        <v>270.5</v>
      </c>
      <c r="C137" s="32">
        <v>270.5</v>
      </c>
      <c r="D137" s="32">
        <v>171.7</v>
      </c>
      <c r="E137" s="32">
        <v>180</v>
      </c>
      <c r="F137" s="32">
        <v>151</v>
      </c>
      <c r="G137" s="32">
        <v>152.9</v>
      </c>
      <c r="H137" s="32">
        <v>134.5</v>
      </c>
      <c r="I137" s="32">
        <v>134.5</v>
      </c>
      <c r="J137" s="32">
        <v>167.39999999999998</v>
      </c>
      <c r="K137" s="32">
        <v>181</v>
      </c>
      <c r="L137" s="32">
        <v>184.6</v>
      </c>
      <c r="M137" s="32">
        <v>184.6</v>
      </c>
      <c r="N137" s="32">
        <v>166.6</v>
      </c>
      <c r="O137" s="32">
        <v>166.6</v>
      </c>
      <c r="P137" s="32">
        <v>237.5</v>
      </c>
      <c r="Q137" s="32">
        <v>241.7</v>
      </c>
      <c r="R137" s="32">
        <v>270.20000000000005</v>
      </c>
      <c r="S137" s="32">
        <v>270.20000000000005</v>
      </c>
      <c r="T137" s="32">
        <v>250.4</v>
      </c>
      <c r="U137" s="32">
        <v>251.5</v>
      </c>
      <c r="V137" s="32">
        <v>166.7</v>
      </c>
      <c r="W137" s="32">
        <v>168.6</v>
      </c>
      <c r="X137" s="32">
        <v>192.1</v>
      </c>
      <c r="Y137" s="32">
        <v>195.9</v>
      </c>
      <c r="Z137" s="32">
        <v>253.3</v>
      </c>
      <c r="AA137" s="32">
        <v>255.3</v>
      </c>
      <c r="AB137" s="32">
        <v>179.3</v>
      </c>
      <c r="AC137" s="32">
        <v>179.3</v>
      </c>
      <c r="AD137" s="32" t="s">
        <v>254</v>
      </c>
      <c r="AE137" s="32" t="s">
        <v>251</v>
      </c>
    </row>
    <row r="138" spans="1:31" x14ac:dyDescent="0.25">
      <c r="A138" s="32" t="s">
        <v>38</v>
      </c>
      <c r="B138" s="32">
        <v>253.9</v>
      </c>
      <c r="C138" s="32">
        <v>276.8</v>
      </c>
      <c r="D138" s="32" t="s">
        <v>261</v>
      </c>
      <c r="E138" s="32" t="s">
        <v>263</v>
      </c>
      <c r="F138" s="32">
        <v>162.79999999999998</v>
      </c>
      <c r="G138" s="32">
        <v>166.6</v>
      </c>
      <c r="H138" s="32">
        <v>134.6</v>
      </c>
      <c r="I138" s="32">
        <v>134.6</v>
      </c>
      <c r="J138" s="32">
        <v>167.5</v>
      </c>
      <c r="K138" s="32">
        <v>175.29999999999998</v>
      </c>
      <c r="L138" s="32">
        <v>180.6</v>
      </c>
      <c r="M138" s="32">
        <v>194.5</v>
      </c>
      <c r="N138" s="32">
        <v>164.6</v>
      </c>
      <c r="O138" s="32">
        <v>166.6</v>
      </c>
      <c r="P138" s="32" t="s">
        <v>240</v>
      </c>
      <c r="Q138" s="32" t="s">
        <v>241</v>
      </c>
      <c r="R138" s="32">
        <v>270.20000000000005</v>
      </c>
      <c r="S138" s="32">
        <v>270.20000000000005</v>
      </c>
      <c r="T138" s="32">
        <v>250.4</v>
      </c>
      <c r="U138" s="32">
        <v>252.6</v>
      </c>
      <c r="V138" s="32">
        <v>166.79999999999998</v>
      </c>
      <c r="W138" s="32">
        <v>166.79999999999998</v>
      </c>
      <c r="X138" s="32">
        <v>192</v>
      </c>
      <c r="Y138" s="32">
        <v>213.5</v>
      </c>
      <c r="Z138" s="32">
        <v>257.2</v>
      </c>
      <c r="AA138" s="32">
        <v>257.2</v>
      </c>
      <c r="AB138" s="32">
        <v>174.3</v>
      </c>
      <c r="AC138" s="32">
        <v>179.3</v>
      </c>
      <c r="AD138" s="32" t="s">
        <v>255</v>
      </c>
      <c r="AE138" s="32" t="s">
        <v>260</v>
      </c>
    </row>
    <row r="139" spans="1:31" x14ac:dyDescent="0.25">
      <c r="A139" s="32" t="s">
        <v>39</v>
      </c>
      <c r="B139" s="32">
        <v>253.9</v>
      </c>
      <c r="C139" s="32">
        <v>274.70000000000005</v>
      </c>
      <c r="D139" s="32">
        <v>177.9</v>
      </c>
      <c r="E139" s="32">
        <v>196.7</v>
      </c>
      <c r="F139" s="32">
        <v>135.29999999999998</v>
      </c>
      <c r="G139" s="32">
        <v>149</v>
      </c>
      <c r="H139" s="32">
        <v>134.6</v>
      </c>
      <c r="I139" s="32">
        <v>136.69999999999999</v>
      </c>
      <c r="J139" s="32">
        <v>173.2</v>
      </c>
      <c r="K139" s="32">
        <v>173.2</v>
      </c>
      <c r="L139" s="32">
        <v>184.5</v>
      </c>
      <c r="M139" s="32">
        <v>192.6</v>
      </c>
      <c r="N139" s="32">
        <v>151.29999999999998</v>
      </c>
      <c r="O139" s="32">
        <v>168.7</v>
      </c>
      <c r="P139" s="32">
        <v>237.5</v>
      </c>
      <c r="Q139" s="32">
        <v>237.5</v>
      </c>
      <c r="R139" s="32">
        <v>270.10000000000002</v>
      </c>
      <c r="S139" s="32">
        <v>270.10000000000002</v>
      </c>
      <c r="T139" s="32">
        <v>250.4</v>
      </c>
      <c r="U139" s="32">
        <v>252.3</v>
      </c>
      <c r="V139" s="32">
        <v>166.79999999999998</v>
      </c>
      <c r="W139" s="32">
        <v>166.79999999999998</v>
      </c>
      <c r="X139" s="32">
        <v>192</v>
      </c>
      <c r="Y139" s="32">
        <v>192</v>
      </c>
      <c r="Z139" s="32">
        <v>255.2</v>
      </c>
      <c r="AA139" s="32">
        <v>260.89999999999998</v>
      </c>
      <c r="AB139" s="32">
        <v>174.3</v>
      </c>
      <c r="AC139" s="32">
        <v>179.3</v>
      </c>
      <c r="AD139" s="32">
        <v>135.69999999999999</v>
      </c>
      <c r="AE139" s="32">
        <v>137.69999999999999</v>
      </c>
    </row>
    <row r="140" spans="1:31" x14ac:dyDescent="0.25">
      <c r="A140" s="32" t="s">
        <v>40</v>
      </c>
      <c r="B140" s="32">
        <v>257.90000000000003</v>
      </c>
      <c r="C140" s="32">
        <v>268.3</v>
      </c>
      <c r="D140" s="32">
        <v>173.7</v>
      </c>
      <c r="E140" s="32">
        <v>198.6</v>
      </c>
      <c r="F140" s="32">
        <v>153.1</v>
      </c>
      <c r="G140" s="32">
        <v>160.79999999999998</v>
      </c>
      <c r="H140" s="32">
        <v>134.5</v>
      </c>
      <c r="I140" s="32">
        <v>138.79999999999998</v>
      </c>
      <c r="J140" s="32">
        <v>157.69999999999999</v>
      </c>
      <c r="K140" s="32">
        <v>157.69999999999999</v>
      </c>
      <c r="L140" s="32">
        <v>180.6</v>
      </c>
      <c r="M140" s="32">
        <v>180.6</v>
      </c>
      <c r="N140" s="32">
        <v>166.6</v>
      </c>
      <c r="O140" s="32">
        <v>168.7</v>
      </c>
      <c r="P140" s="32">
        <v>237.5</v>
      </c>
      <c r="Q140" s="32">
        <v>243.8</v>
      </c>
      <c r="R140" s="32">
        <v>270.10000000000002</v>
      </c>
      <c r="S140" s="32">
        <v>270.10000000000002</v>
      </c>
      <c r="T140" s="32">
        <v>250.4</v>
      </c>
      <c r="U140" s="32">
        <v>250.4</v>
      </c>
      <c r="V140" s="32">
        <v>166.79999999999998</v>
      </c>
      <c r="W140" s="32">
        <v>168.6</v>
      </c>
      <c r="X140" s="32">
        <v>190.2</v>
      </c>
      <c r="Y140" s="32">
        <v>192</v>
      </c>
      <c r="Z140" s="32">
        <v>257</v>
      </c>
      <c r="AA140" s="32">
        <v>260.8</v>
      </c>
      <c r="AB140" s="32">
        <v>174.3</v>
      </c>
      <c r="AC140" s="32">
        <v>179.4</v>
      </c>
      <c r="AD140" s="32">
        <v>135.69999999999999</v>
      </c>
      <c r="AE140" s="32">
        <v>139.5</v>
      </c>
    </row>
    <row r="141" spans="1:31" x14ac:dyDescent="0.25">
      <c r="A141" s="32" t="s">
        <v>41</v>
      </c>
      <c r="B141" s="32">
        <v>262.10000000000002</v>
      </c>
      <c r="C141" s="32">
        <v>297.70000000000005</v>
      </c>
      <c r="D141" s="32">
        <v>173.7</v>
      </c>
      <c r="E141" s="32">
        <v>175.8</v>
      </c>
      <c r="F141" s="32">
        <v>160.79999999999998</v>
      </c>
      <c r="G141" s="32">
        <v>160.79999999999998</v>
      </c>
      <c r="H141" s="32">
        <v>134.6</v>
      </c>
      <c r="I141" s="32">
        <v>134.6</v>
      </c>
      <c r="J141" s="32">
        <v>175</v>
      </c>
      <c r="K141" s="32">
        <v>175</v>
      </c>
      <c r="L141" s="32">
        <v>192.6</v>
      </c>
      <c r="M141" s="32">
        <v>208.3</v>
      </c>
      <c r="N141" s="32">
        <v>156.5</v>
      </c>
      <c r="O141" s="32">
        <v>166.6</v>
      </c>
      <c r="P141" s="32">
        <v>241.8</v>
      </c>
      <c r="Q141" s="32">
        <v>248.1</v>
      </c>
      <c r="R141" s="32">
        <v>270.10000000000002</v>
      </c>
      <c r="S141" s="32">
        <v>270.10000000000002</v>
      </c>
      <c r="T141" s="32">
        <v>250.4</v>
      </c>
      <c r="U141" s="32">
        <v>250.4</v>
      </c>
      <c r="V141" s="32">
        <v>166.7</v>
      </c>
      <c r="W141" s="32">
        <v>166.7</v>
      </c>
      <c r="X141" s="32">
        <v>182.4</v>
      </c>
      <c r="Y141" s="32">
        <v>192</v>
      </c>
      <c r="Z141" s="32">
        <v>253.2</v>
      </c>
      <c r="AA141" s="32">
        <v>255.2</v>
      </c>
      <c r="AB141" s="32">
        <v>174.7</v>
      </c>
      <c r="AC141" s="32">
        <v>174.7</v>
      </c>
      <c r="AD141" s="32">
        <v>139.5</v>
      </c>
      <c r="AE141" s="32">
        <v>143.5</v>
      </c>
    </row>
    <row r="142" spans="1:31" x14ac:dyDescent="0.25">
      <c r="A142" s="32" t="s">
        <v>42</v>
      </c>
      <c r="B142" s="32">
        <v>285.20000000000005</v>
      </c>
      <c r="C142" s="32">
        <v>350.20000000000005</v>
      </c>
      <c r="D142" s="32">
        <v>175.8</v>
      </c>
      <c r="E142" s="32">
        <v>186.4</v>
      </c>
      <c r="F142" s="32">
        <v>160.79999999999998</v>
      </c>
      <c r="G142" s="32">
        <v>170.5</v>
      </c>
      <c r="H142" s="32">
        <v>132.4</v>
      </c>
      <c r="I142" s="32">
        <v>136.6</v>
      </c>
      <c r="J142" s="32">
        <v>171.29999999999998</v>
      </c>
      <c r="K142" s="32">
        <v>171.29999999999998</v>
      </c>
      <c r="L142" s="32">
        <v>192.6</v>
      </c>
      <c r="M142" s="32">
        <v>192.6</v>
      </c>
      <c r="N142" s="32">
        <v>166.6</v>
      </c>
      <c r="O142" s="32">
        <v>168.6</v>
      </c>
      <c r="P142" s="32">
        <v>237.6</v>
      </c>
      <c r="Q142" s="32">
        <v>248</v>
      </c>
      <c r="R142" s="32">
        <v>270.20000000000005</v>
      </c>
      <c r="S142" s="32">
        <v>270.20000000000005</v>
      </c>
      <c r="T142" s="32">
        <v>250.4</v>
      </c>
      <c r="U142" s="32">
        <v>253.5</v>
      </c>
      <c r="V142" s="32">
        <v>166.7</v>
      </c>
      <c r="W142" s="32">
        <v>166.7</v>
      </c>
      <c r="X142" s="32">
        <v>192</v>
      </c>
      <c r="Y142" s="32">
        <v>192</v>
      </c>
      <c r="Z142" s="32">
        <v>255.2</v>
      </c>
      <c r="AA142" s="32">
        <v>255.2</v>
      </c>
      <c r="AB142" s="32">
        <v>174.20000000000002</v>
      </c>
      <c r="AC142" s="32">
        <v>174.20000000000002</v>
      </c>
      <c r="AD142" s="32">
        <v>120.5</v>
      </c>
      <c r="AE142" s="32">
        <v>143.6</v>
      </c>
    </row>
    <row r="143" spans="1:31" x14ac:dyDescent="0.25">
      <c r="A143" s="32" t="s">
        <v>43</v>
      </c>
      <c r="B143" s="32">
        <v>256.10000000000002</v>
      </c>
      <c r="C143" s="32">
        <v>258</v>
      </c>
      <c r="D143" s="32">
        <v>175.8</v>
      </c>
      <c r="E143" s="32">
        <v>184</v>
      </c>
      <c r="F143" s="32">
        <v>154.69999999999999</v>
      </c>
      <c r="G143" s="32">
        <v>157</v>
      </c>
      <c r="H143" s="32">
        <v>134.69999999999999</v>
      </c>
      <c r="I143" s="32">
        <v>136.69999999999999</v>
      </c>
      <c r="J143" s="32">
        <v>171.29999999999998</v>
      </c>
      <c r="K143" s="32">
        <v>171.29999999999998</v>
      </c>
      <c r="L143" s="32">
        <v>172.4</v>
      </c>
      <c r="M143" s="32">
        <v>214.3</v>
      </c>
      <c r="N143" s="32">
        <v>166.5</v>
      </c>
      <c r="O143" s="32">
        <v>184.79999999999998</v>
      </c>
      <c r="P143" s="32">
        <v>241.8</v>
      </c>
      <c r="Q143" s="32">
        <v>248.2</v>
      </c>
      <c r="R143" s="32">
        <v>270.10000000000002</v>
      </c>
      <c r="S143" s="32">
        <v>270.10000000000002</v>
      </c>
      <c r="T143" s="32">
        <v>250.4</v>
      </c>
      <c r="U143" s="32">
        <v>251.5</v>
      </c>
      <c r="V143" s="32">
        <v>166.7</v>
      </c>
      <c r="W143" s="32">
        <v>168.5</v>
      </c>
      <c r="X143" s="32">
        <v>190.6</v>
      </c>
      <c r="Y143" s="32">
        <v>201.29999999999998</v>
      </c>
      <c r="Z143" s="32">
        <v>259.10000000000002</v>
      </c>
      <c r="AA143" s="32">
        <v>261</v>
      </c>
      <c r="AB143" s="32">
        <v>174.4</v>
      </c>
      <c r="AC143" s="32">
        <v>179.4</v>
      </c>
      <c r="AD143" s="32">
        <v>120.5</v>
      </c>
      <c r="AE143" s="32">
        <v>149.6</v>
      </c>
    </row>
    <row r="144" spans="1:31" x14ac:dyDescent="0.25">
      <c r="A144" s="32" t="s">
        <v>44</v>
      </c>
      <c r="B144" s="32">
        <v>266.20000000000005</v>
      </c>
      <c r="C144" s="32">
        <v>297.70000000000005</v>
      </c>
      <c r="D144" s="32">
        <v>178.3</v>
      </c>
      <c r="E144" s="32">
        <v>203.7</v>
      </c>
      <c r="F144" s="32">
        <v>160.69999999999999</v>
      </c>
      <c r="G144" s="32">
        <v>170.4</v>
      </c>
      <c r="H144" s="32">
        <v>130.4</v>
      </c>
      <c r="I144" s="32">
        <v>134.6</v>
      </c>
      <c r="J144" s="32">
        <v>163.39999999999998</v>
      </c>
      <c r="K144" s="32">
        <v>163.39999999999998</v>
      </c>
      <c r="L144" s="32">
        <v>180.6</v>
      </c>
      <c r="M144" s="32">
        <v>186.6</v>
      </c>
      <c r="N144" s="32">
        <v>168.6</v>
      </c>
      <c r="O144" s="32">
        <v>168.6</v>
      </c>
      <c r="P144" s="32">
        <v>241.7</v>
      </c>
      <c r="Q144" s="32">
        <v>252.5</v>
      </c>
      <c r="R144" s="32">
        <v>270.10000000000002</v>
      </c>
      <c r="S144" s="32">
        <v>270.10000000000002</v>
      </c>
      <c r="T144" s="32">
        <v>250.4</v>
      </c>
      <c r="U144" s="32">
        <v>251.5</v>
      </c>
      <c r="V144" s="32">
        <v>166.79999999999998</v>
      </c>
      <c r="W144" s="32">
        <v>166.79999999999998</v>
      </c>
      <c r="X144" s="32">
        <v>182.4</v>
      </c>
      <c r="Y144" s="32">
        <v>192</v>
      </c>
      <c r="Z144" s="32">
        <v>253.2</v>
      </c>
      <c r="AA144" s="32">
        <v>261</v>
      </c>
      <c r="AB144" s="32">
        <v>174.5</v>
      </c>
      <c r="AC144" s="32">
        <v>174.5</v>
      </c>
      <c r="AD144" s="32">
        <v>107.9</v>
      </c>
      <c r="AE144" s="32">
        <v>141.5</v>
      </c>
    </row>
    <row r="145" spans="1:31" x14ac:dyDescent="0.25">
      <c r="A145" s="32" t="s">
        <v>45</v>
      </c>
      <c r="B145" s="32">
        <v>259.90000000000003</v>
      </c>
      <c r="C145" s="32">
        <v>268.3</v>
      </c>
      <c r="D145" s="32">
        <v>167.5</v>
      </c>
      <c r="E145" s="32">
        <v>175.9</v>
      </c>
      <c r="F145" s="32">
        <v>162.79999999999998</v>
      </c>
      <c r="G145" s="32">
        <v>164.7</v>
      </c>
      <c r="H145" s="32">
        <v>134.6</v>
      </c>
      <c r="I145" s="32">
        <v>136.69999999999999</v>
      </c>
      <c r="J145" s="32">
        <v>173.2</v>
      </c>
      <c r="K145" s="32">
        <v>173.2</v>
      </c>
      <c r="L145" s="32">
        <v>180.4</v>
      </c>
      <c r="M145" s="32">
        <v>184.70000000000002</v>
      </c>
      <c r="N145" s="32">
        <v>166.7</v>
      </c>
      <c r="O145" s="32">
        <v>174.89999999999998</v>
      </c>
      <c r="P145" s="32">
        <v>237.5</v>
      </c>
      <c r="Q145" s="32">
        <v>250.5</v>
      </c>
      <c r="R145" s="32">
        <v>270.10000000000002</v>
      </c>
      <c r="S145" s="32">
        <v>270.10000000000002</v>
      </c>
      <c r="T145" s="32">
        <v>250.4</v>
      </c>
      <c r="U145" s="32">
        <v>252.4</v>
      </c>
      <c r="V145" s="32">
        <v>166.7</v>
      </c>
      <c r="W145" s="32">
        <v>168.4</v>
      </c>
      <c r="X145" s="32">
        <v>192</v>
      </c>
      <c r="Y145" s="32">
        <v>194.1</v>
      </c>
      <c r="Z145" s="32">
        <v>255.3</v>
      </c>
      <c r="AA145" s="32">
        <v>259.10000000000002</v>
      </c>
      <c r="AB145" s="32">
        <v>174.3</v>
      </c>
      <c r="AC145" s="32">
        <v>174.3</v>
      </c>
      <c r="AD145" s="32">
        <v>133.9</v>
      </c>
      <c r="AE145" s="32">
        <v>139.6</v>
      </c>
    </row>
    <row r="146" spans="1:31" x14ac:dyDescent="0.25">
      <c r="A146" s="32" t="s">
        <v>46</v>
      </c>
      <c r="B146" s="32">
        <v>260.10000000000002</v>
      </c>
      <c r="C146" s="32">
        <v>303.8</v>
      </c>
      <c r="D146" s="32">
        <v>173.7</v>
      </c>
      <c r="E146" s="32">
        <v>177.9</v>
      </c>
      <c r="F146" s="32">
        <v>158.79999999999998</v>
      </c>
      <c r="G146" s="32">
        <v>168.7</v>
      </c>
      <c r="H146" s="32">
        <v>134.69999999999999</v>
      </c>
      <c r="I146" s="32">
        <v>136.79999999999998</v>
      </c>
      <c r="J146" s="32">
        <v>171.29999999999998</v>
      </c>
      <c r="K146" s="32">
        <v>171.29999999999998</v>
      </c>
      <c r="L146" s="32">
        <v>178.4</v>
      </c>
      <c r="M146" s="32">
        <v>214.4</v>
      </c>
      <c r="N146" s="32">
        <v>164.6</v>
      </c>
      <c r="O146" s="32">
        <v>166.6</v>
      </c>
      <c r="P146" s="32">
        <v>237.5</v>
      </c>
      <c r="Q146" s="32">
        <v>252.6</v>
      </c>
      <c r="R146" s="32">
        <v>270</v>
      </c>
      <c r="S146" s="32">
        <v>274.3</v>
      </c>
      <c r="T146" s="32">
        <v>250.4</v>
      </c>
      <c r="U146" s="32">
        <v>252.4</v>
      </c>
      <c r="V146" s="32">
        <v>166.79999999999998</v>
      </c>
      <c r="W146" s="32">
        <v>168.6</v>
      </c>
      <c r="X146" s="32">
        <v>192.2</v>
      </c>
      <c r="Y146" s="32">
        <v>194.1</v>
      </c>
      <c r="Z146" s="32">
        <v>255.3</v>
      </c>
      <c r="AA146" s="32">
        <v>255.3</v>
      </c>
      <c r="AB146" s="32">
        <v>165.9</v>
      </c>
      <c r="AC146" s="32">
        <v>174.4</v>
      </c>
      <c r="AD146" s="32">
        <v>130.1</v>
      </c>
      <c r="AE146" s="32">
        <v>131.9</v>
      </c>
    </row>
    <row r="147" spans="1:31" x14ac:dyDescent="0.25">
      <c r="A147" s="32" t="s">
        <v>47</v>
      </c>
      <c r="B147" s="32">
        <v>253.9</v>
      </c>
      <c r="C147" s="32">
        <v>283.10000000000002</v>
      </c>
      <c r="D147" s="32">
        <v>175.9</v>
      </c>
      <c r="E147" s="32">
        <v>177.7</v>
      </c>
      <c r="F147" s="32">
        <v>160.69999999999999</v>
      </c>
      <c r="G147" s="32">
        <v>160.69999999999999</v>
      </c>
      <c r="H147" s="32">
        <v>136.69999999999999</v>
      </c>
      <c r="I147" s="32">
        <v>138.9</v>
      </c>
      <c r="J147" s="32">
        <v>161.6</v>
      </c>
      <c r="K147" s="32">
        <v>163.5</v>
      </c>
      <c r="L147" s="32">
        <v>158.9</v>
      </c>
      <c r="M147" s="32">
        <v>186.5</v>
      </c>
      <c r="N147" s="32">
        <v>158.5</v>
      </c>
      <c r="O147" s="32">
        <v>166.7</v>
      </c>
      <c r="P147" s="32">
        <v>241.8</v>
      </c>
      <c r="Q147" s="32">
        <v>248.1</v>
      </c>
      <c r="R147" s="32">
        <v>266</v>
      </c>
      <c r="S147" s="32">
        <v>270</v>
      </c>
      <c r="T147" s="32">
        <v>250.4</v>
      </c>
      <c r="U147" s="32">
        <v>251.6</v>
      </c>
      <c r="V147" s="32">
        <v>166.79999999999998</v>
      </c>
      <c r="W147" s="32">
        <v>168.6</v>
      </c>
      <c r="X147" s="32">
        <v>192</v>
      </c>
      <c r="Y147" s="32">
        <v>192</v>
      </c>
      <c r="Z147" s="32">
        <v>253.3</v>
      </c>
      <c r="AA147" s="32">
        <v>257</v>
      </c>
      <c r="AB147" s="32">
        <v>179.20000000000002</v>
      </c>
      <c r="AC147" s="32">
        <v>179.20000000000002</v>
      </c>
      <c r="AD147" s="32" t="s">
        <v>256</v>
      </c>
      <c r="AE147" s="32" t="s">
        <v>251</v>
      </c>
    </row>
    <row r="148" spans="1:31" x14ac:dyDescent="0.25">
      <c r="A148" s="32" t="s">
        <v>48</v>
      </c>
      <c r="B148" s="32">
        <v>259</v>
      </c>
      <c r="C148" s="32">
        <v>285.20000000000005</v>
      </c>
      <c r="D148" s="32">
        <v>175.9</v>
      </c>
      <c r="E148" s="32">
        <v>177.9</v>
      </c>
      <c r="F148" s="32">
        <v>155.1</v>
      </c>
      <c r="G148" s="32">
        <v>164.7</v>
      </c>
      <c r="H148" s="32">
        <v>134.6</v>
      </c>
      <c r="I148" s="32">
        <v>134.6</v>
      </c>
      <c r="J148" s="32">
        <v>165.39999999999998</v>
      </c>
      <c r="K148" s="32">
        <v>169.29999999999998</v>
      </c>
      <c r="L148" s="32">
        <v>186.6</v>
      </c>
      <c r="M148" s="32">
        <v>198.6</v>
      </c>
      <c r="N148" s="32">
        <v>162.6</v>
      </c>
      <c r="O148" s="32">
        <v>162.6</v>
      </c>
      <c r="P148" s="32">
        <v>244</v>
      </c>
      <c r="Q148" s="32">
        <v>252.5</v>
      </c>
      <c r="R148" s="32">
        <v>270.3</v>
      </c>
      <c r="S148" s="32">
        <v>270.3</v>
      </c>
      <c r="T148" s="32">
        <v>250.5</v>
      </c>
      <c r="U148" s="32">
        <v>250.5</v>
      </c>
      <c r="V148" s="32">
        <v>166.79999999999998</v>
      </c>
      <c r="W148" s="32">
        <v>168.5</v>
      </c>
      <c r="X148" s="32">
        <v>192.1</v>
      </c>
      <c r="Y148" s="32">
        <v>196</v>
      </c>
      <c r="Z148" s="32">
        <v>255.3</v>
      </c>
      <c r="AA148" s="32">
        <v>255.3</v>
      </c>
      <c r="AB148" s="32">
        <v>174.5</v>
      </c>
      <c r="AC148" s="32">
        <v>179.3</v>
      </c>
      <c r="AD148" s="32">
        <v>120.5</v>
      </c>
      <c r="AE148" s="32">
        <v>137.6</v>
      </c>
    </row>
    <row r="149" spans="1:31" x14ac:dyDescent="0.25">
      <c r="A149" s="32" t="s">
        <v>49</v>
      </c>
      <c r="B149" s="32">
        <v>264.3</v>
      </c>
      <c r="C149" s="32">
        <v>276.8</v>
      </c>
      <c r="D149" s="32">
        <v>178.5</v>
      </c>
      <c r="E149" s="32">
        <v>199.8</v>
      </c>
      <c r="F149" s="32">
        <v>153</v>
      </c>
      <c r="G149" s="32">
        <v>174.4</v>
      </c>
      <c r="H149" s="32">
        <v>134.6</v>
      </c>
      <c r="I149" s="32">
        <v>136.69999999999999</v>
      </c>
      <c r="J149" s="32">
        <v>166.1</v>
      </c>
      <c r="K149" s="32">
        <v>166.7</v>
      </c>
      <c r="L149" s="32">
        <v>192.6</v>
      </c>
      <c r="M149" s="32">
        <v>192.6</v>
      </c>
      <c r="N149" s="32">
        <v>164.6</v>
      </c>
      <c r="O149" s="32">
        <v>168.6</v>
      </c>
      <c r="P149" s="32">
        <v>237.7</v>
      </c>
      <c r="Q149" s="32">
        <v>242</v>
      </c>
      <c r="R149" s="32">
        <v>270.20000000000005</v>
      </c>
      <c r="S149" s="32">
        <v>270.20000000000005</v>
      </c>
      <c r="T149" s="32">
        <v>251.5</v>
      </c>
      <c r="U149" s="32">
        <v>252.5</v>
      </c>
      <c r="V149" s="32">
        <v>168.29999999999998</v>
      </c>
      <c r="W149" s="32">
        <v>168.29999999999998</v>
      </c>
      <c r="X149" s="32">
        <v>188.2</v>
      </c>
      <c r="Y149" s="32">
        <v>192.2</v>
      </c>
      <c r="Z149" s="32">
        <v>255.3</v>
      </c>
      <c r="AA149" s="32">
        <v>257.2</v>
      </c>
      <c r="AB149" s="32">
        <v>161</v>
      </c>
      <c r="AC149" s="32">
        <v>174.3</v>
      </c>
      <c r="AD149" s="32">
        <v>136.30000000000001</v>
      </c>
      <c r="AE149" s="32">
        <v>174.9</v>
      </c>
    </row>
    <row r="150" spans="1:31" x14ac:dyDescent="0.25">
      <c r="A150" s="32" t="s">
        <v>50</v>
      </c>
      <c r="B150" s="32">
        <v>253.9</v>
      </c>
      <c r="C150" s="32">
        <v>270.5</v>
      </c>
      <c r="D150" s="32">
        <v>173.8</v>
      </c>
      <c r="E150" s="32">
        <v>175.8</v>
      </c>
      <c r="F150" s="32">
        <v>159</v>
      </c>
      <c r="G150" s="32">
        <v>162.79999999999998</v>
      </c>
      <c r="H150" s="32">
        <v>136.69999999999999</v>
      </c>
      <c r="I150" s="32">
        <v>136.69999999999999</v>
      </c>
      <c r="J150" s="32">
        <v>155.79999999999998</v>
      </c>
      <c r="K150" s="32">
        <v>167.39999999999998</v>
      </c>
      <c r="L150" s="32">
        <v>172.4</v>
      </c>
      <c r="M150" s="32">
        <v>184.6</v>
      </c>
      <c r="N150" s="32">
        <v>166.6</v>
      </c>
      <c r="O150" s="32">
        <v>168.6</v>
      </c>
      <c r="P150" s="32">
        <v>245.9</v>
      </c>
      <c r="Q150" s="32">
        <v>252.5</v>
      </c>
      <c r="R150" s="32">
        <v>270.20000000000005</v>
      </c>
      <c r="S150" s="32">
        <v>270.20000000000005</v>
      </c>
      <c r="T150" s="32">
        <v>250.4</v>
      </c>
      <c r="U150" s="32">
        <v>250.4</v>
      </c>
      <c r="V150" s="32">
        <v>166.7</v>
      </c>
      <c r="W150" s="32">
        <v>166.7</v>
      </c>
      <c r="X150" s="32">
        <v>186.3</v>
      </c>
      <c r="Y150" s="32">
        <v>190.2</v>
      </c>
      <c r="Z150" s="32">
        <v>255.3</v>
      </c>
      <c r="AA150" s="32">
        <v>255.3</v>
      </c>
      <c r="AB150" s="32">
        <v>179.4</v>
      </c>
      <c r="AC150" s="32">
        <v>179.4</v>
      </c>
      <c r="AD150" s="32">
        <v>110.8</v>
      </c>
      <c r="AE150" s="32">
        <v>116.7</v>
      </c>
    </row>
    <row r="151" spans="1:31" x14ac:dyDescent="0.25">
      <c r="A151" s="32" t="s">
        <v>51</v>
      </c>
      <c r="B151" s="32">
        <v>253.9</v>
      </c>
      <c r="C151" s="32">
        <v>264.20000000000005</v>
      </c>
      <c r="D151" s="32">
        <v>182.2</v>
      </c>
      <c r="E151" s="32">
        <v>192.5</v>
      </c>
      <c r="F151" s="32">
        <v>151</v>
      </c>
      <c r="G151" s="32">
        <v>156.9</v>
      </c>
      <c r="H151" s="32">
        <v>134.6</v>
      </c>
      <c r="I151" s="32">
        <v>134.6</v>
      </c>
      <c r="J151" s="32">
        <v>161.6</v>
      </c>
      <c r="K151" s="32">
        <v>161.6</v>
      </c>
      <c r="L151" s="32">
        <v>170.3</v>
      </c>
      <c r="M151" s="32">
        <v>172.4</v>
      </c>
      <c r="N151" s="32">
        <v>166.5</v>
      </c>
      <c r="O151" s="32">
        <v>166.5</v>
      </c>
      <c r="P151" s="32">
        <v>241.7</v>
      </c>
      <c r="Q151" s="32">
        <v>252.5</v>
      </c>
      <c r="R151" s="32">
        <v>266.10000000000002</v>
      </c>
      <c r="S151" s="32">
        <v>270.10000000000002</v>
      </c>
      <c r="T151" s="32">
        <v>251.4</v>
      </c>
      <c r="U151" s="32">
        <v>251.4</v>
      </c>
      <c r="V151" s="32">
        <v>166.7</v>
      </c>
      <c r="W151" s="32">
        <v>166.7</v>
      </c>
      <c r="X151" s="32">
        <v>192</v>
      </c>
      <c r="Y151" s="32">
        <v>192</v>
      </c>
      <c r="Z151" s="32">
        <v>255.2</v>
      </c>
      <c r="AA151" s="32">
        <v>261</v>
      </c>
      <c r="AB151" s="32">
        <v>174.3</v>
      </c>
      <c r="AC151" s="32">
        <v>174.3</v>
      </c>
      <c r="AD151" s="32">
        <v>112.7</v>
      </c>
      <c r="AE151" s="32">
        <v>134</v>
      </c>
    </row>
    <row r="152" spans="1:31" x14ac:dyDescent="0.25">
      <c r="A152" s="32" t="s">
        <v>52</v>
      </c>
      <c r="B152" s="32">
        <v>260.10000000000002</v>
      </c>
      <c r="C152" s="32">
        <v>270.5</v>
      </c>
      <c r="D152" s="32">
        <v>167.5</v>
      </c>
      <c r="E152" s="32">
        <v>176</v>
      </c>
      <c r="F152" s="32">
        <v>145.19999999999999</v>
      </c>
      <c r="G152" s="32">
        <v>154.9</v>
      </c>
      <c r="H152" s="32">
        <v>134.69999999999999</v>
      </c>
      <c r="I152" s="32">
        <v>134.69999999999999</v>
      </c>
      <c r="J152" s="32">
        <v>155.69999999999999</v>
      </c>
      <c r="K152" s="32">
        <v>163.6</v>
      </c>
      <c r="L152" s="32">
        <v>170.4</v>
      </c>
      <c r="M152" s="32">
        <v>184.6</v>
      </c>
      <c r="N152" s="32">
        <v>166.7</v>
      </c>
      <c r="O152" s="32">
        <v>168.6</v>
      </c>
      <c r="P152" s="32">
        <v>250.5</v>
      </c>
      <c r="Q152" s="32">
        <v>252.3</v>
      </c>
      <c r="R152" s="32">
        <v>270.20000000000005</v>
      </c>
      <c r="S152" s="32">
        <v>270.20000000000005</v>
      </c>
      <c r="T152" s="32">
        <v>250.5</v>
      </c>
      <c r="U152" s="32">
        <v>251.5</v>
      </c>
      <c r="V152" s="32">
        <v>166.79999999999998</v>
      </c>
      <c r="W152" s="32">
        <v>166.79999999999998</v>
      </c>
      <c r="X152" s="32">
        <v>192</v>
      </c>
      <c r="Y152" s="32">
        <v>209.5</v>
      </c>
      <c r="Z152" s="32">
        <v>255.2</v>
      </c>
      <c r="AA152" s="32">
        <v>260.89999999999998</v>
      </c>
      <c r="AB152" s="32">
        <v>174.3</v>
      </c>
      <c r="AC152" s="32">
        <v>174.3</v>
      </c>
      <c r="AD152" s="32">
        <v>120.4</v>
      </c>
      <c r="AE152" s="32">
        <v>133.80000000000001</v>
      </c>
    </row>
    <row r="153" spans="1:31" x14ac:dyDescent="0.25">
      <c r="A153" s="32" t="s">
        <v>53</v>
      </c>
      <c r="B153" s="32">
        <v>264.20000000000005</v>
      </c>
      <c r="C153" s="32">
        <v>270.5</v>
      </c>
      <c r="D153" s="32">
        <v>175.9</v>
      </c>
      <c r="E153" s="32">
        <v>177.9</v>
      </c>
      <c r="F153" s="32">
        <v>149</v>
      </c>
      <c r="G153" s="32">
        <v>149</v>
      </c>
      <c r="H153" s="32">
        <v>134.6</v>
      </c>
      <c r="I153" s="32">
        <v>134.6</v>
      </c>
      <c r="J153" s="32">
        <v>157.69999999999999</v>
      </c>
      <c r="K153" s="32">
        <v>179.1</v>
      </c>
      <c r="L153" s="32">
        <v>190.70000000000002</v>
      </c>
      <c r="M153" s="32">
        <v>204.3</v>
      </c>
      <c r="N153" s="32">
        <v>168.7</v>
      </c>
      <c r="O153" s="32">
        <v>170.7</v>
      </c>
      <c r="P153" s="32">
        <v>237.6</v>
      </c>
      <c r="Q153" s="32">
        <v>237.6</v>
      </c>
      <c r="R153" s="32">
        <v>270.20000000000005</v>
      </c>
      <c r="S153" s="32">
        <v>270.20000000000005</v>
      </c>
      <c r="T153" s="32">
        <v>250.4</v>
      </c>
      <c r="U153" s="32">
        <v>250.4</v>
      </c>
      <c r="V153" s="32">
        <v>166.7</v>
      </c>
      <c r="W153" s="32">
        <v>166.7</v>
      </c>
      <c r="X153" s="32">
        <v>192</v>
      </c>
      <c r="Y153" s="32">
        <v>223.2</v>
      </c>
      <c r="Z153" s="32">
        <v>255.3</v>
      </c>
      <c r="AA153" s="32">
        <v>257.2</v>
      </c>
      <c r="AB153" s="32">
        <v>162</v>
      </c>
      <c r="AC153" s="32">
        <v>162</v>
      </c>
      <c r="AD153" s="32">
        <v>122.5</v>
      </c>
      <c r="AE153" s="32">
        <v>139.6</v>
      </c>
    </row>
    <row r="154" spans="1:31" x14ac:dyDescent="0.25">
      <c r="A154" s="32" t="s">
        <v>54</v>
      </c>
      <c r="B154" s="32">
        <v>264.20000000000005</v>
      </c>
      <c r="C154" s="32">
        <v>264.20000000000005</v>
      </c>
      <c r="D154" s="32">
        <v>177.8</v>
      </c>
      <c r="E154" s="32">
        <v>192.5</v>
      </c>
      <c r="F154" s="32">
        <v>159</v>
      </c>
      <c r="G154" s="32">
        <v>160.79999999999998</v>
      </c>
      <c r="H154" s="32">
        <v>136.6</v>
      </c>
      <c r="I154" s="32">
        <v>136.6</v>
      </c>
      <c r="J154" s="32">
        <v>155.79999999999998</v>
      </c>
      <c r="K154" s="32">
        <v>185</v>
      </c>
      <c r="L154" s="32">
        <v>180.5</v>
      </c>
      <c r="M154" s="32">
        <v>188.5</v>
      </c>
      <c r="N154" s="32">
        <v>158.5</v>
      </c>
      <c r="O154" s="32">
        <v>166.7</v>
      </c>
      <c r="P154" s="32">
        <v>237.5</v>
      </c>
      <c r="Q154" s="32">
        <v>248</v>
      </c>
      <c r="R154" s="32">
        <v>270.20000000000005</v>
      </c>
      <c r="S154" s="32">
        <v>270.20000000000005</v>
      </c>
      <c r="T154" s="32">
        <v>251.4</v>
      </c>
      <c r="U154" s="32">
        <v>252.4</v>
      </c>
      <c r="V154" s="32">
        <v>168.5</v>
      </c>
      <c r="W154" s="32">
        <v>168.5</v>
      </c>
      <c r="X154" s="32">
        <v>188.3</v>
      </c>
      <c r="Y154" s="32">
        <v>190.2</v>
      </c>
      <c r="Z154" s="32">
        <v>259</v>
      </c>
      <c r="AA154" s="32">
        <v>261</v>
      </c>
      <c r="AB154" s="32">
        <v>179.4</v>
      </c>
      <c r="AC154" s="32">
        <v>179.4</v>
      </c>
      <c r="AD154" s="32">
        <v>116.6</v>
      </c>
      <c r="AE154" s="32">
        <v>128</v>
      </c>
    </row>
    <row r="155" spans="1:31" x14ac:dyDescent="0.25">
      <c r="A155" s="32" t="s">
        <v>55</v>
      </c>
      <c r="B155" s="32">
        <v>259.90000000000003</v>
      </c>
      <c r="C155" s="32">
        <v>266.20000000000005</v>
      </c>
      <c r="D155" s="32">
        <v>178</v>
      </c>
      <c r="E155" s="32">
        <v>192.6</v>
      </c>
      <c r="F155" s="32">
        <v>154.79999999999998</v>
      </c>
      <c r="G155" s="32">
        <v>160.79999999999998</v>
      </c>
      <c r="H155" s="32">
        <v>134.5</v>
      </c>
      <c r="I155" s="32">
        <v>136.6</v>
      </c>
      <c r="J155" s="32">
        <v>167.29999999999998</v>
      </c>
      <c r="K155" s="32">
        <v>167.29999999999998</v>
      </c>
      <c r="L155" s="32">
        <v>172.4</v>
      </c>
      <c r="M155" s="32">
        <v>184.6</v>
      </c>
      <c r="N155" s="32">
        <v>158.5</v>
      </c>
      <c r="O155" s="32">
        <v>164.7</v>
      </c>
      <c r="P155" s="32">
        <v>237.7</v>
      </c>
      <c r="Q155" s="32">
        <v>250.4</v>
      </c>
      <c r="R155" s="32">
        <v>270.3</v>
      </c>
      <c r="S155" s="32">
        <v>270.3</v>
      </c>
      <c r="T155" s="32">
        <v>251.4</v>
      </c>
      <c r="U155" s="32">
        <v>251.4</v>
      </c>
      <c r="V155" s="32">
        <v>166.79999999999998</v>
      </c>
      <c r="W155" s="32">
        <v>168.6</v>
      </c>
      <c r="X155" s="32">
        <v>192.2</v>
      </c>
      <c r="Y155" s="32">
        <v>221.3</v>
      </c>
      <c r="Z155" s="32">
        <v>255.3</v>
      </c>
      <c r="AA155" s="32">
        <v>257.2</v>
      </c>
      <c r="AB155" s="32">
        <v>174.20000000000002</v>
      </c>
      <c r="AC155" s="32">
        <v>179.3</v>
      </c>
      <c r="AD155" s="32">
        <v>137.69999999999999</v>
      </c>
      <c r="AE155" s="32">
        <v>151.4</v>
      </c>
    </row>
    <row r="156" spans="1:31" x14ac:dyDescent="0.25">
      <c r="A156" s="32" t="s">
        <v>56</v>
      </c>
      <c r="B156" s="32">
        <v>276.8</v>
      </c>
      <c r="C156" s="32">
        <v>297.90000000000003</v>
      </c>
      <c r="D156" s="32">
        <v>167.4</v>
      </c>
      <c r="E156" s="32">
        <v>175.9</v>
      </c>
      <c r="F156" s="32">
        <v>145.19999999999999</v>
      </c>
      <c r="G156" s="32">
        <v>155</v>
      </c>
      <c r="H156" s="32">
        <v>134.6</v>
      </c>
      <c r="I156" s="32">
        <v>136.69999999999999</v>
      </c>
      <c r="J156" s="32">
        <v>167</v>
      </c>
      <c r="K156" s="32">
        <v>171.29999999999998</v>
      </c>
      <c r="L156" s="32">
        <v>168.5</v>
      </c>
      <c r="M156" s="32">
        <v>178.3</v>
      </c>
      <c r="N156" s="32">
        <v>129.89999999999998</v>
      </c>
      <c r="O156" s="32">
        <v>168.5</v>
      </c>
      <c r="P156" s="32">
        <v>250.4</v>
      </c>
      <c r="Q156" s="32">
        <v>250.4</v>
      </c>
      <c r="R156" s="32">
        <v>270.20000000000005</v>
      </c>
      <c r="S156" s="32">
        <v>270.20000000000005</v>
      </c>
      <c r="T156" s="32">
        <v>250.4</v>
      </c>
      <c r="U156" s="32">
        <v>252.4</v>
      </c>
      <c r="V156" s="32">
        <v>166.79999999999998</v>
      </c>
      <c r="W156" s="32">
        <v>166.79999999999998</v>
      </c>
      <c r="X156" s="32">
        <v>184.2</v>
      </c>
      <c r="Y156" s="32">
        <v>201.8</v>
      </c>
      <c r="Z156" s="32">
        <v>257.10000000000002</v>
      </c>
      <c r="AA156" s="32">
        <v>257.10000000000002</v>
      </c>
      <c r="AB156" s="32">
        <v>174.4</v>
      </c>
      <c r="AC156" s="32">
        <v>174.4</v>
      </c>
      <c r="AD156" s="32">
        <v>149.69999999999999</v>
      </c>
      <c r="AE156" s="32">
        <v>155.4</v>
      </c>
    </row>
    <row r="157" spans="1:31" x14ac:dyDescent="0.25">
      <c r="A157" s="32" t="s">
        <v>57</v>
      </c>
      <c r="B157" s="32">
        <v>291.5</v>
      </c>
      <c r="C157" s="32">
        <v>291.5</v>
      </c>
      <c r="D157" s="32" t="s">
        <v>262</v>
      </c>
      <c r="E157" s="32" t="s">
        <v>264</v>
      </c>
      <c r="F157" s="32">
        <v>156</v>
      </c>
      <c r="G157" s="32">
        <v>157</v>
      </c>
      <c r="H157" s="32">
        <v>134.6</v>
      </c>
      <c r="I157" s="32">
        <v>136.69999999999999</v>
      </c>
      <c r="J157" s="32">
        <v>175.2</v>
      </c>
      <c r="K157" s="32">
        <v>175.2</v>
      </c>
      <c r="L157" s="32">
        <v>186.6</v>
      </c>
      <c r="M157" s="32">
        <v>192.6</v>
      </c>
      <c r="N157" s="32">
        <v>166.5</v>
      </c>
      <c r="O157" s="32">
        <v>166.5</v>
      </c>
      <c r="P157" s="32" t="s">
        <v>242</v>
      </c>
      <c r="Q157" s="32" t="s">
        <v>243</v>
      </c>
      <c r="R157" s="32">
        <v>270.20000000000005</v>
      </c>
      <c r="S157" s="32">
        <v>274.3</v>
      </c>
      <c r="T157" s="32">
        <v>250.5</v>
      </c>
      <c r="U157" s="32">
        <v>250.5</v>
      </c>
      <c r="V157" s="32">
        <v>166.7</v>
      </c>
      <c r="W157" s="32">
        <v>166.7</v>
      </c>
      <c r="X157" s="32">
        <v>217.4</v>
      </c>
      <c r="Y157" s="32">
        <v>217.4</v>
      </c>
      <c r="Z157" s="32">
        <v>255.3</v>
      </c>
      <c r="AA157" s="32">
        <v>257.2</v>
      </c>
      <c r="AB157" s="32">
        <v>164.1</v>
      </c>
      <c r="AC157" s="32">
        <v>179.4</v>
      </c>
      <c r="AD157" s="32">
        <v>119.9</v>
      </c>
      <c r="AE157" s="32">
        <v>141.30000000000001</v>
      </c>
    </row>
    <row r="158" spans="1:31" x14ac:dyDescent="0.25">
      <c r="A158" s="32" t="s">
        <v>58</v>
      </c>
      <c r="B158" s="32">
        <v>264.20000000000005</v>
      </c>
      <c r="C158" s="32">
        <v>268.40000000000003</v>
      </c>
      <c r="D158" s="32">
        <v>173.8</v>
      </c>
      <c r="E158" s="32">
        <v>175.9</v>
      </c>
      <c r="F158" s="32">
        <v>154.9</v>
      </c>
      <c r="G158" s="32">
        <v>158.9</v>
      </c>
      <c r="H158" s="32">
        <v>134.6</v>
      </c>
      <c r="I158" s="32">
        <v>134.6</v>
      </c>
      <c r="J158" s="32">
        <v>167.39999999999998</v>
      </c>
      <c r="K158" s="32">
        <v>167.39999999999998</v>
      </c>
      <c r="L158" s="32">
        <v>172.4</v>
      </c>
      <c r="M158" s="32">
        <v>204.20000000000002</v>
      </c>
      <c r="N158" s="32">
        <v>154.29999999999998</v>
      </c>
      <c r="O158" s="32">
        <v>166.6</v>
      </c>
      <c r="P158" s="32">
        <v>241.8</v>
      </c>
      <c r="Q158" s="32">
        <v>252.4</v>
      </c>
      <c r="R158" s="32">
        <v>266.10000000000002</v>
      </c>
      <c r="S158" s="32">
        <v>270.3</v>
      </c>
      <c r="T158" s="32">
        <v>250.5</v>
      </c>
      <c r="U158" s="32">
        <v>251.5</v>
      </c>
      <c r="V158" s="32">
        <v>166.6</v>
      </c>
      <c r="W158" s="32">
        <v>168.5</v>
      </c>
      <c r="X158" s="32">
        <v>192</v>
      </c>
      <c r="Y158" s="32">
        <v>196</v>
      </c>
      <c r="Z158" s="32">
        <v>255.3</v>
      </c>
      <c r="AA158" s="32">
        <v>259.10000000000002</v>
      </c>
      <c r="AB158" s="32">
        <v>174.4</v>
      </c>
      <c r="AC158" s="32">
        <v>174.4</v>
      </c>
      <c r="AD158" s="32">
        <v>106.1</v>
      </c>
      <c r="AE158" s="32">
        <v>153</v>
      </c>
    </row>
    <row r="159" spans="1:31" x14ac:dyDescent="0.25">
      <c r="A159" s="32" t="s">
        <v>59</v>
      </c>
      <c r="B159" s="32">
        <v>264.40000000000003</v>
      </c>
      <c r="C159" s="32">
        <v>281</v>
      </c>
      <c r="D159" s="32">
        <v>190.5</v>
      </c>
      <c r="E159" s="32">
        <v>192.6</v>
      </c>
      <c r="F159" s="32">
        <v>143.19999999999999</v>
      </c>
      <c r="G159" s="32">
        <v>156.9</v>
      </c>
      <c r="H159" s="32">
        <v>134.6</v>
      </c>
      <c r="I159" s="32">
        <v>134.6</v>
      </c>
      <c r="J159" s="32">
        <v>173.29999999999998</v>
      </c>
      <c r="K159" s="32">
        <v>177.1</v>
      </c>
      <c r="L159" s="32">
        <v>178.4</v>
      </c>
      <c r="M159" s="32">
        <v>192.6</v>
      </c>
      <c r="N159" s="32">
        <v>164.6</v>
      </c>
      <c r="O159" s="32">
        <v>164.6</v>
      </c>
      <c r="P159" s="32">
        <v>237.7</v>
      </c>
      <c r="Q159" s="32">
        <v>248.1</v>
      </c>
      <c r="R159" s="32">
        <v>270.3</v>
      </c>
      <c r="S159" s="32">
        <v>270.3</v>
      </c>
      <c r="T159" s="32">
        <v>250.4</v>
      </c>
      <c r="U159" s="32">
        <v>251.5</v>
      </c>
      <c r="V159" s="32">
        <v>166.79999999999998</v>
      </c>
      <c r="W159" s="32">
        <v>166.79999999999998</v>
      </c>
      <c r="X159" s="32">
        <v>192</v>
      </c>
      <c r="Y159" s="32">
        <v>194.1</v>
      </c>
      <c r="Z159" s="32">
        <v>257.2</v>
      </c>
      <c r="AA159" s="32">
        <v>261</v>
      </c>
      <c r="AB159" s="32">
        <v>174.3</v>
      </c>
      <c r="AC159" s="32">
        <v>174.3</v>
      </c>
      <c r="AD159" s="32">
        <v>115.9</v>
      </c>
      <c r="AE159" s="32">
        <v>135.80000000000001</v>
      </c>
    </row>
    <row r="160" spans="1:31" x14ac:dyDescent="0.25">
      <c r="A160" s="32" t="s">
        <v>60</v>
      </c>
      <c r="B160" s="32">
        <v>266.3</v>
      </c>
      <c r="C160" s="32">
        <v>266.3</v>
      </c>
      <c r="D160" s="32">
        <v>188.3</v>
      </c>
      <c r="E160" s="32">
        <v>190.5</v>
      </c>
      <c r="F160" s="32">
        <v>156.9</v>
      </c>
      <c r="G160" s="32">
        <v>176.29999999999998</v>
      </c>
      <c r="H160" s="32">
        <v>134.69999999999999</v>
      </c>
      <c r="I160" s="32">
        <v>136.79999999999998</v>
      </c>
      <c r="J160" s="32">
        <v>163.69999999999999</v>
      </c>
      <c r="K160" s="32">
        <v>173.29999999999998</v>
      </c>
      <c r="L160" s="32">
        <v>168.5</v>
      </c>
      <c r="M160" s="32">
        <v>184.6</v>
      </c>
      <c r="N160" s="32">
        <v>166.7</v>
      </c>
      <c r="O160" s="32">
        <v>168.7</v>
      </c>
      <c r="P160" s="32">
        <v>237.6</v>
      </c>
      <c r="Q160" s="32">
        <v>248.1</v>
      </c>
      <c r="R160" s="32">
        <v>262</v>
      </c>
      <c r="S160" s="32">
        <v>270.3</v>
      </c>
      <c r="T160" s="32">
        <v>250.4</v>
      </c>
      <c r="U160" s="32">
        <v>250.4</v>
      </c>
      <c r="V160" s="32">
        <v>166.79999999999998</v>
      </c>
      <c r="W160" s="32">
        <v>166.79999999999998</v>
      </c>
      <c r="X160" s="32">
        <v>196.1</v>
      </c>
      <c r="Y160" s="32">
        <v>201.9</v>
      </c>
      <c r="Z160" s="32">
        <v>253.3</v>
      </c>
      <c r="AA160" s="32">
        <v>255.3</v>
      </c>
      <c r="AB160" s="32">
        <v>179.3</v>
      </c>
      <c r="AC160" s="32">
        <v>179.3</v>
      </c>
      <c r="AD160" s="32">
        <v>113.9</v>
      </c>
      <c r="AE160" s="32">
        <v>135.80000000000001</v>
      </c>
    </row>
    <row r="161" spans="1:31" x14ac:dyDescent="0.25">
      <c r="A161" s="32" t="s">
        <v>77</v>
      </c>
      <c r="B161" s="32">
        <v>262</v>
      </c>
      <c r="C161" s="32">
        <v>299.70000000000005</v>
      </c>
      <c r="D161" s="32" t="s">
        <v>345</v>
      </c>
      <c r="E161" s="32" t="s">
        <v>262</v>
      </c>
      <c r="F161" s="32">
        <v>156.9</v>
      </c>
      <c r="G161" s="32">
        <v>176.4</v>
      </c>
      <c r="H161" s="32">
        <v>134.6</v>
      </c>
      <c r="I161" s="32">
        <v>136.6</v>
      </c>
      <c r="J161" s="32">
        <v>155.6</v>
      </c>
      <c r="K161" s="32">
        <v>169.29999999999998</v>
      </c>
      <c r="L161" s="32">
        <v>186.8</v>
      </c>
      <c r="M161" s="32">
        <v>212.3</v>
      </c>
      <c r="N161" s="32">
        <v>156.29999999999998</v>
      </c>
      <c r="O161" s="32">
        <v>166.6</v>
      </c>
      <c r="P161" s="32">
        <v>248.2</v>
      </c>
      <c r="Q161" s="32">
        <v>256.70000000000005</v>
      </c>
      <c r="R161" s="32">
        <v>270.09999999999997</v>
      </c>
      <c r="S161" s="32">
        <v>270.09999999999997</v>
      </c>
      <c r="T161" s="32">
        <v>250.4</v>
      </c>
      <c r="U161" s="32">
        <v>251.4</v>
      </c>
      <c r="V161" s="32">
        <v>166.79999999999998</v>
      </c>
      <c r="W161" s="32">
        <v>166.79999999999998</v>
      </c>
      <c r="X161" s="32">
        <v>192.1</v>
      </c>
      <c r="Y161" s="32">
        <v>192.1</v>
      </c>
      <c r="Z161" s="32">
        <v>255.3</v>
      </c>
      <c r="AA161" s="32">
        <v>260.89999999999998</v>
      </c>
      <c r="AB161" s="32">
        <v>174.3</v>
      </c>
      <c r="AC161" s="32">
        <v>179.3</v>
      </c>
      <c r="AD161" s="32">
        <v>130</v>
      </c>
      <c r="AE161" s="32">
        <v>141.6</v>
      </c>
    </row>
    <row r="162" spans="1:31" x14ac:dyDescent="0.25">
      <c r="A162" s="32" t="s">
        <v>92</v>
      </c>
      <c r="B162" s="32">
        <v>256.89999999999998</v>
      </c>
      <c r="C162" s="32">
        <v>256.89999999999998</v>
      </c>
      <c r="D162" s="32">
        <v>173.9</v>
      </c>
      <c r="E162" s="32">
        <v>173.9</v>
      </c>
      <c r="F162" s="32">
        <v>156.79999999999998</v>
      </c>
      <c r="G162" s="32">
        <v>160.79999999999998</v>
      </c>
      <c r="H162" s="32">
        <v>134.6</v>
      </c>
      <c r="I162" s="32">
        <v>134.6</v>
      </c>
      <c r="J162" s="32">
        <v>163.5</v>
      </c>
      <c r="K162" s="32">
        <v>163.5</v>
      </c>
      <c r="L162" s="32">
        <v>189.3</v>
      </c>
      <c r="M162" s="32">
        <v>190.3</v>
      </c>
      <c r="N162" s="32">
        <v>164.4</v>
      </c>
      <c r="O162" s="32">
        <v>170.5</v>
      </c>
      <c r="P162" s="32" t="s">
        <v>343</v>
      </c>
      <c r="Q162" s="32" t="s">
        <v>440</v>
      </c>
      <c r="R162" s="32">
        <v>270.09999999999997</v>
      </c>
      <c r="S162" s="32">
        <v>270.09999999999997</v>
      </c>
      <c r="T162" s="32" t="s">
        <v>355</v>
      </c>
      <c r="U162" s="32" t="s">
        <v>355</v>
      </c>
      <c r="V162" s="32">
        <v>166.6</v>
      </c>
      <c r="W162" s="32">
        <v>168.5</v>
      </c>
      <c r="X162" s="32">
        <v>192.39999999999998</v>
      </c>
      <c r="Y162" s="32">
        <v>196.2</v>
      </c>
      <c r="Z162" s="32" t="s">
        <v>402</v>
      </c>
      <c r="AA162" s="32" t="s">
        <v>442</v>
      </c>
      <c r="AB162" s="32">
        <v>179.5</v>
      </c>
      <c r="AC162" s="32" t="s">
        <v>249</v>
      </c>
      <c r="AD162" s="32">
        <v>124.39999999999999</v>
      </c>
      <c r="AE162" s="32">
        <v>143.60000000000002</v>
      </c>
    </row>
    <row r="163" spans="1:31" x14ac:dyDescent="0.25">
      <c r="A163" s="32" t="s">
        <v>78</v>
      </c>
      <c r="B163" s="32">
        <v>280.20000000000005</v>
      </c>
      <c r="C163" s="32">
        <v>281</v>
      </c>
      <c r="D163" s="32" t="s">
        <v>350</v>
      </c>
      <c r="E163" s="32" t="s">
        <v>351</v>
      </c>
      <c r="F163" s="32">
        <v>150.79999999999998</v>
      </c>
      <c r="G163" s="32">
        <v>152.79999999999998</v>
      </c>
      <c r="H163" s="32">
        <v>134.6</v>
      </c>
      <c r="I163" s="32">
        <v>138.79999999999998</v>
      </c>
      <c r="J163" s="32">
        <v>165.4</v>
      </c>
      <c r="K163" s="32">
        <v>165.4</v>
      </c>
      <c r="L163" s="32">
        <v>180.70000000000002</v>
      </c>
      <c r="M163" s="32">
        <v>198.70000000000002</v>
      </c>
      <c r="N163" s="32">
        <v>164.4</v>
      </c>
      <c r="O163" s="32">
        <v>166.29999999999998</v>
      </c>
      <c r="P163" s="32">
        <v>237.79999999999998</v>
      </c>
      <c r="Q163" s="32">
        <v>250.6</v>
      </c>
      <c r="R163" s="32">
        <v>266.2</v>
      </c>
      <c r="S163" s="32">
        <v>270.09999999999997</v>
      </c>
      <c r="T163" s="32">
        <v>246.3</v>
      </c>
      <c r="U163" s="32">
        <v>250.4</v>
      </c>
      <c r="V163" s="32">
        <v>166.9</v>
      </c>
      <c r="W163" s="32">
        <v>168.6</v>
      </c>
      <c r="X163" s="32">
        <v>192.29999999999998</v>
      </c>
      <c r="Y163" s="32">
        <v>192.29999999999998</v>
      </c>
      <c r="Z163" s="32">
        <v>255.3</v>
      </c>
      <c r="AA163" s="32">
        <v>255.3</v>
      </c>
      <c r="AB163" s="32">
        <v>174.4</v>
      </c>
      <c r="AC163" s="32">
        <v>179.4</v>
      </c>
      <c r="AD163" s="32">
        <v>120.4</v>
      </c>
      <c r="AE163" s="32">
        <v>133.80000000000001</v>
      </c>
    </row>
    <row r="164" spans="1:31" x14ac:dyDescent="0.25">
      <c r="A164" s="32" t="s">
        <v>79</v>
      </c>
      <c r="B164" s="32">
        <v>254</v>
      </c>
      <c r="C164" s="32">
        <v>270.40000000000003</v>
      </c>
      <c r="D164" s="32" t="s">
        <v>345</v>
      </c>
      <c r="E164" s="32" t="s">
        <v>328</v>
      </c>
      <c r="F164" s="32">
        <v>148.69999999999999</v>
      </c>
      <c r="G164" s="32">
        <v>160.79999999999998</v>
      </c>
      <c r="H164" s="32">
        <v>134.6</v>
      </c>
      <c r="I164" s="32">
        <v>136.69999999999999</v>
      </c>
      <c r="J164" s="32">
        <v>171.2</v>
      </c>
      <c r="K164" s="32">
        <v>171.2</v>
      </c>
      <c r="L164" s="32">
        <v>184.70000000000002</v>
      </c>
      <c r="M164" s="32">
        <v>186.9</v>
      </c>
      <c r="N164" s="32">
        <v>164.7</v>
      </c>
      <c r="O164" s="32">
        <v>166.6</v>
      </c>
      <c r="P164" s="32">
        <v>250.6</v>
      </c>
      <c r="Q164" s="32">
        <v>252.5</v>
      </c>
      <c r="R164" s="32">
        <v>266.09999999999997</v>
      </c>
      <c r="S164" s="32">
        <v>270.3</v>
      </c>
      <c r="T164" s="32">
        <v>251.5</v>
      </c>
      <c r="U164" s="32">
        <v>252.5</v>
      </c>
      <c r="V164" s="32">
        <v>166.9</v>
      </c>
      <c r="W164" s="32">
        <v>166.9</v>
      </c>
      <c r="X164" s="32">
        <v>184.5</v>
      </c>
      <c r="Y164" s="32">
        <v>211.5</v>
      </c>
      <c r="Z164" s="32">
        <v>255.3</v>
      </c>
      <c r="AA164" s="32">
        <v>257.29999999999995</v>
      </c>
      <c r="AB164" s="32">
        <v>174.3</v>
      </c>
      <c r="AC164" s="32">
        <v>174.3</v>
      </c>
      <c r="AD164" s="32">
        <v>133.80000000000001</v>
      </c>
      <c r="AE164" s="32">
        <v>141.5</v>
      </c>
    </row>
    <row r="165" spans="1:31" x14ac:dyDescent="0.25">
      <c r="A165" s="32" t="s">
        <v>80</v>
      </c>
      <c r="B165" s="32">
        <v>266.3</v>
      </c>
      <c r="C165" s="32">
        <v>276.8</v>
      </c>
      <c r="D165" s="32" t="s">
        <v>264</v>
      </c>
      <c r="E165" s="32" t="s">
        <v>338</v>
      </c>
      <c r="F165" s="32">
        <v>161.29999999999998</v>
      </c>
      <c r="G165" s="32">
        <v>162.79999999999998</v>
      </c>
      <c r="H165" s="32">
        <v>134.6</v>
      </c>
      <c r="I165" s="32">
        <v>138.79999999999998</v>
      </c>
      <c r="J165" s="32">
        <v>167.4</v>
      </c>
      <c r="K165" s="32">
        <v>171.29999999999998</v>
      </c>
      <c r="L165" s="32">
        <v>176.70000000000002</v>
      </c>
      <c r="M165" s="32">
        <v>186.8</v>
      </c>
      <c r="N165" s="32">
        <v>152.4</v>
      </c>
      <c r="O165" s="32">
        <v>166.6</v>
      </c>
      <c r="P165" s="32">
        <v>237.79999999999998</v>
      </c>
      <c r="Q165" s="32">
        <v>244.2</v>
      </c>
      <c r="R165" s="32">
        <v>270.2</v>
      </c>
      <c r="S165" s="32">
        <v>270.2</v>
      </c>
      <c r="T165" s="32">
        <v>250.5</v>
      </c>
      <c r="U165" s="32">
        <v>252.5</v>
      </c>
      <c r="V165" s="32">
        <v>166.79999999999998</v>
      </c>
      <c r="W165" s="32">
        <v>168.6</v>
      </c>
      <c r="X165" s="32">
        <v>192</v>
      </c>
      <c r="Y165" s="32">
        <v>192</v>
      </c>
      <c r="Z165" s="32">
        <v>249.4</v>
      </c>
      <c r="AA165" s="32">
        <v>253.4</v>
      </c>
      <c r="AB165" s="32">
        <v>179.4</v>
      </c>
      <c r="AC165" s="32">
        <v>179.4</v>
      </c>
      <c r="AD165" s="32">
        <v>131.9</v>
      </c>
      <c r="AE165" s="32">
        <v>139.6</v>
      </c>
    </row>
    <row r="166" spans="1:31" x14ac:dyDescent="0.25">
      <c r="A166" s="32" t="s">
        <v>93</v>
      </c>
      <c r="B166" s="32">
        <v>256.89999999999998</v>
      </c>
      <c r="C166" s="32">
        <v>270.39999999999998</v>
      </c>
      <c r="D166" s="32">
        <v>177.9</v>
      </c>
      <c r="E166" s="32">
        <v>177.9</v>
      </c>
      <c r="F166" s="32">
        <v>160.9</v>
      </c>
      <c r="G166" s="32">
        <v>170.7</v>
      </c>
      <c r="H166" s="32">
        <v>134.6</v>
      </c>
      <c r="I166" s="32">
        <v>134.6</v>
      </c>
      <c r="J166" s="32">
        <v>176.9</v>
      </c>
      <c r="K166" s="32">
        <v>176.9</v>
      </c>
      <c r="L166" s="32">
        <v>186.8</v>
      </c>
      <c r="M166" s="32">
        <v>192.3</v>
      </c>
      <c r="N166" s="32">
        <v>166.4</v>
      </c>
      <c r="O166" s="32">
        <v>168.70000000000002</v>
      </c>
      <c r="P166" s="32" t="s">
        <v>291</v>
      </c>
      <c r="Q166" s="32" t="s">
        <v>292</v>
      </c>
      <c r="R166" s="32" t="s">
        <v>448</v>
      </c>
      <c r="S166" s="32" t="s">
        <v>432</v>
      </c>
      <c r="T166" s="32" t="s">
        <v>366</v>
      </c>
      <c r="U166" s="32" t="s">
        <v>366</v>
      </c>
      <c r="V166" s="32">
        <v>166.7</v>
      </c>
      <c r="W166" s="32">
        <v>166.7</v>
      </c>
      <c r="X166" s="32">
        <v>192.2</v>
      </c>
      <c r="Y166" s="32">
        <v>196.1</v>
      </c>
      <c r="Z166" s="32" t="s">
        <v>431</v>
      </c>
      <c r="AA166" s="32" t="s">
        <v>450</v>
      </c>
      <c r="AB166" s="32" t="s">
        <v>305</v>
      </c>
      <c r="AC166" s="32" t="s">
        <v>305</v>
      </c>
      <c r="AD166" s="32">
        <v>116.7</v>
      </c>
      <c r="AE166" s="32">
        <v>118.6</v>
      </c>
    </row>
    <row r="167" spans="1:31" x14ac:dyDescent="0.25">
      <c r="A167" s="32" t="s">
        <v>94</v>
      </c>
      <c r="B167" s="32">
        <v>266.7</v>
      </c>
      <c r="C167" s="32">
        <v>282</v>
      </c>
      <c r="D167" s="32">
        <v>175.9</v>
      </c>
      <c r="E167" s="32">
        <v>178</v>
      </c>
      <c r="F167" s="32">
        <v>157</v>
      </c>
      <c r="G167" s="32">
        <v>168.6</v>
      </c>
      <c r="H167" s="32">
        <v>132.6</v>
      </c>
      <c r="I167" s="32">
        <v>134.69999999999999</v>
      </c>
      <c r="J167" s="32">
        <v>169.4</v>
      </c>
      <c r="K167" s="32">
        <v>169.4</v>
      </c>
      <c r="L167" s="32">
        <v>186.70000000000002</v>
      </c>
      <c r="M167" s="32">
        <v>186.70000000000002</v>
      </c>
      <c r="N167" s="32">
        <v>168.5</v>
      </c>
      <c r="O167" s="32">
        <v>168.5</v>
      </c>
      <c r="P167" s="32" t="s">
        <v>457</v>
      </c>
      <c r="Q167" s="32" t="s">
        <v>365</v>
      </c>
      <c r="R167" s="32" t="s">
        <v>265</v>
      </c>
      <c r="S167" s="32" t="s">
        <v>265</v>
      </c>
      <c r="T167" s="32" t="s">
        <v>458</v>
      </c>
      <c r="U167" s="32" t="s">
        <v>459</v>
      </c>
      <c r="V167" s="32">
        <v>166.79999999999998</v>
      </c>
      <c r="W167" s="32">
        <v>168.6</v>
      </c>
      <c r="X167" s="32">
        <v>192.39999999999998</v>
      </c>
      <c r="Y167" s="32">
        <v>194.29999999999998</v>
      </c>
      <c r="Z167" s="32" t="s">
        <v>403</v>
      </c>
      <c r="AA167" s="32" t="s">
        <v>403</v>
      </c>
      <c r="AB167" s="32" t="s">
        <v>249</v>
      </c>
      <c r="AC167" s="32" t="s">
        <v>249</v>
      </c>
      <c r="AD167" s="32">
        <v>104.8</v>
      </c>
      <c r="AE167" s="32">
        <v>128.20000000000002</v>
      </c>
    </row>
    <row r="168" spans="1:31" x14ac:dyDescent="0.25">
      <c r="A168" s="32" t="s">
        <v>95</v>
      </c>
      <c r="B168" s="32">
        <v>264.7</v>
      </c>
      <c r="C168" s="32">
        <v>268.5</v>
      </c>
      <c r="D168" s="32">
        <v>173.7</v>
      </c>
      <c r="E168" s="32">
        <v>184.2</v>
      </c>
      <c r="F168" s="32">
        <v>162.79999999999998</v>
      </c>
      <c r="G168" s="32">
        <v>162.79999999999998</v>
      </c>
      <c r="H168" s="32">
        <v>134.69999999999999</v>
      </c>
      <c r="I168" s="32">
        <v>134.69999999999999</v>
      </c>
      <c r="J168" s="32">
        <v>169.4</v>
      </c>
      <c r="K168" s="32">
        <v>175.3</v>
      </c>
      <c r="L168" s="32">
        <v>184.4</v>
      </c>
      <c r="M168" s="32">
        <v>184.4</v>
      </c>
      <c r="N168" s="32">
        <v>166.70000000000002</v>
      </c>
      <c r="O168" s="32">
        <v>166.70000000000002</v>
      </c>
      <c r="P168" s="32" t="s">
        <v>291</v>
      </c>
      <c r="Q168" s="32" t="s">
        <v>291</v>
      </c>
      <c r="R168" s="32" t="s">
        <v>302</v>
      </c>
      <c r="S168" s="32" t="s">
        <v>302</v>
      </c>
      <c r="T168" s="32" t="s">
        <v>365</v>
      </c>
      <c r="U168" s="32" t="s">
        <v>365</v>
      </c>
      <c r="V168" s="32">
        <v>166.79999999999998</v>
      </c>
      <c r="W168" s="32">
        <v>166.79999999999998</v>
      </c>
      <c r="X168" s="32">
        <v>188.5</v>
      </c>
      <c r="Y168" s="32">
        <v>192.39999999999998</v>
      </c>
      <c r="Z168" s="32" t="s">
        <v>366</v>
      </c>
      <c r="AA168" s="32" t="s">
        <v>387</v>
      </c>
      <c r="AB168" s="32" t="s">
        <v>369</v>
      </c>
      <c r="AC168" s="32" t="s">
        <v>249</v>
      </c>
      <c r="AD168" s="32">
        <v>114.8</v>
      </c>
      <c r="AE168" s="32">
        <v>137.9</v>
      </c>
    </row>
    <row r="169" spans="1:31" x14ac:dyDescent="0.25">
      <c r="A169" s="32" t="s">
        <v>96</v>
      </c>
      <c r="B169" s="32">
        <v>262</v>
      </c>
      <c r="C169" s="32">
        <v>281</v>
      </c>
      <c r="D169" s="32">
        <v>177.79999999999998</v>
      </c>
      <c r="E169" s="32">
        <v>177.79999999999998</v>
      </c>
      <c r="F169" s="32">
        <v>155</v>
      </c>
      <c r="G169" s="32">
        <v>160.79999999999998</v>
      </c>
      <c r="H169" s="32">
        <v>134.69999999999999</v>
      </c>
      <c r="I169" s="32">
        <v>136.69999999999999</v>
      </c>
      <c r="J169" s="32">
        <v>171.29999999999998</v>
      </c>
      <c r="K169" s="32">
        <v>171.29999999999998</v>
      </c>
      <c r="L169" s="32">
        <v>184.4</v>
      </c>
      <c r="M169" s="32">
        <v>216.5</v>
      </c>
      <c r="N169" s="32">
        <v>164.4</v>
      </c>
      <c r="O169" s="32">
        <v>164.4</v>
      </c>
      <c r="P169" s="32" t="s">
        <v>457</v>
      </c>
      <c r="Q169" s="32" t="s">
        <v>470</v>
      </c>
      <c r="R169" s="32" t="s">
        <v>384</v>
      </c>
      <c r="S169" s="32" t="s">
        <v>471</v>
      </c>
      <c r="T169" s="32" t="s">
        <v>366</v>
      </c>
      <c r="U169" s="32" t="s">
        <v>365</v>
      </c>
      <c r="V169" s="32">
        <v>166.79999999999998</v>
      </c>
      <c r="W169" s="32">
        <v>166.79999999999998</v>
      </c>
      <c r="X169" s="32">
        <v>184.6</v>
      </c>
      <c r="Y169" s="32">
        <v>192.39999999999998</v>
      </c>
      <c r="Z169" s="32" t="s">
        <v>304</v>
      </c>
      <c r="AA169" s="32" t="s">
        <v>304</v>
      </c>
      <c r="AB169" s="32" t="s">
        <v>473</v>
      </c>
      <c r="AC169" s="32" t="s">
        <v>473</v>
      </c>
      <c r="AD169" s="32">
        <v>126.5</v>
      </c>
      <c r="AE169" s="32">
        <v>140.1</v>
      </c>
    </row>
    <row r="170" spans="1:31" x14ac:dyDescent="0.25">
      <c r="A170" s="32" t="s">
        <v>97</v>
      </c>
      <c r="B170" s="32">
        <v>260.79999999999995</v>
      </c>
      <c r="C170" s="32">
        <v>260.79999999999995</v>
      </c>
      <c r="D170" s="32">
        <v>184.3</v>
      </c>
      <c r="E170" s="32">
        <v>194.70000000000002</v>
      </c>
      <c r="F170" s="32">
        <v>162.79999999999998</v>
      </c>
      <c r="G170" s="32">
        <v>164.79999999999998</v>
      </c>
      <c r="H170" s="32">
        <v>134.69999999999999</v>
      </c>
      <c r="I170" s="32">
        <v>136.69999999999999</v>
      </c>
      <c r="J170" s="32">
        <v>155.6</v>
      </c>
      <c r="K170" s="32">
        <v>155.6</v>
      </c>
      <c r="L170" s="32">
        <v>196.5</v>
      </c>
      <c r="M170" s="32">
        <v>214.1</v>
      </c>
      <c r="N170" s="32">
        <v>164.39999999999998</v>
      </c>
      <c r="O170" s="32">
        <v>180.7</v>
      </c>
      <c r="P170" s="32" t="s">
        <v>429</v>
      </c>
      <c r="Q170" s="32" t="s">
        <v>429</v>
      </c>
      <c r="R170" s="32" t="s">
        <v>302</v>
      </c>
      <c r="S170" s="32" t="s">
        <v>475</v>
      </c>
      <c r="T170" s="32">
        <v>251.5</v>
      </c>
      <c r="U170" s="32">
        <v>251.5</v>
      </c>
      <c r="V170" s="32">
        <v>166.9</v>
      </c>
      <c r="W170" s="32">
        <v>166.9</v>
      </c>
      <c r="X170" s="32">
        <v>194.9</v>
      </c>
      <c r="Y170" s="32">
        <v>216</v>
      </c>
      <c r="Z170" s="32" t="s">
        <v>403</v>
      </c>
      <c r="AA170" s="32" t="s">
        <v>387</v>
      </c>
      <c r="AB170" s="32" t="s">
        <v>476</v>
      </c>
      <c r="AC170" s="32" t="s">
        <v>306</v>
      </c>
      <c r="AD170" s="32">
        <v>130.10000000000002</v>
      </c>
      <c r="AE170" s="32">
        <v>137.70000000000002</v>
      </c>
    </row>
    <row r="171" spans="1:31" x14ac:dyDescent="0.25">
      <c r="A171" s="32" t="s">
        <v>98</v>
      </c>
      <c r="B171" s="32">
        <v>254.90000000000003</v>
      </c>
      <c r="C171" s="32">
        <v>274.2</v>
      </c>
      <c r="D171" s="32">
        <v>176.4</v>
      </c>
      <c r="E171" s="32">
        <v>178.6</v>
      </c>
      <c r="F171" s="32">
        <v>160.9</v>
      </c>
      <c r="G171" s="32">
        <v>170.5</v>
      </c>
      <c r="H171" s="32">
        <v>134.6</v>
      </c>
      <c r="I171" s="32">
        <v>134.6</v>
      </c>
      <c r="J171" s="32">
        <v>173.4</v>
      </c>
      <c r="K171" s="32">
        <v>179.2</v>
      </c>
      <c r="L171" s="32">
        <v>172.3</v>
      </c>
      <c r="M171" s="32">
        <v>212.1</v>
      </c>
      <c r="N171" s="32">
        <v>162.5</v>
      </c>
      <c r="O171" s="32">
        <v>162.5</v>
      </c>
      <c r="P171" s="32" t="s">
        <v>324</v>
      </c>
      <c r="Q171" s="32" t="s">
        <v>324</v>
      </c>
      <c r="R171" s="32" t="s">
        <v>302</v>
      </c>
      <c r="S171" s="32" t="s">
        <v>302</v>
      </c>
      <c r="T171" s="32" t="s">
        <v>279</v>
      </c>
      <c r="U171" s="32" t="s">
        <v>477</v>
      </c>
      <c r="V171" s="32">
        <v>166.9</v>
      </c>
      <c r="W171" s="32">
        <v>166.9</v>
      </c>
      <c r="X171" s="32">
        <v>193.1</v>
      </c>
      <c r="Y171" s="32">
        <v>201.5</v>
      </c>
      <c r="Z171" s="32">
        <v>257.3</v>
      </c>
      <c r="AA171" s="32">
        <v>261.2</v>
      </c>
      <c r="AB171" s="32" t="s">
        <v>306</v>
      </c>
      <c r="AC171" s="32" t="s">
        <v>306</v>
      </c>
      <c r="AD171" s="32">
        <v>122.5</v>
      </c>
      <c r="AE171" s="32">
        <v>133.9</v>
      </c>
    </row>
    <row r="172" spans="1:31" x14ac:dyDescent="0.25">
      <c r="A172" s="32" t="s">
        <v>99</v>
      </c>
      <c r="B172" s="32">
        <v>258.59999999999997</v>
      </c>
      <c r="C172" s="32">
        <v>268.5</v>
      </c>
      <c r="D172" s="32">
        <v>175.9</v>
      </c>
      <c r="E172" s="32">
        <v>175.9</v>
      </c>
      <c r="F172" s="32">
        <v>155.9</v>
      </c>
      <c r="G172" s="32">
        <v>168.6</v>
      </c>
      <c r="H172" s="32">
        <v>134.6</v>
      </c>
      <c r="I172" s="32">
        <v>134.6</v>
      </c>
      <c r="J172" s="32">
        <v>167.5</v>
      </c>
      <c r="K172" s="32">
        <v>178.1</v>
      </c>
      <c r="L172" s="32">
        <v>192.70000000000002</v>
      </c>
      <c r="M172" s="32">
        <v>230.10000000000002</v>
      </c>
      <c r="N172" s="32">
        <v>162.4</v>
      </c>
      <c r="O172" s="32">
        <v>166.5</v>
      </c>
      <c r="P172" s="32" t="s">
        <v>481</v>
      </c>
      <c r="Q172" s="32" t="s">
        <v>365</v>
      </c>
      <c r="R172" s="32" t="s">
        <v>265</v>
      </c>
      <c r="S172" s="32" t="s">
        <v>265</v>
      </c>
      <c r="T172" s="32" t="s">
        <v>482</v>
      </c>
      <c r="U172" s="32" t="s">
        <v>430</v>
      </c>
      <c r="V172" s="32">
        <v>166.79999999999998</v>
      </c>
      <c r="W172" s="32">
        <v>166.79999999999998</v>
      </c>
      <c r="X172" s="32">
        <v>178.89999999999998</v>
      </c>
      <c r="Y172" s="32">
        <v>178.89999999999998</v>
      </c>
      <c r="Z172" s="32" t="s">
        <v>484</v>
      </c>
      <c r="AA172" s="32" t="s">
        <v>315</v>
      </c>
      <c r="AB172" s="32" t="s">
        <v>485</v>
      </c>
      <c r="AC172" s="32" t="s">
        <v>388</v>
      </c>
      <c r="AD172" s="32">
        <v>133.9</v>
      </c>
      <c r="AE172" s="32">
        <v>139.60000000000002</v>
      </c>
    </row>
    <row r="173" spans="1:31" x14ac:dyDescent="0.25">
      <c r="A173" s="32" t="s">
        <v>100</v>
      </c>
      <c r="B173" s="32">
        <v>270.39999999999998</v>
      </c>
      <c r="C173" s="32">
        <v>285.79999999999995</v>
      </c>
      <c r="D173" s="32">
        <v>171.9</v>
      </c>
      <c r="E173" s="32">
        <v>180.2</v>
      </c>
      <c r="F173" s="32">
        <v>155.1</v>
      </c>
      <c r="G173" s="32">
        <v>170.5</v>
      </c>
      <c r="H173" s="32">
        <v>134.6</v>
      </c>
      <c r="I173" s="32">
        <v>136.69999999999999</v>
      </c>
      <c r="J173" s="32">
        <v>157.6</v>
      </c>
      <c r="K173" s="32">
        <v>173.29999999999998</v>
      </c>
      <c r="L173" s="32">
        <v>184.60000000000002</v>
      </c>
      <c r="M173" s="32">
        <v>220.3</v>
      </c>
      <c r="N173" s="32">
        <v>156.20000000000002</v>
      </c>
      <c r="O173" s="32">
        <v>166.4</v>
      </c>
      <c r="P173" s="32" t="s">
        <v>429</v>
      </c>
      <c r="Q173" s="32" t="s">
        <v>481</v>
      </c>
      <c r="R173" s="32" t="s">
        <v>265</v>
      </c>
      <c r="S173" s="32" t="s">
        <v>265</v>
      </c>
      <c r="T173" s="32" t="s">
        <v>366</v>
      </c>
      <c r="U173" s="32" t="s">
        <v>365</v>
      </c>
      <c r="V173" s="32">
        <v>166.7</v>
      </c>
      <c r="W173" s="32">
        <v>166.7</v>
      </c>
      <c r="X173" s="32">
        <v>188.39999999999998</v>
      </c>
      <c r="Y173" s="32">
        <v>188.39999999999998</v>
      </c>
      <c r="Z173" s="32" t="s">
        <v>450</v>
      </c>
      <c r="AA173" s="32" t="s">
        <v>304</v>
      </c>
      <c r="AB173" s="32" t="s">
        <v>249</v>
      </c>
      <c r="AC173" s="32" t="s">
        <v>249</v>
      </c>
      <c r="AD173" s="32">
        <v>133.79999999999998</v>
      </c>
      <c r="AE173" s="32">
        <v>137.6</v>
      </c>
    </row>
    <row r="174" spans="1:31" x14ac:dyDescent="0.25">
      <c r="A174" s="32" t="s">
        <v>101</v>
      </c>
      <c r="B174" s="32">
        <v>266.59999999999997</v>
      </c>
      <c r="C174" s="32">
        <v>282.09999999999997</v>
      </c>
      <c r="D174" s="32">
        <v>178.3</v>
      </c>
      <c r="E174" s="32">
        <v>190.1</v>
      </c>
      <c r="F174" s="32">
        <v>158.9</v>
      </c>
      <c r="G174" s="32">
        <v>158.9</v>
      </c>
      <c r="H174" s="32">
        <v>134.69999999999999</v>
      </c>
      <c r="I174" s="32">
        <v>134.69999999999999</v>
      </c>
      <c r="J174" s="32">
        <v>171.3</v>
      </c>
      <c r="K174" s="32">
        <v>177.1</v>
      </c>
      <c r="L174" s="32">
        <v>186.70000000000002</v>
      </c>
      <c r="M174" s="32">
        <v>192.5</v>
      </c>
      <c r="N174" s="32">
        <v>162.69999999999999</v>
      </c>
      <c r="O174" s="32">
        <v>166.7</v>
      </c>
      <c r="P174" s="32">
        <v>241.8</v>
      </c>
      <c r="Q174" s="32">
        <v>258.60000000000002</v>
      </c>
      <c r="R174" s="32">
        <v>270.2</v>
      </c>
      <c r="S174" s="32">
        <v>270.2</v>
      </c>
      <c r="T174" s="32" t="s">
        <v>366</v>
      </c>
      <c r="U174" s="32" t="s">
        <v>366</v>
      </c>
      <c r="V174" s="32">
        <v>166.79999999999998</v>
      </c>
      <c r="W174" s="32">
        <v>168.6</v>
      </c>
      <c r="X174" s="32">
        <v>192.39999999999998</v>
      </c>
      <c r="Y174" s="32">
        <v>198.39999999999998</v>
      </c>
      <c r="Z174" s="32" t="s">
        <v>368</v>
      </c>
      <c r="AA174" s="32" t="s">
        <v>493</v>
      </c>
      <c r="AB174" s="32">
        <v>174.6</v>
      </c>
      <c r="AC174" s="32">
        <v>179.7</v>
      </c>
      <c r="AD174" s="32">
        <v>124</v>
      </c>
      <c r="AE174" s="32">
        <v>134.1</v>
      </c>
    </row>
    <row r="175" spans="1:31" x14ac:dyDescent="0.25">
      <c r="A175" s="32" t="s">
        <v>102</v>
      </c>
      <c r="B175" s="32">
        <v>276.89999999999998</v>
      </c>
      <c r="C175" s="32">
        <v>276.89999999999998</v>
      </c>
      <c r="D175" s="32">
        <v>176.4</v>
      </c>
      <c r="E175" s="32">
        <v>190.20000000000002</v>
      </c>
      <c r="F175" s="32">
        <v>155</v>
      </c>
      <c r="G175" s="32">
        <v>156.9</v>
      </c>
      <c r="H175" s="32">
        <v>132.5</v>
      </c>
      <c r="I175" s="32">
        <v>134.69999999999999</v>
      </c>
      <c r="J175" s="32">
        <v>163.6</v>
      </c>
      <c r="K175" s="32">
        <v>163.6</v>
      </c>
      <c r="L175" s="32">
        <v>176.4</v>
      </c>
      <c r="M175" s="32">
        <v>224.1</v>
      </c>
      <c r="N175" s="32">
        <v>160.5</v>
      </c>
      <c r="O175" s="32">
        <v>166.5</v>
      </c>
      <c r="P175" s="32" t="s">
        <v>324</v>
      </c>
      <c r="Q175" s="32" t="s">
        <v>324</v>
      </c>
      <c r="R175" s="32" t="s">
        <v>302</v>
      </c>
      <c r="S175" s="32" t="s">
        <v>302</v>
      </c>
      <c r="T175" s="32" t="s">
        <v>366</v>
      </c>
      <c r="U175" s="32" t="s">
        <v>497</v>
      </c>
      <c r="V175" s="32">
        <v>168.6</v>
      </c>
      <c r="W175" s="32">
        <v>168.6</v>
      </c>
      <c r="X175" s="32">
        <v>197.1</v>
      </c>
      <c r="Y175" s="32">
        <v>201.29999999999998</v>
      </c>
      <c r="Z175" s="32" t="s">
        <v>498</v>
      </c>
      <c r="AA175" s="32" t="s">
        <v>499</v>
      </c>
      <c r="AB175" s="32" t="s">
        <v>369</v>
      </c>
      <c r="AC175" s="32" t="s">
        <v>249</v>
      </c>
      <c r="AD175" s="32">
        <v>128.10000000000002</v>
      </c>
      <c r="AE175" s="32">
        <v>135.80000000000001</v>
      </c>
    </row>
    <row r="176" spans="1:31" x14ac:dyDescent="0.25">
      <c r="A176" s="32" t="s">
        <v>81</v>
      </c>
      <c r="B176" s="32">
        <v>256.3</v>
      </c>
      <c r="C176" s="32">
        <v>306.60000000000002</v>
      </c>
      <c r="D176" s="32">
        <v>174.3</v>
      </c>
      <c r="E176" s="32">
        <v>180.20000000000002</v>
      </c>
      <c r="F176" s="32">
        <v>158.9</v>
      </c>
      <c r="G176" s="32">
        <v>174.5</v>
      </c>
      <c r="H176" s="32">
        <v>134.5</v>
      </c>
      <c r="I176" s="32">
        <v>134.5</v>
      </c>
      <c r="J176" s="32">
        <v>161.69999999999999</v>
      </c>
      <c r="K176" s="32">
        <v>165.7</v>
      </c>
      <c r="L176" s="32">
        <v>192.5</v>
      </c>
      <c r="M176" s="32">
        <v>208.20000000000002</v>
      </c>
      <c r="N176" s="32">
        <v>166.5</v>
      </c>
      <c r="O176" s="32">
        <v>172.6</v>
      </c>
      <c r="P176" s="32">
        <v>242.1</v>
      </c>
      <c r="Q176" s="32">
        <v>252.6</v>
      </c>
      <c r="R176" s="32">
        <v>270.09999999999997</v>
      </c>
      <c r="S176" s="32">
        <v>270.09999999999997</v>
      </c>
      <c r="T176" s="32" t="s">
        <v>355</v>
      </c>
      <c r="U176" s="32" t="s">
        <v>366</v>
      </c>
      <c r="V176" s="32">
        <v>167</v>
      </c>
      <c r="W176" s="32">
        <v>168.7</v>
      </c>
      <c r="X176" s="32">
        <v>197.2</v>
      </c>
      <c r="Y176" s="32">
        <v>199.29999999999998</v>
      </c>
      <c r="Z176" s="32">
        <v>255.4</v>
      </c>
      <c r="AA176" s="32">
        <v>255.4</v>
      </c>
      <c r="AB176" s="32" t="s">
        <v>369</v>
      </c>
      <c r="AC176" s="32" t="s">
        <v>370</v>
      </c>
      <c r="AD176" s="32" t="s">
        <v>371</v>
      </c>
      <c r="AE176" s="32" t="s">
        <v>372</v>
      </c>
    </row>
    <row r="177" spans="1:31" x14ac:dyDescent="0.25">
      <c r="A177" s="32" t="s">
        <v>82</v>
      </c>
      <c r="B177" s="32">
        <v>262</v>
      </c>
      <c r="C177" s="32">
        <v>275.39999999999998</v>
      </c>
      <c r="D177" s="32">
        <v>173.89999999999998</v>
      </c>
      <c r="E177" s="32">
        <v>176.1</v>
      </c>
      <c r="F177" s="32">
        <v>156.70000000000002</v>
      </c>
      <c r="G177" s="32">
        <v>160.6</v>
      </c>
      <c r="H177" s="32">
        <v>134.4</v>
      </c>
      <c r="I177" s="32">
        <v>134.4</v>
      </c>
      <c r="J177" s="32">
        <v>183.89999999999998</v>
      </c>
      <c r="K177" s="32">
        <v>183.89999999999998</v>
      </c>
      <c r="L177" s="32">
        <v>200.9</v>
      </c>
      <c r="M177" s="32">
        <v>216.6</v>
      </c>
      <c r="N177" s="32">
        <v>158.29999999999998</v>
      </c>
      <c r="O177" s="32">
        <v>162.29999999999998</v>
      </c>
      <c r="P177" s="32">
        <v>250.5</v>
      </c>
      <c r="Q177" s="32">
        <v>250.5</v>
      </c>
      <c r="R177" s="32">
        <v>270.3</v>
      </c>
      <c r="S177" s="32">
        <v>270.3</v>
      </c>
      <c r="T177" s="32">
        <v>251.5</v>
      </c>
      <c r="U177" s="32">
        <v>252.5</v>
      </c>
      <c r="V177" s="32">
        <v>166.89999999999998</v>
      </c>
      <c r="W177" s="32">
        <v>166.89999999999998</v>
      </c>
      <c r="X177" s="32">
        <v>180.6</v>
      </c>
      <c r="Y177" s="32">
        <v>180.6</v>
      </c>
      <c r="Z177" s="32">
        <v>255.3</v>
      </c>
      <c r="AA177" s="32">
        <v>261</v>
      </c>
      <c r="AB177" s="32">
        <v>174.4</v>
      </c>
      <c r="AC177" s="32">
        <v>174.4</v>
      </c>
      <c r="AD177" s="32" t="s">
        <v>375</v>
      </c>
      <c r="AE177" s="32" t="s">
        <v>376</v>
      </c>
    </row>
    <row r="178" spans="1:31" x14ac:dyDescent="0.25">
      <c r="A178" s="32" t="s">
        <v>83</v>
      </c>
      <c r="B178" s="32">
        <v>268.40000000000003</v>
      </c>
      <c r="C178" s="32">
        <v>278.8</v>
      </c>
      <c r="D178" s="32">
        <v>176</v>
      </c>
      <c r="E178" s="32">
        <v>178.2</v>
      </c>
      <c r="F178" s="32">
        <v>156.70000000000002</v>
      </c>
      <c r="G178" s="32">
        <v>164.5</v>
      </c>
      <c r="H178" s="32">
        <v>134.4</v>
      </c>
      <c r="I178" s="32">
        <v>134.4</v>
      </c>
      <c r="J178" s="32">
        <v>177</v>
      </c>
      <c r="K178" s="32">
        <v>177</v>
      </c>
      <c r="L178" s="32">
        <v>180.8</v>
      </c>
      <c r="M178" s="32">
        <v>184.5</v>
      </c>
      <c r="N178" s="32">
        <v>166.29999999999998</v>
      </c>
      <c r="O178" s="32">
        <v>168.29999999999998</v>
      </c>
      <c r="P178" s="32">
        <v>250.4</v>
      </c>
      <c r="Q178" s="32">
        <v>250.4</v>
      </c>
      <c r="R178" s="32">
        <v>266.20000000000005</v>
      </c>
      <c r="S178" s="32">
        <v>270.3</v>
      </c>
      <c r="T178" s="32" t="s">
        <v>366</v>
      </c>
      <c r="U178" s="32" t="s">
        <v>365</v>
      </c>
      <c r="V178" s="32">
        <v>167</v>
      </c>
      <c r="W178" s="32">
        <v>168.79999999999998</v>
      </c>
      <c r="X178" s="32">
        <v>188.39999999999998</v>
      </c>
      <c r="Y178" s="32">
        <v>192.29999999999998</v>
      </c>
      <c r="Z178" s="32">
        <v>255.4</v>
      </c>
      <c r="AA178" s="32">
        <v>257.2</v>
      </c>
      <c r="AB178" s="32" t="s">
        <v>388</v>
      </c>
      <c r="AC178" s="32" t="s">
        <v>388</v>
      </c>
      <c r="AD178" s="32">
        <v>123.8</v>
      </c>
      <c r="AE178" s="32">
        <v>152.9</v>
      </c>
    </row>
    <row r="179" spans="1:31" x14ac:dyDescent="0.25">
      <c r="A179" s="32" t="s">
        <v>84</v>
      </c>
      <c r="B179" s="32">
        <v>292.60000000000002</v>
      </c>
      <c r="C179" s="32">
        <v>292.60000000000002</v>
      </c>
      <c r="D179" s="32">
        <v>176</v>
      </c>
      <c r="E179" s="32">
        <v>190.7</v>
      </c>
      <c r="F179" s="32">
        <v>143.1</v>
      </c>
      <c r="G179" s="32">
        <v>143.1</v>
      </c>
      <c r="H179" s="32">
        <v>134.4</v>
      </c>
      <c r="I179" s="32">
        <v>136.6</v>
      </c>
      <c r="J179" s="32" t="s">
        <v>390</v>
      </c>
      <c r="K179" s="32" t="s">
        <v>390</v>
      </c>
      <c r="L179" s="32">
        <v>172.5</v>
      </c>
      <c r="M179" s="32">
        <v>194.70000000000002</v>
      </c>
      <c r="N179" s="32">
        <v>160.29999999999998</v>
      </c>
      <c r="O179" s="32">
        <v>164.29999999999998</v>
      </c>
      <c r="P179" s="32">
        <v>242</v>
      </c>
      <c r="Q179" s="32">
        <v>250.4</v>
      </c>
      <c r="R179" s="32">
        <v>266.10000000000002</v>
      </c>
      <c r="S179" s="32">
        <v>270.10000000000002</v>
      </c>
      <c r="T179" s="32">
        <v>250.5</v>
      </c>
      <c r="U179" s="32">
        <v>251.5</v>
      </c>
      <c r="V179" s="32">
        <v>166.89999999999998</v>
      </c>
      <c r="W179" s="32">
        <v>166.89999999999998</v>
      </c>
      <c r="X179" s="32">
        <v>194.29999999999998</v>
      </c>
      <c r="Y179" s="32">
        <v>198.2</v>
      </c>
      <c r="Z179" s="32">
        <v>249.5</v>
      </c>
      <c r="AA179" s="32">
        <v>257.2</v>
      </c>
      <c r="AB179" s="32">
        <v>174.5</v>
      </c>
      <c r="AC179" s="32">
        <v>179.5</v>
      </c>
      <c r="AD179" s="32" t="s">
        <v>391</v>
      </c>
      <c r="AE179" s="32" t="s">
        <v>392</v>
      </c>
    </row>
    <row r="180" spans="1:31" x14ac:dyDescent="0.25">
      <c r="A180" s="32" t="s">
        <v>85</v>
      </c>
      <c r="B180" s="32">
        <v>255.9</v>
      </c>
      <c r="C180" s="32">
        <v>257.90000000000003</v>
      </c>
      <c r="D180" s="32">
        <v>173.79999999999998</v>
      </c>
      <c r="E180" s="32">
        <v>173.79999999999998</v>
      </c>
      <c r="F180" s="32">
        <v>162.5</v>
      </c>
      <c r="G180" s="32">
        <v>162.5</v>
      </c>
      <c r="H180" s="32">
        <v>134.5</v>
      </c>
      <c r="I180" s="32">
        <v>134.5</v>
      </c>
      <c r="J180" s="32">
        <v>161.4</v>
      </c>
      <c r="K180" s="32">
        <v>163.4</v>
      </c>
      <c r="L180" s="32">
        <v>184.6</v>
      </c>
      <c r="M180" s="32">
        <v>214.3</v>
      </c>
      <c r="N180" s="32">
        <v>155.89999999999998</v>
      </c>
      <c r="O180" s="32">
        <v>162.1</v>
      </c>
      <c r="P180" s="32">
        <v>248.29999999999998</v>
      </c>
      <c r="Q180" s="32">
        <v>252.79999999999998</v>
      </c>
      <c r="R180" s="32">
        <v>274.40000000000003</v>
      </c>
      <c r="S180" s="32">
        <v>274.40000000000003</v>
      </c>
      <c r="T180" s="32" t="s">
        <v>355</v>
      </c>
      <c r="U180" s="32" t="s">
        <v>365</v>
      </c>
      <c r="V180" s="32">
        <v>166.89999999999998</v>
      </c>
      <c r="W180" s="32">
        <v>166.89999999999998</v>
      </c>
      <c r="X180" s="32">
        <v>188.5</v>
      </c>
      <c r="Y180" s="32">
        <v>200.29999999999998</v>
      </c>
      <c r="Z180" s="32">
        <v>249.3</v>
      </c>
      <c r="AA180" s="32">
        <v>255.3</v>
      </c>
      <c r="AB180" s="32">
        <v>174.5</v>
      </c>
      <c r="AC180" s="32">
        <v>179.4</v>
      </c>
      <c r="AD180" s="32">
        <v>118.3</v>
      </c>
      <c r="AE180" s="32">
        <v>122.3</v>
      </c>
    </row>
    <row r="181" spans="1:31" x14ac:dyDescent="0.25">
      <c r="A181" s="32" t="s">
        <v>86</v>
      </c>
      <c r="B181" s="32">
        <v>262.10000000000002</v>
      </c>
      <c r="C181" s="32">
        <v>293.5</v>
      </c>
      <c r="D181" s="32">
        <v>175.89999999999998</v>
      </c>
      <c r="E181" s="32">
        <v>186.6</v>
      </c>
      <c r="F181" s="32">
        <v>156.5</v>
      </c>
      <c r="G181" s="32">
        <v>159.70000000000002</v>
      </c>
      <c r="H181" s="32">
        <v>134.4</v>
      </c>
      <c r="I181" s="32">
        <v>134.4</v>
      </c>
      <c r="J181" s="32" t="s">
        <v>390</v>
      </c>
      <c r="K181" s="32" t="s">
        <v>390</v>
      </c>
      <c r="L181" s="32">
        <v>180.8</v>
      </c>
      <c r="M181" s="32">
        <v>194.8</v>
      </c>
      <c r="N181" s="32">
        <v>166.29999999999998</v>
      </c>
      <c r="O181" s="32">
        <v>168.39999999999998</v>
      </c>
      <c r="P181" s="32">
        <v>242</v>
      </c>
      <c r="Q181" s="32">
        <v>256.8</v>
      </c>
      <c r="R181" s="32">
        <v>270.3</v>
      </c>
      <c r="S181" s="32">
        <v>270.3</v>
      </c>
      <c r="T181" s="32">
        <v>250.5</v>
      </c>
      <c r="U181" s="32">
        <v>251.5</v>
      </c>
      <c r="V181" s="32">
        <v>166.89999999999998</v>
      </c>
      <c r="W181" s="32">
        <v>168.7</v>
      </c>
      <c r="X181" s="32">
        <v>192.29999999999998</v>
      </c>
      <c r="Y181" s="32">
        <v>196.29999999999998</v>
      </c>
      <c r="Z181" s="32">
        <v>255.3</v>
      </c>
      <c r="AA181" s="32">
        <v>257.2</v>
      </c>
      <c r="AB181" s="32">
        <v>132.5</v>
      </c>
      <c r="AC181" s="32">
        <v>174.5</v>
      </c>
      <c r="AD181" s="32" t="s">
        <v>405</v>
      </c>
      <c r="AE181" s="32" t="s">
        <v>406</v>
      </c>
    </row>
    <row r="182" spans="1:31" x14ac:dyDescent="0.25">
      <c r="A182" s="32" t="s">
        <v>87</v>
      </c>
      <c r="B182" s="32">
        <v>261.8</v>
      </c>
      <c r="C182" s="32">
        <v>271.7</v>
      </c>
      <c r="D182" s="32">
        <v>172.4</v>
      </c>
      <c r="E182" s="32">
        <v>176.3</v>
      </c>
      <c r="F182" s="32">
        <v>146.70000000000002</v>
      </c>
      <c r="G182" s="32">
        <v>151.80000000000001</v>
      </c>
      <c r="H182" s="32">
        <v>134.5</v>
      </c>
      <c r="I182" s="32">
        <v>134.5</v>
      </c>
      <c r="J182" s="32">
        <v>159.19999999999999</v>
      </c>
      <c r="K182" s="32">
        <v>165.2</v>
      </c>
      <c r="L182" s="32">
        <v>172.6</v>
      </c>
      <c r="M182" s="32">
        <v>172.6</v>
      </c>
      <c r="N182" s="32">
        <v>154.19999999999999</v>
      </c>
      <c r="O182" s="32">
        <v>168.5</v>
      </c>
      <c r="P182" s="32">
        <v>237.7</v>
      </c>
      <c r="Q182" s="32">
        <v>237.7</v>
      </c>
      <c r="R182" s="32">
        <v>270.10000000000002</v>
      </c>
      <c r="S182" s="32">
        <v>270.10000000000002</v>
      </c>
      <c r="T182" s="32">
        <v>250.5</v>
      </c>
      <c r="U182" s="32">
        <v>252.5</v>
      </c>
      <c r="V182" s="32">
        <v>166.89999999999998</v>
      </c>
      <c r="W182" s="32">
        <v>168.79999999999998</v>
      </c>
      <c r="X182" s="32">
        <v>192.9</v>
      </c>
      <c r="Y182" s="32">
        <v>192.9</v>
      </c>
      <c r="Z182" s="32">
        <v>257.2</v>
      </c>
      <c r="AA182" s="32">
        <v>261</v>
      </c>
      <c r="AB182" s="32">
        <v>161.19999999999999</v>
      </c>
      <c r="AC182" s="32">
        <v>174.3</v>
      </c>
      <c r="AD182" s="32" t="s">
        <v>413</v>
      </c>
      <c r="AE182" s="32" t="s">
        <v>414</v>
      </c>
    </row>
    <row r="183" spans="1:31" x14ac:dyDescent="0.25">
      <c r="A183" s="32" t="s">
        <v>88</v>
      </c>
      <c r="B183" s="32">
        <v>267.5</v>
      </c>
      <c r="C183" s="32">
        <v>298.39999999999998</v>
      </c>
      <c r="D183" s="32">
        <v>178.2</v>
      </c>
      <c r="E183" s="32">
        <v>192.6</v>
      </c>
      <c r="F183" s="32">
        <v>150.9</v>
      </c>
      <c r="G183" s="32">
        <v>162.6</v>
      </c>
      <c r="H183" s="32">
        <v>134.4</v>
      </c>
      <c r="I183" s="32">
        <v>136.5</v>
      </c>
      <c r="J183" s="32" t="s">
        <v>416</v>
      </c>
      <c r="K183" s="32" t="s">
        <v>416</v>
      </c>
      <c r="L183" s="32">
        <v>174.6</v>
      </c>
      <c r="M183" s="32">
        <v>186.8</v>
      </c>
      <c r="N183" s="32">
        <v>166.29999999999998</v>
      </c>
      <c r="O183" s="32">
        <v>168.5</v>
      </c>
      <c r="P183" s="32">
        <v>237.9</v>
      </c>
      <c r="Q183" s="32">
        <v>250.79999999999998</v>
      </c>
      <c r="R183" s="32">
        <v>262</v>
      </c>
      <c r="S183" s="32">
        <v>270.40000000000003</v>
      </c>
      <c r="T183" s="32">
        <v>250.5</v>
      </c>
      <c r="U183" s="32">
        <v>252.5</v>
      </c>
      <c r="V183" s="32">
        <v>166.89999999999998</v>
      </c>
      <c r="W183" s="32">
        <v>166.89999999999998</v>
      </c>
      <c r="X183" s="32">
        <v>193</v>
      </c>
      <c r="Y183" s="32">
        <v>201.4</v>
      </c>
      <c r="Z183" s="32">
        <v>255.3</v>
      </c>
      <c r="AA183" s="32">
        <v>255.3</v>
      </c>
      <c r="AB183" s="32">
        <v>161.1</v>
      </c>
      <c r="AC183" s="32">
        <v>179.5</v>
      </c>
      <c r="AD183" s="32">
        <v>127.9</v>
      </c>
      <c r="AE183" s="32">
        <v>130</v>
      </c>
    </row>
    <row r="184" spans="1:31" x14ac:dyDescent="0.25">
      <c r="A184" s="32" t="s">
        <v>89</v>
      </c>
      <c r="B184" s="32">
        <v>271.60000000000002</v>
      </c>
      <c r="C184" s="32">
        <v>271.60000000000002</v>
      </c>
      <c r="D184" s="32">
        <v>178.29999999999998</v>
      </c>
      <c r="E184" s="32">
        <v>178.29999999999998</v>
      </c>
      <c r="F184" s="32">
        <v>148.9</v>
      </c>
      <c r="G184" s="32">
        <v>168.3</v>
      </c>
      <c r="H184" s="32">
        <v>134.30000000000001</v>
      </c>
      <c r="I184" s="32">
        <v>136.5</v>
      </c>
      <c r="J184" s="32">
        <v>161.69999999999999</v>
      </c>
      <c r="K184" s="32">
        <v>171.2</v>
      </c>
      <c r="L184" s="32">
        <v>178.9</v>
      </c>
      <c r="M184" s="32">
        <v>178.9</v>
      </c>
      <c r="N184" s="32">
        <v>162.6</v>
      </c>
      <c r="O184" s="32">
        <v>170.6</v>
      </c>
      <c r="P184" s="32">
        <v>237.6</v>
      </c>
      <c r="Q184" s="32">
        <v>239.79999999999998</v>
      </c>
      <c r="R184" s="32">
        <v>270.20000000000005</v>
      </c>
      <c r="S184" s="32">
        <v>270.20000000000005</v>
      </c>
      <c r="T184" s="32" t="s">
        <v>366</v>
      </c>
      <c r="U184" s="32" t="s">
        <v>366</v>
      </c>
      <c r="V184" s="32">
        <v>166.89999999999998</v>
      </c>
      <c r="W184" s="32">
        <v>168.6</v>
      </c>
      <c r="X184" s="32">
        <v>182.79999999999998</v>
      </c>
      <c r="Y184" s="32">
        <v>196.29999999999998</v>
      </c>
      <c r="Z184" s="32">
        <v>255.3</v>
      </c>
      <c r="AA184" s="32">
        <v>257.2</v>
      </c>
      <c r="AB184" s="32">
        <v>174.5</v>
      </c>
      <c r="AC184" s="32">
        <v>174.5</v>
      </c>
      <c r="AD184" s="32" t="s">
        <v>426</v>
      </c>
      <c r="AE184" s="32" t="s">
        <v>258</v>
      </c>
    </row>
    <row r="185" spans="1:31" x14ac:dyDescent="0.25">
      <c r="A185" s="32" t="s">
        <v>61</v>
      </c>
      <c r="B185" s="32">
        <v>280.40000000000003</v>
      </c>
      <c r="C185" s="32">
        <v>297.8</v>
      </c>
      <c r="D185" s="32">
        <v>177.8</v>
      </c>
      <c r="E185" s="32">
        <v>198.9</v>
      </c>
      <c r="F185" s="32">
        <v>156.9</v>
      </c>
      <c r="G185" s="32">
        <v>164.7</v>
      </c>
      <c r="H185" s="32">
        <v>132.5</v>
      </c>
      <c r="I185" s="32">
        <v>134.6</v>
      </c>
      <c r="J185" s="32">
        <v>165.5</v>
      </c>
      <c r="K185" s="32">
        <v>169.39999999999998</v>
      </c>
      <c r="L185" s="32">
        <v>176.4</v>
      </c>
      <c r="M185" s="32">
        <v>192.6</v>
      </c>
      <c r="N185" s="32">
        <v>156.39999999999998</v>
      </c>
      <c r="O185" s="32">
        <v>168.79999999999998</v>
      </c>
      <c r="P185" s="32" t="s">
        <v>291</v>
      </c>
      <c r="Q185" s="32" t="s">
        <v>292</v>
      </c>
      <c r="R185" s="32">
        <v>262</v>
      </c>
      <c r="S185" s="32">
        <v>270.39999999999998</v>
      </c>
      <c r="T185" s="32">
        <v>250.4</v>
      </c>
      <c r="U185" s="32">
        <v>251.4</v>
      </c>
      <c r="V185" s="32">
        <v>166.79999999999998</v>
      </c>
      <c r="W185" s="32">
        <v>168.6</v>
      </c>
      <c r="X185" s="32">
        <v>184.3</v>
      </c>
      <c r="Y185" s="32">
        <v>184.3</v>
      </c>
      <c r="Z185" s="32">
        <v>251.4</v>
      </c>
      <c r="AA185" s="32">
        <v>266.60000000000002</v>
      </c>
      <c r="AB185" s="32">
        <v>174.3</v>
      </c>
      <c r="AC185" s="32">
        <v>174.3</v>
      </c>
      <c r="AD185" s="32">
        <v>133.80000000000001</v>
      </c>
      <c r="AE185" s="32">
        <v>139.6</v>
      </c>
    </row>
    <row r="186" spans="1:31" x14ac:dyDescent="0.25">
      <c r="A186" s="32" t="s">
        <v>62</v>
      </c>
      <c r="B186" s="32">
        <v>262.10000000000002</v>
      </c>
      <c r="C186" s="32">
        <v>267.5</v>
      </c>
      <c r="D186" s="32">
        <v>173.5</v>
      </c>
      <c r="E186" s="32">
        <v>173.5</v>
      </c>
      <c r="F186" s="32">
        <v>156.9</v>
      </c>
      <c r="G186" s="32">
        <v>162.79999999999998</v>
      </c>
      <c r="H186" s="32">
        <v>134.6</v>
      </c>
      <c r="I186" s="32">
        <v>136.6</v>
      </c>
      <c r="J186" s="32">
        <v>165.39999999999998</v>
      </c>
      <c r="K186" s="32">
        <v>175.2</v>
      </c>
      <c r="L186" s="32">
        <v>184.6</v>
      </c>
      <c r="M186" s="32">
        <v>184.6</v>
      </c>
      <c r="N186" s="32">
        <v>152.29999999999998</v>
      </c>
      <c r="O186" s="32">
        <v>168.79999999999998</v>
      </c>
      <c r="P186" s="32">
        <v>241.8</v>
      </c>
      <c r="Q186" s="32">
        <v>252.4</v>
      </c>
      <c r="R186" s="32">
        <v>241.9</v>
      </c>
      <c r="S186" s="32">
        <v>270.3</v>
      </c>
      <c r="T186" s="32">
        <v>246.2</v>
      </c>
      <c r="U186" s="32">
        <v>251.5</v>
      </c>
      <c r="V186" s="32">
        <v>166.79999999999998</v>
      </c>
      <c r="W186" s="32">
        <v>168.5</v>
      </c>
      <c r="X186" s="32">
        <v>192</v>
      </c>
      <c r="Y186" s="32">
        <v>213.6</v>
      </c>
      <c r="Z186" s="32">
        <v>255.2</v>
      </c>
      <c r="AA186" s="32">
        <v>257</v>
      </c>
      <c r="AB186" s="32">
        <v>162</v>
      </c>
      <c r="AC186" s="32">
        <v>179.3</v>
      </c>
      <c r="AD186" s="32">
        <v>106.8</v>
      </c>
      <c r="AE186" s="32">
        <v>120.5</v>
      </c>
    </row>
    <row r="187" spans="1:31" x14ac:dyDescent="0.25">
      <c r="A187" s="32" t="s">
        <v>90</v>
      </c>
      <c r="B187" s="32">
        <v>254.2</v>
      </c>
      <c r="C187" s="32">
        <v>285.2</v>
      </c>
      <c r="D187" s="32">
        <v>174</v>
      </c>
      <c r="E187" s="32">
        <v>188.5</v>
      </c>
      <c r="F187" s="32">
        <v>156.6</v>
      </c>
      <c r="G187" s="32">
        <v>158.6</v>
      </c>
      <c r="H187" s="32">
        <v>134.4</v>
      </c>
      <c r="I187" s="32">
        <v>136.5</v>
      </c>
      <c r="J187" s="32" t="s">
        <v>313</v>
      </c>
      <c r="K187" s="32" t="s">
        <v>313</v>
      </c>
      <c r="L187" s="32">
        <v>176.5</v>
      </c>
      <c r="M187" s="32">
        <v>184.70000000000002</v>
      </c>
      <c r="N187" s="32">
        <v>129.6</v>
      </c>
      <c r="O187" s="32">
        <v>152</v>
      </c>
      <c r="P187" s="32">
        <v>245.6</v>
      </c>
      <c r="Q187" s="32">
        <v>250.79999999999998</v>
      </c>
      <c r="R187" s="32">
        <v>261.8</v>
      </c>
      <c r="S187" s="32">
        <v>270.09999999999997</v>
      </c>
      <c r="T187" s="32">
        <v>249.6</v>
      </c>
      <c r="U187" s="32">
        <v>251.5</v>
      </c>
      <c r="V187" s="32">
        <v>166.89999999999998</v>
      </c>
      <c r="W187" s="32">
        <v>166.89999999999998</v>
      </c>
      <c r="X187" s="32">
        <v>199.2</v>
      </c>
      <c r="Y187" s="32">
        <v>203.4</v>
      </c>
      <c r="Z187" s="32">
        <v>249.4</v>
      </c>
      <c r="AA187" s="32">
        <v>259</v>
      </c>
      <c r="AB187" s="32">
        <v>174.5</v>
      </c>
      <c r="AC187" s="32">
        <v>174.5</v>
      </c>
      <c r="AD187" s="32">
        <v>133.79999999999998</v>
      </c>
      <c r="AE187" s="32">
        <v>139.69999999999999</v>
      </c>
    </row>
    <row r="188" spans="1:31" x14ac:dyDescent="0.25">
      <c r="A188" s="32" t="s">
        <v>91</v>
      </c>
      <c r="B188" s="32">
        <v>256.10000000000002</v>
      </c>
      <c r="C188" s="32">
        <v>296.2</v>
      </c>
      <c r="D188" s="32">
        <v>174.4</v>
      </c>
      <c r="E188" s="32">
        <v>196</v>
      </c>
      <c r="F188" s="32">
        <v>156.70000000000002</v>
      </c>
      <c r="G188" s="32">
        <v>160.5</v>
      </c>
      <c r="H188" s="32">
        <v>134.4</v>
      </c>
      <c r="I188" s="32">
        <v>136.5</v>
      </c>
      <c r="J188" s="32">
        <v>169.2</v>
      </c>
      <c r="K188" s="32">
        <v>169.2</v>
      </c>
      <c r="L188" s="32">
        <v>170.5</v>
      </c>
      <c r="M188" s="32">
        <v>192.70000000000002</v>
      </c>
      <c r="N188" s="32">
        <v>164.6</v>
      </c>
      <c r="O188" s="32">
        <v>180.7</v>
      </c>
      <c r="P188" s="32">
        <v>237.79999999999998</v>
      </c>
      <c r="Q188" s="32">
        <v>242</v>
      </c>
      <c r="R188" s="32">
        <v>270.09999999999997</v>
      </c>
      <c r="S188" s="32">
        <v>270.09999999999997</v>
      </c>
      <c r="T188" s="32" t="s">
        <v>355</v>
      </c>
      <c r="U188" s="32" t="s">
        <v>430</v>
      </c>
      <c r="V188" s="32">
        <v>166.89999999999998</v>
      </c>
      <c r="W188" s="32">
        <v>166.89999999999998</v>
      </c>
      <c r="X188" s="32">
        <v>190</v>
      </c>
      <c r="Y188" s="32">
        <v>193.9</v>
      </c>
      <c r="Z188" s="32">
        <v>253.1</v>
      </c>
      <c r="AA188" s="32">
        <v>257.2</v>
      </c>
      <c r="AB188" s="32">
        <v>174.5</v>
      </c>
      <c r="AC188" s="32">
        <v>174.5</v>
      </c>
      <c r="AD188" s="32">
        <v>122.39999999999999</v>
      </c>
      <c r="AE188" s="32">
        <v>141.60000000000002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6"/>
  <sheetViews>
    <sheetView tabSelected="1" workbookViewId="0"/>
  </sheetViews>
  <sheetFormatPr baseColWidth="10" defaultRowHeight="15" x14ac:dyDescent="0.25"/>
  <sheetData>
    <row r="1" spans="1:4" x14ac:dyDescent="0.25">
      <c r="A1" t="s">
        <v>0</v>
      </c>
      <c r="B1" t="s">
        <v>665</v>
      </c>
      <c r="C1" t="s">
        <v>666</v>
      </c>
      <c r="D1" t="s">
        <v>667</v>
      </c>
    </row>
    <row r="2" spans="1:4" x14ac:dyDescent="0.25">
      <c r="A2" s="32" t="s">
        <v>133</v>
      </c>
      <c r="B2" t="s">
        <v>224</v>
      </c>
      <c r="C2" s="32">
        <v>253.9</v>
      </c>
      <c r="D2" s="32">
        <v>276.8</v>
      </c>
    </row>
    <row r="3" spans="1:4" x14ac:dyDescent="0.25">
      <c r="A3" s="32" t="s">
        <v>141</v>
      </c>
      <c r="B3" t="s">
        <v>224</v>
      </c>
      <c r="C3" s="32">
        <v>268.5</v>
      </c>
      <c r="D3" s="32">
        <v>274.7</v>
      </c>
    </row>
    <row r="4" spans="1:4" x14ac:dyDescent="0.25">
      <c r="A4" s="32" t="s">
        <v>142</v>
      </c>
      <c r="B4" t="s">
        <v>224</v>
      </c>
      <c r="C4" s="32">
        <v>255.8</v>
      </c>
      <c r="D4" s="32">
        <v>270.39999999999998</v>
      </c>
    </row>
    <row r="5" spans="1:4" x14ac:dyDescent="0.25">
      <c r="A5" s="32" t="s">
        <v>105</v>
      </c>
      <c r="B5" t="s">
        <v>224</v>
      </c>
      <c r="C5" s="32">
        <v>260.10000000000002</v>
      </c>
      <c r="D5" s="32">
        <v>285.3</v>
      </c>
    </row>
    <row r="6" spans="1:4" x14ac:dyDescent="0.25">
      <c r="A6" s="32" t="s">
        <v>117</v>
      </c>
      <c r="B6" t="s">
        <v>224</v>
      </c>
      <c r="C6" s="32">
        <v>262.8</v>
      </c>
      <c r="D6" s="32">
        <v>267</v>
      </c>
    </row>
    <row r="7" spans="1:4" x14ac:dyDescent="0.25">
      <c r="A7" s="32" t="s">
        <v>113</v>
      </c>
      <c r="B7" t="s">
        <v>224</v>
      </c>
      <c r="C7" s="32">
        <v>260.89999999999998</v>
      </c>
      <c r="D7" s="32">
        <v>301.3</v>
      </c>
    </row>
    <row r="8" spans="1:4" x14ac:dyDescent="0.25">
      <c r="A8" s="32" t="s">
        <v>129</v>
      </c>
      <c r="B8" t="s">
        <v>224</v>
      </c>
      <c r="C8" s="32">
        <v>260.10000000000002</v>
      </c>
      <c r="D8" s="32">
        <v>270.60000000000002</v>
      </c>
    </row>
    <row r="9" spans="1:4" x14ac:dyDescent="0.25">
      <c r="A9" s="32" t="s">
        <v>106</v>
      </c>
      <c r="B9" t="s">
        <v>224</v>
      </c>
      <c r="C9" s="32">
        <v>272.60000000000002</v>
      </c>
      <c r="D9" s="32">
        <v>281</v>
      </c>
    </row>
    <row r="10" spans="1:4" x14ac:dyDescent="0.25">
      <c r="A10" s="32" t="s">
        <v>143</v>
      </c>
      <c r="B10" t="s">
        <v>224</v>
      </c>
      <c r="C10" s="32">
        <v>262.10000000000002</v>
      </c>
      <c r="D10" s="32">
        <v>268.39999999999998</v>
      </c>
    </row>
    <row r="11" spans="1:4" x14ac:dyDescent="0.25">
      <c r="A11" s="32" t="s">
        <v>107</v>
      </c>
      <c r="B11" t="s">
        <v>224</v>
      </c>
      <c r="C11" s="32">
        <v>270.60000000000002</v>
      </c>
      <c r="D11" s="32">
        <v>276.89999999999998</v>
      </c>
    </row>
    <row r="12" spans="1:4" x14ac:dyDescent="0.25">
      <c r="A12" s="32" t="s">
        <v>118</v>
      </c>
      <c r="B12" t="s">
        <v>224</v>
      </c>
      <c r="C12" s="32">
        <v>251.4</v>
      </c>
      <c r="D12" s="32">
        <v>264.8</v>
      </c>
    </row>
    <row r="13" spans="1:4" x14ac:dyDescent="0.25">
      <c r="A13" s="32" t="s">
        <v>130</v>
      </c>
      <c r="B13" t="s">
        <v>224</v>
      </c>
      <c r="C13" s="32">
        <v>262.2</v>
      </c>
      <c r="D13" s="32">
        <v>270.60000000000002</v>
      </c>
    </row>
    <row r="14" spans="1:4" x14ac:dyDescent="0.25">
      <c r="A14" s="32" t="s">
        <v>144</v>
      </c>
      <c r="B14" t="s">
        <v>224</v>
      </c>
      <c r="C14" s="32">
        <v>281</v>
      </c>
      <c r="D14" s="32">
        <v>285.2</v>
      </c>
    </row>
    <row r="15" spans="1:4" x14ac:dyDescent="0.25">
      <c r="A15" s="32" t="s">
        <v>119</v>
      </c>
      <c r="B15" t="s">
        <v>224</v>
      </c>
      <c r="C15" s="32">
        <v>264.10000000000002</v>
      </c>
      <c r="D15" s="32">
        <v>266.2</v>
      </c>
    </row>
    <row r="16" spans="1:4" x14ac:dyDescent="0.25">
      <c r="A16" s="32" t="s">
        <v>120</v>
      </c>
      <c r="B16" t="s">
        <v>224</v>
      </c>
      <c r="C16" s="32">
        <v>261.10000000000002</v>
      </c>
      <c r="D16" s="32">
        <v>261.10000000000002</v>
      </c>
    </row>
    <row r="17" spans="1:4" x14ac:dyDescent="0.25">
      <c r="A17" s="32" t="s">
        <v>108</v>
      </c>
      <c r="B17" t="s">
        <v>224</v>
      </c>
      <c r="C17" s="32">
        <v>274.60000000000002</v>
      </c>
      <c r="D17" s="32">
        <v>323</v>
      </c>
    </row>
    <row r="18" spans="1:4" x14ac:dyDescent="0.25">
      <c r="A18" s="32" t="s">
        <v>145</v>
      </c>
      <c r="B18" t="s">
        <v>224</v>
      </c>
      <c r="C18" s="32">
        <v>272.7</v>
      </c>
      <c r="D18" s="32">
        <v>291.39999999999998</v>
      </c>
    </row>
    <row r="19" spans="1:4" x14ac:dyDescent="0.25">
      <c r="A19" s="32" t="s">
        <v>131</v>
      </c>
      <c r="B19" t="s">
        <v>224</v>
      </c>
      <c r="C19" s="32">
        <v>268.60000000000002</v>
      </c>
      <c r="D19" s="32">
        <v>274.7</v>
      </c>
    </row>
    <row r="20" spans="1:4" x14ac:dyDescent="0.25">
      <c r="A20" s="32" t="s">
        <v>124</v>
      </c>
      <c r="B20" t="s">
        <v>224</v>
      </c>
      <c r="C20" s="32">
        <v>268.60000000000002</v>
      </c>
      <c r="D20" s="32">
        <v>274.60000000000002</v>
      </c>
    </row>
    <row r="21" spans="1:4" x14ac:dyDescent="0.25">
      <c r="A21" s="32" t="s">
        <v>146</v>
      </c>
      <c r="B21" t="s">
        <v>224</v>
      </c>
      <c r="C21" s="32">
        <v>253.8</v>
      </c>
      <c r="D21" s="32">
        <v>262.10000000000002</v>
      </c>
    </row>
    <row r="22" spans="1:4" x14ac:dyDescent="0.25">
      <c r="A22" s="32" t="s">
        <v>114</v>
      </c>
      <c r="B22" t="s">
        <v>224</v>
      </c>
      <c r="C22" s="32">
        <v>274.60000000000002</v>
      </c>
      <c r="D22" s="32">
        <v>282.89999999999998</v>
      </c>
    </row>
    <row r="23" spans="1:4" x14ac:dyDescent="0.25">
      <c r="A23" s="32" t="s">
        <v>132</v>
      </c>
      <c r="B23" t="s">
        <v>224</v>
      </c>
      <c r="C23" s="32">
        <v>270.5</v>
      </c>
      <c r="D23" s="32">
        <v>272.5</v>
      </c>
    </row>
    <row r="24" spans="1:4" x14ac:dyDescent="0.25">
      <c r="A24" s="32" t="s">
        <v>147</v>
      </c>
      <c r="B24" t="s">
        <v>224</v>
      </c>
      <c r="C24" s="32">
        <v>251.7</v>
      </c>
      <c r="D24" s="32">
        <v>251.7</v>
      </c>
    </row>
    <row r="25" spans="1:4" x14ac:dyDescent="0.25">
      <c r="A25" s="32" t="s">
        <v>109</v>
      </c>
      <c r="B25" t="s">
        <v>224</v>
      </c>
      <c r="C25" s="32">
        <v>256</v>
      </c>
      <c r="D25" s="32">
        <v>270.5</v>
      </c>
    </row>
    <row r="26" spans="1:4" x14ac:dyDescent="0.25">
      <c r="A26" s="32" t="s">
        <v>121</v>
      </c>
      <c r="B26" t="s">
        <v>224</v>
      </c>
      <c r="C26" s="32">
        <v>252</v>
      </c>
      <c r="D26" s="32">
        <v>293.5</v>
      </c>
    </row>
    <row r="27" spans="1:4" x14ac:dyDescent="0.25">
      <c r="A27" s="32" t="s">
        <v>110</v>
      </c>
      <c r="B27" t="s">
        <v>224</v>
      </c>
      <c r="C27" s="32">
        <v>272.60000000000002</v>
      </c>
      <c r="D27" s="32">
        <v>272.60000000000002</v>
      </c>
    </row>
    <row r="28" spans="1:4" x14ac:dyDescent="0.25">
      <c r="A28" s="32" t="s">
        <v>148</v>
      </c>
      <c r="B28" t="s">
        <v>224</v>
      </c>
      <c r="C28" s="32">
        <v>276.8</v>
      </c>
      <c r="D28" s="32">
        <v>276.8</v>
      </c>
    </row>
    <row r="29" spans="1:4" x14ac:dyDescent="0.25">
      <c r="A29" s="32" t="s">
        <v>134</v>
      </c>
      <c r="B29" t="s">
        <v>224</v>
      </c>
      <c r="C29" s="32">
        <v>266.39999999999998</v>
      </c>
      <c r="D29" s="32">
        <v>266.39999999999998</v>
      </c>
    </row>
    <row r="30" spans="1:4" x14ac:dyDescent="0.25">
      <c r="A30" s="32" t="s">
        <v>115</v>
      </c>
      <c r="B30" t="s">
        <v>224</v>
      </c>
      <c r="C30" s="32">
        <v>251.9</v>
      </c>
      <c r="D30" s="32">
        <v>257.89999999999998</v>
      </c>
    </row>
    <row r="31" spans="1:4" x14ac:dyDescent="0.25">
      <c r="A31" s="32" t="s">
        <v>135</v>
      </c>
      <c r="B31" t="s">
        <v>224</v>
      </c>
      <c r="C31" s="32">
        <v>259</v>
      </c>
      <c r="D31" s="32">
        <v>285.3</v>
      </c>
    </row>
    <row r="32" spans="1:4" x14ac:dyDescent="0.25">
      <c r="A32" s="32" t="s">
        <v>136</v>
      </c>
      <c r="B32" t="s">
        <v>224</v>
      </c>
      <c r="C32" s="32">
        <v>254</v>
      </c>
      <c r="D32" s="32">
        <v>268.5</v>
      </c>
    </row>
    <row r="33" spans="1:4" x14ac:dyDescent="0.25">
      <c r="A33" s="32" t="s">
        <v>137</v>
      </c>
      <c r="B33" t="s">
        <v>224</v>
      </c>
      <c r="C33" s="32">
        <v>262.39999999999998</v>
      </c>
      <c r="D33" s="32">
        <v>270.60000000000002</v>
      </c>
    </row>
    <row r="34" spans="1:4" x14ac:dyDescent="0.25">
      <c r="A34" s="32" t="s">
        <v>138</v>
      </c>
      <c r="B34" t="s">
        <v>224</v>
      </c>
      <c r="C34" s="32">
        <v>262.2</v>
      </c>
      <c r="D34" s="32">
        <v>280.2</v>
      </c>
    </row>
    <row r="35" spans="1:4" x14ac:dyDescent="0.25">
      <c r="A35" s="32" t="s">
        <v>139</v>
      </c>
      <c r="B35" t="s">
        <v>224</v>
      </c>
      <c r="C35" s="32">
        <v>258.2</v>
      </c>
      <c r="D35" s="32">
        <v>270.5</v>
      </c>
    </row>
    <row r="36" spans="1:4" x14ac:dyDescent="0.25">
      <c r="A36" s="32" t="s">
        <v>140</v>
      </c>
      <c r="B36" t="s">
        <v>224</v>
      </c>
      <c r="C36" s="32">
        <v>266.3</v>
      </c>
      <c r="D36" s="32">
        <v>272.7</v>
      </c>
    </row>
    <row r="37" spans="1:4" x14ac:dyDescent="0.25">
      <c r="A37" s="32" t="s">
        <v>116</v>
      </c>
      <c r="B37" t="s">
        <v>224</v>
      </c>
      <c r="C37" s="32">
        <v>263.10000000000002</v>
      </c>
      <c r="D37" s="32">
        <v>278.5</v>
      </c>
    </row>
    <row r="38" spans="1:4" x14ac:dyDescent="0.25">
      <c r="A38" s="32" t="s">
        <v>125</v>
      </c>
      <c r="B38" t="s">
        <v>224</v>
      </c>
      <c r="C38" s="32">
        <v>262</v>
      </c>
      <c r="D38" s="32">
        <v>278.89999999999998</v>
      </c>
    </row>
    <row r="39" spans="1:4" x14ac:dyDescent="0.25">
      <c r="A39" s="32" t="s">
        <v>111</v>
      </c>
      <c r="B39" t="s">
        <v>224</v>
      </c>
      <c r="C39" s="32">
        <v>259.89999999999998</v>
      </c>
      <c r="D39" s="32">
        <v>259.89999999999998</v>
      </c>
    </row>
    <row r="40" spans="1:4" x14ac:dyDescent="0.25">
      <c r="A40" s="32" t="s">
        <v>122</v>
      </c>
      <c r="B40" t="s">
        <v>224</v>
      </c>
      <c r="C40" s="32">
        <v>278.39999999999998</v>
      </c>
      <c r="D40" s="32">
        <v>280.39999999999998</v>
      </c>
    </row>
    <row r="41" spans="1:4" x14ac:dyDescent="0.25">
      <c r="A41" s="32" t="s">
        <v>112</v>
      </c>
      <c r="B41" t="s">
        <v>224</v>
      </c>
      <c r="C41" s="32">
        <v>260.10000000000002</v>
      </c>
      <c r="D41" s="32">
        <v>264.2</v>
      </c>
    </row>
    <row r="42" spans="1:4" x14ac:dyDescent="0.25">
      <c r="A42" s="32" t="s">
        <v>127</v>
      </c>
      <c r="B42" t="s">
        <v>224</v>
      </c>
      <c r="C42" s="32">
        <v>281</v>
      </c>
      <c r="D42" s="32">
        <v>283</v>
      </c>
    </row>
    <row r="43" spans="1:4" x14ac:dyDescent="0.25">
      <c r="A43" s="32" t="s">
        <v>128</v>
      </c>
      <c r="B43" t="s">
        <v>224</v>
      </c>
      <c r="C43" s="32">
        <v>253.9</v>
      </c>
      <c r="D43" s="32">
        <v>256</v>
      </c>
    </row>
    <row r="44" spans="1:4" x14ac:dyDescent="0.25">
      <c r="A44" s="32" t="s">
        <v>208</v>
      </c>
      <c r="B44" t="s">
        <v>224</v>
      </c>
      <c r="C44" s="32">
        <v>271.60000000000002</v>
      </c>
      <c r="D44" s="32">
        <v>291.3</v>
      </c>
    </row>
    <row r="45" spans="1:4" x14ac:dyDescent="0.25">
      <c r="A45" s="32" t="s">
        <v>209</v>
      </c>
      <c r="B45" t="s">
        <v>224</v>
      </c>
      <c r="C45" s="32">
        <v>270.5</v>
      </c>
      <c r="D45" s="32">
        <v>283</v>
      </c>
    </row>
    <row r="46" spans="1:4" x14ac:dyDescent="0.25">
      <c r="A46" s="32" t="s">
        <v>210</v>
      </c>
      <c r="B46" t="s">
        <v>224</v>
      </c>
      <c r="C46" s="32">
        <v>270.39999999999998</v>
      </c>
      <c r="D46" s="32">
        <v>278.8</v>
      </c>
    </row>
    <row r="47" spans="1:4" x14ac:dyDescent="0.25">
      <c r="A47" s="32" t="s">
        <v>211</v>
      </c>
      <c r="B47" t="s">
        <v>224</v>
      </c>
      <c r="C47" s="32">
        <v>258</v>
      </c>
      <c r="D47" s="32">
        <v>266.10000000000002</v>
      </c>
    </row>
    <row r="48" spans="1:4" x14ac:dyDescent="0.25">
      <c r="A48" s="32" t="s">
        <v>212</v>
      </c>
      <c r="B48" t="s">
        <v>224</v>
      </c>
      <c r="C48" s="32">
        <v>251.9</v>
      </c>
      <c r="D48" s="32">
        <v>260.10000000000002</v>
      </c>
    </row>
    <row r="49" spans="1:4" x14ac:dyDescent="0.25">
      <c r="A49" s="32" t="s">
        <v>213</v>
      </c>
      <c r="B49" t="s">
        <v>224</v>
      </c>
      <c r="C49" s="32">
        <v>253.9</v>
      </c>
      <c r="D49" s="32">
        <v>268.3</v>
      </c>
    </row>
    <row r="50" spans="1:4" x14ac:dyDescent="0.25">
      <c r="A50" s="32" t="s">
        <v>214</v>
      </c>
      <c r="B50" t="s">
        <v>224</v>
      </c>
      <c r="C50" s="32">
        <v>259.89999999999998</v>
      </c>
      <c r="D50" s="32">
        <v>274.7</v>
      </c>
    </row>
    <row r="51" spans="1:4" x14ac:dyDescent="0.25">
      <c r="A51" s="32" t="s">
        <v>215</v>
      </c>
      <c r="B51" t="s">
        <v>224</v>
      </c>
      <c r="C51" s="32">
        <v>261.89999999999998</v>
      </c>
      <c r="D51" s="32">
        <v>276.8</v>
      </c>
    </row>
    <row r="52" spans="1:4" x14ac:dyDescent="0.25">
      <c r="A52" s="32" t="s">
        <v>216</v>
      </c>
      <c r="B52" t="s">
        <v>224</v>
      </c>
      <c r="C52" s="32">
        <v>251.8</v>
      </c>
      <c r="D52" s="32">
        <v>285.2</v>
      </c>
    </row>
    <row r="53" spans="1:4" x14ac:dyDescent="0.25">
      <c r="A53" s="32" t="s">
        <v>217</v>
      </c>
      <c r="B53" t="s">
        <v>224</v>
      </c>
      <c r="C53" s="32">
        <v>268.3</v>
      </c>
      <c r="D53" s="32">
        <v>278.7</v>
      </c>
    </row>
    <row r="54" spans="1:4" x14ac:dyDescent="0.25">
      <c r="A54" s="32" t="s">
        <v>218</v>
      </c>
      <c r="B54" t="s">
        <v>224</v>
      </c>
      <c r="C54" s="32">
        <v>259.89999999999998</v>
      </c>
      <c r="D54" s="32">
        <v>274.39999999999998</v>
      </c>
    </row>
    <row r="55" spans="1:4" x14ac:dyDescent="0.25">
      <c r="A55" s="32" t="s">
        <v>219</v>
      </c>
      <c r="B55" t="s">
        <v>224</v>
      </c>
      <c r="C55" s="32">
        <v>256.10000000000002</v>
      </c>
      <c r="D55" s="32">
        <v>266.10000000000002</v>
      </c>
    </row>
    <row r="56" spans="1:4" x14ac:dyDescent="0.25">
      <c r="A56" s="32" t="s">
        <v>220</v>
      </c>
      <c r="B56" t="s">
        <v>224</v>
      </c>
      <c r="C56" s="32">
        <v>262.3</v>
      </c>
      <c r="D56" s="32">
        <v>266.3</v>
      </c>
    </row>
    <row r="57" spans="1:4" x14ac:dyDescent="0.25">
      <c r="A57" s="32" t="s">
        <v>221</v>
      </c>
      <c r="B57" t="s">
        <v>224</v>
      </c>
      <c r="C57" s="32">
        <v>287.2</v>
      </c>
      <c r="D57" s="32">
        <v>297.60000000000002</v>
      </c>
    </row>
    <row r="58" spans="1:4" x14ac:dyDescent="0.25">
      <c r="A58" s="32" t="s">
        <v>222</v>
      </c>
      <c r="B58" t="s">
        <v>224</v>
      </c>
      <c r="C58" s="32">
        <v>249.7</v>
      </c>
      <c r="D58" s="32">
        <v>268.3</v>
      </c>
    </row>
    <row r="59" spans="1:4" x14ac:dyDescent="0.25">
      <c r="A59" s="32" t="s">
        <v>123</v>
      </c>
      <c r="B59" t="s">
        <v>224</v>
      </c>
      <c r="C59" s="32">
        <v>261</v>
      </c>
      <c r="D59" s="32">
        <v>263</v>
      </c>
    </row>
    <row r="60" spans="1:4" x14ac:dyDescent="0.25">
      <c r="A60" s="32" t="s">
        <v>223</v>
      </c>
      <c r="B60" t="s">
        <v>224</v>
      </c>
      <c r="C60" s="32">
        <v>249.6</v>
      </c>
      <c r="D60" s="32">
        <v>251.8</v>
      </c>
    </row>
    <row r="61" spans="1:4" x14ac:dyDescent="0.25">
      <c r="A61" s="32" t="s">
        <v>183</v>
      </c>
      <c r="B61" t="s">
        <v>224</v>
      </c>
      <c r="C61" s="32">
        <v>276.89999999999998</v>
      </c>
      <c r="D61" s="32">
        <v>276.89999999999998</v>
      </c>
    </row>
    <row r="62" spans="1:4" x14ac:dyDescent="0.25">
      <c r="A62" s="32" t="s">
        <v>184</v>
      </c>
      <c r="B62" t="s">
        <v>224</v>
      </c>
      <c r="C62" s="32">
        <v>274.60000000000002</v>
      </c>
      <c r="D62" s="32">
        <v>278.8</v>
      </c>
    </row>
    <row r="63" spans="1:4" x14ac:dyDescent="0.25">
      <c r="A63" s="32" t="s">
        <v>185</v>
      </c>
      <c r="B63" t="s">
        <v>224</v>
      </c>
      <c r="C63" s="32">
        <v>261.10000000000002</v>
      </c>
      <c r="D63" s="32">
        <v>278.89999999999998</v>
      </c>
    </row>
    <row r="64" spans="1:4" x14ac:dyDescent="0.25">
      <c r="A64" s="32" t="s">
        <v>186</v>
      </c>
      <c r="B64" t="s">
        <v>224</v>
      </c>
      <c r="C64" s="32">
        <v>253.9</v>
      </c>
      <c r="D64" s="32">
        <v>316.60000000000002</v>
      </c>
    </row>
    <row r="65" spans="1:4" x14ac:dyDescent="0.25">
      <c r="A65" s="32" t="s">
        <v>205</v>
      </c>
      <c r="B65" t="s">
        <v>224</v>
      </c>
      <c r="C65" s="32">
        <v>272.5</v>
      </c>
      <c r="D65" s="32">
        <v>291.5</v>
      </c>
    </row>
    <row r="66" spans="1:4" x14ac:dyDescent="0.25">
      <c r="A66" s="32" t="s">
        <v>187</v>
      </c>
      <c r="B66" t="s">
        <v>224</v>
      </c>
      <c r="C66" s="32">
        <v>266.39999999999998</v>
      </c>
      <c r="D66" s="32">
        <v>266.39999999999998</v>
      </c>
    </row>
    <row r="67" spans="1:4" x14ac:dyDescent="0.25">
      <c r="A67" s="32" t="s">
        <v>149</v>
      </c>
      <c r="B67" t="s">
        <v>224</v>
      </c>
      <c r="C67" s="32">
        <v>270.5</v>
      </c>
      <c r="D67" s="32">
        <v>270.5</v>
      </c>
    </row>
    <row r="68" spans="1:4" x14ac:dyDescent="0.25">
      <c r="A68" s="32" t="s">
        <v>150</v>
      </c>
      <c r="B68" t="s">
        <v>224</v>
      </c>
      <c r="C68" s="32">
        <v>259.8</v>
      </c>
      <c r="D68" s="32">
        <v>262</v>
      </c>
    </row>
    <row r="69" spans="1:4" x14ac:dyDescent="0.25">
      <c r="A69" s="32" t="s">
        <v>151</v>
      </c>
      <c r="B69" t="s">
        <v>224</v>
      </c>
      <c r="C69" s="32">
        <v>251.6</v>
      </c>
      <c r="D69" s="32">
        <v>251.6</v>
      </c>
    </row>
    <row r="70" spans="1:4" x14ac:dyDescent="0.25">
      <c r="A70" s="32" t="s">
        <v>152</v>
      </c>
      <c r="B70" t="s">
        <v>224</v>
      </c>
      <c r="C70" s="32">
        <v>257.89999999999998</v>
      </c>
      <c r="D70" s="32">
        <v>257.89999999999998</v>
      </c>
    </row>
    <row r="71" spans="1:4" x14ac:dyDescent="0.25">
      <c r="A71" s="32" t="s">
        <v>153</v>
      </c>
      <c r="B71" t="s">
        <v>224</v>
      </c>
      <c r="C71" s="32">
        <v>272</v>
      </c>
      <c r="D71" s="32">
        <v>272</v>
      </c>
    </row>
    <row r="72" spans="1:4" x14ac:dyDescent="0.25">
      <c r="A72" s="32" t="s">
        <v>154</v>
      </c>
      <c r="B72" t="s">
        <v>224</v>
      </c>
      <c r="C72" s="32">
        <v>262</v>
      </c>
      <c r="D72" s="32">
        <v>299.89999999999998</v>
      </c>
    </row>
    <row r="73" spans="1:4" x14ac:dyDescent="0.25">
      <c r="A73" s="32" t="s">
        <v>155</v>
      </c>
      <c r="B73" t="s">
        <v>224</v>
      </c>
      <c r="C73" s="32">
        <v>255.6</v>
      </c>
      <c r="D73" s="32">
        <v>272.8</v>
      </c>
    </row>
    <row r="74" spans="1:4" x14ac:dyDescent="0.25">
      <c r="A74" s="32" t="s">
        <v>156</v>
      </c>
      <c r="B74" t="s">
        <v>224</v>
      </c>
      <c r="C74" s="32">
        <v>264.2</v>
      </c>
      <c r="D74" s="32">
        <v>274.60000000000002</v>
      </c>
    </row>
    <row r="75" spans="1:4" x14ac:dyDescent="0.25">
      <c r="A75" s="32" t="s">
        <v>157</v>
      </c>
      <c r="B75" t="s">
        <v>224</v>
      </c>
      <c r="C75" s="32">
        <v>253.7</v>
      </c>
      <c r="D75" s="32">
        <v>266.2</v>
      </c>
    </row>
    <row r="76" spans="1:4" x14ac:dyDescent="0.25">
      <c r="A76" s="32" t="s">
        <v>158</v>
      </c>
      <c r="B76" t="s">
        <v>224</v>
      </c>
      <c r="C76" s="32">
        <v>287.2</v>
      </c>
      <c r="D76" s="32">
        <v>303.89999999999998</v>
      </c>
    </row>
    <row r="77" spans="1:4" x14ac:dyDescent="0.25">
      <c r="A77" s="32" t="s">
        <v>159</v>
      </c>
      <c r="B77" t="s">
        <v>224</v>
      </c>
      <c r="C77" s="32">
        <v>274.60000000000002</v>
      </c>
      <c r="D77" s="32">
        <v>274.60000000000002</v>
      </c>
    </row>
    <row r="78" spans="1:4" x14ac:dyDescent="0.25">
      <c r="A78" s="32" t="s">
        <v>160</v>
      </c>
      <c r="B78" t="s">
        <v>224</v>
      </c>
      <c r="C78" s="32">
        <v>268.3</v>
      </c>
      <c r="D78" s="32">
        <v>287.60000000000002</v>
      </c>
    </row>
    <row r="79" spans="1:4" x14ac:dyDescent="0.25">
      <c r="A79" s="32" t="s">
        <v>161</v>
      </c>
      <c r="B79" t="s">
        <v>224</v>
      </c>
      <c r="C79" s="32">
        <v>283.2</v>
      </c>
      <c r="D79" s="32">
        <v>293.60000000000002</v>
      </c>
    </row>
    <row r="80" spans="1:4" x14ac:dyDescent="0.25">
      <c r="A80" s="32" t="s">
        <v>162</v>
      </c>
      <c r="B80" t="s">
        <v>224</v>
      </c>
      <c r="C80" s="32">
        <v>255.7</v>
      </c>
      <c r="D80" s="32">
        <v>266.3</v>
      </c>
    </row>
    <row r="81" spans="1:4" x14ac:dyDescent="0.25">
      <c r="A81" s="32" t="s">
        <v>163</v>
      </c>
      <c r="B81" t="s">
        <v>224</v>
      </c>
      <c r="C81" s="32">
        <v>274.5</v>
      </c>
      <c r="D81" s="32">
        <v>297.7</v>
      </c>
    </row>
    <row r="82" spans="1:4" x14ac:dyDescent="0.25">
      <c r="A82" s="32" t="s">
        <v>188</v>
      </c>
      <c r="B82" t="s">
        <v>224</v>
      </c>
      <c r="C82" s="32">
        <v>268.5</v>
      </c>
      <c r="D82" s="32">
        <v>270.39999999999998</v>
      </c>
    </row>
    <row r="83" spans="1:4" x14ac:dyDescent="0.25">
      <c r="A83" s="32" t="s">
        <v>164</v>
      </c>
      <c r="B83" t="s">
        <v>224</v>
      </c>
      <c r="C83" s="32">
        <v>270.39999999999998</v>
      </c>
      <c r="D83" s="32">
        <v>270.39999999999998</v>
      </c>
    </row>
    <row r="84" spans="1:4" x14ac:dyDescent="0.25">
      <c r="A84" s="32" t="s">
        <v>165</v>
      </c>
      <c r="B84" t="s">
        <v>224</v>
      </c>
      <c r="C84" s="32">
        <v>262.10000000000002</v>
      </c>
      <c r="D84" s="32">
        <v>264.2</v>
      </c>
    </row>
    <row r="85" spans="1:4" x14ac:dyDescent="0.25">
      <c r="A85" s="32" t="s">
        <v>189</v>
      </c>
      <c r="B85" t="s">
        <v>224</v>
      </c>
      <c r="C85" s="32">
        <v>264.2</v>
      </c>
      <c r="D85" s="32">
        <v>270.5</v>
      </c>
    </row>
    <row r="86" spans="1:4" x14ac:dyDescent="0.25">
      <c r="A86" s="32" t="s">
        <v>190</v>
      </c>
      <c r="B86" t="s">
        <v>224</v>
      </c>
      <c r="C86" s="32">
        <v>255.9</v>
      </c>
      <c r="D86" s="32">
        <v>258</v>
      </c>
    </row>
    <row r="87" spans="1:4" x14ac:dyDescent="0.25">
      <c r="A87" s="32" t="s">
        <v>166</v>
      </c>
      <c r="B87" t="s">
        <v>224</v>
      </c>
      <c r="C87" s="32">
        <v>268.39999999999998</v>
      </c>
      <c r="D87" s="32">
        <v>274.7</v>
      </c>
    </row>
    <row r="88" spans="1:4" x14ac:dyDescent="0.25">
      <c r="A88" s="32" t="s">
        <v>204</v>
      </c>
      <c r="B88" t="s">
        <v>224</v>
      </c>
      <c r="C88" s="32">
        <v>256</v>
      </c>
      <c r="D88" s="32">
        <v>266.39999999999998</v>
      </c>
    </row>
    <row r="89" spans="1:4" x14ac:dyDescent="0.25">
      <c r="A89" s="32" t="s">
        <v>167</v>
      </c>
      <c r="B89" t="s">
        <v>224</v>
      </c>
      <c r="C89" s="32">
        <v>264.2</v>
      </c>
      <c r="D89" s="32">
        <v>268.3</v>
      </c>
    </row>
    <row r="90" spans="1:4" x14ac:dyDescent="0.25">
      <c r="A90" s="32" t="s">
        <v>168</v>
      </c>
      <c r="B90" t="s">
        <v>224</v>
      </c>
      <c r="C90" s="32">
        <v>259.89999999999998</v>
      </c>
      <c r="D90" s="32">
        <v>264.10000000000002</v>
      </c>
    </row>
    <row r="91" spans="1:4" x14ac:dyDescent="0.25">
      <c r="A91" s="32" t="s">
        <v>169</v>
      </c>
      <c r="B91" t="s">
        <v>224</v>
      </c>
      <c r="C91" s="32">
        <v>264.5</v>
      </c>
      <c r="D91" s="32">
        <v>266.3</v>
      </c>
    </row>
    <row r="92" spans="1:4" x14ac:dyDescent="0.25">
      <c r="A92" s="32" t="s">
        <v>191</v>
      </c>
      <c r="B92" t="s">
        <v>224</v>
      </c>
      <c r="C92" s="32">
        <v>262.2</v>
      </c>
      <c r="D92" s="32">
        <v>268.39999999999998</v>
      </c>
    </row>
    <row r="93" spans="1:4" x14ac:dyDescent="0.25">
      <c r="A93" s="32" t="s">
        <v>192</v>
      </c>
      <c r="B93" t="s">
        <v>224</v>
      </c>
      <c r="C93" s="32">
        <v>262.10000000000002</v>
      </c>
      <c r="D93" s="32">
        <v>264.2</v>
      </c>
    </row>
    <row r="94" spans="1:4" x14ac:dyDescent="0.25">
      <c r="A94" s="32" t="s">
        <v>170</v>
      </c>
      <c r="B94" t="s">
        <v>224</v>
      </c>
      <c r="C94" s="32">
        <v>254.8</v>
      </c>
      <c r="D94" s="32">
        <v>272.10000000000002</v>
      </c>
    </row>
    <row r="95" spans="1:4" x14ac:dyDescent="0.25">
      <c r="A95" s="32" t="s">
        <v>171</v>
      </c>
      <c r="B95" t="s">
        <v>224</v>
      </c>
      <c r="C95" s="32">
        <v>264.39999999999998</v>
      </c>
      <c r="D95" s="32">
        <v>270.2</v>
      </c>
    </row>
    <row r="96" spans="1:4" x14ac:dyDescent="0.25">
      <c r="A96" s="32" t="s">
        <v>193</v>
      </c>
      <c r="B96" t="s">
        <v>224</v>
      </c>
      <c r="C96" s="32">
        <v>295.5</v>
      </c>
      <c r="D96" s="32">
        <v>310.2</v>
      </c>
    </row>
    <row r="97" spans="1:4" x14ac:dyDescent="0.25">
      <c r="A97" s="32" t="s">
        <v>194</v>
      </c>
      <c r="B97" t="s">
        <v>224</v>
      </c>
      <c r="C97" s="32">
        <v>268.39999999999998</v>
      </c>
      <c r="D97" s="32">
        <v>274.8</v>
      </c>
    </row>
    <row r="98" spans="1:4" x14ac:dyDescent="0.25">
      <c r="A98" s="32" t="s">
        <v>195</v>
      </c>
      <c r="B98" t="s">
        <v>224</v>
      </c>
      <c r="C98" s="32">
        <v>262.10000000000002</v>
      </c>
      <c r="D98" s="32">
        <v>269.39999999999998</v>
      </c>
    </row>
    <row r="99" spans="1:4" x14ac:dyDescent="0.25">
      <c r="A99" s="32" t="s">
        <v>172</v>
      </c>
      <c r="B99" t="s">
        <v>224</v>
      </c>
      <c r="C99" s="32">
        <v>272.60000000000002</v>
      </c>
      <c r="D99" s="32">
        <v>281.2</v>
      </c>
    </row>
    <row r="100" spans="1:4" x14ac:dyDescent="0.25">
      <c r="A100" s="32" t="s">
        <v>173</v>
      </c>
      <c r="B100" t="s">
        <v>224</v>
      </c>
      <c r="C100" s="32">
        <v>264.5</v>
      </c>
      <c r="D100" s="32">
        <v>268.3</v>
      </c>
    </row>
    <row r="101" spans="1:4" x14ac:dyDescent="0.25">
      <c r="A101" s="32" t="s">
        <v>174</v>
      </c>
      <c r="B101" t="s">
        <v>224</v>
      </c>
      <c r="C101" s="32">
        <v>278.8</v>
      </c>
      <c r="D101" s="32">
        <v>278.8</v>
      </c>
    </row>
    <row r="102" spans="1:4" x14ac:dyDescent="0.25">
      <c r="A102" s="32" t="s">
        <v>175</v>
      </c>
      <c r="B102" t="s">
        <v>224</v>
      </c>
      <c r="C102" s="32">
        <v>272.10000000000002</v>
      </c>
      <c r="D102" s="32">
        <v>283.8</v>
      </c>
    </row>
    <row r="103" spans="1:4" x14ac:dyDescent="0.25">
      <c r="A103" s="32" t="s">
        <v>176</v>
      </c>
      <c r="B103" t="s">
        <v>224</v>
      </c>
      <c r="C103" s="32">
        <v>272.2</v>
      </c>
      <c r="D103" s="32">
        <v>276.2</v>
      </c>
    </row>
    <row r="104" spans="1:4" x14ac:dyDescent="0.25">
      <c r="A104" s="32" t="s">
        <v>177</v>
      </c>
      <c r="B104" t="s">
        <v>224</v>
      </c>
      <c r="C104" s="32">
        <v>275.7</v>
      </c>
      <c r="D104" s="32">
        <v>281</v>
      </c>
    </row>
    <row r="105" spans="1:4" x14ac:dyDescent="0.25">
      <c r="A105" s="32" t="s">
        <v>178</v>
      </c>
      <c r="B105" t="s">
        <v>224</v>
      </c>
      <c r="C105" s="32">
        <v>260.7</v>
      </c>
      <c r="D105" s="32">
        <v>281.8</v>
      </c>
    </row>
    <row r="106" spans="1:4" x14ac:dyDescent="0.25">
      <c r="A106" s="32" t="s">
        <v>196</v>
      </c>
      <c r="B106" t="s">
        <v>224</v>
      </c>
      <c r="C106" s="32">
        <v>264.3</v>
      </c>
      <c r="D106" s="32">
        <v>343</v>
      </c>
    </row>
    <row r="107" spans="1:4" x14ac:dyDescent="0.25">
      <c r="A107" s="32" t="s">
        <v>197</v>
      </c>
      <c r="B107" t="s">
        <v>224</v>
      </c>
      <c r="C107" s="32">
        <v>256.10000000000002</v>
      </c>
      <c r="D107" s="32">
        <v>274.7</v>
      </c>
    </row>
    <row r="108" spans="1:4" x14ac:dyDescent="0.25">
      <c r="A108" s="32" t="s">
        <v>198</v>
      </c>
      <c r="B108" t="s">
        <v>224</v>
      </c>
      <c r="C108" s="32">
        <v>287.3</v>
      </c>
      <c r="D108" s="32">
        <v>295.7</v>
      </c>
    </row>
    <row r="109" spans="1:4" x14ac:dyDescent="0.25">
      <c r="A109" s="32" t="s">
        <v>179</v>
      </c>
      <c r="B109" t="s">
        <v>224</v>
      </c>
      <c r="C109" s="32">
        <v>281.7</v>
      </c>
      <c r="D109" s="32">
        <v>281.7</v>
      </c>
    </row>
    <row r="110" spans="1:4" x14ac:dyDescent="0.25">
      <c r="A110" s="32" t="s">
        <v>180</v>
      </c>
      <c r="B110" t="s">
        <v>224</v>
      </c>
      <c r="C110" s="32">
        <v>256.8</v>
      </c>
      <c r="D110" s="32">
        <v>287.39999999999998</v>
      </c>
    </row>
    <row r="111" spans="1:4" x14ac:dyDescent="0.25">
      <c r="A111" s="32" t="s">
        <v>181</v>
      </c>
      <c r="B111" t="s">
        <v>224</v>
      </c>
      <c r="C111" s="32">
        <v>270.2</v>
      </c>
      <c r="D111" s="32">
        <v>270.2</v>
      </c>
    </row>
    <row r="112" spans="1:4" x14ac:dyDescent="0.25">
      <c r="A112" s="32" t="s">
        <v>199</v>
      </c>
      <c r="B112" t="s">
        <v>224</v>
      </c>
      <c r="C112" s="32">
        <v>272.7</v>
      </c>
      <c r="D112" s="32">
        <v>283.2</v>
      </c>
    </row>
    <row r="113" spans="1:4" x14ac:dyDescent="0.25">
      <c r="A113" s="32" t="s">
        <v>200</v>
      </c>
      <c r="B113" t="s">
        <v>224</v>
      </c>
      <c r="C113" s="32">
        <v>260.10000000000002</v>
      </c>
      <c r="D113" s="32">
        <v>274.7</v>
      </c>
    </row>
    <row r="114" spans="1:4" x14ac:dyDescent="0.25">
      <c r="A114" s="32" t="s">
        <v>201</v>
      </c>
      <c r="B114" t="s">
        <v>224</v>
      </c>
      <c r="C114" s="32">
        <v>264.3</v>
      </c>
      <c r="D114" s="32">
        <v>272.7</v>
      </c>
    </row>
    <row r="115" spans="1:4" x14ac:dyDescent="0.25">
      <c r="A115" s="32" t="s">
        <v>202</v>
      </c>
      <c r="B115" t="s">
        <v>224</v>
      </c>
      <c r="C115" s="32">
        <v>256</v>
      </c>
      <c r="D115" s="32">
        <v>268.5</v>
      </c>
    </row>
    <row r="116" spans="1:4" x14ac:dyDescent="0.25">
      <c r="A116" s="32" t="s">
        <v>203</v>
      </c>
      <c r="B116" t="s">
        <v>224</v>
      </c>
      <c r="C116" s="32">
        <v>258.10000000000002</v>
      </c>
      <c r="D116" s="32">
        <v>262.2</v>
      </c>
    </row>
    <row r="117" spans="1:4" x14ac:dyDescent="0.25">
      <c r="A117" s="32" t="s">
        <v>206</v>
      </c>
      <c r="B117" t="s">
        <v>224</v>
      </c>
      <c r="C117" s="32">
        <v>262.10000000000002</v>
      </c>
      <c r="D117" s="32">
        <v>274.60000000000002</v>
      </c>
    </row>
    <row r="118" spans="1:4" x14ac:dyDescent="0.25">
      <c r="A118" s="32" t="s">
        <v>182</v>
      </c>
      <c r="B118" t="s">
        <v>224</v>
      </c>
      <c r="C118" s="32">
        <v>266.3</v>
      </c>
      <c r="D118" s="32">
        <v>268.5</v>
      </c>
    </row>
    <row r="119" spans="1:4" x14ac:dyDescent="0.25">
      <c r="A119" s="32" t="s">
        <v>70</v>
      </c>
      <c r="B119" t="s">
        <v>224</v>
      </c>
      <c r="C119" s="32">
        <v>257.89999999999998</v>
      </c>
      <c r="D119" s="32">
        <v>266.5</v>
      </c>
    </row>
    <row r="120" spans="1:4" x14ac:dyDescent="0.25">
      <c r="A120" s="32" t="s">
        <v>63</v>
      </c>
      <c r="B120" t="s">
        <v>224</v>
      </c>
      <c r="C120" s="32">
        <v>287.2</v>
      </c>
      <c r="D120" s="32">
        <v>299.7</v>
      </c>
    </row>
    <row r="121" spans="1:4" x14ac:dyDescent="0.25">
      <c r="A121" s="32" t="s">
        <v>64</v>
      </c>
      <c r="B121" t="s">
        <v>224</v>
      </c>
      <c r="C121" s="32">
        <v>270.5</v>
      </c>
      <c r="D121" s="32">
        <v>289.39999999999998</v>
      </c>
    </row>
    <row r="122" spans="1:4" x14ac:dyDescent="0.25">
      <c r="A122" s="32" t="s">
        <v>71</v>
      </c>
      <c r="B122" t="s">
        <v>224</v>
      </c>
      <c r="C122" s="32">
        <v>266.2</v>
      </c>
      <c r="D122" s="32">
        <v>287.2</v>
      </c>
    </row>
    <row r="123" spans="1:4" x14ac:dyDescent="0.25">
      <c r="A123" s="32" t="s">
        <v>72</v>
      </c>
      <c r="B123" t="s">
        <v>224</v>
      </c>
      <c r="C123" s="32">
        <v>266.2</v>
      </c>
      <c r="D123" s="32">
        <v>266.2</v>
      </c>
    </row>
    <row r="124" spans="1:4" x14ac:dyDescent="0.25">
      <c r="A124" s="32" t="s">
        <v>65</v>
      </c>
      <c r="B124" t="s">
        <v>224</v>
      </c>
      <c r="C124" s="32">
        <v>260.10000000000002</v>
      </c>
      <c r="D124" s="32">
        <v>278.89999999999998</v>
      </c>
    </row>
    <row r="125" spans="1:4" x14ac:dyDescent="0.25">
      <c r="A125" s="32" t="s">
        <v>66</v>
      </c>
      <c r="B125" t="s">
        <v>224</v>
      </c>
      <c r="C125" s="32">
        <v>268.3</v>
      </c>
      <c r="D125" s="32">
        <v>274.60000000000002</v>
      </c>
    </row>
    <row r="126" spans="1:4" x14ac:dyDescent="0.25">
      <c r="A126" s="32" t="s">
        <v>73</v>
      </c>
      <c r="B126" t="s">
        <v>224</v>
      </c>
      <c r="C126" s="32">
        <v>266.39999999999998</v>
      </c>
      <c r="D126" s="32">
        <v>274.7</v>
      </c>
    </row>
    <row r="127" spans="1:4" x14ac:dyDescent="0.25">
      <c r="A127" s="32" t="s">
        <v>67</v>
      </c>
      <c r="B127" t="s">
        <v>224</v>
      </c>
      <c r="C127" s="32">
        <v>270.60000000000002</v>
      </c>
      <c r="D127" s="32">
        <v>274.7</v>
      </c>
    </row>
    <row r="128" spans="1:4" x14ac:dyDescent="0.25">
      <c r="A128" s="32" t="s">
        <v>74</v>
      </c>
      <c r="B128" t="s">
        <v>224</v>
      </c>
      <c r="C128" s="32">
        <v>255.9</v>
      </c>
      <c r="D128" s="32">
        <v>262.10000000000002</v>
      </c>
    </row>
    <row r="129" spans="1:4" x14ac:dyDescent="0.25">
      <c r="A129" s="32" t="s">
        <v>75</v>
      </c>
      <c r="B129" t="s">
        <v>224</v>
      </c>
      <c r="C129" s="32">
        <v>249.7</v>
      </c>
      <c r="D129" s="32">
        <v>251.8</v>
      </c>
    </row>
    <row r="130" spans="1:4" x14ac:dyDescent="0.25">
      <c r="A130" s="32" t="s">
        <v>76</v>
      </c>
      <c r="B130" t="s">
        <v>224</v>
      </c>
      <c r="C130" s="32">
        <v>264.2</v>
      </c>
      <c r="D130" s="32">
        <v>268.39999999999998</v>
      </c>
    </row>
    <row r="131" spans="1:4" x14ac:dyDescent="0.25">
      <c r="A131" s="32" t="s">
        <v>31</v>
      </c>
      <c r="B131" t="s">
        <v>224</v>
      </c>
      <c r="C131" s="32">
        <v>262.10000000000002</v>
      </c>
      <c r="D131" s="32">
        <v>264.2</v>
      </c>
    </row>
    <row r="132" spans="1:4" x14ac:dyDescent="0.25">
      <c r="A132" s="32" t="s">
        <v>32</v>
      </c>
      <c r="B132" t="s">
        <v>224</v>
      </c>
      <c r="C132" s="32">
        <v>260</v>
      </c>
      <c r="D132" s="32">
        <v>266.3</v>
      </c>
    </row>
    <row r="133" spans="1:4" x14ac:dyDescent="0.25">
      <c r="A133" s="32" t="s">
        <v>33</v>
      </c>
      <c r="B133" t="s">
        <v>224</v>
      </c>
      <c r="C133" s="32">
        <v>251.9</v>
      </c>
      <c r="D133" s="32">
        <v>270.5</v>
      </c>
    </row>
    <row r="134" spans="1:4" x14ac:dyDescent="0.25">
      <c r="A134" s="32" t="s">
        <v>34</v>
      </c>
      <c r="B134" t="s">
        <v>224</v>
      </c>
      <c r="C134" s="32">
        <v>270.39999999999998</v>
      </c>
      <c r="D134" s="32">
        <v>331.3</v>
      </c>
    </row>
    <row r="135" spans="1:4" x14ac:dyDescent="0.25">
      <c r="A135" s="32" t="s">
        <v>35</v>
      </c>
      <c r="B135" t="s">
        <v>224</v>
      </c>
      <c r="C135" s="32">
        <v>261.2</v>
      </c>
      <c r="D135" s="32">
        <v>274.60000000000002</v>
      </c>
    </row>
    <row r="136" spans="1:4" x14ac:dyDescent="0.25">
      <c r="A136" s="32" t="s">
        <v>36</v>
      </c>
      <c r="B136" t="s">
        <v>224</v>
      </c>
      <c r="C136" s="32">
        <v>262</v>
      </c>
      <c r="D136" s="32">
        <v>270.5</v>
      </c>
    </row>
    <row r="137" spans="1:4" x14ac:dyDescent="0.25">
      <c r="A137" s="32" t="s">
        <v>37</v>
      </c>
      <c r="B137" t="s">
        <v>224</v>
      </c>
      <c r="C137" s="32">
        <v>270.5</v>
      </c>
      <c r="D137" s="32">
        <v>270.5</v>
      </c>
    </row>
    <row r="138" spans="1:4" x14ac:dyDescent="0.25">
      <c r="A138" s="32" t="s">
        <v>38</v>
      </c>
      <c r="B138" t="s">
        <v>224</v>
      </c>
      <c r="C138" s="32">
        <v>253.9</v>
      </c>
      <c r="D138" s="32">
        <v>276.8</v>
      </c>
    </row>
    <row r="139" spans="1:4" x14ac:dyDescent="0.25">
      <c r="A139" s="32" t="s">
        <v>39</v>
      </c>
      <c r="B139" t="s">
        <v>224</v>
      </c>
      <c r="C139" s="32">
        <v>253.9</v>
      </c>
      <c r="D139" s="32">
        <v>274.7</v>
      </c>
    </row>
    <row r="140" spans="1:4" x14ac:dyDescent="0.25">
      <c r="A140" s="32" t="s">
        <v>40</v>
      </c>
      <c r="B140" t="s">
        <v>224</v>
      </c>
      <c r="C140" s="32">
        <v>257.89999999999998</v>
      </c>
      <c r="D140" s="32">
        <v>268.3</v>
      </c>
    </row>
    <row r="141" spans="1:4" x14ac:dyDescent="0.25">
      <c r="A141" s="32" t="s">
        <v>41</v>
      </c>
      <c r="B141" t="s">
        <v>224</v>
      </c>
      <c r="C141" s="32">
        <v>262.10000000000002</v>
      </c>
      <c r="D141" s="32">
        <v>297.7</v>
      </c>
    </row>
    <row r="142" spans="1:4" x14ac:dyDescent="0.25">
      <c r="A142" s="32" t="s">
        <v>42</v>
      </c>
      <c r="B142" t="s">
        <v>224</v>
      </c>
      <c r="C142" s="32">
        <v>285.2</v>
      </c>
      <c r="D142" s="32">
        <v>350.2</v>
      </c>
    </row>
    <row r="143" spans="1:4" x14ac:dyDescent="0.25">
      <c r="A143" s="32" t="s">
        <v>43</v>
      </c>
      <c r="B143" t="s">
        <v>224</v>
      </c>
      <c r="C143" s="32">
        <v>256.10000000000002</v>
      </c>
      <c r="D143" s="32">
        <v>258</v>
      </c>
    </row>
    <row r="144" spans="1:4" x14ac:dyDescent="0.25">
      <c r="A144" s="32" t="s">
        <v>44</v>
      </c>
      <c r="B144" t="s">
        <v>224</v>
      </c>
      <c r="C144" s="32">
        <v>266.2</v>
      </c>
      <c r="D144" s="32">
        <v>297.7</v>
      </c>
    </row>
    <row r="145" spans="1:4" x14ac:dyDescent="0.25">
      <c r="A145" s="32" t="s">
        <v>45</v>
      </c>
      <c r="B145" t="s">
        <v>224</v>
      </c>
      <c r="C145" s="32">
        <v>259.89999999999998</v>
      </c>
      <c r="D145" s="32">
        <v>268.3</v>
      </c>
    </row>
    <row r="146" spans="1:4" x14ac:dyDescent="0.25">
      <c r="A146" s="32" t="s">
        <v>46</v>
      </c>
      <c r="B146" t="s">
        <v>224</v>
      </c>
      <c r="C146" s="32">
        <v>260.10000000000002</v>
      </c>
      <c r="D146" s="32">
        <v>303.8</v>
      </c>
    </row>
    <row r="147" spans="1:4" x14ac:dyDescent="0.25">
      <c r="A147" s="32" t="s">
        <v>47</v>
      </c>
      <c r="B147" t="s">
        <v>224</v>
      </c>
      <c r="C147" s="32">
        <v>253.9</v>
      </c>
      <c r="D147" s="32">
        <v>283.10000000000002</v>
      </c>
    </row>
    <row r="148" spans="1:4" x14ac:dyDescent="0.25">
      <c r="A148" s="32" t="s">
        <v>48</v>
      </c>
      <c r="B148" t="s">
        <v>224</v>
      </c>
      <c r="C148" s="32">
        <v>259</v>
      </c>
      <c r="D148" s="32">
        <v>285.2</v>
      </c>
    </row>
    <row r="149" spans="1:4" x14ac:dyDescent="0.25">
      <c r="A149" s="32" t="s">
        <v>49</v>
      </c>
      <c r="B149" t="s">
        <v>224</v>
      </c>
      <c r="C149" s="32">
        <v>264.3</v>
      </c>
      <c r="D149" s="32">
        <v>276.8</v>
      </c>
    </row>
    <row r="150" spans="1:4" x14ac:dyDescent="0.25">
      <c r="A150" s="32" t="s">
        <v>50</v>
      </c>
      <c r="B150" t="s">
        <v>224</v>
      </c>
      <c r="C150" s="32">
        <v>253.9</v>
      </c>
      <c r="D150" s="32">
        <v>270.5</v>
      </c>
    </row>
    <row r="151" spans="1:4" x14ac:dyDescent="0.25">
      <c r="A151" s="32" t="s">
        <v>51</v>
      </c>
      <c r="B151" t="s">
        <v>224</v>
      </c>
      <c r="C151" s="32">
        <v>253.9</v>
      </c>
      <c r="D151" s="32">
        <v>264.2</v>
      </c>
    </row>
    <row r="152" spans="1:4" x14ac:dyDescent="0.25">
      <c r="A152" s="32" t="s">
        <v>52</v>
      </c>
      <c r="B152" t="s">
        <v>224</v>
      </c>
      <c r="C152" s="32">
        <v>260.10000000000002</v>
      </c>
      <c r="D152" s="32">
        <v>270.5</v>
      </c>
    </row>
    <row r="153" spans="1:4" x14ac:dyDescent="0.25">
      <c r="A153" s="32" t="s">
        <v>53</v>
      </c>
      <c r="B153" t="s">
        <v>224</v>
      </c>
      <c r="C153" s="32">
        <v>264.2</v>
      </c>
      <c r="D153" s="32">
        <v>270.5</v>
      </c>
    </row>
    <row r="154" spans="1:4" x14ac:dyDescent="0.25">
      <c r="A154" s="32" t="s">
        <v>54</v>
      </c>
      <c r="B154" t="s">
        <v>224</v>
      </c>
      <c r="C154" s="32">
        <v>264.2</v>
      </c>
      <c r="D154" s="32">
        <v>264.2</v>
      </c>
    </row>
    <row r="155" spans="1:4" x14ac:dyDescent="0.25">
      <c r="A155" s="32" t="s">
        <v>55</v>
      </c>
      <c r="B155" t="s">
        <v>224</v>
      </c>
      <c r="C155" s="32">
        <v>259.89999999999998</v>
      </c>
      <c r="D155" s="32">
        <v>266.2</v>
      </c>
    </row>
    <row r="156" spans="1:4" x14ac:dyDescent="0.25">
      <c r="A156" s="32" t="s">
        <v>56</v>
      </c>
      <c r="B156" t="s">
        <v>224</v>
      </c>
      <c r="C156" s="32">
        <v>276.8</v>
      </c>
      <c r="D156" s="32">
        <v>297.89999999999998</v>
      </c>
    </row>
    <row r="157" spans="1:4" x14ac:dyDescent="0.25">
      <c r="A157" s="32" t="s">
        <v>57</v>
      </c>
      <c r="B157" t="s">
        <v>224</v>
      </c>
      <c r="C157" s="32">
        <v>291.5</v>
      </c>
      <c r="D157" s="32">
        <v>291.5</v>
      </c>
    </row>
    <row r="158" spans="1:4" x14ac:dyDescent="0.25">
      <c r="A158" s="32" t="s">
        <v>58</v>
      </c>
      <c r="B158" t="s">
        <v>224</v>
      </c>
      <c r="C158" s="32">
        <v>264.2</v>
      </c>
      <c r="D158" s="32">
        <v>268.39999999999998</v>
      </c>
    </row>
    <row r="159" spans="1:4" x14ac:dyDescent="0.25">
      <c r="A159" s="32" t="s">
        <v>59</v>
      </c>
      <c r="B159" t="s">
        <v>224</v>
      </c>
      <c r="C159" s="32">
        <v>264.39999999999998</v>
      </c>
      <c r="D159" s="32">
        <v>281</v>
      </c>
    </row>
    <row r="160" spans="1:4" x14ac:dyDescent="0.25">
      <c r="A160" s="32" t="s">
        <v>60</v>
      </c>
      <c r="B160" t="s">
        <v>224</v>
      </c>
      <c r="C160" s="32">
        <v>266.3</v>
      </c>
      <c r="D160" s="32">
        <v>266.3</v>
      </c>
    </row>
    <row r="161" spans="1:4" x14ac:dyDescent="0.25">
      <c r="A161" s="32" t="s">
        <v>77</v>
      </c>
      <c r="B161" t="s">
        <v>224</v>
      </c>
      <c r="C161" s="32">
        <v>262</v>
      </c>
      <c r="D161" s="32">
        <v>299.7</v>
      </c>
    </row>
    <row r="162" spans="1:4" x14ac:dyDescent="0.25">
      <c r="A162" s="32" t="s">
        <v>92</v>
      </c>
      <c r="B162" t="s">
        <v>224</v>
      </c>
      <c r="C162" s="32">
        <v>256.89999999999998</v>
      </c>
      <c r="D162" s="32">
        <v>256.89999999999998</v>
      </c>
    </row>
    <row r="163" spans="1:4" x14ac:dyDescent="0.25">
      <c r="A163" s="32" t="s">
        <v>78</v>
      </c>
      <c r="B163" t="s">
        <v>224</v>
      </c>
      <c r="C163" s="32">
        <v>280.2</v>
      </c>
      <c r="D163" s="32">
        <v>281</v>
      </c>
    </row>
    <row r="164" spans="1:4" x14ac:dyDescent="0.25">
      <c r="A164" s="32" t="s">
        <v>79</v>
      </c>
      <c r="B164" t="s">
        <v>224</v>
      </c>
      <c r="C164" s="32">
        <v>254</v>
      </c>
      <c r="D164" s="32">
        <v>270.39999999999998</v>
      </c>
    </row>
    <row r="165" spans="1:4" x14ac:dyDescent="0.25">
      <c r="A165" s="32" t="s">
        <v>80</v>
      </c>
      <c r="B165" t="s">
        <v>224</v>
      </c>
      <c r="C165" s="32">
        <v>266.3</v>
      </c>
      <c r="D165" s="32">
        <v>276.8</v>
      </c>
    </row>
    <row r="166" spans="1:4" x14ac:dyDescent="0.25">
      <c r="A166" s="32" t="s">
        <v>93</v>
      </c>
      <c r="B166" t="s">
        <v>224</v>
      </c>
      <c r="C166" s="32">
        <v>256.89999999999998</v>
      </c>
      <c r="D166" s="32">
        <v>270.39999999999998</v>
      </c>
    </row>
    <row r="167" spans="1:4" x14ac:dyDescent="0.25">
      <c r="A167" s="32" t="s">
        <v>94</v>
      </c>
      <c r="B167" t="s">
        <v>224</v>
      </c>
      <c r="C167" s="32">
        <v>266.7</v>
      </c>
      <c r="D167" s="32">
        <v>282</v>
      </c>
    </row>
    <row r="168" spans="1:4" x14ac:dyDescent="0.25">
      <c r="A168" s="32" t="s">
        <v>95</v>
      </c>
      <c r="B168" t="s">
        <v>224</v>
      </c>
      <c r="C168" s="32">
        <v>264.7</v>
      </c>
      <c r="D168" s="32">
        <v>268.5</v>
      </c>
    </row>
    <row r="169" spans="1:4" x14ac:dyDescent="0.25">
      <c r="A169" s="32" t="s">
        <v>96</v>
      </c>
      <c r="B169" t="s">
        <v>224</v>
      </c>
      <c r="C169" s="32">
        <v>262</v>
      </c>
      <c r="D169" s="32">
        <v>281</v>
      </c>
    </row>
    <row r="170" spans="1:4" x14ac:dyDescent="0.25">
      <c r="A170" s="32" t="s">
        <v>97</v>
      </c>
      <c r="B170" t="s">
        <v>224</v>
      </c>
      <c r="C170" s="32">
        <v>260.8</v>
      </c>
      <c r="D170" s="32">
        <v>260.8</v>
      </c>
    </row>
    <row r="171" spans="1:4" x14ac:dyDescent="0.25">
      <c r="A171" s="32" t="s">
        <v>98</v>
      </c>
      <c r="B171" t="s">
        <v>224</v>
      </c>
      <c r="C171" s="32">
        <v>254.9</v>
      </c>
      <c r="D171" s="32">
        <v>274.2</v>
      </c>
    </row>
    <row r="172" spans="1:4" x14ac:dyDescent="0.25">
      <c r="A172" s="32" t="s">
        <v>99</v>
      </c>
      <c r="B172" t="s">
        <v>224</v>
      </c>
      <c r="C172" s="32">
        <v>258.60000000000002</v>
      </c>
      <c r="D172" s="32">
        <v>268.5</v>
      </c>
    </row>
    <row r="173" spans="1:4" x14ac:dyDescent="0.25">
      <c r="A173" s="32" t="s">
        <v>100</v>
      </c>
      <c r="B173" t="s">
        <v>224</v>
      </c>
      <c r="C173" s="32">
        <v>270.39999999999998</v>
      </c>
      <c r="D173" s="32">
        <v>285.8</v>
      </c>
    </row>
    <row r="174" spans="1:4" x14ac:dyDescent="0.25">
      <c r="A174" s="32" t="s">
        <v>101</v>
      </c>
      <c r="B174" t="s">
        <v>224</v>
      </c>
      <c r="C174" s="32">
        <v>266.60000000000002</v>
      </c>
      <c r="D174" s="32">
        <v>282.10000000000002</v>
      </c>
    </row>
    <row r="175" spans="1:4" x14ac:dyDescent="0.25">
      <c r="A175" s="32" t="s">
        <v>102</v>
      </c>
      <c r="B175" t="s">
        <v>224</v>
      </c>
      <c r="C175" s="32">
        <v>276.89999999999998</v>
      </c>
      <c r="D175" s="32">
        <v>276.89999999999998</v>
      </c>
    </row>
    <row r="176" spans="1:4" x14ac:dyDescent="0.25">
      <c r="A176" s="32" t="s">
        <v>81</v>
      </c>
      <c r="B176" t="s">
        <v>224</v>
      </c>
      <c r="C176" s="32">
        <v>256.3</v>
      </c>
      <c r="D176" s="32">
        <v>306.60000000000002</v>
      </c>
    </row>
    <row r="177" spans="1:4" x14ac:dyDescent="0.25">
      <c r="A177" s="32" t="s">
        <v>82</v>
      </c>
      <c r="B177" t="s">
        <v>224</v>
      </c>
      <c r="C177" s="32">
        <v>262</v>
      </c>
      <c r="D177" s="32">
        <v>275.39999999999998</v>
      </c>
    </row>
    <row r="178" spans="1:4" x14ac:dyDescent="0.25">
      <c r="A178" s="32" t="s">
        <v>83</v>
      </c>
      <c r="B178" t="s">
        <v>224</v>
      </c>
      <c r="C178" s="32">
        <v>268.39999999999998</v>
      </c>
      <c r="D178" s="32">
        <v>278.8</v>
      </c>
    </row>
    <row r="179" spans="1:4" x14ac:dyDescent="0.25">
      <c r="A179" s="32" t="s">
        <v>84</v>
      </c>
      <c r="B179" t="s">
        <v>224</v>
      </c>
      <c r="C179" s="32">
        <v>292.60000000000002</v>
      </c>
      <c r="D179" s="32">
        <v>292.60000000000002</v>
      </c>
    </row>
    <row r="180" spans="1:4" x14ac:dyDescent="0.25">
      <c r="A180" s="32" t="s">
        <v>85</v>
      </c>
      <c r="B180" t="s">
        <v>224</v>
      </c>
      <c r="C180" s="32">
        <v>255.9</v>
      </c>
      <c r="D180" s="32">
        <v>257.89999999999998</v>
      </c>
    </row>
    <row r="181" spans="1:4" x14ac:dyDescent="0.25">
      <c r="A181" s="32" t="s">
        <v>86</v>
      </c>
      <c r="B181" t="s">
        <v>224</v>
      </c>
      <c r="C181" s="32">
        <v>262.10000000000002</v>
      </c>
      <c r="D181" s="32">
        <v>293.5</v>
      </c>
    </row>
    <row r="182" spans="1:4" x14ac:dyDescent="0.25">
      <c r="A182" s="32" t="s">
        <v>87</v>
      </c>
      <c r="B182" t="s">
        <v>224</v>
      </c>
      <c r="C182" s="32">
        <v>261.8</v>
      </c>
      <c r="D182" s="32">
        <v>271.7</v>
      </c>
    </row>
    <row r="183" spans="1:4" x14ac:dyDescent="0.25">
      <c r="A183" s="32" t="s">
        <v>88</v>
      </c>
      <c r="B183" t="s">
        <v>224</v>
      </c>
      <c r="C183" s="32">
        <v>267.5</v>
      </c>
      <c r="D183" s="32">
        <v>298.39999999999998</v>
      </c>
    </row>
    <row r="184" spans="1:4" x14ac:dyDescent="0.25">
      <c r="A184" s="32" t="s">
        <v>89</v>
      </c>
      <c r="B184" t="s">
        <v>224</v>
      </c>
      <c r="C184" s="32">
        <v>271.60000000000002</v>
      </c>
      <c r="D184" s="32">
        <v>271.60000000000002</v>
      </c>
    </row>
    <row r="185" spans="1:4" x14ac:dyDescent="0.25">
      <c r="A185" s="32" t="s">
        <v>61</v>
      </c>
      <c r="B185" t="s">
        <v>224</v>
      </c>
      <c r="C185" s="32">
        <v>280.39999999999998</v>
      </c>
      <c r="D185" s="32">
        <v>297.8</v>
      </c>
    </row>
    <row r="186" spans="1:4" x14ac:dyDescent="0.25">
      <c r="A186" s="32" t="s">
        <v>62</v>
      </c>
      <c r="B186" t="s">
        <v>224</v>
      </c>
      <c r="C186" s="32">
        <v>262.10000000000002</v>
      </c>
      <c r="D186" s="32">
        <v>267.5</v>
      </c>
    </row>
    <row r="187" spans="1:4" x14ac:dyDescent="0.25">
      <c r="A187" s="32" t="s">
        <v>90</v>
      </c>
      <c r="B187" t="s">
        <v>224</v>
      </c>
      <c r="C187" s="32">
        <v>254.2</v>
      </c>
      <c r="D187" s="32">
        <v>285.2</v>
      </c>
    </row>
    <row r="188" spans="1:4" x14ac:dyDescent="0.25">
      <c r="A188" s="32" t="s">
        <v>91</v>
      </c>
      <c r="B188" t="s">
        <v>224</v>
      </c>
      <c r="C188" s="32">
        <v>256.10000000000002</v>
      </c>
      <c r="D188" s="32">
        <v>296.2</v>
      </c>
    </row>
    <row r="189" spans="1:4" x14ac:dyDescent="0.25">
      <c r="A189" s="32" t="s">
        <v>133</v>
      </c>
      <c r="B189" t="s">
        <v>225</v>
      </c>
      <c r="C189" s="32">
        <v>176.4</v>
      </c>
      <c r="D189" s="32">
        <v>180.4</v>
      </c>
    </row>
    <row r="190" spans="1:4" x14ac:dyDescent="0.25">
      <c r="A190" s="32" t="s">
        <v>141</v>
      </c>
      <c r="B190" t="s">
        <v>225</v>
      </c>
      <c r="C190" s="32">
        <v>184.1</v>
      </c>
      <c r="D190" s="32">
        <v>187.9</v>
      </c>
    </row>
    <row r="191" spans="1:4" x14ac:dyDescent="0.25">
      <c r="A191" s="32" t="s">
        <v>142</v>
      </c>
      <c r="B191" t="s">
        <v>225</v>
      </c>
      <c r="C191" s="32">
        <v>174.6</v>
      </c>
      <c r="D191" s="32">
        <v>194.2</v>
      </c>
    </row>
    <row r="192" spans="1:4" x14ac:dyDescent="0.25">
      <c r="A192" s="32" t="s">
        <v>105</v>
      </c>
      <c r="B192" t="s">
        <v>225</v>
      </c>
      <c r="C192" s="32">
        <v>184.4</v>
      </c>
      <c r="D192" s="32">
        <v>190.2</v>
      </c>
    </row>
    <row r="193" spans="1:4" x14ac:dyDescent="0.25">
      <c r="A193" s="32" t="s">
        <v>117</v>
      </c>
      <c r="B193" t="s">
        <v>225</v>
      </c>
      <c r="C193" s="32">
        <v>174.1</v>
      </c>
      <c r="D193" s="32">
        <v>176</v>
      </c>
    </row>
    <row r="194" spans="1:4" x14ac:dyDescent="0.25">
      <c r="A194" s="32" t="s">
        <v>113</v>
      </c>
      <c r="B194" t="s">
        <v>225</v>
      </c>
      <c r="C194" s="32">
        <v>176.4</v>
      </c>
      <c r="D194" s="32">
        <v>176.4</v>
      </c>
    </row>
    <row r="195" spans="1:4" x14ac:dyDescent="0.25">
      <c r="A195" s="32" t="s">
        <v>129</v>
      </c>
      <c r="B195" t="s">
        <v>225</v>
      </c>
      <c r="C195" s="32">
        <v>174.4</v>
      </c>
      <c r="D195" s="32">
        <v>178.4</v>
      </c>
    </row>
    <row r="196" spans="1:4" x14ac:dyDescent="0.25">
      <c r="A196" s="32" t="s">
        <v>106</v>
      </c>
      <c r="B196" t="s">
        <v>225</v>
      </c>
      <c r="C196" s="32">
        <v>178.3</v>
      </c>
      <c r="D196" s="32">
        <v>178.3</v>
      </c>
    </row>
    <row r="197" spans="1:4" x14ac:dyDescent="0.25">
      <c r="A197" s="32" t="s">
        <v>143</v>
      </c>
      <c r="B197" t="s">
        <v>225</v>
      </c>
      <c r="C197" s="32">
        <v>178.2</v>
      </c>
      <c r="D197" s="32">
        <v>178.2</v>
      </c>
    </row>
    <row r="198" spans="1:4" x14ac:dyDescent="0.25">
      <c r="A198" s="32" t="s">
        <v>107</v>
      </c>
      <c r="B198" t="s">
        <v>225</v>
      </c>
      <c r="C198" s="32">
        <v>172.3</v>
      </c>
      <c r="D198" s="32">
        <v>178.3</v>
      </c>
    </row>
    <row r="199" spans="1:4" x14ac:dyDescent="0.25">
      <c r="A199" s="32" t="s">
        <v>118</v>
      </c>
      <c r="B199" t="s">
        <v>225</v>
      </c>
      <c r="C199" s="32">
        <v>176.5</v>
      </c>
      <c r="D199" s="32">
        <v>182.3</v>
      </c>
    </row>
    <row r="200" spans="1:4" x14ac:dyDescent="0.25">
      <c r="A200" s="32" t="s">
        <v>130</v>
      </c>
      <c r="B200" t="s">
        <v>225</v>
      </c>
      <c r="C200" s="32">
        <v>178.3</v>
      </c>
      <c r="D200" s="32">
        <v>182.2</v>
      </c>
    </row>
    <row r="201" spans="1:4" x14ac:dyDescent="0.25">
      <c r="A201" s="32" t="s">
        <v>144</v>
      </c>
      <c r="B201" t="s">
        <v>225</v>
      </c>
      <c r="C201" s="32">
        <v>178.2</v>
      </c>
      <c r="D201" s="32">
        <v>180.1</v>
      </c>
    </row>
    <row r="202" spans="1:4" x14ac:dyDescent="0.25">
      <c r="A202" s="32" t="s">
        <v>119</v>
      </c>
      <c r="B202" t="s">
        <v>225</v>
      </c>
      <c r="C202" s="32">
        <v>174</v>
      </c>
      <c r="D202" s="32">
        <v>178</v>
      </c>
    </row>
    <row r="203" spans="1:4" x14ac:dyDescent="0.25">
      <c r="A203" s="32" t="s">
        <v>120</v>
      </c>
      <c r="B203" t="s">
        <v>225</v>
      </c>
      <c r="C203" s="32">
        <v>168.3</v>
      </c>
      <c r="D203" s="32">
        <v>176.2</v>
      </c>
    </row>
    <row r="204" spans="1:4" x14ac:dyDescent="0.25">
      <c r="A204" s="32" t="s">
        <v>108</v>
      </c>
      <c r="B204" t="s">
        <v>225</v>
      </c>
      <c r="C204" s="32">
        <v>176.4</v>
      </c>
      <c r="D204" s="32">
        <v>178.4</v>
      </c>
    </row>
    <row r="205" spans="1:4" x14ac:dyDescent="0.25">
      <c r="A205" s="32" t="s">
        <v>145</v>
      </c>
      <c r="B205" t="s">
        <v>225</v>
      </c>
      <c r="C205" s="32">
        <v>176.2</v>
      </c>
      <c r="D205" s="32">
        <v>189.9</v>
      </c>
    </row>
    <row r="206" spans="1:4" x14ac:dyDescent="0.25">
      <c r="A206" s="32" t="s">
        <v>131</v>
      </c>
      <c r="B206" t="s">
        <v>225</v>
      </c>
      <c r="C206" s="32">
        <v>190.1</v>
      </c>
      <c r="D206" s="32">
        <v>190.1</v>
      </c>
    </row>
    <row r="207" spans="1:4" x14ac:dyDescent="0.25">
      <c r="A207" s="32" t="s">
        <v>124</v>
      </c>
      <c r="B207" t="s">
        <v>225</v>
      </c>
      <c r="C207" s="32">
        <v>184</v>
      </c>
      <c r="D207" s="32">
        <v>187.8</v>
      </c>
    </row>
    <row r="208" spans="1:4" x14ac:dyDescent="0.25">
      <c r="A208" s="32" t="s">
        <v>146</v>
      </c>
      <c r="B208" t="s">
        <v>225</v>
      </c>
      <c r="C208" s="32">
        <v>174.2</v>
      </c>
      <c r="D208" s="32">
        <v>188.1</v>
      </c>
    </row>
    <row r="209" spans="1:4" x14ac:dyDescent="0.25">
      <c r="A209" s="32" t="s">
        <v>114</v>
      </c>
      <c r="B209" t="s">
        <v>225</v>
      </c>
      <c r="C209" s="32">
        <v>176.5</v>
      </c>
      <c r="D209" s="32">
        <v>196.1</v>
      </c>
    </row>
    <row r="210" spans="1:4" x14ac:dyDescent="0.25">
      <c r="A210" s="32" t="s">
        <v>132</v>
      </c>
      <c r="B210" t="s">
        <v>225</v>
      </c>
      <c r="C210" s="32">
        <v>168.6</v>
      </c>
      <c r="D210" s="32">
        <v>174.3</v>
      </c>
    </row>
    <row r="211" spans="1:4" x14ac:dyDescent="0.25">
      <c r="A211" s="32" t="s">
        <v>147</v>
      </c>
      <c r="B211" t="s">
        <v>225</v>
      </c>
      <c r="C211" s="32">
        <v>174.3</v>
      </c>
      <c r="D211" s="32">
        <v>182.1</v>
      </c>
    </row>
    <row r="212" spans="1:4" x14ac:dyDescent="0.25">
      <c r="A212" s="32" t="s">
        <v>109</v>
      </c>
      <c r="B212" t="s">
        <v>225</v>
      </c>
      <c r="C212" s="32">
        <v>178.3</v>
      </c>
      <c r="D212" s="32">
        <v>190.1</v>
      </c>
    </row>
    <row r="213" spans="1:4" x14ac:dyDescent="0.25">
      <c r="A213" s="32" t="s">
        <v>121</v>
      </c>
      <c r="B213" t="s">
        <v>225</v>
      </c>
      <c r="C213" s="32">
        <v>189.8</v>
      </c>
      <c r="D213" s="32">
        <v>189.8</v>
      </c>
    </row>
    <row r="214" spans="1:4" x14ac:dyDescent="0.25">
      <c r="A214" s="32" t="s">
        <v>110</v>
      </c>
      <c r="B214" t="s">
        <v>225</v>
      </c>
      <c r="C214" s="32">
        <v>174.5</v>
      </c>
      <c r="D214" s="32">
        <v>178.4</v>
      </c>
    </row>
    <row r="215" spans="1:4" x14ac:dyDescent="0.25">
      <c r="A215" s="32" t="s">
        <v>148</v>
      </c>
      <c r="B215" t="s">
        <v>225</v>
      </c>
      <c r="C215" s="32">
        <v>184.1</v>
      </c>
      <c r="D215" s="32">
        <v>195.9</v>
      </c>
    </row>
    <row r="216" spans="1:4" x14ac:dyDescent="0.25">
      <c r="A216" s="32" t="s">
        <v>134</v>
      </c>
      <c r="B216" t="s">
        <v>225</v>
      </c>
      <c r="C216" s="32">
        <v>182.4</v>
      </c>
      <c r="D216" s="32">
        <v>188.2</v>
      </c>
    </row>
    <row r="217" spans="1:4" x14ac:dyDescent="0.25">
      <c r="A217" s="32" t="s">
        <v>115</v>
      </c>
      <c r="B217" t="s">
        <v>225</v>
      </c>
      <c r="C217" s="32">
        <v>172.8</v>
      </c>
      <c r="D217" s="32">
        <v>211.7</v>
      </c>
    </row>
    <row r="218" spans="1:4" x14ac:dyDescent="0.25">
      <c r="A218" s="32" t="s">
        <v>135</v>
      </c>
      <c r="B218" t="s">
        <v>225</v>
      </c>
      <c r="C218" s="32">
        <v>174.4</v>
      </c>
      <c r="D218" s="32">
        <v>182.2</v>
      </c>
    </row>
    <row r="219" spans="1:4" x14ac:dyDescent="0.25">
      <c r="A219" s="32" t="s">
        <v>136</v>
      </c>
      <c r="B219" t="s">
        <v>225</v>
      </c>
      <c r="C219" s="32">
        <v>176.4</v>
      </c>
      <c r="D219" s="32">
        <v>182.3</v>
      </c>
    </row>
    <row r="220" spans="1:4" x14ac:dyDescent="0.25">
      <c r="A220" s="32" t="s">
        <v>137</v>
      </c>
      <c r="B220" t="s">
        <v>225</v>
      </c>
      <c r="C220" s="32">
        <v>176.4</v>
      </c>
      <c r="D220" s="32">
        <v>192.1</v>
      </c>
    </row>
    <row r="221" spans="1:4" x14ac:dyDescent="0.25">
      <c r="A221" s="32" t="s">
        <v>138</v>
      </c>
      <c r="B221" t="s">
        <v>225</v>
      </c>
      <c r="C221" s="32">
        <v>174.5</v>
      </c>
      <c r="D221" s="32">
        <v>182.3</v>
      </c>
    </row>
    <row r="222" spans="1:4" x14ac:dyDescent="0.25">
      <c r="A222" s="32" t="s">
        <v>139</v>
      </c>
      <c r="B222" t="s">
        <v>225</v>
      </c>
      <c r="C222" s="32">
        <v>174.2</v>
      </c>
      <c r="D222" s="32">
        <v>184</v>
      </c>
    </row>
    <row r="223" spans="1:4" x14ac:dyDescent="0.25">
      <c r="A223" s="32" t="s">
        <v>140</v>
      </c>
      <c r="B223" t="s">
        <v>225</v>
      </c>
      <c r="C223" s="32">
        <v>176.2</v>
      </c>
      <c r="D223" s="32">
        <v>178.2</v>
      </c>
    </row>
    <row r="224" spans="1:4" x14ac:dyDescent="0.25">
      <c r="A224" s="32" t="s">
        <v>116</v>
      </c>
      <c r="B224" t="s">
        <v>225</v>
      </c>
      <c r="C224" s="32">
        <v>176.5</v>
      </c>
      <c r="D224" s="32">
        <v>178.6</v>
      </c>
    </row>
    <row r="225" spans="1:4" x14ac:dyDescent="0.25">
      <c r="A225" s="32" t="s">
        <v>125</v>
      </c>
      <c r="B225" t="s">
        <v>225</v>
      </c>
      <c r="C225" s="32">
        <v>173.9</v>
      </c>
      <c r="D225" s="32">
        <v>189.6</v>
      </c>
    </row>
    <row r="226" spans="1:4" x14ac:dyDescent="0.25">
      <c r="A226" s="32" t="s">
        <v>111</v>
      </c>
      <c r="B226" t="s">
        <v>225</v>
      </c>
      <c r="C226" s="32">
        <v>176.4</v>
      </c>
      <c r="D226" s="32">
        <v>178.3</v>
      </c>
    </row>
    <row r="227" spans="1:4" x14ac:dyDescent="0.25">
      <c r="A227" s="32" t="s">
        <v>122</v>
      </c>
      <c r="B227" t="s">
        <v>225</v>
      </c>
      <c r="C227" s="32">
        <v>174</v>
      </c>
      <c r="D227" s="32">
        <v>178</v>
      </c>
    </row>
    <row r="228" spans="1:4" x14ac:dyDescent="0.25">
      <c r="A228" s="32" t="s">
        <v>112</v>
      </c>
      <c r="B228" t="s">
        <v>225</v>
      </c>
      <c r="C228" s="32">
        <v>174.5</v>
      </c>
      <c r="D228" s="32">
        <v>178.4</v>
      </c>
    </row>
    <row r="229" spans="1:4" x14ac:dyDescent="0.25">
      <c r="A229" s="32" t="s">
        <v>127</v>
      </c>
      <c r="B229" t="s">
        <v>225</v>
      </c>
      <c r="C229" s="32">
        <v>174.4</v>
      </c>
      <c r="D229" s="32">
        <v>176.4</v>
      </c>
    </row>
    <row r="230" spans="1:4" x14ac:dyDescent="0.25">
      <c r="A230" s="32" t="s">
        <v>128</v>
      </c>
      <c r="B230" t="s">
        <v>225</v>
      </c>
      <c r="C230" s="32">
        <v>176.4</v>
      </c>
      <c r="D230" s="32">
        <v>176.4</v>
      </c>
    </row>
    <row r="231" spans="1:4" x14ac:dyDescent="0.25">
      <c r="A231" s="32" t="s">
        <v>208</v>
      </c>
      <c r="B231" t="s">
        <v>225</v>
      </c>
      <c r="C231" s="32">
        <v>174</v>
      </c>
      <c r="D231" s="32">
        <v>176.1</v>
      </c>
    </row>
    <row r="232" spans="1:4" x14ac:dyDescent="0.25">
      <c r="A232" s="32" t="s">
        <v>209</v>
      </c>
      <c r="B232" t="s">
        <v>225</v>
      </c>
      <c r="C232" s="32">
        <v>176.2</v>
      </c>
      <c r="D232" s="32">
        <v>189.9</v>
      </c>
    </row>
    <row r="233" spans="1:4" x14ac:dyDescent="0.25">
      <c r="A233" s="32" t="s">
        <v>210</v>
      </c>
      <c r="B233" t="s">
        <v>225</v>
      </c>
      <c r="C233" s="32">
        <v>174.1</v>
      </c>
      <c r="D233" s="32">
        <v>188</v>
      </c>
    </row>
    <row r="234" spans="1:4" x14ac:dyDescent="0.25">
      <c r="A234" s="32" t="s">
        <v>211</v>
      </c>
      <c r="B234" t="s">
        <v>225</v>
      </c>
      <c r="C234" s="32">
        <v>176.1</v>
      </c>
      <c r="D234" s="32">
        <v>179.8</v>
      </c>
    </row>
    <row r="235" spans="1:4" x14ac:dyDescent="0.25">
      <c r="A235" s="32" t="s">
        <v>212</v>
      </c>
      <c r="B235" t="s">
        <v>225</v>
      </c>
      <c r="C235" s="32">
        <v>174.1</v>
      </c>
      <c r="D235" s="32">
        <v>178</v>
      </c>
    </row>
    <row r="236" spans="1:4" x14ac:dyDescent="0.25">
      <c r="A236" s="32" t="s">
        <v>213</v>
      </c>
      <c r="B236" t="s">
        <v>225</v>
      </c>
      <c r="C236" s="32">
        <v>176.5</v>
      </c>
      <c r="D236" s="32">
        <v>190.1</v>
      </c>
    </row>
    <row r="237" spans="1:4" x14ac:dyDescent="0.25">
      <c r="A237" s="32" t="s">
        <v>214</v>
      </c>
      <c r="B237" t="s">
        <v>225</v>
      </c>
      <c r="C237" s="32">
        <v>174.4</v>
      </c>
      <c r="D237" s="32">
        <v>213.4</v>
      </c>
    </row>
    <row r="238" spans="1:4" x14ac:dyDescent="0.25">
      <c r="A238" s="32" t="s">
        <v>215</v>
      </c>
      <c r="B238" t="s">
        <v>225</v>
      </c>
      <c r="C238" s="32">
        <v>176.1</v>
      </c>
      <c r="D238" s="32">
        <v>188</v>
      </c>
    </row>
    <row r="239" spans="1:4" x14ac:dyDescent="0.25">
      <c r="A239" s="32" t="s">
        <v>216</v>
      </c>
      <c r="B239" t="s">
        <v>225</v>
      </c>
      <c r="C239" s="32">
        <v>172.4</v>
      </c>
      <c r="D239" s="32">
        <v>178.1</v>
      </c>
    </row>
    <row r="240" spans="1:4" x14ac:dyDescent="0.25">
      <c r="A240" s="32" t="s">
        <v>217</v>
      </c>
      <c r="B240" t="s">
        <v>225</v>
      </c>
      <c r="C240" s="32">
        <v>174.2</v>
      </c>
      <c r="D240" s="32">
        <v>176.2</v>
      </c>
    </row>
    <row r="241" spans="1:4" x14ac:dyDescent="0.25">
      <c r="A241" s="32" t="s">
        <v>218</v>
      </c>
      <c r="B241" t="s">
        <v>225</v>
      </c>
      <c r="C241" s="32">
        <v>176.1</v>
      </c>
      <c r="D241" s="32">
        <v>180</v>
      </c>
    </row>
    <row r="242" spans="1:4" x14ac:dyDescent="0.25">
      <c r="A242" s="32" t="s">
        <v>219</v>
      </c>
      <c r="B242" t="s">
        <v>225</v>
      </c>
      <c r="C242" s="32">
        <v>189.8</v>
      </c>
      <c r="D242" s="32">
        <v>191.9</v>
      </c>
    </row>
    <row r="243" spans="1:4" x14ac:dyDescent="0.25">
      <c r="A243" s="32" t="s">
        <v>220</v>
      </c>
      <c r="B243" t="s">
        <v>225</v>
      </c>
      <c r="C243" s="32">
        <v>174</v>
      </c>
      <c r="D243" s="32">
        <v>187.9</v>
      </c>
    </row>
    <row r="244" spans="1:4" x14ac:dyDescent="0.25">
      <c r="A244" s="32" t="s">
        <v>221</v>
      </c>
      <c r="B244" t="s">
        <v>225</v>
      </c>
      <c r="C244" s="32">
        <v>172</v>
      </c>
      <c r="D244" s="32">
        <v>178</v>
      </c>
    </row>
    <row r="245" spans="1:4" x14ac:dyDescent="0.25">
      <c r="A245" s="32" t="s">
        <v>222</v>
      </c>
      <c r="B245" t="s">
        <v>225</v>
      </c>
      <c r="C245" s="32">
        <v>176</v>
      </c>
      <c r="D245" s="32">
        <v>176</v>
      </c>
    </row>
    <row r="246" spans="1:4" x14ac:dyDescent="0.25">
      <c r="A246" s="32" t="s">
        <v>123</v>
      </c>
      <c r="B246" t="s">
        <v>225</v>
      </c>
      <c r="C246" s="32">
        <v>174</v>
      </c>
      <c r="D246" s="32">
        <v>176</v>
      </c>
    </row>
    <row r="247" spans="1:4" x14ac:dyDescent="0.25">
      <c r="A247" s="32" t="s">
        <v>223</v>
      </c>
      <c r="B247" t="s">
        <v>225</v>
      </c>
      <c r="C247" s="32">
        <v>174.4</v>
      </c>
      <c r="D247" s="32">
        <v>184.3</v>
      </c>
    </row>
    <row r="248" spans="1:4" x14ac:dyDescent="0.25">
      <c r="A248" s="32" t="s">
        <v>183</v>
      </c>
      <c r="B248" t="s">
        <v>225</v>
      </c>
      <c r="C248" s="32">
        <v>176.5</v>
      </c>
      <c r="D248" s="32">
        <v>178.3</v>
      </c>
    </row>
    <row r="249" spans="1:4" x14ac:dyDescent="0.25">
      <c r="A249" s="32" t="s">
        <v>184</v>
      </c>
      <c r="B249" t="s">
        <v>225</v>
      </c>
      <c r="C249" s="32">
        <v>188.2</v>
      </c>
      <c r="D249" s="32">
        <v>190.2</v>
      </c>
    </row>
    <row r="250" spans="1:4" x14ac:dyDescent="0.25">
      <c r="A250" s="32" t="s">
        <v>185</v>
      </c>
      <c r="B250" t="s">
        <v>225</v>
      </c>
      <c r="C250" s="32">
        <v>176.3</v>
      </c>
      <c r="D250" s="32">
        <v>178.2</v>
      </c>
    </row>
    <row r="251" spans="1:4" x14ac:dyDescent="0.25">
      <c r="A251" s="32" t="s">
        <v>186</v>
      </c>
      <c r="B251" t="s">
        <v>225</v>
      </c>
      <c r="C251" s="32">
        <v>174.4</v>
      </c>
      <c r="D251" s="32">
        <v>178.4</v>
      </c>
    </row>
    <row r="252" spans="1:4" x14ac:dyDescent="0.25">
      <c r="A252" s="32" t="s">
        <v>205</v>
      </c>
      <c r="B252" t="s">
        <v>225</v>
      </c>
      <c r="C252" s="32">
        <v>176.5</v>
      </c>
      <c r="D252" s="32">
        <v>176.5</v>
      </c>
    </row>
    <row r="253" spans="1:4" x14ac:dyDescent="0.25">
      <c r="A253" s="32" t="s">
        <v>187</v>
      </c>
      <c r="B253" t="s">
        <v>225</v>
      </c>
      <c r="C253" s="32">
        <v>174.4</v>
      </c>
      <c r="D253" s="32">
        <v>176.4</v>
      </c>
    </row>
    <row r="254" spans="1:4" x14ac:dyDescent="0.25">
      <c r="A254" s="32" t="s">
        <v>149</v>
      </c>
      <c r="B254" t="s">
        <v>225</v>
      </c>
      <c r="C254" s="32">
        <v>177.8</v>
      </c>
      <c r="D254" s="32">
        <v>191.5</v>
      </c>
    </row>
    <row r="255" spans="1:4" x14ac:dyDescent="0.25">
      <c r="A255" s="32" t="s">
        <v>150</v>
      </c>
      <c r="B255" t="s">
        <v>225</v>
      </c>
      <c r="C255" s="32">
        <v>173.8</v>
      </c>
      <c r="D255" s="32">
        <v>173.8</v>
      </c>
    </row>
    <row r="256" spans="1:4" x14ac:dyDescent="0.25">
      <c r="A256" s="32" t="s">
        <v>151</v>
      </c>
      <c r="B256" t="s">
        <v>225</v>
      </c>
      <c r="C256" s="32">
        <v>174.8</v>
      </c>
      <c r="D256" s="32">
        <v>176.8</v>
      </c>
    </row>
    <row r="257" spans="1:4" x14ac:dyDescent="0.25">
      <c r="A257" s="32" t="s">
        <v>152</v>
      </c>
      <c r="B257" t="s">
        <v>225</v>
      </c>
      <c r="C257" s="32">
        <v>179.7</v>
      </c>
      <c r="D257" s="32">
        <v>203.1</v>
      </c>
    </row>
    <row r="258" spans="1:4" x14ac:dyDescent="0.25">
      <c r="A258" s="32" t="s">
        <v>153</v>
      </c>
      <c r="B258" t="s">
        <v>225</v>
      </c>
      <c r="C258" s="32">
        <v>194.5</v>
      </c>
      <c r="D258" s="32">
        <v>194.5</v>
      </c>
    </row>
    <row r="259" spans="1:4" x14ac:dyDescent="0.25">
      <c r="A259" s="32" t="s">
        <v>154</v>
      </c>
      <c r="B259" t="s">
        <v>225</v>
      </c>
      <c r="C259" s="32">
        <v>174.9</v>
      </c>
      <c r="D259" s="32">
        <v>176.8</v>
      </c>
    </row>
    <row r="260" spans="1:4" x14ac:dyDescent="0.25">
      <c r="A260" s="32" t="s">
        <v>155</v>
      </c>
      <c r="B260" t="s">
        <v>225</v>
      </c>
      <c r="C260" s="32">
        <v>175.9</v>
      </c>
      <c r="D260" s="32">
        <v>183.7</v>
      </c>
    </row>
    <row r="261" spans="1:4" x14ac:dyDescent="0.25">
      <c r="A261" s="32" t="s">
        <v>156</v>
      </c>
      <c r="B261" t="s">
        <v>225</v>
      </c>
      <c r="C261" s="32">
        <v>177.7</v>
      </c>
      <c r="D261" s="32">
        <v>177.7</v>
      </c>
    </row>
    <row r="262" spans="1:4" x14ac:dyDescent="0.25">
      <c r="A262" s="32" t="s">
        <v>157</v>
      </c>
      <c r="B262" t="s">
        <v>225</v>
      </c>
      <c r="C262" s="32">
        <v>177.8</v>
      </c>
      <c r="D262" s="32">
        <v>187.6</v>
      </c>
    </row>
    <row r="263" spans="1:4" x14ac:dyDescent="0.25">
      <c r="A263" s="32" t="s">
        <v>158</v>
      </c>
      <c r="B263" t="s">
        <v>225</v>
      </c>
      <c r="C263" s="32">
        <v>173.8</v>
      </c>
      <c r="D263" s="32">
        <v>183.8</v>
      </c>
    </row>
    <row r="264" spans="1:4" x14ac:dyDescent="0.25">
      <c r="A264" s="32" t="s">
        <v>159</v>
      </c>
      <c r="B264" t="s">
        <v>225</v>
      </c>
      <c r="C264" s="32">
        <v>176.4</v>
      </c>
      <c r="D264" s="32">
        <v>188.3</v>
      </c>
    </row>
    <row r="265" spans="1:4" x14ac:dyDescent="0.25">
      <c r="A265" s="32" t="s">
        <v>160</v>
      </c>
      <c r="B265" t="s">
        <v>225</v>
      </c>
      <c r="C265" s="32">
        <v>176.9</v>
      </c>
      <c r="D265" s="32">
        <v>178.9</v>
      </c>
    </row>
    <row r="266" spans="1:4" x14ac:dyDescent="0.25">
      <c r="A266" s="32" t="s">
        <v>161</v>
      </c>
      <c r="B266" t="s">
        <v>225</v>
      </c>
      <c r="C266" s="32">
        <v>174.9</v>
      </c>
      <c r="D266" s="32">
        <v>176.9</v>
      </c>
    </row>
    <row r="267" spans="1:4" x14ac:dyDescent="0.25">
      <c r="A267" s="32" t="s">
        <v>162</v>
      </c>
      <c r="B267" t="s">
        <v>225</v>
      </c>
      <c r="C267" s="32">
        <v>178.9</v>
      </c>
      <c r="D267" s="32">
        <v>188.7</v>
      </c>
    </row>
    <row r="268" spans="1:4" x14ac:dyDescent="0.25">
      <c r="A268" s="32" t="s">
        <v>163</v>
      </c>
      <c r="B268" t="s">
        <v>225</v>
      </c>
      <c r="C268" s="32">
        <v>180.8</v>
      </c>
      <c r="D268" s="32">
        <v>188.7</v>
      </c>
    </row>
    <row r="269" spans="1:4" x14ac:dyDescent="0.25">
      <c r="A269" s="32" t="s">
        <v>188</v>
      </c>
      <c r="B269" t="s">
        <v>225</v>
      </c>
      <c r="C269" s="32">
        <v>178.4</v>
      </c>
      <c r="D269" s="32">
        <v>196.1</v>
      </c>
    </row>
    <row r="270" spans="1:4" x14ac:dyDescent="0.25">
      <c r="A270" s="32" t="s">
        <v>164</v>
      </c>
      <c r="B270" t="s">
        <v>225</v>
      </c>
      <c r="C270" s="32">
        <v>173.9</v>
      </c>
      <c r="D270" s="32">
        <v>177.8</v>
      </c>
    </row>
    <row r="271" spans="1:4" x14ac:dyDescent="0.25">
      <c r="A271" s="32" t="s">
        <v>165</v>
      </c>
      <c r="B271" t="s">
        <v>225</v>
      </c>
      <c r="C271" s="32">
        <v>187.4</v>
      </c>
      <c r="D271" s="32">
        <v>191.5</v>
      </c>
    </row>
    <row r="272" spans="1:4" x14ac:dyDescent="0.25">
      <c r="A272" s="32" t="s">
        <v>189</v>
      </c>
      <c r="B272" t="s">
        <v>225</v>
      </c>
      <c r="C272" s="32">
        <v>174.5</v>
      </c>
      <c r="D272" s="32">
        <v>176.5</v>
      </c>
    </row>
    <row r="273" spans="1:4" x14ac:dyDescent="0.25">
      <c r="A273" s="32" t="s">
        <v>190</v>
      </c>
      <c r="B273" t="s">
        <v>225</v>
      </c>
      <c r="C273" s="32">
        <v>192</v>
      </c>
      <c r="D273" s="32">
        <v>205.6</v>
      </c>
    </row>
    <row r="274" spans="1:4" x14ac:dyDescent="0.25">
      <c r="A274" s="32" t="s">
        <v>166</v>
      </c>
      <c r="B274" t="s">
        <v>225</v>
      </c>
      <c r="C274" s="32">
        <v>193.4</v>
      </c>
      <c r="D274" s="32">
        <v>197.4</v>
      </c>
    </row>
    <row r="275" spans="1:4" x14ac:dyDescent="0.25">
      <c r="A275" s="32" t="s">
        <v>204</v>
      </c>
      <c r="B275" t="s">
        <v>225</v>
      </c>
      <c r="C275" s="32">
        <v>174.5</v>
      </c>
      <c r="D275" s="32">
        <v>176.4</v>
      </c>
    </row>
    <row r="276" spans="1:4" x14ac:dyDescent="0.25">
      <c r="A276" s="32" t="s">
        <v>167</v>
      </c>
      <c r="B276" t="s">
        <v>225</v>
      </c>
      <c r="C276" s="32">
        <v>175.8</v>
      </c>
      <c r="D276" s="32">
        <v>191.5</v>
      </c>
    </row>
    <row r="277" spans="1:4" x14ac:dyDescent="0.25">
      <c r="A277" s="32" t="s">
        <v>168</v>
      </c>
      <c r="B277" t="s">
        <v>225</v>
      </c>
      <c r="C277" s="32">
        <v>176</v>
      </c>
      <c r="D277" s="32">
        <v>176</v>
      </c>
    </row>
    <row r="278" spans="1:4" x14ac:dyDescent="0.25">
      <c r="A278" s="32" t="s">
        <v>169</v>
      </c>
      <c r="B278" t="s">
        <v>225</v>
      </c>
      <c r="C278" s="32">
        <v>177.8</v>
      </c>
      <c r="D278" s="32">
        <v>177.8</v>
      </c>
    </row>
    <row r="279" spans="1:4" x14ac:dyDescent="0.25">
      <c r="A279" s="32" t="s">
        <v>191</v>
      </c>
      <c r="B279" t="s">
        <v>225</v>
      </c>
      <c r="C279" s="32">
        <v>176.4</v>
      </c>
      <c r="D279" s="32">
        <v>194</v>
      </c>
    </row>
    <row r="280" spans="1:4" x14ac:dyDescent="0.25">
      <c r="A280" s="32" t="s">
        <v>192</v>
      </c>
      <c r="B280" t="s">
        <v>225</v>
      </c>
      <c r="C280" s="32">
        <v>178.4</v>
      </c>
      <c r="D280" s="32">
        <v>190.2</v>
      </c>
    </row>
    <row r="281" spans="1:4" x14ac:dyDescent="0.25">
      <c r="A281" s="32" t="s">
        <v>170</v>
      </c>
      <c r="B281" t="s">
        <v>225</v>
      </c>
      <c r="C281" s="32">
        <v>173.8</v>
      </c>
      <c r="D281" s="32">
        <v>189.6</v>
      </c>
    </row>
    <row r="282" spans="1:4" x14ac:dyDescent="0.25">
      <c r="A282" s="32" t="s">
        <v>171</v>
      </c>
      <c r="B282" t="s">
        <v>225</v>
      </c>
      <c r="C282" s="32">
        <v>174.9</v>
      </c>
      <c r="D282" s="32">
        <v>188.7</v>
      </c>
    </row>
    <row r="283" spans="1:4" x14ac:dyDescent="0.25">
      <c r="A283" s="32" t="s">
        <v>193</v>
      </c>
      <c r="B283" t="s">
        <v>225</v>
      </c>
      <c r="C283" s="32">
        <v>176.4</v>
      </c>
      <c r="D283" s="32">
        <v>178.3</v>
      </c>
    </row>
    <row r="284" spans="1:4" x14ac:dyDescent="0.25">
      <c r="A284" s="32" t="s">
        <v>194</v>
      </c>
      <c r="B284" t="s">
        <v>225</v>
      </c>
      <c r="C284" s="32">
        <v>186.3</v>
      </c>
      <c r="D284" s="32">
        <v>188.2</v>
      </c>
    </row>
    <row r="285" spans="1:4" x14ac:dyDescent="0.25">
      <c r="A285" s="32" t="s">
        <v>195</v>
      </c>
      <c r="B285" t="s">
        <v>225</v>
      </c>
      <c r="C285" s="32">
        <v>174.4</v>
      </c>
      <c r="D285" s="32">
        <v>178.4</v>
      </c>
    </row>
    <row r="286" spans="1:4" x14ac:dyDescent="0.25">
      <c r="A286" s="32" t="s">
        <v>172</v>
      </c>
      <c r="B286" t="s">
        <v>225</v>
      </c>
      <c r="C286" s="32">
        <v>175.8</v>
      </c>
      <c r="D286" s="32">
        <v>177.8</v>
      </c>
    </row>
    <row r="287" spans="1:4" x14ac:dyDescent="0.25">
      <c r="A287" s="32" t="s">
        <v>173</v>
      </c>
      <c r="B287" t="s">
        <v>225</v>
      </c>
      <c r="C287" s="32">
        <v>173.9</v>
      </c>
      <c r="D287" s="32">
        <v>173.9</v>
      </c>
    </row>
    <row r="288" spans="1:4" x14ac:dyDescent="0.25">
      <c r="A288" s="32" t="s">
        <v>174</v>
      </c>
      <c r="B288" t="s">
        <v>225</v>
      </c>
      <c r="C288" s="32">
        <v>178.7</v>
      </c>
      <c r="D288" s="32">
        <v>180.7</v>
      </c>
    </row>
    <row r="289" spans="1:4" x14ac:dyDescent="0.25">
      <c r="A289" s="32" t="s">
        <v>175</v>
      </c>
      <c r="B289" t="s">
        <v>225</v>
      </c>
      <c r="C289" s="32">
        <v>173.8</v>
      </c>
      <c r="D289" s="32">
        <v>175.8</v>
      </c>
    </row>
    <row r="290" spans="1:4" x14ac:dyDescent="0.25">
      <c r="A290" s="32" t="s">
        <v>176</v>
      </c>
      <c r="B290" t="s">
        <v>225</v>
      </c>
      <c r="C290" s="32">
        <v>173.8</v>
      </c>
      <c r="D290" s="32">
        <v>177.7</v>
      </c>
    </row>
    <row r="291" spans="1:4" x14ac:dyDescent="0.25">
      <c r="A291" s="32" t="s">
        <v>177</v>
      </c>
      <c r="B291" t="s">
        <v>225</v>
      </c>
      <c r="C291" s="32">
        <v>174.6</v>
      </c>
      <c r="D291" s="32">
        <v>180.5</v>
      </c>
    </row>
    <row r="292" spans="1:4" x14ac:dyDescent="0.25">
      <c r="A292" s="32" t="s">
        <v>178</v>
      </c>
      <c r="B292" t="s">
        <v>225</v>
      </c>
      <c r="C292" s="32">
        <v>175.8</v>
      </c>
      <c r="D292" s="32">
        <v>189.5</v>
      </c>
    </row>
    <row r="293" spans="1:4" x14ac:dyDescent="0.25">
      <c r="A293" s="32" t="s">
        <v>196</v>
      </c>
      <c r="B293" t="s">
        <v>225</v>
      </c>
      <c r="C293" s="32">
        <v>174.4</v>
      </c>
      <c r="D293" s="32">
        <v>199.9</v>
      </c>
    </row>
    <row r="294" spans="1:4" x14ac:dyDescent="0.25">
      <c r="A294" s="32" t="s">
        <v>197</v>
      </c>
      <c r="B294" t="s">
        <v>225</v>
      </c>
      <c r="C294" s="32">
        <v>178.3</v>
      </c>
      <c r="D294" s="32">
        <v>178.3</v>
      </c>
    </row>
    <row r="295" spans="1:4" x14ac:dyDescent="0.25">
      <c r="A295" s="32" t="s">
        <v>198</v>
      </c>
      <c r="B295" t="s">
        <v>225</v>
      </c>
      <c r="C295" s="32">
        <v>184.5</v>
      </c>
      <c r="D295" s="32">
        <v>190.2</v>
      </c>
    </row>
    <row r="296" spans="1:4" x14ac:dyDescent="0.25">
      <c r="A296" s="32" t="s">
        <v>179</v>
      </c>
      <c r="B296" t="s">
        <v>225</v>
      </c>
      <c r="C296" s="32">
        <v>177</v>
      </c>
      <c r="D296" s="32">
        <v>188.8</v>
      </c>
    </row>
    <row r="297" spans="1:4" x14ac:dyDescent="0.25">
      <c r="A297" s="32" t="s">
        <v>180</v>
      </c>
      <c r="B297" t="s">
        <v>225</v>
      </c>
      <c r="C297" s="32">
        <v>175.8</v>
      </c>
      <c r="D297" s="32">
        <v>181.7</v>
      </c>
    </row>
    <row r="298" spans="1:4" x14ac:dyDescent="0.25">
      <c r="A298" s="32" t="s">
        <v>181</v>
      </c>
      <c r="B298" t="s">
        <v>225</v>
      </c>
      <c r="C298" s="32">
        <v>174.9</v>
      </c>
      <c r="D298" s="32">
        <v>177.1</v>
      </c>
    </row>
    <row r="299" spans="1:4" x14ac:dyDescent="0.25">
      <c r="A299" s="32" t="s">
        <v>199</v>
      </c>
      <c r="B299" t="s">
        <v>225</v>
      </c>
      <c r="C299" s="32">
        <v>176.4</v>
      </c>
      <c r="D299" s="32">
        <v>182.3</v>
      </c>
    </row>
    <row r="300" spans="1:4" x14ac:dyDescent="0.25">
      <c r="A300" s="32" t="s">
        <v>200</v>
      </c>
      <c r="B300" t="s">
        <v>225</v>
      </c>
      <c r="C300" s="32">
        <v>174.5</v>
      </c>
      <c r="D300" s="32">
        <v>176.4</v>
      </c>
    </row>
    <row r="301" spans="1:4" x14ac:dyDescent="0.25">
      <c r="A301" s="32" t="s">
        <v>201</v>
      </c>
      <c r="B301" t="s">
        <v>225</v>
      </c>
      <c r="C301" s="32">
        <v>174.4</v>
      </c>
      <c r="D301" s="32">
        <v>178.4</v>
      </c>
    </row>
    <row r="302" spans="1:4" x14ac:dyDescent="0.25">
      <c r="A302" s="32" t="s">
        <v>202</v>
      </c>
      <c r="B302" t="s">
        <v>225</v>
      </c>
      <c r="C302" s="32">
        <v>176.5</v>
      </c>
      <c r="D302" s="32">
        <v>188.3</v>
      </c>
    </row>
    <row r="303" spans="1:4" x14ac:dyDescent="0.25">
      <c r="A303" s="32" t="s">
        <v>203</v>
      </c>
      <c r="B303" t="s">
        <v>225</v>
      </c>
      <c r="C303" s="32">
        <v>178.4</v>
      </c>
      <c r="D303" s="32">
        <v>188.3</v>
      </c>
    </row>
    <row r="304" spans="1:4" x14ac:dyDescent="0.25">
      <c r="A304" s="32" t="s">
        <v>206</v>
      </c>
      <c r="B304" t="s">
        <v>225</v>
      </c>
      <c r="C304" s="32">
        <v>178.3</v>
      </c>
      <c r="D304" s="32">
        <v>188.2</v>
      </c>
    </row>
    <row r="305" spans="1:4" x14ac:dyDescent="0.25">
      <c r="A305" s="32" t="s">
        <v>182</v>
      </c>
      <c r="B305" t="s">
        <v>225</v>
      </c>
      <c r="C305" s="32">
        <v>176</v>
      </c>
      <c r="D305" s="32">
        <v>190.5</v>
      </c>
    </row>
    <row r="306" spans="1:4" x14ac:dyDescent="0.25">
      <c r="A306" s="32" t="s">
        <v>70</v>
      </c>
      <c r="B306" t="s">
        <v>225</v>
      </c>
      <c r="C306" s="32">
        <v>177.7</v>
      </c>
      <c r="D306" s="32">
        <v>183.9</v>
      </c>
    </row>
    <row r="307" spans="1:4" x14ac:dyDescent="0.25">
      <c r="A307" s="32" t="s">
        <v>63</v>
      </c>
      <c r="B307" t="s">
        <v>225</v>
      </c>
      <c r="C307" s="32">
        <v>175.9</v>
      </c>
      <c r="D307" s="32">
        <v>192.8</v>
      </c>
    </row>
    <row r="308" spans="1:4" x14ac:dyDescent="0.25">
      <c r="A308" s="32" t="s">
        <v>64</v>
      </c>
      <c r="B308" t="s">
        <v>225</v>
      </c>
      <c r="C308" s="32">
        <v>194.7</v>
      </c>
      <c r="D308" s="32">
        <v>198.8</v>
      </c>
    </row>
    <row r="309" spans="1:4" x14ac:dyDescent="0.25">
      <c r="A309" s="32" t="s">
        <v>71</v>
      </c>
      <c r="B309" t="s">
        <v>225</v>
      </c>
      <c r="C309" s="32">
        <v>171.8</v>
      </c>
      <c r="D309" s="32">
        <v>175.8</v>
      </c>
    </row>
    <row r="310" spans="1:4" x14ac:dyDescent="0.25">
      <c r="A310" s="32" t="s">
        <v>72</v>
      </c>
      <c r="B310" t="s">
        <v>225</v>
      </c>
      <c r="C310" s="32">
        <v>175.9</v>
      </c>
      <c r="D310" s="32">
        <v>192.6</v>
      </c>
    </row>
    <row r="311" spans="1:4" x14ac:dyDescent="0.25">
      <c r="A311" s="32" t="s">
        <v>65</v>
      </c>
      <c r="B311" t="s">
        <v>225</v>
      </c>
      <c r="C311" s="32">
        <v>180.1</v>
      </c>
      <c r="D311" s="32">
        <v>190.5</v>
      </c>
    </row>
    <row r="312" spans="1:4" x14ac:dyDescent="0.25">
      <c r="A312" s="32" t="s">
        <v>66</v>
      </c>
      <c r="B312" t="s">
        <v>225</v>
      </c>
      <c r="C312" s="32">
        <v>175.7</v>
      </c>
      <c r="D312" s="32">
        <v>186.2</v>
      </c>
    </row>
    <row r="313" spans="1:4" x14ac:dyDescent="0.25">
      <c r="A313" s="32" t="s">
        <v>73</v>
      </c>
      <c r="B313" t="s">
        <v>225</v>
      </c>
      <c r="C313" s="32">
        <v>173.7</v>
      </c>
      <c r="D313" s="32">
        <v>192.4</v>
      </c>
    </row>
    <row r="314" spans="1:4" x14ac:dyDescent="0.25">
      <c r="A314" s="32" t="s">
        <v>67</v>
      </c>
      <c r="B314" t="s">
        <v>225</v>
      </c>
      <c r="C314" s="32">
        <v>177.8</v>
      </c>
      <c r="D314" s="32">
        <v>184.2</v>
      </c>
    </row>
    <row r="315" spans="1:4" x14ac:dyDescent="0.25">
      <c r="A315" s="32" t="s">
        <v>74</v>
      </c>
      <c r="B315" t="s">
        <v>225</v>
      </c>
      <c r="C315" s="32">
        <v>177.8</v>
      </c>
      <c r="D315" s="32">
        <v>188.3</v>
      </c>
    </row>
    <row r="316" spans="1:4" x14ac:dyDescent="0.25">
      <c r="A316" s="32" t="s">
        <v>75</v>
      </c>
      <c r="B316" t="s">
        <v>225</v>
      </c>
      <c r="C316" s="32">
        <v>192.5</v>
      </c>
      <c r="D316" s="32">
        <v>192.5</v>
      </c>
    </row>
    <row r="317" spans="1:4" x14ac:dyDescent="0.25">
      <c r="A317" s="32" t="s">
        <v>76</v>
      </c>
      <c r="B317" t="s">
        <v>225</v>
      </c>
      <c r="C317" s="32">
        <v>173.8</v>
      </c>
      <c r="D317" s="32">
        <v>177.8</v>
      </c>
    </row>
    <row r="318" spans="1:4" x14ac:dyDescent="0.25">
      <c r="A318" s="32" t="s">
        <v>31</v>
      </c>
      <c r="B318" t="s">
        <v>225</v>
      </c>
      <c r="C318" s="32">
        <v>173.8</v>
      </c>
      <c r="D318" s="32">
        <v>177.9</v>
      </c>
    </row>
    <row r="319" spans="1:4" x14ac:dyDescent="0.25">
      <c r="A319" s="32" t="s">
        <v>32</v>
      </c>
      <c r="B319" t="s">
        <v>225</v>
      </c>
      <c r="C319" s="32">
        <v>173.8</v>
      </c>
      <c r="D319" s="32">
        <v>192.5</v>
      </c>
    </row>
    <row r="320" spans="1:4" x14ac:dyDescent="0.25">
      <c r="A320" s="32" t="s">
        <v>33</v>
      </c>
      <c r="B320" t="s">
        <v>225</v>
      </c>
      <c r="C320" s="32">
        <v>167.4</v>
      </c>
      <c r="D320" s="32">
        <v>175.9</v>
      </c>
    </row>
    <row r="321" spans="1:4" x14ac:dyDescent="0.25">
      <c r="A321" s="32" t="s">
        <v>34</v>
      </c>
      <c r="B321" t="s">
        <v>225</v>
      </c>
      <c r="C321" s="32">
        <v>173.8</v>
      </c>
      <c r="D321" s="32">
        <v>173.8</v>
      </c>
    </row>
    <row r="322" spans="1:4" x14ac:dyDescent="0.25">
      <c r="A322" s="32" t="s">
        <v>35</v>
      </c>
      <c r="B322" t="s">
        <v>225</v>
      </c>
      <c r="C322" s="32">
        <v>177.9</v>
      </c>
      <c r="D322" s="32">
        <v>182</v>
      </c>
    </row>
    <row r="323" spans="1:4" x14ac:dyDescent="0.25">
      <c r="A323" s="32" t="s">
        <v>36</v>
      </c>
      <c r="B323" t="s">
        <v>225</v>
      </c>
      <c r="C323" s="32">
        <v>171.9</v>
      </c>
      <c r="D323" s="32">
        <v>175.9</v>
      </c>
    </row>
    <row r="324" spans="1:4" x14ac:dyDescent="0.25">
      <c r="A324" s="32" t="s">
        <v>37</v>
      </c>
      <c r="B324" t="s">
        <v>225</v>
      </c>
      <c r="C324" s="32">
        <v>171.7</v>
      </c>
      <c r="D324" s="32">
        <v>180</v>
      </c>
    </row>
    <row r="325" spans="1:4" x14ac:dyDescent="0.25">
      <c r="A325" s="32" t="s">
        <v>38</v>
      </c>
      <c r="B325" t="s">
        <v>225</v>
      </c>
      <c r="C325" s="32">
        <v>192.4</v>
      </c>
      <c r="D325" s="32">
        <v>200.8</v>
      </c>
    </row>
    <row r="326" spans="1:4" x14ac:dyDescent="0.25">
      <c r="A326" s="32" t="s">
        <v>39</v>
      </c>
      <c r="B326" t="s">
        <v>225</v>
      </c>
      <c r="C326" s="32">
        <v>177.9</v>
      </c>
      <c r="D326" s="32">
        <v>196.7</v>
      </c>
    </row>
    <row r="327" spans="1:4" x14ac:dyDescent="0.25">
      <c r="A327" s="32" t="s">
        <v>40</v>
      </c>
      <c r="B327" t="s">
        <v>225</v>
      </c>
      <c r="C327" s="32">
        <v>173.7</v>
      </c>
      <c r="D327" s="32">
        <v>198.6</v>
      </c>
    </row>
    <row r="328" spans="1:4" x14ac:dyDescent="0.25">
      <c r="A328" s="32" t="s">
        <v>41</v>
      </c>
      <c r="B328" t="s">
        <v>225</v>
      </c>
      <c r="C328" s="32">
        <v>173.7</v>
      </c>
      <c r="D328" s="32">
        <v>175.8</v>
      </c>
    </row>
    <row r="329" spans="1:4" x14ac:dyDescent="0.25">
      <c r="A329" s="32" t="s">
        <v>42</v>
      </c>
      <c r="B329" t="s">
        <v>225</v>
      </c>
      <c r="C329" s="32">
        <v>175.8</v>
      </c>
      <c r="D329" s="32">
        <v>186.4</v>
      </c>
    </row>
    <row r="330" spans="1:4" x14ac:dyDescent="0.25">
      <c r="A330" s="32" t="s">
        <v>43</v>
      </c>
      <c r="B330" t="s">
        <v>225</v>
      </c>
      <c r="C330" s="32">
        <v>175.8</v>
      </c>
      <c r="D330" s="32">
        <v>184</v>
      </c>
    </row>
    <row r="331" spans="1:4" x14ac:dyDescent="0.25">
      <c r="A331" s="32" t="s">
        <v>44</v>
      </c>
      <c r="B331" t="s">
        <v>225</v>
      </c>
      <c r="C331" s="32">
        <v>178.3</v>
      </c>
      <c r="D331" s="32">
        <v>203.7</v>
      </c>
    </row>
    <row r="332" spans="1:4" x14ac:dyDescent="0.25">
      <c r="A332" s="32" t="s">
        <v>45</v>
      </c>
      <c r="B332" t="s">
        <v>225</v>
      </c>
      <c r="C332" s="32">
        <v>167.5</v>
      </c>
      <c r="D332" s="32">
        <v>175.9</v>
      </c>
    </row>
    <row r="333" spans="1:4" x14ac:dyDescent="0.25">
      <c r="A333" s="32" t="s">
        <v>46</v>
      </c>
      <c r="B333" t="s">
        <v>225</v>
      </c>
      <c r="C333" s="32">
        <v>173.7</v>
      </c>
      <c r="D333" s="32">
        <v>177.9</v>
      </c>
    </row>
    <row r="334" spans="1:4" x14ac:dyDescent="0.25">
      <c r="A334" s="32" t="s">
        <v>47</v>
      </c>
      <c r="B334" t="s">
        <v>225</v>
      </c>
      <c r="C334" s="32">
        <v>175.9</v>
      </c>
      <c r="D334" s="32">
        <v>177.7</v>
      </c>
    </row>
    <row r="335" spans="1:4" x14ac:dyDescent="0.25">
      <c r="A335" s="32" t="s">
        <v>48</v>
      </c>
      <c r="B335" t="s">
        <v>225</v>
      </c>
      <c r="C335" s="32">
        <v>175.9</v>
      </c>
      <c r="D335" s="32">
        <v>177.9</v>
      </c>
    </row>
    <row r="336" spans="1:4" x14ac:dyDescent="0.25">
      <c r="A336" s="32" t="s">
        <v>49</v>
      </c>
      <c r="B336" t="s">
        <v>225</v>
      </c>
      <c r="C336" s="32">
        <v>178.5</v>
      </c>
      <c r="D336" s="32">
        <v>199.8</v>
      </c>
    </row>
    <row r="337" spans="1:4" x14ac:dyDescent="0.25">
      <c r="A337" s="32" t="s">
        <v>50</v>
      </c>
      <c r="B337" t="s">
        <v>225</v>
      </c>
      <c r="C337" s="32">
        <v>173.8</v>
      </c>
      <c r="D337" s="32">
        <v>175.8</v>
      </c>
    </row>
    <row r="338" spans="1:4" x14ac:dyDescent="0.25">
      <c r="A338" s="32" t="s">
        <v>51</v>
      </c>
      <c r="B338" t="s">
        <v>225</v>
      </c>
      <c r="C338" s="32">
        <v>182.2</v>
      </c>
      <c r="D338" s="32">
        <v>192.5</v>
      </c>
    </row>
    <row r="339" spans="1:4" x14ac:dyDescent="0.25">
      <c r="A339" s="32" t="s">
        <v>52</v>
      </c>
      <c r="B339" t="s">
        <v>225</v>
      </c>
      <c r="C339" s="32">
        <v>167.5</v>
      </c>
      <c r="D339" s="32">
        <v>176</v>
      </c>
    </row>
    <row r="340" spans="1:4" x14ac:dyDescent="0.25">
      <c r="A340" s="32" t="s">
        <v>53</v>
      </c>
      <c r="B340" t="s">
        <v>225</v>
      </c>
      <c r="C340" s="32">
        <v>175.9</v>
      </c>
      <c r="D340" s="32">
        <v>177.9</v>
      </c>
    </row>
    <row r="341" spans="1:4" x14ac:dyDescent="0.25">
      <c r="A341" s="32" t="s">
        <v>54</v>
      </c>
      <c r="B341" t="s">
        <v>225</v>
      </c>
      <c r="C341" s="32">
        <v>177.8</v>
      </c>
      <c r="D341" s="32">
        <v>192.5</v>
      </c>
    </row>
    <row r="342" spans="1:4" x14ac:dyDescent="0.25">
      <c r="A342" s="32" t="s">
        <v>55</v>
      </c>
      <c r="B342" t="s">
        <v>225</v>
      </c>
      <c r="C342" s="32">
        <v>178</v>
      </c>
      <c r="D342" s="32">
        <v>192.6</v>
      </c>
    </row>
    <row r="343" spans="1:4" x14ac:dyDescent="0.25">
      <c r="A343" s="32" t="s">
        <v>56</v>
      </c>
      <c r="B343" t="s">
        <v>225</v>
      </c>
      <c r="C343" s="32">
        <v>167.4</v>
      </c>
      <c r="D343" s="32">
        <v>175.9</v>
      </c>
    </row>
    <row r="344" spans="1:4" x14ac:dyDescent="0.25">
      <c r="A344" s="32" t="s">
        <v>57</v>
      </c>
      <c r="B344" t="s">
        <v>225</v>
      </c>
      <c r="C344" s="32">
        <v>175.8</v>
      </c>
      <c r="D344" s="32">
        <v>177.9</v>
      </c>
    </row>
    <row r="345" spans="1:4" x14ac:dyDescent="0.25">
      <c r="A345" s="32" t="s">
        <v>58</v>
      </c>
      <c r="B345" t="s">
        <v>225</v>
      </c>
      <c r="C345" s="32">
        <v>173.8</v>
      </c>
      <c r="D345" s="32">
        <v>175.9</v>
      </c>
    </row>
    <row r="346" spans="1:4" x14ac:dyDescent="0.25">
      <c r="A346" s="32" t="s">
        <v>59</v>
      </c>
      <c r="B346" t="s">
        <v>225</v>
      </c>
      <c r="C346" s="32">
        <v>190.5</v>
      </c>
      <c r="D346" s="32">
        <v>192.6</v>
      </c>
    </row>
    <row r="347" spans="1:4" x14ac:dyDescent="0.25">
      <c r="A347" s="32" t="s">
        <v>60</v>
      </c>
      <c r="B347" t="s">
        <v>225</v>
      </c>
      <c r="C347" s="32">
        <v>188.3</v>
      </c>
      <c r="D347" s="32">
        <v>190.5</v>
      </c>
    </row>
    <row r="348" spans="1:4" x14ac:dyDescent="0.25">
      <c r="A348" s="32" t="s">
        <v>77</v>
      </c>
      <c r="B348" t="s">
        <v>225</v>
      </c>
      <c r="C348" s="32">
        <v>173.8</v>
      </c>
      <c r="D348" s="32">
        <v>175.8</v>
      </c>
    </row>
    <row r="349" spans="1:4" x14ac:dyDescent="0.25">
      <c r="A349" s="32" t="s">
        <v>92</v>
      </c>
      <c r="B349" t="s">
        <v>225</v>
      </c>
      <c r="C349" s="32">
        <v>173.9</v>
      </c>
      <c r="D349" s="32">
        <v>173.9</v>
      </c>
    </row>
    <row r="350" spans="1:4" x14ac:dyDescent="0.25">
      <c r="A350" s="32" t="s">
        <v>78</v>
      </c>
      <c r="B350" t="s">
        <v>225</v>
      </c>
      <c r="C350" s="32">
        <v>171.7</v>
      </c>
      <c r="D350" s="32">
        <v>182</v>
      </c>
    </row>
    <row r="351" spans="1:4" x14ac:dyDescent="0.25">
      <c r="A351" s="32" t="s">
        <v>79</v>
      </c>
      <c r="B351" t="s">
        <v>225</v>
      </c>
      <c r="C351" s="32">
        <v>173.8</v>
      </c>
      <c r="D351" s="32">
        <v>175.9</v>
      </c>
    </row>
    <row r="352" spans="1:4" x14ac:dyDescent="0.25">
      <c r="A352" s="32" t="s">
        <v>80</v>
      </c>
      <c r="B352" t="s">
        <v>225</v>
      </c>
      <c r="C352" s="32">
        <v>177.9</v>
      </c>
      <c r="D352" s="32">
        <v>188.3</v>
      </c>
    </row>
    <row r="353" spans="1:4" x14ac:dyDescent="0.25">
      <c r="A353" s="32" t="s">
        <v>93</v>
      </c>
      <c r="B353" t="s">
        <v>225</v>
      </c>
      <c r="C353" s="32">
        <v>177.9</v>
      </c>
      <c r="D353" s="32">
        <v>177.9</v>
      </c>
    </row>
    <row r="354" spans="1:4" x14ac:dyDescent="0.25">
      <c r="A354" s="32" t="s">
        <v>94</v>
      </c>
      <c r="B354" t="s">
        <v>225</v>
      </c>
      <c r="C354" s="32">
        <v>175.9</v>
      </c>
      <c r="D354" s="32">
        <v>178</v>
      </c>
    </row>
    <row r="355" spans="1:4" x14ac:dyDescent="0.25">
      <c r="A355" s="32" t="s">
        <v>95</v>
      </c>
      <c r="B355" t="s">
        <v>225</v>
      </c>
      <c r="C355" s="32">
        <v>173.7</v>
      </c>
      <c r="D355" s="32">
        <v>184.2</v>
      </c>
    </row>
    <row r="356" spans="1:4" x14ac:dyDescent="0.25">
      <c r="A356" s="32" t="s">
        <v>96</v>
      </c>
      <c r="B356" t="s">
        <v>225</v>
      </c>
      <c r="C356" s="32">
        <v>177.8</v>
      </c>
      <c r="D356" s="32">
        <v>177.8</v>
      </c>
    </row>
    <row r="357" spans="1:4" x14ac:dyDescent="0.25">
      <c r="A357" s="32" t="s">
        <v>97</v>
      </c>
      <c r="B357" t="s">
        <v>225</v>
      </c>
      <c r="C357" s="32">
        <v>184.3</v>
      </c>
      <c r="D357" s="32">
        <v>194.7</v>
      </c>
    </row>
    <row r="358" spans="1:4" x14ac:dyDescent="0.25">
      <c r="A358" s="32" t="s">
        <v>98</v>
      </c>
      <c r="B358" t="s">
        <v>225</v>
      </c>
      <c r="C358" s="32">
        <v>176.4</v>
      </c>
      <c r="D358" s="32">
        <v>178.6</v>
      </c>
    </row>
    <row r="359" spans="1:4" x14ac:dyDescent="0.25">
      <c r="A359" s="32" t="s">
        <v>99</v>
      </c>
      <c r="B359" t="s">
        <v>225</v>
      </c>
      <c r="C359" s="32">
        <v>175.9</v>
      </c>
      <c r="D359" s="32">
        <v>175.9</v>
      </c>
    </row>
    <row r="360" spans="1:4" x14ac:dyDescent="0.25">
      <c r="A360" s="32" t="s">
        <v>100</v>
      </c>
      <c r="B360" t="s">
        <v>225</v>
      </c>
      <c r="C360" s="32">
        <v>171.9</v>
      </c>
      <c r="D360" s="32">
        <v>180.2</v>
      </c>
    </row>
    <row r="361" spans="1:4" x14ac:dyDescent="0.25">
      <c r="A361" s="32" t="s">
        <v>101</v>
      </c>
      <c r="B361" t="s">
        <v>225</v>
      </c>
      <c r="C361" s="32">
        <v>178.3</v>
      </c>
      <c r="D361" s="32">
        <v>190.1</v>
      </c>
    </row>
    <row r="362" spans="1:4" x14ac:dyDescent="0.25">
      <c r="A362" s="32" t="s">
        <v>102</v>
      </c>
      <c r="B362" t="s">
        <v>225</v>
      </c>
      <c r="C362" s="32">
        <v>176.4</v>
      </c>
      <c r="D362" s="32">
        <v>190.2</v>
      </c>
    </row>
    <row r="363" spans="1:4" x14ac:dyDescent="0.25">
      <c r="A363" s="32" t="s">
        <v>81</v>
      </c>
      <c r="B363" t="s">
        <v>225</v>
      </c>
      <c r="C363" s="32">
        <v>174.3</v>
      </c>
      <c r="D363" s="32">
        <v>180.2</v>
      </c>
    </row>
    <row r="364" spans="1:4" x14ac:dyDescent="0.25">
      <c r="A364" s="32" t="s">
        <v>82</v>
      </c>
      <c r="B364" t="s">
        <v>225</v>
      </c>
      <c r="C364" s="32">
        <v>173.9</v>
      </c>
      <c r="D364" s="32">
        <v>176.1</v>
      </c>
    </row>
    <row r="365" spans="1:4" x14ac:dyDescent="0.25">
      <c r="A365" s="32" t="s">
        <v>83</v>
      </c>
      <c r="B365" t="s">
        <v>225</v>
      </c>
      <c r="C365" s="32">
        <v>176</v>
      </c>
      <c r="D365" s="32">
        <v>178.2</v>
      </c>
    </row>
    <row r="366" spans="1:4" x14ac:dyDescent="0.25">
      <c r="A366" s="32" t="s">
        <v>84</v>
      </c>
      <c r="B366" t="s">
        <v>225</v>
      </c>
      <c r="C366" s="32">
        <v>176</v>
      </c>
      <c r="D366" s="32">
        <v>190.7</v>
      </c>
    </row>
    <row r="367" spans="1:4" x14ac:dyDescent="0.25">
      <c r="A367" s="32" t="s">
        <v>85</v>
      </c>
      <c r="B367" t="s">
        <v>225</v>
      </c>
      <c r="C367" s="32">
        <v>173.8</v>
      </c>
      <c r="D367" s="32">
        <v>173.8</v>
      </c>
    </row>
    <row r="368" spans="1:4" x14ac:dyDescent="0.25">
      <c r="A368" s="32" t="s">
        <v>86</v>
      </c>
      <c r="B368" t="s">
        <v>225</v>
      </c>
      <c r="C368" s="32">
        <v>175.9</v>
      </c>
      <c r="D368" s="32">
        <v>186.6</v>
      </c>
    </row>
    <row r="369" spans="1:4" x14ac:dyDescent="0.25">
      <c r="A369" s="32" t="s">
        <v>87</v>
      </c>
      <c r="B369" t="s">
        <v>225</v>
      </c>
      <c r="C369" s="32">
        <v>172.4</v>
      </c>
      <c r="D369" s="32">
        <v>176.3</v>
      </c>
    </row>
    <row r="370" spans="1:4" x14ac:dyDescent="0.25">
      <c r="A370" s="32" t="s">
        <v>88</v>
      </c>
      <c r="B370" t="s">
        <v>225</v>
      </c>
      <c r="C370" s="32">
        <v>178.2</v>
      </c>
      <c r="D370" s="32">
        <v>192.6</v>
      </c>
    </row>
    <row r="371" spans="1:4" x14ac:dyDescent="0.25">
      <c r="A371" s="32" t="s">
        <v>89</v>
      </c>
      <c r="B371" t="s">
        <v>225</v>
      </c>
      <c r="C371" s="32">
        <v>178.3</v>
      </c>
      <c r="D371" s="32">
        <v>178.3</v>
      </c>
    </row>
    <row r="372" spans="1:4" x14ac:dyDescent="0.25">
      <c r="A372" s="32" t="s">
        <v>61</v>
      </c>
      <c r="B372" t="s">
        <v>225</v>
      </c>
      <c r="C372" s="32">
        <v>177.8</v>
      </c>
      <c r="D372" s="32">
        <v>198.9</v>
      </c>
    </row>
    <row r="373" spans="1:4" x14ac:dyDescent="0.25">
      <c r="A373" s="32" t="s">
        <v>62</v>
      </c>
      <c r="B373" t="s">
        <v>225</v>
      </c>
      <c r="C373" s="32">
        <v>173.5</v>
      </c>
      <c r="D373" s="32">
        <v>173.5</v>
      </c>
    </row>
    <row r="374" spans="1:4" x14ac:dyDescent="0.25">
      <c r="A374" s="32" t="s">
        <v>90</v>
      </c>
      <c r="B374" t="s">
        <v>225</v>
      </c>
      <c r="C374" s="32">
        <v>174</v>
      </c>
      <c r="D374" s="32">
        <v>188.5</v>
      </c>
    </row>
    <row r="375" spans="1:4" x14ac:dyDescent="0.25">
      <c r="A375" s="32" t="s">
        <v>91</v>
      </c>
      <c r="B375" t="s">
        <v>225</v>
      </c>
      <c r="C375" s="32">
        <v>174.4</v>
      </c>
      <c r="D375" s="32">
        <v>196</v>
      </c>
    </row>
    <row r="376" spans="1:4" x14ac:dyDescent="0.25">
      <c r="A376" s="32" t="s">
        <v>133</v>
      </c>
      <c r="B376" t="s">
        <v>226</v>
      </c>
      <c r="C376" s="32">
        <v>146.30000000000001</v>
      </c>
      <c r="D376" s="32">
        <v>146.30000000000001</v>
      </c>
    </row>
    <row r="377" spans="1:4" x14ac:dyDescent="0.25">
      <c r="A377" s="32" t="s">
        <v>141</v>
      </c>
      <c r="B377" t="s">
        <v>226</v>
      </c>
      <c r="C377" s="32">
        <v>141.80000000000001</v>
      </c>
      <c r="D377" s="32">
        <v>144</v>
      </c>
    </row>
    <row r="378" spans="1:4" x14ac:dyDescent="0.25">
      <c r="A378" s="32" t="s">
        <v>142</v>
      </c>
      <c r="B378" t="s">
        <v>226</v>
      </c>
      <c r="C378" s="32">
        <v>153</v>
      </c>
      <c r="D378" s="32">
        <v>161.4</v>
      </c>
    </row>
    <row r="379" spans="1:4" x14ac:dyDescent="0.25">
      <c r="A379" s="32" t="s">
        <v>105</v>
      </c>
      <c r="B379" t="s">
        <v>226</v>
      </c>
      <c r="C379" s="32">
        <v>151</v>
      </c>
      <c r="D379" s="32">
        <v>158.80000000000001</v>
      </c>
    </row>
    <row r="380" spans="1:4" x14ac:dyDescent="0.25">
      <c r="A380" s="32" t="s">
        <v>117</v>
      </c>
      <c r="B380" t="s">
        <v>226</v>
      </c>
      <c r="C380" s="32">
        <v>158.9</v>
      </c>
      <c r="D380" s="32">
        <v>162.80000000000001</v>
      </c>
    </row>
    <row r="381" spans="1:4" x14ac:dyDescent="0.25">
      <c r="A381" s="32" t="s">
        <v>113</v>
      </c>
      <c r="B381" t="s">
        <v>226</v>
      </c>
      <c r="C381" s="32">
        <v>156.69999999999999</v>
      </c>
      <c r="D381" s="32">
        <v>158.69999999999999</v>
      </c>
    </row>
    <row r="382" spans="1:4" x14ac:dyDescent="0.25">
      <c r="A382" s="32" t="s">
        <v>129</v>
      </c>
      <c r="B382" t="s">
        <v>226</v>
      </c>
      <c r="C382" s="32">
        <v>156.80000000000001</v>
      </c>
      <c r="D382" s="32">
        <v>158.9</v>
      </c>
    </row>
    <row r="383" spans="1:4" x14ac:dyDescent="0.25">
      <c r="A383" s="32" t="s">
        <v>106</v>
      </c>
      <c r="B383" t="s">
        <v>226</v>
      </c>
      <c r="C383" s="32">
        <v>156.80000000000001</v>
      </c>
      <c r="D383" s="32">
        <v>160.69999999999999</v>
      </c>
    </row>
    <row r="384" spans="1:4" x14ac:dyDescent="0.25">
      <c r="A384" s="32" t="s">
        <v>143</v>
      </c>
      <c r="B384" t="s">
        <v>226</v>
      </c>
      <c r="C384" s="32">
        <v>144.1</v>
      </c>
      <c r="D384" s="32">
        <v>162.69999999999999</v>
      </c>
    </row>
    <row r="385" spans="1:4" x14ac:dyDescent="0.25">
      <c r="A385" s="32" t="s">
        <v>107</v>
      </c>
      <c r="B385" t="s">
        <v>226</v>
      </c>
      <c r="C385" s="32">
        <v>155.80000000000001</v>
      </c>
      <c r="D385" s="32">
        <v>160.80000000000001</v>
      </c>
    </row>
    <row r="386" spans="1:4" x14ac:dyDescent="0.25">
      <c r="A386" s="32" t="s">
        <v>118</v>
      </c>
      <c r="B386" t="s">
        <v>226</v>
      </c>
      <c r="C386" s="32">
        <v>155.1</v>
      </c>
      <c r="D386" s="32">
        <v>158.80000000000001</v>
      </c>
    </row>
    <row r="387" spans="1:4" x14ac:dyDescent="0.25">
      <c r="A387" s="32" t="s">
        <v>130</v>
      </c>
      <c r="B387" t="s">
        <v>226</v>
      </c>
      <c r="C387" s="32">
        <v>156.9</v>
      </c>
      <c r="D387" s="32">
        <v>163.19999999999999</v>
      </c>
    </row>
    <row r="388" spans="1:4" x14ac:dyDescent="0.25">
      <c r="A388" s="32" t="s">
        <v>144</v>
      </c>
      <c r="B388" t="s">
        <v>226</v>
      </c>
      <c r="C388" s="32">
        <v>156.5</v>
      </c>
      <c r="D388" s="32">
        <v>158.6</v>
      </c>
    </row>
    <row r="389" spans="1:4" x14ac:dyDescent="0.25">
      <c r="A389" s="32" t="s">
        <v>119</v>
      </c>
      <c r="B389" t="s">
        <v>226</v>
      </c>
      <c r="C389" s="32">
        <v>155</v>
      </c>
      <c r="D389" s="32">
        <v>160.9</v>
      </c>
    </row>
    <row r="390" spans="1:4" x14ac:dyDescent="0.25">
      <c r="A390" s="32" t="s">
        <v>120</v>
      </c>
      <c r="B390" t="s">
        <v>226</v>
      </c>
      <c r="C390" s="32">
        <v>153</v>
      </c>
      <c r="D390" s="32">
        <v>176.2</v>
      </c>
    </row>
    <row r="391" spans="1:4" x14ac:dyDescent="0.25">
      <c r="A391" s="32" t="s">
        <v>108</v>
      </c>
      <c r="B391" t="s">
        <v>226</v>
      </c>
      <c r="C391" s="32">
        <v>143.30000000000001</v>
      </c>
      <c r="D391" s="32">
        <v>162.69999999999999</v>
      </c>
    </row>
    <row r="392" spans="1:4" x14ac:dyDescent="0.25">
      <c r="A392" s="32" t="s">
        <v>145</v>
      </c>
      <c r="B392" t="s">
        <v>226</v>
      </c>
      <c r="C392" s="32">
        <v>150.1</v>
      </c>
      <c r="D392" s="32">
        <v>156.5</v>
      </c>
    </row>
    <row r="393" spans="1:4" x14ac:dyDescent="0.25">
      <c r="A393" s="32" t="s">
        <v>131</v>
      </c>
      <c r="B393" t="s">
        <v>226</v>
      </c>
      <c r="C393" s="32">
        <v>156.80000000000001</v>
      </c>
      <c r="D393" s="32">
        <v>159</v>
      </c>
    </row>
    <row r="394" spans="1:4" x14ac:dyDescent="0.25">
      <c r="A394" s="32" t="s">
        <v>124</v>
      </c>
      <c r="B394" t="s">
        <v>226</v>
      </c>
      <c r="C394" s="32">
        <v>143.19999999999999</v>
      </c>
      <c r="D394" s="32">
        <v>145.1</v>
      </c>
    </row>
    <row r="395" spans="1:4" x14ac:dyDescent="0.25">
      <c r="A395" s="32" t="s">
        <v>146</v>
      </c>
      <c r="B395" t="s">
        <v>226</v>
      </c>
      <c r="C395" s="32">
        <v>156.6</v>
      </c>
      <c r="D395" s="32">
        <v>169.3</v>
      </c>
    </row>
    <row r="396" spans="1:4" x14ac:dyDescent="0.25">
      <c r="A396" s="32" t="s">
        <v>114</v>
      </c>
      <c r="B396" t="s">
        <v>226</v>
      </c>
      <c r="C396" s="32">
        <v>155</v>
      </c>
      <c r="D396" s="32">
        <v>158.80000000000001</v>
      </c>
    </row>
    <row r="397" spans="1:4" x14ac:dyDescent="0.25">
      <c r="A397" s="32" t="s">
        <v>132</v>
      </c>
      <c r="B397" t="s">
        <v>226</v>
      </c>
      <c r="C397" s="32">
        <v>152.6</v>
      </c>
      <c r="D397" s="32">
        <v>154.9</v>
      </c>
    </row>
    <row r="398" spans="1:4" x14ac:dyDescent="0.25">
      <c r="A398" s="32" t="s">
        <v>147</v>
      </c>
      <c r="B398" t="s">
        <v>226</v>
      </c>
      <c r="C398" s="32">
        <v>154.5</v>
      </c>
      <c r="D398" s="32">
        <v>158.80000000000001</v>
      </c>
    </row>
    <row r="399" spans="1:4" x14ac:dyDescent="0.25">
      <c r="A399" s="32" t="s">
        <v>109</v>
      </c>
      <c r="B399" t="s">
        <v>226</v>
      </c>
      <c r="C399" s="32">
        <v>145.1</v>
      </c>
      <c r="D399" s="32">
        <v>156.9</v>
      </c>
    </row>
    <row r="400" spans="1:4" x14ac:dyDescent="0.25">
      <c r="A400" s="32" t="s">
        <v>121</v>
      </c>
      <c r="B400" t="s">
        <v>226</v>
      </c>
      <c r="C400" s="32">
        <v>162.69999999999999</v>
      </c>
      <c r="D400" s="32">
        <v>164.8</v>
      </c>
    </row>
    <row r="401" spans="1:4" x14ac:dyDescent="0.25">
      <c r="A401" s="32" t="s">
        <v>110</v>
      </c>
      <c r="B401" t="s">
        <v>226</v>
      </c>
      <c r="C401" s="32">
        <v>157</v>
      </c>
      <c r="D401" s="32">
        <v>158.80000000000001</v>
      </c>
    </row>
    <row r="402" spans="1:4" x14ac:dyDescent="0.25">
      <c r="A402" s="32" t="s">
        <v>148</v>
      </c>
      <c r="B402" t="s">
        <v>226</v>
      </c>
      <c r="C402" s="32">
        <v>152.19999999999999</v>
      </c>
      <c r="D402" s="32">
        <v>160.69999999999999</v>
      </c>
    </row>
    <row r="403" spans="1:4" x14ac:dyDescent="0.25">
      <c r="A403" s="32" t="s">
        <v>134</v>
      </c>
      <c r="B403" t="s">
        <v>226</v>
      </c>
      <c r="C403" s="32">
        <v>144</v>
      </c>
      <c r="D403" s="32">
        <v>159</v>
      </c>
    </row>
    <row r="404" spans="1:4" x14ac:dyDescent="0.25">
      <c r="A404" s="32" t="s">
        <v>115</v>
      </c>
      <c r="B404" t="s">
        <v>226</v>
      </c>
      <c r="C404" s="32">
        <v>153</v>
      </c>
      <c r="D404" s="32">
        <v>156.9</v>
      </c>
    </row>
    <row r="405" spans="1:4" x14ac:dyDescent="0.25">
      <c r="A405" s="32" t="s">
        <v>135</v>
      </c>
      <c r="B405" t="s">
        <v>226</v>
      </c>
      <c r="C405" s="32">
        <v>156.80000000000001</v>
      </c>
      <c r="D405" s="32">
        <v>175.8</v>
      </c>
    </row>
    <row r="406" spans="1:4" x14ac:dyDescent="0.25">
      <c r="A406" s="32" t="s">
        <v>136</v>
      </c>
      <c r="B406" t="s">
        <v>226</v>
      </c>
      <c r="C406" s="32">
        <v>148.30000000000001</v>
      </c>
      <c r="D406" s="32">
        <v>157</v>
      </c>
    </row>
    <row r="407" spans="1:4" x14ac:dyDescent="0.25">
      <c r="A407" s="32" t="s">
        <v>137</v>
      </c>
      <c r="B407" t="s">
        <v>226</v>
      </c>
      <c r="C407" s="32">
        <v>163.19999999999999</v>
      </c>
      <c r="D407" s="32">
        <v>175.8</v>
      </c>
    </row>
    <row r="408" spans="1:4" x14ac:dyDescent="0.25">
      <c r="A408" s="32" t="s">
        <v>138</v>
      </c>
      <c r="B408" t="s">
        <v>226</v>
      </c>
      <c r="C408" s="32">
        <v>169.6</v>
      </c>
      <c r="D408" s="32">
        <v>173.8</v>
      </c>
    </row>
    <row r="409" spans="1:4" x14ac:dyDescent="0.25">
      <c r="A409" s="32" t="s">
        <v>139</v>
      </c>
      <c r="B409" t="s">
        <v>226</v>
      </c>
      <c r="C409" s="32">
        <v>163</v>
      </c>
      <c r="D409" s="32">
        <v>167.2</v>
      </c>
    </row>
    <row r="410" spans="1:4" x14ac:dyDescent="0.25">
      <c r="A410" s="32" t="s">
        <v>140</v>
      </c>
      <c r="B410" t="s">
        <v>226</v>
      </c>
      <c r="C410" s="32">
        <v>162.9</v>
      </c>
      <c r="D410" s="32">
        <v>162.9</v>
      </c>
    </row>
    <row r="411" spans="1:4" x14ac:dyDescent="0.25">
      <c r="A411" s="32" t="s">
        <v>116</v>
      </c>
      <c r="B411" t="s">
        <v>226</v>
      </c>
      <c r="C411" s="32">
        <v>160.9</v>
      </c>
      <c r="D411" s="32">
        <v>162.9</v>
      </c>
    </row>
    <row r="412" spans="1:4" x14ac:dyDescent="0.25">
      <c r="A412" s="32" t="s">
        <v>125</v>
      </c>
      <c r="B412" t="s">
        <v>226</v>
      </c>
      <c r="C412" s="32">
        <v>153.69999999999999</v>
      </c>
      <c r="D412" s="32">
        <v>160.19999999999999</v>
      </c>
    </row>
    <row r="413" spans="1:4" x14ac:dyDescent="0.25">
      <c r="A413" s="32" t="s">
        <v>111</v>
      </c>
      <c r="B413" t="s">
        <v>226</v>
      </c>
      <c r="C413" s="32">
        <v>162.69999999999999</v>
      </c>
      <c r="D413" s="32">
        <v>164.6</v>
      </c>
    </row>
    <row r="414" spans="1:4" x14ac:dyDescent="0.25">
      <c r="A414" s="32" t="s">
        <v>122</v>
      </c>
      <c r="B414" t="s">
        <v>226</v>
      </c>
      <c r="C414" s="32">
        <v>153</v>
      </c>
      <c r="D414" s="32">
        <v>156.9</v>
      </c>
    </row>
    <row r="415" spans="1:4" x14ac:dyDescent="0.25">
      <c r="A415" s="32" t="s">
        <v>112</v>
      </c>
      <c r="B415" t="s">
        <v>226</v>
      </c>
      <c r="C415" s="32">
        <v>164.6</v>
      </c>
      <c r="D415" s="32">
        <v>168.5</v>
      </c>
    </row>
    <row r="416" spans="1:4" x14ac:dyDescent="0.25">
      <c r="A416" s="32" t="s">
        <v>127</v>
      </c>
      <c r="B416" t="s">
        <v>226</v>
      </c>
      <c r="C416" s="32">
        <v>156.9</v>
      </c>
      <c r="D416" s="32">
        <v>167.5</v>
      </c>
    </row>
    <row r="417" spans="1:4" x14ac:dyDescent="0.25">
      <c r="A417" s="32" t="s">
        <v>128</v>
      </c>
      <c r="B417" t="s">
        <v>226</v>
      </c>
      <c r="C417" s="32">
        <v>161.1</v>
      </c>
      <c r="D417" s="32">
        <v>161.1</v>
      </c>
    </row>
    <row r="418" spans="1:4" x14ac:dyDescent="0.25">
      <c r="A418" s="32" t="s">
        <v>208</v>
      </c>
      <c r="B418" t="s">
        <v>226</v>
      </c>
      <c r="C418" s="32">
        <v>156.6</v>
      </c>
      <c r="D418" s="32">
        <v>158.69999999999999</v>
      </c>
    </row>
    <row r="419" spans="1:4" x14ac:dyDescent="0.25">
      <c r="A419" s="32" t="s">
        <v>209</v>
      </c>
      <c r="B419" t="s">
        <v>226</v>
      </c>
      <c r="C419" s="32">
        <v>150.1</v>
      </c>
      <c r="D419" s="32">
        <v>169.2</v>
      </c>
    </row>
    <row r="420" spans="1:4" x14ac:dyDescent="0.25">
      <c r="A420" s="32" t="s">
        <v>210</v>
      </c>
      <c r="B420" t="s">
        <v>226</v>
      </c>
      <c r="C420" s="32">
        <v>160.69999999999999</v>
      </c>
      <c r="D420" s="32">
        <v>160.69999999999999</v>
      </c>
    </row>
    <row r="421" spans="1:4" x14ac:dyDescent="0.25">
      <c r="A421" s="32" t="s">
        <v>211</v>
      </c>
      <c r="B421" t="s">
        <v>226</v>
      </c>
      <c r="C421" s="32">
        <v>156.4</v>
      </c>
      <c r="D421" s="32">
        <v>165</v>
      </c>
    </row>
    <row r="422" spans="1:4" x14ac:dyDescent="0.25">
      <c r="A422" s="32" t="s">
        <v>212</v>
      </c>
      <c r="B422" t="s">
        <v>226</v>
      </c>
      <c r="C422" s="32">
        <v>156.6</v>
      </c>
      <c r="D422" s="32">
        <v>162.9</v>
      </c>
    </row>
    <row r="423" spans="1:4" x14ac:dyDescent="0.25">
      <c r="A423" s="32" t="s">
        <v>213</v>
      </c>
      <c r="B423" t="s">
        <v>226</v>
      </c>
      <c r="C423" s="32">
        <v>156.69999999999999</v>
      </c>
      <c r="D423" s="32">
        <v>165</v>
      </c>
    </row>
    <row r="424" spans="1:4" x14ac:dyDescent="0.25">
      <c r="A424" s="32" t="s">
        <v>214</v>
      </c>
      <c r="B424" t="s">
        <v>226</v>
      </c>
      <c r="C424" s="32">
        <v>148.1</v>
      </c>
      <c r="D424" s="32">
        <v>154.4</v>
      </c>
    </row>
    <row r="425" spans="1:4" x14ac:dyDescent="0.25">
      <c r="A425" s="32" t="s">
        <v>215</v>
      </c>
      <c r="B425" t="s">
        <v>226</v>
      </c>
      <c r="C425" s="32">
        <v>149.1</v>
      </c>
      <c r="D425" s="32">
        <v>171.3</v>
      </c>
    </row>
    <row r="426" spans="1:4" x14ac:dyDescent="0.25">
      <c r="A426" s="32" t="s">
        <v>216</v>
      </c>
      <c r="B426" t="s">
        <v>226</v>
      </c>
      <c r="C426" s="32">
        <v>156.6</v>
      </c>
      <c r="D426" s="32">
        <v>163</v>
      </c>
    </row>
    <row r="427" spans="1:4" x14ac:dyDescent="0.25">
      <c r="A427" s="32" t="s">
        <v>217</v>
      </c>
      <c r="B427" t="s">
        <v>226</v>
      </c>
      <c r="C427" s="32">
        <v>150.1</v>
      </c>
      <c r="D427" s="32">
        <v>151.19999999999999</v>
      </c>
    </row>
    <row r="428" spans="1:4" x14ac:dyDescent="0.25">
      <c r="A428" s="32" t="s">
        <v>218</v>
      </c>
      <c r="B428" t="s">
        <v>226</v>
      </c>
      <c r="C428" s="32">
        <v>133.5</v>
      </c>
      <c r="D428" s="32">
        <v>160.80000000000001</v>
      </c>
    </row>
    <row r="429" spans="1:4" x14ac:dyDescent="0.25">
      <c r="A429" s="32" t="s">
        <v>219</v>
      </c>
      <c r="B429" t="s">
        <v>226</v>
      </c>
      <c r="C429" s="32">
        <v>150.19999999999999</v>
      </c>
      <c r="D429" s="32">
        <v>160.5</v>
      </c>
    </row>
    <row r="430" spans="1:4" x14ac:dyDescent="0.25">
      <c r="A430" s="32" t="s">
        <v>220</v>
      </c>
      <c r="B430" t="s">
        <v>226</v>
      </c>
      <c r="C430" s="32">
        <v>150.1</v>
      </c>
      <c r="D430" s="32">
        <v>162.9</v>
      </c>
    </row>
    <row r="431" spans="1:4" x14ac:dyDescent="0.25">
      <c r="A431" s="32" t="s">
        <v>221</v>
      </c>
      <c r="B431" t="s">
        <v>226</v>
      </c>
      <c r="C431" s="32">
        <v>165.1</v>
      </c>
      <c r="D431" s="32">
        <v>169.2</v>
      </c>
    </row>
    <row r="432" spans="1:4" x14ac:dyDescent="0.25">
      <c r="A432" s="32" t="s">
        <v>222</v>
      </c>
      <c r="B432" t="s">
        <v>226</v>
      </c>
      <c r="C432" s="32">
        <v>160.69999999999999</v>
      </c>
      <c r="D432" s="32">
        <v>167.2</v>
      </c>
    </row>
    <row r="433" spans="1:4" x14ac:dyDescent="0.25">
      <c r="A433" s="32" t="s">
        <v>123</v>
      </c>
      <c r="B433" t="s">
        <v>226</v>
      </c>
      <c r="C433" s="32">
        <v>160.80000000000001</v>
      </c>
      <c r="D433" s="32">
        <v>164.7</v>
      </c>
    </row>
    <row r="434" spans="1:4" x14ac:dyDescent="0.25">
      <c r="A434" s="32" t="s">
        <v>223</v>
      </c>
      <c r="B434" t="s">
        <v>226</v>
      </c>
      <c r="C434" s="32">
        <v>156.5</v>
      </c>
      <c r="D434" s="32">
        <v>162.80000000000001</v>
      </c>
    </row>
    <row r="435" spans="1:4" x14ac:dyDescent="0.25">
      <c r="A435" s="32" t="s">
        <v>183</v>
      </c>
      <c r="B435" t="s">
        <v>226</v>
      </c>
      <c r="C435" s="32">
        <v>161.1</v>
      </c>
      <c r="D435" s="32">
        <v>161.1</v>
      </c>
    </row>
    <row r="436" spans="1:4" x14ac:dyDescent="0.25">
      <c r="A436" s="32" t="s">
        <v>184</v>
      </c>
      <c r="B436" t="s">
        <v>226</v>
      </c>
      <c r="C436" s="32">
        <v>148.19999999999999</v>
      </c>
      <c r="D436" s="32">
        <v>165.3</v>
      </c>
    </row>
    <row r="437" spans="1:4" x14ac:dyDescent="0.25">
      <c r="A437" s="32" t="s">
        <v>185</v>
      </c>
      <c r="B437" t="s">
        <v>226</v>
      </c>
      <c r="C437" s="32">
        <v>148.30000000000001</v>
      </c>
      <c r="D437" s="32">
        <v>156.9</v>
      </c>
    </row>
    <row r="438" spans="1:4" x14ac:dyDescent="0.25">
      <c r="A438" s="32" t="s">
        <v>186</v>
      </c>
      <c r="B438" t="s">
        <v>226</v>
      </c>
      <c r="C438" s="32">
        <v>155.19999999999999</v>
      </c>
      <c r="D438" s="32">
        <v>178.6</v>
      </c>
    </row>
    <row r="439" spans="1:4" x14ac:dyDescent="0.25">
      <c r="A439" s="32" t="s">
        <v>205</v>
      </c>
      <c r="B439" t="s">
        <v>226</v>
      </c>
      <c r="C439" s="32">
        <v>144.6</v>
      </c>
      <c r="D439" s="32">
        <v>159.5</v>
      </c>
    </row>
    <row r="440" spans="1:4" x14ac:dyDescent="0.25">
      <c r="A440" s="32" t="s">
        <v>187</v>
      </c>
      <c r="B440" t="s">
        <v>226</v>
      </c>
      <c r="C440" s="32">
        <v>161</v>
      </c>
      <c r="D440" s="32">
        <v>161</v>
      </c>
    </row>
    <row r="441" spans="1:4" x14ac:dyDescent="0.25">
      <c r="A441" s="32" t="s">
        <v>149</v>
      </c>
      <c r="B441" t="s">
        <v>226</v>
      </c>
      <c r="C441" s="32">
        <v>155.19999999999999</v>
      </c>
      <c r="D441" s="32">
        <v>170.2</v>
      </c>
    </row>
    <row r="442" spans="1:4" x14ac:dyDescent="0.25">
      <c r="A442" s="32" t="s">
        <v>150</v>
      </c>
      <c r="B442" t="s">
        <v>226</v>
      </c>
      <c r="C442" s="32">
        <v>149.9</v>
      </c>
      <c r="D442" s="32">
        <v>162.4</v>
      </c>
    </row>
    <row r="443" spans="1:4" x14ac:dyDescent="0.25">
      <c r="A443" s="32" t="s">
        <v>151</v>
      </c>
      <c r="B443" t="s">
        <v>226</v>
      </c>
      <c r="C443" s="32">
        <v>158.19999999999999</v>
      </c>
      <c r="D443" s="32">
        <v>158.19999999999999</v>
      </c>
    </row>
    <row r="444" spans="1:4" x14ac:dyDescent="0.25">
      <c r="A444" s="32" t="s">
        <v>152</v>
      </c>
      <c r="B444" t="s">
        <v>226</v>
      </c>
      <c r="C444" s="32">
        <v>166.8</v>
      </c>
      <c r="D444" s="32">
        <v>166.8</v>
      </c>
    </row>
    <row r="445" spans="1:4" x14ac:dyDescent="0.25">
      <c r="A445" s="32" t="s">
        <v>153</v>
      </c>
      <c r="B445" t="s">
        <v>226</v>
      </c>
      <c r="C445" s="32">
        <v>150.9</v>
      </c>
      <c r="D445" s="32">
        <v>154.80000000000001</v>
      </c>
    </row>
    <row r="446" spans="1:4" x14ac:dyDescent="0.25">
      <c r="A446" s="32" t="s">
        <v>154</v>
      </c>
      <c r="B446" t="s">
        <v>226</v>
      </c>
      <c r="C446" s="32">
        <v>152.9</v>
      </c>
      <c r="D446" s="32">
        <v>156.9</v>
      </c>
    </row>
    <row r="447" spans="1:4" x14ac:dyDescent="0.25">
      <c r="A447" s="32" t="s">
        <v>155</v>
      </c>
      <c r="B447" t="s">
        <v>226</v>
      </c>
      <c r="C447" s="32">
        <v>156.1</v>
      </c>
      <c r="D447" s="32">
        <v>164.7</v>
      </c>
    </row>
    <row r="448" spans="1:4" x14ac:dyDescent="0.25">
      <c r="A448" s="32" t="s">
        <v>156</v>
      </c>
      <c r="B448" t="s">
        <v>226</v>
      </c>
      <c r="C448" s="32">
        <v>158.30000000000001</v>
      </c>
      <c r="D448" s="32">
        <v>160.4</v>
      </c>
    </row>
    <row r="449" spans="1:4" x14ac:dyDescent="0.25">
      <c r="A449" s="32" t="s">
        <v>157</v>
      </c>
      <c r="B449" t="s">
        <v>226</v>
      </c>
      <c r="C449" s="32">
        <v>149.69999999999999</v>
      </c>
      <c r="D449" s="32">
        <v>158.19999999999999</v>
      </c>
    </row>
    <row r="450" spans="1:4" x14ac:dyDescent="0.25">
      <c r="A450" s="32" t="s">
        <v>158</v>
      </c>
      <c r="B450" t="s">
        <v>226</v>
      </c>
      <c r="C450" s="32">
        <v>160.4</v>
      </c>
      <c r="D450" s="32">
        <v>160.4</v>
      </c>
    </row>
    <row r="451" spans="1:4" x14ac:dyDescent="0.25">
      <c r="A451" s="32" t="s">
        <v>159</v>
      </c>
      <c r="B451" t="s">
        <v>226</v>
      </c>
      <c r="C451" s="32">
        <v>151.80000000000001</v>
      </c>
      <c r="D451" s="32">
        <v>169</v>
      </c>
    </row>
    <row r="452" spans="1:4" x14ac:dyDescent="0.25">
      <c r="A452" s="32" t="s">
        <v>160</v>
      </c>
      <c r="B452" t="s">
        <v>226</v>
      </c>
      <c r="C452" s="32">
        <v>156.80000000000001</v>
      </c>
      <c r="D452" s="32">
        <v>168.5</v>
      </c>
    </row>
    <row r="453" spans="1:4" x14ac:dyDescent="0.25">
      <c r="A453" s="32" t="s">
        <v>161</v>
      </c>
      <c r="B453" t="s">
        <v>226</v>
      </c>
      <c r="C453" s="32">
        <v>155</v>
      </c>
      <c r="D453" s="32">
        <v>158.9</v>
      </c>
    </row>
    <row r="454" spans="1:4" x14ac:dyDescent="0.25">
      <c r="A454" s="32" t="s">
        <v>162</v>
      </c>
      <c r="B454" t="s">
        <v>226</v>
      </c>
      <c r="C454" s="32">
        <v>164.7</v>
      </c>
      <c r="D454" s="32">
        <v>178.3</v>
      </c>
    </row>
    <row r="455" spans="1:4" x14ac:dyDescent="0.25">
      <c r="A455" s="32" t="s">
        <v>163</v>
      </c>
      <c r="B455" t="s">
        <v>226</v>
      </c>
      <c r="C455" s="32">
        <v>166.7</v>
      </c>
      <c r="D455" s="32">
        <v>168.8</v>
      </c>
    </row>
    <row r="456" spans="1:4" x14ac:dyDescent="0.25">
      <c r="A456" s="32" t="s">
        <v>188</v>
      </c>
      <c r="B456" t="s">
        <v>226</v>
      </c>
      <c r="C456" s="32">
        <v>144.6</v>
      </c>
      <c r="D456" s="32">
        <v>155.30000000000001</v>
      </c>
    </row>
    <row r="457" spans="1:4" x14ac:dyDescent="0.25">
      <c r="A457" s="32" t="s">
        <v>164</v>
      </c>
      <c r="B457" t="s">
        <v>226</v>
      </c>
      <c r="C457" s="32">
        <v>158.19999999999999</v>
      </c>
      <c r="D457" s="32">
        <v>158.19999999999999</v>
      </c>
    </row>
    <row r="458" spans="1:4" x14ac:dyDescent="0.25">
      <c r="A458" s="32" t="s">
        <v>165</v>
      </c>
      <c r="B458" t="s">
        <v>226</v>
      </c>
      <c r="C458" s="32">
        <v>133</v>
      </c>
      <c r="D458" s="32">
        <v>145.4</v>
      </c>
    </row>
    <row r="459" spans="1:4" x14ac:dyDescent="0.25">
      <c r="A459" s="32" t="s">
        <v>189</v>
      </c>
      <c r="B459" t="s">
        <v>226</v>
      </c>
      <c r="C459" s="32">
        <v>144.30000000000001</v>
      </c>
      <c r="D459" s="32">
        <v>150.5</v>
      </c>
    </row>
    <row r="460" spans="1:4" x14ac:dyDescent="0.25">
      <c r="A460" s="32" t="s">
        <v>190</v>
      </c>
      <c r="B460" t="s">
        <v>226</v>
      </c>
      <c r="C460" s="32">
        <v>154.80000000000001</v>
      </c>
      <c r="D460" s="32">
        <v>163.19999999999999</v>
      </c>
    </row>
    <row r="461" spans="1:4" x14ac:dyDescent="0.25">
      <c r="A461" s="32" t="s">
        <v>166</v>
      </c>
      <c r="B461" t="s">
        <v>226</v>
      </c>
      <c r="C461" s="32">
        <v>143.6</v>
      </c>
      <c r="D461" s="32">
        <v>149.69999999999999</v>
      </c>
    </row>
    <row r="462" spans="1:4" x14ac:dyDescent="0.25">
      <c r="A462" s="32" t="s">
        <v>204</v>
      </c>
      <c r="B462" t="s">
        <v>226</v>
      </c>
      <c r="C462" s="32">
        <v>154.80000000000001</v>
      </c>
      <c r="D462" s="32">
        <v>176</v>
      </c>
    </row>
    <row r="463" spans="1:4" x14ac:dyDescent="0.25">
      <c r="A463" s="32" t="s">
        <v>167</v>
      </c>
      <c r="B463" t="s">
        <v>226</v>
      </c>
      <c r="C463" s="32">
        <v>156.30000000000001</v>
      </c>
      <c r="D463" s="32">
        <v>178.5</v>
      </c>
    </row>
    <row r="464" spans="1:4" x14ac:dyDescent="0.25">
      <c r="A464" s="32" t="s">
        <v>168</v>
      </c>
      <c r="B464" t="s">
        <v>226</v>
      </c>
      <c r="C464" s="32">
        <v>162.5</v>
      </c>
      <c r="D464" s="32">
        <v>162.5</v>
      </c>
    </row>
    <row r="465" spans="1:4" x14ac:dyDescent="0.25">
      <c r="A465" s="32" t="s">
        <v>169</v>
      </c>
      <c r="B465" t="s">
        <v>226</v>
      </c>
      <c r="C465" s="32">
        <v>156.30000000000001</v>
      </c>
      <c r="D465" s="32">
        <v>166.7</v>
      </c>
    </row>
    <row r="466" spans="1:4" x14ac:dyDescent="0.25">
      <c r="A466" s="32" t="s">
        <v>191</v>
      </c>
      <c r="B466" t="s">
        <v>226</v>
      </c>
      <c r="C466" s="32">
        <v>163.19999999999999</v>
      </c>
      <c r="D466" s="32">
        <v>163.19999999999999</v>
      </c>
    </row>
    <row r="467" spans="1:4" x14ac:dyDescent="0.25">
      <c r="A467" s="32" t="s">
        <v>192</v>
      </c>
      <c r="B467" t="s">
        <v>226</v>
      </c>
      <c r="C467" s="32">
        <v>148.30000000000001</v>
      </c>
      <c r="D467" s="32">
        <v>167.5</v>
      </c>
    </row>
    <row r="468" spans="1:4" x14ac:dyDescent="0.25">
      <c r="A468" s="32" t="s">
        <v>170</v>
      </c>
      <c r="B468" t="s">
        <v>226</v>
      </c>
      <c r="C468" s="32">
        <v>143.30000000000001</v>
      </c>
      <c r="D468" s="32">
        <v>147.80000000000001</v>
      </c>
    </row>
    <row r="469" spans="1:4" x14ac:dyDescent="0.25">
      <c r="A469" s="32" t="s">
        <v>171</v>
      </c>
      <c r="B469" t="s">
        <v>226</v>
      </c>
      <c r="C469" s="32">
        <v>157.9</v>
      </c>
      <c r="D469" s="32">
        <v>166.6</v>
      </c>
    </row>
    <row r="470" spans="1:4" x14ac:dyDescent="0.25">
      <c r="A470" s="32" t="s">
        <v>193</v>
      </c>
      <c r="B470" t="s">
        <v>226</v>
      </c>
      <c r="C470" s="32">
        <v>152.6</v>
      </c>
      <c r="D470" s="32">
        <v>165.4</v>
      </c>
    </row>
    <row r="471" spans="1:4" x14ac:dyDescent="0.25">
      <c r="A471" s="32" t="s">
        <v>194</v>
      </c>
      <c r="B471" t="s">
        <v>226</v>
      </c>
      <c r="C471" s="32">
        <v>137.9</v>
      </c>
      <c r="D471" s="32">
        <v>165.9</v>
      </c>
    </row>
    <row r="472" spans="1:4" x14ac:dyDescent="0.25">
      <c r="A472" s="32" t="s">
        <v>195</v>
      </c>
      <c r="B472" t="s">
        <v>226</v>
      </c>
      <c r="C472" s="32">
        <v>152.69999999999999</v>
      </c>
      <c r="D472" s="32">
        <v>156.9</v>
      </c>
    </row>
    <row r="473" spans="1:4" x14ac:dyDescent="0.25">
      <c r="A473" s="32" t="s">
        <v>172</v>
      </c>
      <c r="B473" t="s">
        <v>226</v>
      </c>
      <c r="C473" s="32">
        <v>141.1</v>
      </c>
      <c r="D473" s="32">
        <v>158.19999999999999</v>
      </c>
    </row>
    <row r="474" spans="1:4" x14ac:dyDescent="0.25">
      <c r="A474" s="32" t="s">
        <v>173</v>
      </c>
      <c r="B474" t="s">
        <v>226</v>
      </c>
      <c r="C474" s="32">
        <v>164.4</v>
      </c>
      <c r="D474" s="32">
        <v>166.7</v>
      </c>
    </row>
    <row r="475" spans="1:4" x14ac:dyDescent="0.25">
      <c r="A475" s="32" t="s">
        <v>174</v>
      </c>
      <c r="B475" t="s">
        <v>226</v>
      </c>
      <c r="C475" s="32">
        <v>158.9</v>
      </c>
      <c r="D475" s="32">
        <v>162.80000000000001</v>
      </c>
    </row>
    <row r="476" spans="1:4" x14ac:dyDescent="0.25">
      <c r="A476" s="32" t="s">
        <v>175</v>
      </c>
      <c r="B476" t="s">
        <v>226</v>
      </c>
      <c r="C476" s="32">
        <v>156.1</v>
      </c>
      <c r="D476" s="32">
        <v>160.30000000000001</v>
      </c>
    </row>
    <row r="477" spans="1:4" x14ac:dyDescent="0.25">
      <c r="A477" s="32" t="s">
        <v>176</v>
      </c>
      <c r="B477" t="s">
        <v>226</v>
      </c>
      <c r="C477" s="32">
        <v>145.4</v>
      </c>
      <c r="D477" s="32">
        <v>160.30000000000001</v>
      </c>
    </row>
    <row r="478" spans="1:4" x14ac:dyDescent="0.25">
      <c r="A478" s="32" t="s">
        <v>177</v>
      </c>
      <c r="B478" t="s">
        <v>226</v>
      </c>
      <c r="C478" s="32">
        <v>147.6</v>
      </c>
      <c r="D478" s="32">
        <v>165.6</v>
      </c>
    </row>
    <row r="479" spans="1:4" x14ac:dyDescent="0.25">
      <c r="A479" s="32" t="s">
        <v>178</v>
      </c>
      <c r="B479" t="s">
        <v>226</v>
      </c>
      <c r="C479" s="32">
        <v>158</v>
      </c>
      <c r="D479" s="32">
        <v>160.19999999999999</v>
      </c>
    </row>
    <row r="480" spans="1:4" x14ac:dyDescent="0.25">
      <c r="A480" s="32" t="s">
        <v>196</v>
      </c>
      <c r="B480" t="s">
        <v>226</v>
      </c>
      <c r="C480" s="32">
        <v>144.1</v>
      </c>
      <c r="D480" s="32">
        <v>156.9</v>
      </c>
    </row>
    <row r="481" spans="1:4" x14ac:dyDescent="0.25">
      <c r="A481" s="32" t="s">
        <v>197</v>
      </c>
      <c r="B481" t="s">
        <v>226</v>
      </c>
      <c r="C481" s="32">
        <v>158.9</v>
      </c>
      <c r="D481" s="32">
        <v>166.4</v>
      </c>
    </row>
    <row r="482" spans="1:4" x14ac:dyDescent="0.25">
      <c r="A482" s="32" t="s">
        <v>198</v>
      </c>
      <c r="B482" t="s">
        <v>226</v>
      </c>
      <c r="C482" s="32">
        <v>148.30000000000001</v>
      </c>
      <c r="D482" s="32">
        <v>161.1</v>
      </c>
    </row>
    <row r="483" spans="1:4" x14ac:dyDescent="0.25">
      <c r="A483" s="32" t="s">
        <v>179</v>
      </c>
      <c r="B483" t="s">
        <v>226</v>
      </c>
      <c r="C483" s="32">
        <v>156.80000000000001</v>
      </c>
      <c r="D483" s="32">
        <v>160.80000000000001</v>
      </c>
    </row>
    <row r="484" spans="1:4" x14ac:dyDescent="0.25">
      <c r="A484" s="32" t="s">
        <v>180</v>
      </c>
      <c r="B484" t="s">
        <v>226</v>
      </c>
      <c r="C484" s="32">
        <v>147.5</v>
      </c>
      <c r="D484" s="32">
        <v>166.5</v>
      </c>
    </row>
    <row r="485" spans="1:4" x14ac:dyDescent="0.25">
      <c r="A485" s="32" t="s">
        <v>181</v>
      </c>
      <c r="B485" t="s">
        <v>226</v>
      </c>
      <c r="C485" s="32">
        <v>149.19999999999999</v>
      </c>
      <c r="D485" s="32">
        <v>157.1</v>
      </c>
    </row>
    <row r="486" spans="1:4" x14ac:dyDescent="0.25">
      <c r="A486" s="32" t="s">
        <v>199</v>
      </c>
      <c r="B486" t="s">
        <v>226</v>
      </c>
      <c r="C486" s="32">
        <v>156.9</v>
      </c>
      <c r="D486" s="32">
        <v>159</v>
      </c>
    </row>
    <row r="487" spans="1:4" x14ac:dyDescent="0.25">
      <c r="A487" s="32" t="s">
        <v>200</v>
      </c>
      <c r="B487" t="s">
        <v>226</v>
      </c>
      <c r="C487" s="32">
        <v>156.6</v>
      </c>
      <c r="D487" s="32">
        <v>158.69999999999999</v>
      </c>
    </row>
    <row r="488" spans="1:4" x14ac:dyDescent="0.25">
      <c r="A488" s="32" t="s">
        <v>201</v>
      </c>
      <c r="B488" t="s">
        <v>226</v>
      </c>
      <c r="C488" s="32">
        <v>154.69999999999999</v>
      </c>
      <c r="D488" s="32">
        <v>156.9</v>
      </c>
    </row>
    <row r="489" spans="1:4" x14ac:dyDescent="0.25">
      <c r="A489" s="32" t="s">
        <v>202</v>
      </c>
      <c r="B489" t="s">
        <v>226</v>
      </c>
      <c r="C489" s="32">
        <v>156.9</v>
      </c>
      <c r="D489" s="32">
        <v>156.9</v>
      </c>
    </row>
    <row r="490" spans="1:4" x14ac:dyDescent="0.25">
      <c r="A490" s="32" t="s">
        <v>203</v>
      </c>
      <c r="B490" t="s">
        <v>226</v>
      </c>
      <c r="C490" s="32">
        <v>144.1</v>
      </c>
      <c r="D490" s="32">
        <v>150.5</v>
      </c>
    </row>
    <row r="491" spans="1:4" x14ac:dyDescent="0.25">
      <c r="A491" s="32" t="s">
        <v>206</v>
      </c>
      <c r="B491" t="s">
        <v>226</v>
      </c>
      <c r="C491" s="32">
        <v>155.30000000000001</v>
      </c>
      <c r="D491" s="32">
        <v>161.6</v>
      </c>
    </row>
    <row r="492" spans="1:4" x14ac:dyDescent="0.25">
      <c r="A492" s="32" t="s">
        <v>182</v>
      </c>
      <c r="B492" t="s">
        <v>226</v>
      </c>
      <c r="C492" s="32">
        <v>151</v>
      </c>
      <c r="D492" s="32">
        <v>153</v>
      </c>
    </row>
    <row r="493" spans="1:4" x14ac:dyDescent="0.25">
      <c r="A493" s="32" t="s">
        <v>70</v>
      </c>
      <c r="B493" t="s">
        <v>226</v>
      </c>
      <c r="C493" s="32">
        <v>145.19999999999999</v>
      </c>
      <c r="D493" s="32">
        <v>159.80000000000001</v>
      </c>
    </row>
    <row r="494" spans="1:4" x14ac:dyDescent="0.25">
      <c r="A494" s="32" t="s">
        <v>63</v>
      </c>
      <c r="B494" t="s">
        <v>226</v>
      </c>
      <c r="C494" s="32">
        <v>160.9</v>
      </c>
      <c r="D494" s="32">
        <v>172.5</v>
      </c>
    </row>
    <row r="495" spans="1:4" x14ac:dyDescent="0.25">
      <c r="A495" s="32" t="s">
        <v>64</v>
      </c>
      <c r="B495" t="s">
        <v>226</v>
      </c>
      <c r="C495" s="32">
        <v>155</v>
      </c>
      <c r="D495" s="32">
        <v>157.9</v>
      </c>
    </row>
    <row r="496" spans="1:4" x14ac:dyDescent="0.25">
      <c r="A496" s="32" t="s">
        <v>71</v>
      </c>
      <c r="B496" t="s">
        <v>226</v>
      </c>
      <c r="C496" s="32">
        <v>160.80000000000001</v>
      </c>
      <c r="D496" s="32">
        <v>162.69999999999999</v>
      </c>
    </row>
    <row r="497" spans="1:4" x14ac:dyDescent="0.25">
      <c r="A497" s="32" t="s">
        <v>72</v>
      </c>
      <c r="B497" t="s">
        <v>226</v>
      </c>
      <c r="C497" s="32">
        <v>145.19999999999999</v>
      </c>
      <c r="D497" s="32">
        <v>164.7</v>
      </c>
    </row>
    <row r="498" spans="1:4" x14ac:dyDescent="0.25">
      <c r="A498" s="32" t="s">
        <v>65</v>
      </c>
      <c r="B498" t="s">
        <v>226</v>
      </c>
      <c r="C498" s="32">
        <v>151</v>
      </c>
      <c r="D498" s="32">
        <v>162.80000000000001</v>
      </c>
    </row>
    <row r="499" spans="1:4" x14ac:dyDescent="0.25">
      <c r="A499" s="32" t="s">
        <v>66</v>
      </c>
      <c r="B499" t="s">
        <v>226</v>
      </c>
      <c r="C499" s="32">
        <v>145</v>
      </c>
      <c r="D499" s="32">
        <v>149</v>
      </c>
    </row>
    <row r="500" spans="1:4" x14ac:dyDescent="0.25">
      <c r="A500" s="32" t="s">
        <v>73</v>
      </c>
      <c r="B500" t="s">
        <v>226</v>
      </c>
      <c r="C500" s="32">
        <v>156.9</v>
      </c>
      <c r="D500" s="32">
        <v>156.9</v>
      </c>
    </row>
    <row r="501" spans="1:4" x14ac:dyDescent="0.25">
      <c r="A501" s="32" t="s">
        <v>67</v>
      </c>
      <c r="B501" t="s">
        <v>226</v>
      </c>
      <c r="C501" s="32">
        <v>149.1</v>
      </c>
      <c r="D501" s="32">
        <v>160.80000000000001</v>
      </c>
    </row>
    <row r="502" spans="1:4" x14ac:dyDescent="0.25">
      <c r="A502" s="32" t="s">
        <v>74</v>
      </c>
      <c r="B502" t="s">
        <v>226</v>
      </c>
      <c r="C502" s="32">
        <v>158.80000000000001</v>
      </c>
      <c r="D502" s="32">
        <v>158.80000000000001</v>
      </c>
    </row>
    <row r="503" spans="1:4" x14ac:dyDescent="0.25">
      <c r="A503" s="32" t="s">
        <v>75</v>
      </c>
      <c r="B503" t="s">
        <v>226</v>
      </c>
      <c r="C503" s="32">
        <v>151.19999999999999</v>
      </c>
      <c r="D503" s="32">
        <v>166.7</v>
      </c>
    </row>
    <row r="504" spans="1:4" x14ac:dyDescent="0.25">
      <c r="A504" s="32" t="s">
        <v>76</v>
      </c>
      <c r="B504" t="s">
        <v>226</v>
      </c>
      <c r="C504" s="32">
        <v>153</v>
      </c>
      <c r="D504" s="32">
        <v>162.80000000000001</v>
      </c>
    </row>
    <row r="505" spans="1:4" x14ac:dyDescent="0.25">
      <c r="A505" s="32" t="s">
        <v>31</v>
      </c>
      <c r="B505" t="s">
        <v>226</v>
      </c>
      <c r="C505" s="32">
        <v>160.80000000000001</v>
      </c>
      <c r="D505" s="32">
        <v>166.6</v>
      </c>
    </row>
    <row r="506" spans="1:4" x14ac:dyDescent="0.25">
      <c r="A506" s="32" t="s">
        <v>32</v>
      </c>
      <c r="B506" t="s">
        <v>226</v>
      </c>
      <c r="C506" s="32">
        <v>149.1</v>
      </c>
      <c r="D506" s="32">
        <v>154.9</v>
      </c>
    </row>
    <row r="507" spans="1:4" x14ac:dyDescent="0.25">
      <c r="A507" s="32" t="s">
        <v>33</v>
      </c>
      <c r="B507" t="s">
        <v>226</v>
      </c>
      <c r="C507" s="32">
        <v>156.80000000000001</v>
      </c>
      <c r="D507" s="32">
        <v>160.69999999999999</v>
      </c>
    </row>
    <row r="508" spans="1:4" x14ac:dyDescent="0.25">
      <c r="A508" s="32" t="s">
        <v>34</v>
      </c>
      <c r="B508" t="s">
        <v>226</v>
      </c>
      <c r="C508" s="32">
        <v>145.1</v>
      </c>
      <c r="D508" s="32">
        <v>158.80000000000001</v>
      </c>
    </row>
    <row r="509" spans="1:4" x14ac:dyDescent="0.25">
      <c r="A509" s="32" t="s">
        <v>35</v>
      </c>
      <c r="B509" t="s">
        <v>226</v>
      </c>
      <c r="C509" s="32">
        <v>135.30000000000001</v>
      </c>
      <c r="D509" s="32">
        <v>156.5</v>
      </c>
    </row>
    <row r="510" spans="1:4" x14ac:dyDescent="0.25">
      <c r="A510" s="32" t="s">
        <v>36</v>
      </c>
      <c r="B510" t="s">
        <v>226</v>
      </c>
      <c r="C510" s="32">
        <v>156.80000000000001</v>
      </c>
      <c r="D510" s="32">
        <v>156.80000000000001</v>
      </c>
    </row>
    <row r="511" spans="1:4" x14ac:dyDescent="0.25">
      <c r="A511" s="32" t="s">
        <v>37</v>
      </c>
      <c r="B511" t="s">
        <v>226</v>
      </c>
      <c r="C511" s="32">
        <v>151</v>
      </c>
      <c r="D511" s="32">
        <v>152.9</v>
      </c>
    </row>
    <row r="512" spans="1:4" x14ac:dyDescent="0.25">
      <c r="A512" s="32" t="s">
        <v>38</v>
      </c>
      <c r="B512" t="s">
        <v>226</v>
      </c>
      <c r="C512" s="32">
        <v>162.80000000000001</v>
      </c>
      <c r="D512" s="32">
        <v>166.6</v>
      </c>
    </row>
    <row r="513" spans="1:4" x14ac:dyDescent="0.25">
      <c r="A513" s="32" t="s">
        <v>39</v>
      </c>
      <c r="B513" t="s">
        <v>226</v>
      </c>
      <c r="C513" s="32">
        <v>135.30000000000001</v>
      </c>
      <c r="D513" s="32">
        <v>149</v>
      </c>
    </row>
    <row r="514" spans="1:4" x14ac:dyDescent="0.25">
      <c r="A514" s="32" t="s">
        <v>40</v>
      </c>
      <c r="B514" t="s">
        <v>226</v>
      </c>
      <c r="C514" s="32">
        <v>153.1</v>
      </c>
      <c r="D514" s="32">
        <v>160.80000000000001</v>
      </c>
    </row>
    <row r="515" spans="1:4" x14ac:dyDescent="0.25">
      <c r="A515" s="32" t="s">
        <v>41</v>
      </c>
      <c r="B515" t="s">
        <v>226</v>
      </c>
      <c r="C515" s="32">
        <v>160.80000000000001</v>
      </c>
      <c r="D515" s="32">
        <v>160.80000000000001</v>
      </c>
    </row>
    <row r="516" spans="1:4" x14ac:dyDescent="0.25">
      <c r="A516" s="32" t="s">
        <v>42</v>
      </c>
      <c r="B516" t="s">
        <v>226</v>
      </c>
      <c r="C516" s="32">
        <v>160.80000000000001</v>
      </c>
      <c r="D516" s="32">
        <v>170.5</v>
      </c>
    </row>
    <row r="517" spans="1:4" x14ac:dyDescent="0.25">
      <c r="A517" s="32" t="s">
        <v>43</v>
      </c>
      <c r="B517" t="s">
        <v>226</v>
      </c>
      <c r="C517" s="32">
        <v>154.69999999999999</v>
      </c>
      <c r="D517" s="32">
        <v>157</v>
      </c>
    </row>
    <row r="518" spans="1:4" x14ac:dyDescent="0.25">
      <c r="A518" s="32" t="s">
        <v>44</v>
      </c>
      <c r="B518" t="s">
        <v>226</v>
      </c>
      <c r="C518" s="32">
        <v>160.69999999999999</v>
      </c>
      <c r="D518" s="32">
        <v>170.4</v>
      </c>
    </row>
    <row r="519" spans="1:4" x14ac:dyDescent="0.25">
      <c r="A519" s="32" t="s">
        <v>45</v>
      </c>
      <c r="B519" t="s">
        <v>226</v>
      </c>
      <c r="C519" s="32">
        <v>162.80000000000001</v>
      </c>
      <c r="D519" s="32">
        <v>164.7</v>
      </c>
    </row>
    <row r="520" spans="1:4" x14ac:dyDescent="0.25">
      <c r="A520" s="32" t="s">
        <v>46</v>
      </c>
      <c r="B520" t="s">
        <v>226</v>
      </c>
      <c r="C520" s="32">
        <v>158.80000000000001</v>
      </c>
      <c r="D520" s="32">
        <v>168.7</v>
      </c>
    </row>
    <row r="521" spans="1:4" x14ac:dyDescent="0.25">
      <c r="A521" s="32" t="s">
        <v>47</v>
      </c>
      <c r="B521" t="s">
        <v>226</v>
      </c>
      <c r="C521" s="32">
        <v>160.69999999999999</v>
      </c>
      <c r="D521" s="32">
        <v>160.69999999999999</v>
      </c>
    </row>
    <row r="522" spans="1:4" x14ac:dyDescent="0.25">
      <c r="A522" s="32" t="s">
        <v>48</v>
      </c>
      <c r="B522" t="s">
        <v>226</v>
      </c>
      <c r="C522" s="32">
        <v>155.1</v>
      </c>
      <c r="D522" s="32">
        <v>164.7</v>
      </c>
    </row>
    <row r="523" spans="1:4" x14ac:dyDescent="0.25">
      <c r="A523" s="32" t="s">
        <v>49</v>
      </c>
      <c r="B523" t="s">
        <v>226</v>
      </c>
      <c r="C523" s="32">
        <v>153</v>
      </c>
      <c r="D523" s="32">
        <v>174.4</v>
      </c>
    </row>
    <row r="524" spans="1:4" x14ac:dyDescent="0.25">
      <c r="A524" s="32" t="s">
        <v>50</v>
      </c>
      <c r="B524" t="s">
        <v>226</v>
      </c>
      <c r="C524" s="32">
        <v>159</v>
      </c>
      <c r="D524" s="32">
        <v>162.80000000000001</v>
      </c>
    </row>
    <row r="525" spans="1:4" x14ac:dyDescent="0.25">
      <c r="A525" s="32" t="s">
        <v>51</v>
      </c>
      <c r="B525" t="s">
        <v>226</v>
      </c>
      <c r="C525" s="32">
        <v>151</v>
      </c>
      <c r="D525" s="32">
        <v>156.9</v>
      </c>
    </row>
    <row r="526" spans="1:4" x14ac:dyDescent="0.25">
      <c r="A526" s="32" t="s">
        <v>52</v>
      </c>
      <c r="B526" t="s">
        <v>226</v>
      </c>
      <c r="C526" s="32">
        <v>145.19999999999999</v>
      </c>
      <c r="D526" s="32">
        <v>154.9</v>
      </c>
    </row>
    <row r="527" spans="1:4" x14ac:dyDescent="0.25">
      <c r="A527" s="32" t="s">
        <v>53</v>
      </c>
      <c r="B527" t="s">
        <v>226</v>
      </c>
      <c r="C527" s="32">
        <v>149</v>
      </c>
      <c r="D527" s="32">
        <v>149</v>
      </c>
    </row>
    <row r="528" spans="1:4" x14ac:dyDescent="0.25">
      <c r="A528" s="32" t="s">
        <v>54</v>
      </c>
      <c r="B528" t="s">
        <v>226</v>
      </c>
      <c r="C528" s="32">
        <v>159</v>
      </c>
      <c r="D528" s="32">
        <v>160.80000000000001</v>
      </c>
    </row>
    <row r="529" spans="1:4" x14ac:dyDescent="0.25">
      <c r="A529" s="32" t="s">
        <v>55</v>
      </c>
      <c r="B529" t="s">
        <v>226</v>
      </c>
      <c r="C529" s="32">
        <v>154.80000000000001</v>
      </c>
      <c r="D529" s="32">
        <v>160.80000000000001</v>
      </c>
    </row>
    <row r="530" spans="1:4" x14ac:dyDescent="0.25">
      <c r="A530" s="32" t="s">
        <v>56</v>
      </c>
      <c r="B530" t="s">
        <v>226</v>
      </c>
      <c r="C530" s="32">
        <v>145.19999999999999</v>
      </c>
      <c r="D530" s="32">
        <v>155</v>
      </c>
    </row>
    <row r="531" spans="1:4" x14ac:dyDescent="0.25">
      <c r="A531" s="32" t="s">
        <v>57</v>
      </c>
      <c r="B531" t="s">
        <v>226</v>
      </c>
      <c r="C531" s="32">
        <v>156</v>
      </c>
      <c r="D531" s="32">
        <v>157</v>
      </c>
    </row>
    <row r="532" spans="1:4" x14ac:dyDescent="0.25">
      <c r="A532" s="32" t="s">
        <v>58</v>
      </c>
      <c r="B532" t="s">
        <v>226</v>
      </c>
      <c r="C532" s="32">
        <v>154.9</v>
      </c>
      <c r="D532" s="32">
        <v>158.9</v>
      </c>
    </row>
    <row r="533" spans="1:4" x14ac:dyDescent="0.25">
      <c r="A533" s="32" t="s">
        <v>59</v>
      </c>
      <c r="B533" t="s">
        <v>226</v>
      </c>
      <c r="C533" s="32">
        <v>143.19999999999999</v>
      </c>
      <c r="D533" s="32">
        <v>156.9</v>
      </c>
    </row>
    <row r="534" spans="1:4" x14ac:dyDescent="0.25">
      <c r="A534" s="32" t="s">
        <v>60</v>
      </c>
      <c r="B534" t="s">
        <v>226</v>
      </c>
      <c r="C534" s="32">
        <v>156.9</v>
      </c>
      <c r="D534" s="32">
        <v>176.3</v>
      </c>
    </row>
    <row r="535" spans="1:4" x14ac:dyDescent="0.25">
      <c r="A535" s="32" t="s">
        <v>77</v>
      </c>
      <c r="B535" t="s">
        <v>226</v>
      </c>
      <c r="C535" s="32">
        <v>156.9</v>
      </c>
      <c r="D535" s="32">
        <v>176.4</v>
      </c>
    </row>
    <row r="536" spans="1:4" x14ac:dyDescent="0.25">
      <c r="A536" s="32" t="s">
        <v>92</v>
      </c>
      <c r="B536" t="s">
        <v>226</v>
      </c>
      <c r="C536" s="32">
        <v>156.80000000000001</v>
      </c>
      <c r="D536" s="32">
        <v>160.80000000000001</v>
      </c>
    </row>
    <row r="537" spans="1:4" x14ac:dyDescent="0.25">
      <c r="A537" s="32" t="s">
        <v>78</v>
      </c>
      <c r="B537" t="s">
        <v>226</v>
      </c>
      <c r="C537" s="32">
        <v>150.80000000000001</v>
      </c>
      <c r="D537" s="32">
        <v>152.80000000000001</v>
      </c>
    </row>
    <row r="538" spans="1:4" x14ac:dyDescent="0.25">
      <c r="A538" s="32" t="s">
        <v>79</v>
      </c>
      <c r="B538" t="s">
        <v>226</v>
      </c>
      <c r="C538" s="32">
        <v>148.69999999999999</v>
      </c>
      <c r="D538" s="32">
        <v>160.80000000000001</v>
      </c>
    </row>
    <row r="539" spans="1:4" x14ac:dyDescent="0.25">
      <c r="A539" s="32" t="s">
        <v>80</v>
      </c>
      <c r="B539" t="s">
        <v>226</v>
      </c>
      <c r="C539" s="32">
        <v>161.30000000000001</v>
      </c>
      <c r="D539" s="32">
        <v>162.80000000000001</v>
      </c>
    </row>
    <row r="540" spans="1:4" x14ac:dyDescent="0.25">
      <c r="A540" s="32" t="s">
        <v>93</v>
      </c>
      <c r="B540" t="s">
        <v>226</v>
      </c>
      <c r="C540" s="32">
        <v>160.9</v>
      </c>
      <c r="D540" s="32">
        <v>170.7</v>
      </c>
    </row>
    <row r="541" spans="1:4" x14ac:dyDescent="0.25">
      <c r="A541" s="32" t="s">
        <v>94</v>
      </c>
      <c r="B541" t="s">
        <v>226</v>
      </c>
      <c r="C541" s="32">
        <v>157</v>
      </c>
      <c r="D541" s="32">
        <v>168.6</v>
      </c>
    </row>
    <row r="542" spans="1:4" x14ac:dyDescent="0.25">
      <c r="A542" s="32" t="s">
        <v>95</v>
      </c>
      <c r="B542" t="s">
        <v>226</v>
      </c>
      <c r="C542" s="32">
        <v>162.80000000000001</v>
      </c>
      <c r="D542" s="32">
        <v>162.80000000000001</v>
      </c>
    </row>
    <row r="543" spans="1:4" x14ac:dyDescent="0.25">
      <c r="A543" s="32" t="s">
        <v>96</v>
      </c>
      <c r="B543" t="s">
        <v>226</v>
      </c>
      <c r="C543" s="32">
        <v>155</v>
      </c>
      <c r="D543" s="32">
        <v>160.80000000000001</v>
      </c>
    </row>
    <row r="544" spans="1:4" x14ac:dyDescent="0.25">
      <c r="A544" s="32" t="s">
        <v>97</v>
      </c>
      <c r="B544" t="s">
        <v>226</v>
      </c>
      <c r="C544" s="32">
        <v>162.80000000000001</v>
      </c>
      <c r="D544" s="32">
        <v>164.8</v>
      </c>
    </row>
    <row r="545" spans="1:4" x14ac:dyDescent="0.25">
      <c r="A545" s="32" t="s">
        <v>98</v>
      </c>
      <c r="B545" t="s">
        <v>226</v>
      </c>
      <c r="C545" s="32">
        <v>160.9</v>
      </c>
      <c r="D545" s="32">
        <v>170.5</v>
      </c>
    </row>
    <row r="546" spans="1:4" x14ac:dyDescent="0.25">
      <c r="A546" s="32" t="s">
        <v>99</v>
      </c>
      <c r="B546" t="s">
        <v>226</v>
      </c>
      <c r="C546" s="32">
        <v>155.9</v>
      </c>
      <c r="D546" s="32">
        <v>168.6</v>
      </c>
    </row>
    <row r="547" spans="1:4" x14ac:dyDescent="0.25">
      <c r="A547" s="32" t="s">
        <v>100</v>
      </c>
      <c r="B547" t="s">
        <v>226</v>
      </c>
      <c r="C547" s="32">
        <v>155.1</v>
      </c>
      <c r="D547" s="32">
        <v>170.5</v>
      </c>
    </row>
    <row r="548" spans="1:4" x14ac:dyDescent="0.25">
      <c r="A548" s="32" t="s">
        <v>101</v>
      </c>
      <c r="B548" t="s">
        <v>226</v>
      </c>
      <c r="C548" s="32">
        <v>158.9</v>
      </c>
      <c r="D548" s="32">
        <v>158.9</v>
      </c>
    </row>
    <row r="549" spans="1:4" x14ac:dyDescent="0.25">
      <c r="A549" s="32" t="s">
        <v>102</v>
      </c>
      <c r="B549" t="s">
        <v>226</v>
      </c>
      <c r="C549" s="32">
        <v>155</v>
      </c>
      <c r="D549" s="32">
        <v>156.9</v>
      </c>
    </row>
    <row r="550" spans="1:4" x14ac:dyDescent="0.25">
      <c r="A550" s="32" t="s">
        <v>81</v>
      </c>
      <c r="B550" t="s">
        <v>226</v>
      </c>
      <c r="C550" s="32">
        <v>158.9</v>
      </c>
      <c r="D550" s="32">
        <v>174.5</v>
      </c>
    </row>
    <row r="551" spans="1:4" x14ac:dyDescent="0.25">
      <c r="A551" s="32" t="s">
        <v>82</v>
      </c>
      <c r="B551" t="s">
        <v>226</v>
      </c>
      <c r="C551" s="32">
        <v>156.69999999999999</v>
      </c>
      <c r="D551" s="32">
        <v>160.6</v>
      </c>
    </row>
    <row r="552" spans="1:4" x14ac:dyDescent="0.25">
      <c r="A552" s="32" t="s">
        <v>83</v>
      </c>
      <c r="B552" t="s">
        <v>226</v>
      </c>
      <c r="C552" s="32">
        <v>156.69999999999999</v>
      </c>
      <c r="D552" s="32">
        <v>164.5</v>
      </c>
    </row>
    <row r="553" spans="1:4" x14ac:dyDescent="0.25">
      <c r="A553" s="32" t="s">
        <v>84</v>
      </c>
      <c r="B553" t="s">
        <v>226</v>
      </c>
      <c r="C553" s="32">
        <v>143.1</v>
      </c>
      <c r="D553" s="32">
        <v>143.1</v>
      </c>
    </row>
    <row r="554" spans="1:4" x14ac:dyDescent="0.25">
      <c r="A554" s="32" t="s">
        <v>85</v>
      </c>
      <c r="B554" t="s">
        <v>226</v>
      </c>
      <c r="C554" s="32">
        <v>162.5</v>
      </c>
      <c r="D554" s="32">
        <v>162.5</v>
      </c>
    </row>
    <row r="555" spans="1:4" x14ac:dyDescent="0.25">
      <c r="A555" s="32" t="s">
        <v>86</v>
      </c>
      <c r="B555" t="s">
        <v>226</v>
      </c>
      <c r="C555" s="32">
        <v>156.5</v>
      </c>
      <c r="D555" s="32">
        <v>159.69999999999999</v>
      </c>
    </row>
    <row r="556" spans="1:4" x14ac:dyDescent="0.25">
      <c r="A556" s="32" t="s">
        <v>87</v>
      </c>
      <c r="B556" t="s">
        <v>226</v>
      </c>
      <c r="C556" s="32">
        <v>146.69999999999999</v>
      </c>
      <c r="D556" s="32">
        <v>151.80000000000001</v>
      </c>
    </row>
    <row r="557" spans="1:4" x14ac:dyDescent="0.25">
      <c r="A557" s="32" t="s">
        <v>88</v>
      </c>
      <c r="B557" t="s">
        <v>226</v>
      </c>
      <c r="C557" s="32">
        <v>150.9</v>
      </c>
      <c r="D557" s="32">
        <v>162.6</v>
      </c>
    </row>
    <row r="558" spans="1:4" x14ac:dyDescent="0.25">
      <c r="A558" s="32" t="s">
        <v>89</v>
      </c>
      <c r="B558" t="s">
        <v>226</v>
      </c>
      <c r="C558" s="32">
        <v>148.9</v>
      </c>
      <c r="D558" s="32">
        <v>168.3</v>
      </c>
    </row>
    <row r="559" spans="1:4" x14ac:dyDescent="0.25">
      <c r="A559" s="32" t="s">
        <v>61</v>
      </c>
      <c r="B559" t="s">
        <v>226</v>
      </c>
      <c r="C559" s="32">
        <v>156.9</v>
      </c>
      <c r="D559" s="32">
        <v>164.7</v>
      </c>
    </row>
    <row r="560" spans="1:4" x14ac:dyDescent="0.25">
      <c r="A560" s="32" t="s">
        <v>62</v>
      </c>
      <c r="B560" t="s">
        <v>226</v>
      </c>
      <c r="C560" s="32">
        <v>156.9</v>
      </c>
      <c r="D560" s="32">
        <v>162.80000000000001</v>
      </c>
    </row>
    <row r="561" spans="1:4" x14ac:dyDescent="0.25">
      <c r="A561" s="32" t="s">
        <v>90</v>
      </c>
      <c r="B561" t="s">
        <v>226</v>
      </c>
      <c r="C561" s="32">
        <v>156.6</v>
      </c>
      <c r="D561" s="32">
        <v>158.6</v>
      </c>
    </row>
    <row r="562" spans="1:4" x14ac:dyDescent="0.25">
      <c r="A562" s="32" t="s">
        <v>91</v>
      </c>
      <c r="B562" t="s">
        <v>226</v>
      </c>
      <c r="C562" s="32">
        <v>156.69999999999999</v>
      </c>
      <c r="D562" s="32">
        <v>160.5</v>
      </c>
    </row>
    <row r="563" spans="1:4" x14ac:dyDescent="0.25">
      <c r="A563" s="32" t="s">
        <v>133</v>
      </c>
      <c r="B563" t="s">
        <v>227</v>
      </c>
      <c r="C563" s="32">
        <v>134.80000000000001</v>
      </c>
      <c r="D563" s="32">
        <v>136.80000000000001</v>
      </c>
    </row>
    <row r="564" spans="1:4" x14ac:dyDescent="0.25">
      <c r="A564" s="32" t="s">
        <v>141</v>
      </c>
      <c r="B564" t="s">
        <v>227</v>
      </c>
      <c r="C564" s="32">
        <v>134.6</v>
      </c>
      <c r="D564" s="32">
        <v>136.5</v>
      </c>
    </row>
    <row r="565" spans="1:4" x14ac:dyDescent="0.25">
      <c r="A565" s="32" t="s">
        <v>142</v>
      </c>
      <c r="B565" t="s">
        <v>227</v>
      </c>
      <c r="C565" s="32">
        <v>135.1</v>
      </c>
      <c r="D565" s="32">
        <v>135.1</v>
      </c>
    </row>
    <row r="566" spans="1:4" x14ac:dyDescent="0.25">
      <c r="A566" s="32" t="s">
        <v>105</v>
      </c>
      <c r="B566" t="s">
        <v>227</v>
      </c>
      <c r="C566" s="32">
        <v>134.6</v>
      </c>
      <c r="D566" s="32">
        <v>138.80000000000001</v>
      </c>
    </row>
    <row r="567" spans="1:4" x14ac:dyDescent="0.25">
      <c r="A567" s="32" t="s">
        <v>117</v>
      </c>
      <c r="B567" t="s">
        <v>227</v>
      </c>
      <c r="C567" s="32">
        <v>134.6</v>
      </c>
      <c r="D567" s="32">
        <v>134.6</v>
      </c>
    </row>
    <row r="568" spans="1:4" x14ac:dyDescent="0.25">
      <c r="A568" s="32" t="s">
        <v>113</v>
      </c>
      <c r="B568" t="s">
        <v>227</v>
      </c>
      <c r="C568" s="32">
        <v>134.5</v>
      </c>
      <c r="D568" s="32">
        <v>136.5</v>
      </c>
    </row>
    <row r="569" spans="1:4" x14ac:dyDescent="0.25">
      <c r="A569" s="32" t="s">
        <v>129</v>
      </c>
      <c r="B569" t="s">
        <v>227</v>
      </c>
      <c r="C569" s="32">
        <v>134.9</v>
      </c>
      <c r="D569" s="32">
        <v>134.9</v>
      </c>
    </row>
    <row r="570" spans="1:4" x14ac:dyDescent="0.25">
      <c r="A570" s="32" t="s">
        <v>106</v>
      </c>
      <c r="B570" t="s">
        <v>227</v>
      </c>
      <c r="C570" s="32">
        <v>134.6</v>
      </c>
      <c r="D570" s="32">
        <v>134.6</v>
      </c>
    </row>
    <row r="571" spans="1:4" x14ac:dyDescent="0.25">
      <c r="A571" s="32" t="s">
        <v>143</v>
      </c>
      <c r="B571" t="s">
        <v>227</v>
      </c>
      <c r="C571" s="32">
        <v>134.69999999999999</v>
      </c>
      <c r="D571" s="32">
        <v>134.69999999999999</v>
      </c>
    </row>
    <row r="572" spans="1:4" x14ac:dyDescent="0.25">
      <c r="A572" s="32" t="s">
        <v>107</v>
      </c>
      <c r="B572" t="s">
        <v>227</v>
      </c>
      <c r="C572" s="32">
        <v>134.6</v>
      </c>
      <c r="D572" s="32">
        <v>134.6</v>
      </c>
    </row>
    <row r="573" spans="1:4" x14ac:dyDescent="0.25">
      <c r="A573" s="32" t="s">
        <v>118</v>
      </c>
      <c r="B573" t="s">
        <v>227</v>
      </c>
      <c r="C573" s="32">
        <v>134.5</v>
      </c>
      <c r="D573" s="32">
        <v>136.6</v>
      </c>
    </row>
    <row r="574" spans="1:4" x14ac:dyDescent="0.25">
      <c r="A574" s="32" t="s">
        <v>130</v>
      </c>
      <c r="B574" t="s">
        <v>227</v>
      </c>
      <c r="C574" s="32">
        <v>134.80000000000001</v>
      </c>
      <c r="D574" s="32">
        <v>136.80000000000001</v>
      </c>
    </row>
    <row r="575" spans="1:4" x14ac:dyDescent="0.25">
      <c r="A575" s="32" t="s">
        <v>144</v>
      </c>
      <c r="B575" t="s">
        <v>227</v>
      </c>
      <c r="C575" s="32">
        <v>134.6</v>
      </c>
      <c r="D575" s="32">
        <v>136.5</v>
      </c>
    </row>
    <row r="576" spans="1:4" x14ac:dyDescent="0.25">
      <c r="A576" s="32" t="s">
        <v>119</v>
      </c>
      <c r="B576" t="s">
        <v>227</v>
      </c>
      <c r="C576" s="32">
        <v>134.5</v>
      </c>
      <c r="D576" s="32">
        <v>134.5</v>
      </c>
    </row>
    <row r="577" spans="1:4" x14ac:dyDescent="0.25">
      <c r="A577" s="32" t="s">
        <v>120</v>
      </c>
      <c r="B577" t="s">
        <v>227</v>
      </c>
      <c r="C577" s="32">
        <v>134.5</v>
      </c>
      <c r="D577" s="32">
        <v>136.6</v>
      </c>
    </row>
    <row r="578" spans="1:4" x14ac:dyDescent="0.25">
      <c r="A578" s="32" t="s">
        <v>108</v>
      </c>
      <c r="B578" t="s">
        <v>227</v>
      </c>
      <c r="C578" s="32">
        <v>134.6</v>
      </c>
      <c r="D578" s="32">
        <v>136.6</v>
      </c>
    </row>
    <row r="579" spans="1:4" x14ac:dyDescent="0.25">
      <c r="A579" s="32" t="s">
        <v>145</v>
      </c>
      <c r="B579" t="s">
        <v>227</v>
      </c>
      <c r="C579" s="32">
        <v>136.6</v>
      </c>
      <c r="D579" s="32">
        <v>136.6</v>
      </c>
    </row>
    <row r="580" spans="1:4" x14ac:dyDescent="0.25">
      <c r="A580" s="32" t="s">
        <v>131</v>
      </c>
      <c r="B580" t="s">
        <v>227</v>
      </c>
      <c r="C580" s="32">
        <v>134.9</v>
      </c>
      <c r="D580" s="32">
        <v>134.9</v>
      </c>
    </row>
    <row r="581" spans="1:4" x14ac:dyDescent="0.25">
      <c r="A581" s="32" t="s">
        <v>124</v>
      </c>
      <c r="B581" t="s">
        <v>227</v>
      </c>
      <c r="C581" s="32">
        <v>134.6</v>
      </c>
      <c r="D581" s="32">
        <v>136.69999999999999</v>
      </c>
    </row>
    <row r="582" spans="1:4" x14ac:dyDescent="0.25">
      <c r="A582" s="32" t="s">
        <v>146</v>
      </c>
      <c r="B582" t="s">
        <v>227</v>
      </c>
      <c r="C582" s="32">
        <v>134.69999999999999</v>
      </c>
      <c r="D582" s="32">
        <v>136.6</v>
      </c>
    </row>
    <row r="583" spans="1:4" x14ac:dyDescent="0.25">
      <c r="A583" s="32" t="s">
        <v>114</v>
      </c>
      <c r="B583" t="s">
        <v>227</v>
      </c>
      <c r="C583" s="32">
        <v>134.6</v>
      </c>
      <c r="D583" s="32">
        <v>134.6</v>
      </c>
    </row>
    <row r="584" spans="1:4" x14ac:dyDescent="0.25">
      <c r="A584" s="32" t="s">
        <v>132</v>
      </c>
      <c r="B584" t="s">
        <v>227</v>
      </c>
      <c r="C584" s="32">
        <v>134.69999999999999</v>
      </c>
      <c r="D584" s="32">
        <v>136.69999999999999</v>
      </c>
    </row>
    <row r="585" spans="1:4" x14ac:dyDescent="0.25">
      <c r="A585" s="32" t="s">
        <v>147</v>
      </c>
      <c r="B585" t="s">
        <v>227</v>
      </c>
      <c r="C585" s="32">
        <v>134.69999999999999</v>
      </c>
      <c r="D585" s="32">
        <v>140.1</v>
      </c>
    </row>
    <row r="586" spans="1:4" x14ac:dyDescent="0.25">
      <c r="A586" s="32" t="s">
        <v>109</v>
      </c>
      <c r="B586" t="s">
        <v>227</v>
      </c>
      <c r="C586" s="32">
        <v>134.6</v>
      </c>
      <c r="D586" s="32">
        <v>134.6</v>
      </c>
    </row>
    <row r="587" spans="1:4" x14ac:dyDescent="0.25">
      <c r="A587" s="32" t="s">
        <v>121</v>
      </c>
      <c r="B587" t="s">
        <v>227</v>
      </c>
      <c r="C587" s="32">
        <v>134.6</v>
      </c>
      <c r="D587" s="32">
        <v>136.69999999999999</v>
      </c>
    </row>
    <row r="588" spans="1:4" x14ac:dyDescent="0.25">
      <c r="A588" s="32" t="s">
        <v>110</v>
      </c>
      <c r="B588" t="s">
        <v>227</v>
      </c>
      <c r="C588" s="32">
        <v>134.6</v>
      </c>
      <c r="D588" s="32">
        <v>136.69999999999999</v>
      </c>
    </row>
    <row r="589" spans="1:4" x14ac:dyDescent="0.25">
      <c r="A589" s="32" t="s">
        <v>148</v>
      </c>
      <c r="B589" t="s">
        <v>227</v>
      </c>
      <c r="C589" s="32">
        <v>134.5</v>
      </c>
      <c r="D589" s="32">
        <v>136.30000000000001</v>
      </c>
    </row>
    <row r="590" spans="1:4" x14ac:dyDescent="0.25">
      <c r="A590" s="32" t="s">
        <v>134</v>
      </c>
      <c r="B590" t="s">
        <v>227</v>
      </c>
      <c r="C590" s="32">
        <v>134.80000000000001</v>
      </c>
      <c r="D590" s="32">
        <v>136.80000000000001</v>
      </c>
    </row>
    <row r="591" spans="1:4" x14ac:dyDescent="0.25">
      <c r="A591" s="32" t="s">
        <v>115</v>
      </c>
      <c r="B591" t="s">
        <v>227</v>
      </c>
      <c r="C591" s="32">
        <v>136.69999999999999</v>
      </c>
      <c r="D591" s="32">
        <v>136.69999999999999</v>
      </c>
    </row>
    <row r="592" spans="1:4" x14ac:dyDescent="0.25">
      <c r="A592" s="32" t="s">
        <v>135</v>
      </c>
      <c r="B592" t="s">
        <v>227</v>
      </c>
      <c r="C592" s="32">
        <v>134.69999999999999</v>
      </c>
      <c r="D592" s="32">
        <v>136.69999999999999</v>
      </c>
    </row>
    <row r="593" spans="1:4" x14ac:dyDescent="0.25">
      <c r="A593" s="32" t="s">
        <v>136</v>
      </c>
      <c r="B593" t="s">
        <v>227</v>
      </c>
      <c r="C593" s="32">
        <v>134.80000000000001</v>
      </c>
      <c r="D593" s="32">
        <v>136.69999999999999</v>
      </c>
    </row>
    <row r="594" spans="1:4" x14ac:dyDescent="0.25">
      <c r="A594" s="32" t="s">
        <v>137</v>
      </c>
      <c r="B594" t="s">
        <v>227</v>
      </c>
      <c r="C594" s="32">
        <v>134.9</v>
      </c>
      <c r="D594" s="32">
        <v>134.9</v>
      </c>
    </row>
    <row r="595" spans="1:4" x14ac:dyDescent="0.25">
      <c r="A595" s="32" t="s">
        <v>138</v>
      </c>
      <c r="B595" t="s">
        <v>227</v>
      </c>
      <c r="C595" s="32">
        <v>134.80000000000001</v>
      </c>
      <c r="D595" s="32">
        <v>138.6</v>
      </c>
    </row>
    <row r="596" spans="1:4" x14ac:dyDescent="0.25">
      <c r="A596" s="32" t="s">
        <v>139</v>
      </c>
      <c r="B596" t="s">
        <v>227</v>
      </c>
      <c r="C596" s="32">
        <v>134.6</v>
      </c>
      <c r="D596" s="32">
        <v>134.6</v>
      </c>
    </row>
    <row r="597" spans="1:4" x14ac:dyDescent="0.25">
      <c r="A597" s="32" t="s">
        <v>140</v>
      </c>
      <c r="B597" t="s">
        <v>227</v>
      </c>
      <c r="C597" s="32">
        <v>134.69999999999999</v>
      </c>
      <c r="D597" s="32">
        <v>140.1</v>
      </c>
    </row>
    <row r="598" spans="1:4" x14ac:dyDescent="0.25">
      <c r="A598" s="32" t="s">
        <v>116</v>
      </c>
      <c r="B598" t="s">
        <v>227</v>
      </c>
      <c r="C598" s="32">
        <v>134.5</v>
      </c>
      <c r="D598" s="32">
        <v>134.5</v>
      </c>
    </row>
    <row r="599" spans="1:4" x14ac:dyDescent="0.25">
      <c r="A599" s="32" t="s">
        <v>125</v>
      </c>
      <c r="B599" t="s">
        <v>227</v>
      </c>
      <c r="C599" s="32">
        <v>134.6</v>
      </c>
      <c r="D599" s="32">
        <v>136.69999999999999</v>
      </c>
    </row>
    <row r="600" spans="1:4" x14ac:dyDescent="0.25">
      <c r="A600" s="32" t="s">
        <v>111</v>
      </c>
      <c r="B600" t="s">
        <v>227</v>
      </c>
      <c r="C600" s="32">
        <v>134.6</v>
      </c>
      <c r="D600" s="32">
        <v>134.6</v>
      </c>
    </row>
    <row r="601" spans="1:4" x14ac:dyDescent="0.25">
      <c r="A601" s="32" t="s">
        <v>122</v>
      </c>
      <c r="B601" t="s">
        <v>227</v>
      </c>
      <c r="C601" s="32">
        <v>134.6</v>
      </c>
      <c r="D601" s="32">
        <v>136.69999999999999</v>
      </c>
    </row>
    <row r="602" spans="1:4" x14ac:dyDescent="0.25">
      <c r="A602" s="32" t="s">
        <v>112</v>
      </c>
      <c r="B602" t="s">
        <v>227</v>
      </c>
      <c r="C602" s="32">
        <v>134.6</v>
      </c>
      <c r="D602" s="32">
        <v>134.6</v>
      </c>
    </row>
    <row r="603" spans="1:4" x14ac:dyDescent="0.25">
      <c r="A603" s="32" t="s">
        <v>127</v>
      </c>
      <c r="B603" t="s">
        <v>227</v>
      </c>
      <c r="C603" s="32">
        <v>134.5</v>
      </c>
      <c r="D603" s="32">
        <v>134.5</v>
      </c>
    </row>
    <row r="604" spans="1:4" x14ac:dyDescent="0.25">
      <c r="A604" s="32" t="s">
        <v>128</v>
      </c>
      <c r="B604" t="s">
        <v>227</v>
      </c>
      <c r="C604" s="32">
        <v>134.6</v>
      </c>
      <c r="D604" s="32">
        <v>134.6</v>
      </c>
    </row>
    <row r="605" spans="1:4" x14ac:dyDescent="0.25">
      <c r="A605" s="32" t="s">
        <v>208</v>
      </c>
      <c r="B605" t="s">
        <v>227</v>
      </c>
      <c r="C605" s="32">
        <v>134.69999999999999</v>
      </c>
      <c r="D605" s="32">
        <v>136.69999999999999</v>
      </c>
    </row>
    <row r="606" spans="1:4" x14ac:dyDescent="0.25">
      <c r="A606" s="32" t="s">
        <v>209</v>
      </c>
      <c r="B606" t="s">
        <v>227</v>
      </c>
      <c r="C606" s="32">
        <v>134.69999999999999</v>
      </c>
      <c r="D606" s="32">
        <v>134.69999999999999</v>
      </c>
    </row>
    <row r="607" spans="1:4" x14ac:dyDescent="0.25">
      <c r="A607" s="32" t="s">
        <v>210</v>
      </c>
      <c r="B607" t="s">
        <v>227</v>
      </c>
      <c r="C607" s="32">
        <v>134.69999999999999</v>
      </c>
      <c r="D607" s="32">
        <v>134.69999999999999</v>
      </c>
    </row>
    <row r="608" spans="1:4" x14ac:dyDescent="0.25">
      <c r="A608" s="32" t="s">
        <v>211</v>
      </c>
      <c r="B608" t="s">
        <v>227</v>
      </c>
      <c r="C608" s="32">
        <v>134.69999999999999</v>
      </c>
      <c r="D608" s="32">
        <v>136.6</v>
      </c>
    </row>
    <row r="609" spans="1:4" x14ac:dyDescent="0.25">
      <c r="A609" s="32" t="s">
        <v>212</v>
      </c>
      <c r="B609" t="s">
        <v>227</v>
      </c>
      <c r="C609" s="32">
        <v>134.69999999999999</v>
      </c>
      <c r="D609" s="32">
        <v>136.6</v>
      </c>
    </row>
    <row r="610" spans="1:4" x14ac:dyDescent="0.25">
      <c r="A610" s="32" t="s">
        <v>213</v>
      </c>
      <c r="B610" t="s">
        <v>227</v>
      </c>
      <c r="C610" s="32">
        <v>134.80000000000001</v>
      </c>
      <c r="D610" s="32">
        <v>134.80000000000001</v>
      </c>
    </row>
    <row r="611" spans="1:4" x14ac:dyDescent="0.25">
      <c r="A611" s="32" t="s">
        <v>214</v>
      </c>
      <c r="B611" t="s">
        <v>227</v>
      </c>
      <c r="C611" s="32">
        <v>134.80000000000001</v>
      </c>
      <c r="D611" s="32">
        <v>134.80000000000001</v>
      </c>
    </row>
    <row r="612" spans="1:4" x14ac:dyDescent="0.25">
      <c r="A612" s="32" t="s">
        <v>215</v>
      </c>
      <c r="B612" t="s">
        <v>227</v>
      </c>
      <c r="C612" s="32">
        <v>134.69999999999999</v>
      </c>
      <c r="D612" s="32">
        <v>134.69999999999999</v>
      </c>
    </row>
    <row r="613" spans="1:4" x14ac:dyDescent="0.25">
      <c r="A613" s="32" t="s">
        <v>216</v>
      </c>
      <c r="B613" t="s">
        <v>227</v>
      </c>
      <c r="C613" s="32">
        <v>134.6</v>
      </c>
      <c r="D613" s="32">
        <v>134.6</v>
      </c>
    </row>
    <row r="614" spans="1:4" x14ac:dyDescent="0.25">
      <c r="A614" s="32" t="s">
        <v>217</v>
      </c>
      <c r="B614" t="s">
        <v>227</v>
      </c>
      <c r="C614" s="32">
        <v>134.69999999999999</v>
      </c>
      <c r="D614" s="32">
        <v>138.5</v>
      </c>
    </row>
    <row r="615" spans="1:4" x14ac:dyDescent="0.25">
      <c r="A615" s="32" t="s">
        <v>218</v>
      </c>
      <c r="B615" t="s">
        <v>227</v>
      </c>
      <c r="C615" s="32">
        <v>134.69999999999999</v>
      </c>
      <c r="D615" s="32">
        <v>134.69999999999999</v>
      </c>
    </row>
    <row r="616" spans="1:4" x14ac:dyDescent="0.25">
      <c r="A616" s="32" t="s">
        <v>219</v>
      </c>
      <c r="B616" t="s">
        <v>227</v>
      </c>
      <c r="C616" s="32">
        <v>134.69999999999999</v>
      </c>
      <c r="D616" s="32">
        <v>138.5</v>
      </c>
    </row>
    <row r="617" spans="1:4" x14ac:dyDescent="0.25">
      <c r="A617" s="32" t="s">
        <v>220</v>
      </c>
      <c r="B617" t="s">
        <v>227</v>
      </c>
      <c r="C617" s="32">
        <v>134.69999999999999</v>
      </c>
      <c r="D617" s="32">
        <v>136.5</v>
      </c>
    </row>
    <row r="618" spans="1:4" x14ac:dyDescent="0.25">
      <c r="A618" s="32" t="s">
        <v>221</v>
      </c>
      <c r="B618" t="s">
        <v>227</v>
      </c>
      <c r="C618" s="32">
        <v>134.69999999999999</v>
      </c>
      <c r="D618" s="32">
        <v>134.69999999999999</v>
      </c>
    </row>
    <row r="619" spans="1:4" x14ac:dyDescent="0.25">
      <c r="A619" s="32" t="s">
        <v>222</v>
      </c>
      <c r="B619" t="s">
        <v>227</v>
      </c>
      <c r="C619" s="32">
        <v>134.69999999999999</v>
      </c>
      <c r="D619" s="32">
        <v>134.69999999999999</v>
      </c>
    </row>
    <row r="620" spans="1:4" x14ac:dyDescent="0.25">
      <c r="A620" s="32" t="s">
        <v>123</v>
      </c>
      <c r="B620" t="s">
        <v>227</v>
      </c>
      <c r="C620" s="32">
        <v>134.5</v>
      </c>
      <c r="D620" s="32">
        <v>134.5</v>
      </c>
    </row>
    <row r="621" spans="1:4" x14ac:dyDescent="0.25">
      <c r="A621" s="32" t="s">
        <v>223</v>
      </c>
      <c r="B621" t="s">
        <v>227</v>
      </c>
      <c r="C621" s="32">
        <v>134.69999999999999</v>
      </c>
      <c r="D621" s="32">
        <v>134.69999999999999</v>
      </c>
    </row>
    <row r="622" spans="1:4" x14ac:dyDescent="0.25">
      <c r="A622" s="32" t="s">
        <v>183</v>
      </c>
      <c r="B622" t="s">
        <v>227</v>
      </c>
      <c r="C622" s="32">
        <v>134.69999999999999</v>
      </c>
      <c r="D622" s="32">
        <v>134.69999999999999</v>
      </c>
    </row>
    <row r="623" spans="1:4" x14ac:dyDescent="0.25">
      <c r="A623" s="32" t="s">
        <v>184</v>
      </c>
      <c r="B623" t="s">
        <v>227</v>
      </c>
      <c r="C623" s="32">
        <v>134.80000000000001</v>
      </c>
      <c r="D623" s="32">
        <v>134.80000000000001</v>
      </c>
    </row>
    <row r="624" spans="1:4" x14ac:dyDescent="0.25">
      <c r="A624" s="32" t="s">
        <v>185</v>
      </c>
      <c r="B624" t="s">
        <v>227</v>
      </c>
      <c r="C624" s="32">
        <v>134.80000000000001</v>
      </c>
      <c r="D624" s="32">
        <v>134.80000000000001</v>
      </c>
    </row>
    <row r="625" spans="1:4" x14ac:dyDescent="0.25">
      <c r="A625" s="32" t="s">
        <v>186</v>
      </c>
      <c r="B625" t="s">
        <v>227</v>
      </c>
      <c r="C625" s="32">
        <v>134.80000000000001</v>
      </c>
      <c r="D625" s="32">
        <v>136.6</v>
      </c>
    </row>
    <row r="626" spans="1:4" x14ac:dyDescent="0.25">
      <c r="A626" s="32" t="s">
        <v>205</v>
      </c>
      <c r="B626" t="s">
        <v>227</v>
      </c>
      <c r="C626" s="32">
        <v>134.80000000000001</v>
      </c>
      <c r="D626" s="32">
        <v>134.80000000000001</v>
      </c>
    </row>
    <row r="627" spans="1:4" x14ac:dyDescent="0.25">
      <c r="A627" s="32" t="s">
        <v>187</v>
      </c>
      <c r="B627" t="s">
        <v>227</v>
      </c>
      <c r="C627" s="32">
        <v>136.80000000000001</v>
      </c>
      <c r="D627" s="32">
        <v>136.80000000000001</v>
      </c>
    </row>
    <row r="628" spans="1:4" x14ac:dyDescent="0.25">
      <c r="A628" s="32" t="s">
        <v>149</v>
      </c>
      <c r="B628" t="s">
        <v>227</v>
      </c>
      <c r="C628" s="32">
        <v>134.5</v>
      </c>
      <c r="D628" s="32">
        <v>136.6</v>
      </c>
    </row>
    <row r="629" spans="1:4" x14ac:dyDescent="0.25">
      <c r="A629" s="32" t="s">
        <v>150</v>
      </c>
      <c r="B629" t="s">
        <v>227</v>
      </c>
      <c r="C629" s="32">
        <v>134.6</v>
      </c>
      <c r="D629" s="32">
        <v>134.6</v>
      </c>
    </row>
    <row r="630" spans="1:4" x14ac:dyDescent="0.25">
      <c r="A630" s="32" t="s">
        <v>151</v>
      </c>
      <c r="B630" t="s">
        <v>227</v>
      </c>
      <c r="C630" s="32">
        <v>134.5</v>
      </c>
      <c r="D630" s="32">
        <v>134.5</v>
      </c>
    </row>
    <row r="631" spans="1:4" x14ac:dyDescent="0.25">
      <c r="A631" s="32" t="s">
        <v>152</v>
      </c>
      <c r="B631" t="s">
        <v>227</v>
      </c>
      <c r="C631" s="32">
        <v>134.6</v>
      </c>
      <c r="D631" s="32">
        <v>134.6</v>
      </c>
    </row>
    <row r="632" spans="1:4" x14ac:dyDescent="0.25">
      <c r="A632" s="32" t="s">
        <v>153</v>
      </c>
      <c r="B632" t="s">
        <v>227</v>
      </c>
      <c r="C632" s="32">
        <v>134.5</v>
      </c>
      <c r="D632" s="32">
        <v>134.5</v>
      </c>
    </row>
    <row r="633" spans="1:4" x14ac:dyDescent="0.25">
      <c r="A633" s="32" t="s">
        <v>154</v>
      </c>
      <c r="B633" t="s">
        <v>227</v>
      </c>
      <c r="C633" s="32">
        <v>134.5</v>
      </c>
      <c r="D633" s="32">
        <v>134.5</v>
      </c>
    </row>
    <row r="634" spans="1:4" x14ac:dyDescent="0.25">
      <c r="A634" s="32" t="s">
        <v>155</v>
      </c>
      <c r="B634" t="s">
        <v>227</v>
      </c>
      <c r="C634" s="32">
        <v>134.5</v>
      </c>
      <c r="D634" s="32">
        <v>134.5</v>
      </c>
    </row>
    <row r="635" spans="1:4" x14ac:dyDescent="0.25">
      <c r="A635" s="32" t="s">
        <v>156</v>
      </c>
      <c r="B635" t="s">
        <v>227</v>
      </c>
      <c r="C635" s="32">
        <v>136.69999999999999</v>
      </c>
      <c r="D635" s="32">
        <v>136.69999999999999</v>
      </c>
    </row>
    <row r="636" spans="1:4" x14ac:dyDescent="0.25">
      <c r="A636" s="32" t="s">
        <v>157</v>
      </c>
      <c r="B636" t="s">
        <v>227</v>
      </c>
      <c r="C636" s="32">
        <v>132.5</v>
      </c>
      <c r="D636" s="32">
        <v>134.6</v>
      </c>
    </row>
    <row r="637" spans="1:4" x14ac:dyDescent="0.25">
      <c r="A637" s="32" t="s">
        <v>158</v>
      </c>
      <c r="B637" t="s">
        <v>227</v>
      </c>
      <c r="C637" s="32">
        <v>134.5</v>
      </c>
      <c r="D637" s="32">
        <v>136.6</v>
      </c>
    </row>
    <row r="638" spans="1:4" x14ac:dyDescent="0.25">
      <c r="A638" s="32" t="s">
        <v>159</v>
      </c>
      <c r="B638" t="s">
        <v>227</v>
      </c>
      <c r="C638" s="32">
        <v>134.69999999999999</v>
      </c>
      <c r="D638" s="32">
        <v>134.69999999999999</v>
      </c>
    </row>
    <row r="639" spans="1:4" x14ac:dyDescent="0.25">
      <c r="A639" s="32" t="s">
        <v>160</v>
      </c>
      <c r="B639" t="s">
        <v>227</v>
      </c>
      <c r="C639" s="32">
        <v>134.4</v>
      </c>
      <c r="D639" s="32">
        <v>134.4</v>
      </c>
    </row>
    <row r="640" spans="1:4" x14ac:dyDescent="0.25">
      <c r="A640" s="32" t="s">
        <v>161</v>
      </c>
      <c r="B640" t="s">
        <v>227</v>
      </c>
      <c r="C640" s="32">
        <v>134.5</v>
      </c>
      <c r="D640" s="32">
        <v>138.80000000000001</v>
      </c>
    </row>
    <row r="641" spans="1:4" x14ac:dyDescent="0.25">
      <c r="A641" s="32" t="s">
        <v>162</v>
      </c>
      <c r="B641" t="s">
        <v>227</v>
      </c>
      <c r="C641" s="32">
        <v>134.6</v>
      </c>
      <c r="D641" s="32">
        <v>134.6</v>
      </c>
    </row>
    <row r="642" spans="1:4" x14ac:dyDescent="0.25">
      <c r="A642" s="32" t="s">
        <v>163</v>
      </c>
      <c r="B642" t="s">
        <v>227</v>
      </c>
      <c r="C642" s="32">
        <v>134.6</v>
      </c>
      <c r="D642" s="32">
        <v>134.6</v>
      </c>
    </row>
    <row r="643" spans="1:4" x14ac:dyDescent="0.25">
      <c r="A643" s="32" t="s">
        <v>188</v>
      </c>
      <c r="B643" t="s">
        <v>227</v>
      </c>
      <c r="C643" s="32">
        <v>134.6</v>
      </c>
      <c r="D643" s="32">
        <v>134.6</v>
      </c>
    </row>
    <row r="644" spans="1:4" x14ac:dyDescent="0.25">
      <c r="A644" s="32" t="s">
        <v>164</v>
      </c>
      <c r="B644" t="s">
        <v>227</v>
      </c>
      <c r="C644" s="32">
        <v>134.6</v>
      </c>
      <c r="D644" s="32">
        <v>136.69999999999999</v>
      </c>
    </row>
    <row r="645" spans="1:4" x14ac:dyDescent="0.25">
      <c r="A645" s="32" t="s">
        <v>165</v>
      </c>
      <c r="B645" t="s">
        <v>227</v>
      </c>
      <c r="C645" s="32">
        <v>134.6</v>
      </c>
      <c r="D645" s="32">
        <v>136.69999999999999</v>
      </c>
    </row>
    <row r="646" spans="1:4" x14ac:dyDescent="0.25">
      <c r="A646" s="32" t="s">
        <v>189</v>
      </c>
      <c r="B646" t="s">
        <v>227</v>
      </c>
      <c r="C646" s="32">
        <v>134.6</v>
      </c>
      <c r="D646" s="32">
        <v>136.5</v>
      </c>
    </row>
    <row r="647" spans="1:4" x14ac:dyDescent="0.25">
      <c r="A647" s="32" t="s">
        <v>190</v>
      </c>
      <c r="B647" t="s">
        <v>227</v>
      </c>
      <c r="C647" s="32">
        <v>134.6</v>
      </c>
      <c r="D647" s="32">
        <v>134.6</v>
      </c>
    </row>
    <row r="648" spans="1:4" x14ac:dyDescent="0.25">
      <c r="A648" s="32" t="s">
        <v>166</v>
      </c>
      <c r="B648" t="s">
        <v>227</v>
      </c>
      <c r="C648" s="32">
        <v>134.6</v>
      </c>
      <c r="D648" s="32">
        <v>134.6</v>
      </c>
    </row>
    <row r="649" spans="1:4" x14ac:dyDescent="0.25">
      <c r="A649" s="32" t="s">
        <v>204</v>
      </c>
      <c r="B649" t="s">
        <v>227</v>
      </c>
      <c r="C649" s="32">
        <v>134.80000000000001</v>
      </c>
      <c r="D649" s="32">
        <v>142.6</v>
      </c>
    </row>
    <row r="650" spans="1:4" x14ac:dyDescent="0.25">
      <c r="A650" s="32" t="s">
        <v>167</v>
      </c>
      <c r="B650" t="s">
        <v>227</v>
      </c>
      <c r="C650" s="32">
        <v>136.6</v>
      </c>
      <c r="D650" s="32">
        <v>138.69999999999999</v>
      </c>
    </row>
    <row r="651" spans="1:4" x14ac:dyDescent="0.25">
      <c r="A651" s="32" t="s">
        <v>168</v>
      </c>
      <c r="B651" t="s">
        <v>227</v>
      </c>
      <c r="C651" s="32">
        <v>134.5</v>
      </c>
      <c r="D651" s="32">
        <v>136.69999999999999</v>
      </c>
    </row>
    <row r="652" spans="1:4" x14ac:dyDescent="0.25">
      <c r="A652" s="32" t="s">
        <v>169</v>
      </c>
      <c r="B652" t="s">
        <v>227</v>
      </c>
      <c r="C652" s="32">
        <v>134.6</v>
      </c>
      <c r="D652" s="32">
        <v>134.6</v>
      </c>
    </row>
    <row r="653" spans="1:4" x14ac:dyDescent="0.25">
      <c r="A653" s="32" t="s">
        <v>191</v>
      </c>
      <c r="B653" t="s">
        <v>227</v>
      </c>
      <c r="C653" s="32">
        <v>134.6</v>
      </c>
      <c r="D653" s="32">
        <v>136.6</v>
      </c>
    </row>
    <row r="654" spans="1:4" x14ac:dyDescent="0.25">
      <c r="A654" s="32" t="s">
        <v>192</v>
      </c>
      <c r="B654" t="s">
        <v>227</v>
      </c>
      <c r="C654" s="32">
        <v>134.6</v>
      </c>
      <c r="D654" s="32">
        <v>134.6</v>
      </c>
    </row>
    <row r="655" spans="1:4" x14ac:dyDescent="0.25">
      <c r="A655" s="32" t="s">
        <v>170</v>
      </c>
      <c r="B655" t="s">
        <v>227</v>
      </c>
      <c r="C655" s="32">
        <v>136.69999999999999</v>
      </c>
      <c r="D655" s="32">
        <v>136.69999999999999</v>
      </c>
    </row>
    <row r="656" spans="1:4" x14ac:dyDescent="0.25">
      <c r="A656" s="32" t="s">
        <v>171</v>
      </c>
      <c r="B656" t="s">
        <v>227</v>
      </c>
      <c r="C656" s="32">
        <v>134.5</v>
      </c>
      <c r="D656" s="32">
        <v>134.5</v>
      </c>
    </row>
    <row r="657" spans="1:4" x14ac:dyDescent="0.25">
      <c r="A657" s="32" t="s">
        <v>193</v>
      </c>
      <c r="B657" t="s">
        <v>227</v>
      </c>
      <c r="C657" s="32">
        <v>134.69999999999999</v>
      </c>
      <c r="D657" s="32">
        <v>134.69999999999999</v>
      </c>
    </row>
    <row r="658" spans="1:4" x14ac:dyDescent="0.25">
      <c r="A658" s="32" t="s">
        <v>194</v>
      </c>
      <c r="B658" t="s">
        <v>227</v>
      </c>
      <c r="C658" s="32">
        <v>134.6</v>
      </c>
      <c r="D658" s="32">
        <v>134.6</v>
      </c>
    </row>
    <row r="659" spans="1:4" x14ac:dyDescent="0.25">
      <c r="A659" s="32" t="s">
        <v>195</v>
      </c>
      <c r="B659" t="s">
        <v>227</v>
      </c>
      <c r="C659" s="32">
        <v>134.6</v>
      </c>
      <c r="D659" s="32">
        <v>136.4</v>
      </c>
    </row>
    <row r="660" spans="1:4" x14ac:dyDescent="0.25">
      <c r="A660" s="32" t="s">
        <v>172</v>
      </c>
      <c r="B660" t="s">
        <v>227</v>
      </c>
      <c r="C660" s="32">
        <v>134.6</v>
      </c>
      <c r="D660" s="32">
        <v>134.6</v>
      </c>
    </row>
    <row r="661" spans="1:4" x14ac:dyDescent="0.25">
      <c r="A661" s="32" t="s">
        <v>173</v>
      </c>
      <c r="B661" t="s">
        <v>227</v>
      </c>
      <c r="C661" s="32">
        <v>134.5</v>
      </c>
      <c r="D661" s="32">
        <v>136.6</v>
      </c>
    </row>
    <row r="662" spans="1:4" x14ac:dyDescent="0.25">
      <c r="A662" s="32" t="s">
        <v>174</v>
      </c>
      <c r="B662" t="s">
        <v>227</v>
      </c>
      <c r="C662" s="32">
        <v>134.5</v>
      </c>
      <c r="D662" s="32">
        <v>136.6</v>
      </c>
    </row>
    <row r="663" spans="1:4" x14ac:dyDescent="0.25">
      <c r="A663" s="32" t="s">
        <v>175</v>
      </c>
      <c r="B663" t="s">
        <v>227</v>
      </c>
      <c r="C663" s="32">
        <v>134.5</v>
      </c>
      <c r="D663" s="32">
        <v>136.6</v>
      </c>
    </row>
    <row r="664" spans="1:4" x14ac:dyDescent="0.25">
      <c r="A664" s="32" t="s">
        <v>176</v>
      </c>
      <c r="B664" t="s">
        <v>227</v>
      </c>
      <c r="C664" s="32">
        <v>134.5</v>
      </c>
      <c r="D664" s="32">
        <v>134.5</v>
      </c>
    </row>
    <row r="665" spans="1:4" x14ac:dyDescent="0.25">
      <c r="A665" s="32" t="s">
        <v>177</v>
      </c>
      <c r="B665" t="s">
        <v>227</v>
      </c>
      <c r="C665" s="32">
        <v>134.4</v>
      </c>
      <c r="D665" s="32">
        <v>134.4</v>
      </c>
    </row>
    <row r="666" spans="1:4" x14ac:dyDescent="0.25">
      <c r="A666" s="32" t="s">
        <v>178</v>
      </c>
      <c r="B666" t="s">
        <v>227</v>
      </c>
      <c r="C666" s="32">
        <v>134.6</v>
      </c>
      <c r="D666" s="32">
        <v>136.6</v>
      </c>
    </row>
    <row r="667" spans="1:4" x14ac:dyDescent="0.25">
      <c r="A667" s="32" t="s">
        <v>196</v>
      </c>
      <c r="B667" t="s">
        <v>227</v>
      </c>
      <c r="C667" s="32">
        <v>134.6</v>
      </c>
      <c r="D667" s="32">
        <v>134.6</v>
      </c>
    </row>
    <row r="668" spans="1:4" x14ac:dyDescent="0.25">
      <c r="A668" s="32" t="s">
        <v>197</v>
      </c>
      <c r="B668" t="s">
        <v>227</v>
      </c>
      <c r="C668" s="32">
        <v>136.6</v>
      </c>
      <c r="D668" s="32">
        <v>136.6</v>
      </c>
    </row>
    <row r="669" spans="1:4" x14ac:dyDescent="0.25">
      <c r="A669" s="32" t="s">
        <v>198</v>
      </c>
      <c r="B669" t="s">
        <v>227</v>
      </c>
      <c r="C669" s="32">
        <v>134.69999999999999</v>
      </c>
      <c r="D669" s="32">
        <v>134.69999999999999</v>
      </c>
    </row>
    <row r="670" spans="1:4" x14ac:dyDescent="0.25">
      <c r="A670" s="32" t="s">
        <v>179</v>
      </c>
      <c r="B670" t="s">
        <v>227</v>
      </c>
      <c r="C670" s="32">
        <v>134.5</v>
      </c>
      <c r="D670" s="32">
        <v>134.5</v>
      </c>
    </row>
    <row r="671" spans="1:4" x14ac:dyDescent="0.25">
      <c r="A671" s="32" t="s">
        <v>180</v>
      </c>
      <c r="B671" t="s">
        <v>227</v>
      </c>
      <c r="C671" s="32">
        <v>134.5</v>
      </c>
      <c r="D671" s="32">
        <v>136.6</v>
      </c>
    </row>
    <row r="672" spans="1:4" x14ac:dyDescent="0.25">
      <c r="A672" s="32" t="s">
        <v>181</v>
      </c>
      <c r="B672" t="s">
        <v>227</v>
      </c>
      <c r="C672" s="32">
        <v>134.5</v>
      </c>
      <c r="D672" s="32">
        <v>136.69999999999999</v>
      </c>
    </row>
    <row r="673" spans="1:4" x14ac:dyDescent="0.25">
      <c r="A673" s="32" t="s">
        <v>199</v>
      </c>
      <c r="B673" t="s">
        <v>227</v>
      </c>
      <c r="C673" s="32">
        <v>134.6</v>
      </c>
      <c r="D673" s="32">
        <v>136.6</v>
      </c>
    </row>
    <row r="674" spans="1:4" x14ac:dyDescent="0.25">
      <c r="A674" s="32" t="s">
        <v>200</v>
      </c>
      <c r="B674" t="s">
        <v>227</v>
      </c>
      <c r="C674" s="32">
        <v>134.6</v>
      </c>
      <c r="D674" s="32">
        <v>134.6</v>
      </c>
    </row>
    <row r="675" spans="1:4" x14ac:dyDescent="0.25">
      <c r="A675" s="32" t="s">
        <v>201</v>
      </c>
      <c r="B675" t="s">
        <v>227</v>
      </c>
      <c r="C675" s="32">
        <v>136.5</v>
      </c>
      <c r="D675" s="32">
        <v>142.30000000000001</v>
      </c>
    </row>
    <row r="676" spans="1:4" x14ac:dyDescent="0.25">
      <c r="A676" s="32" t="s">
        <v>202</v>
      </c>
      <c r="B676" t="s">
        <v>227</v>
      </c>
      <c r="C676" s="32">
        <v>134.6</v>
      </c>
      <c r="D676" s="32">
        <v>136.5</v>
      </c>
    </row>
    <row r="677" spans="1:4" x14ac:dyDescent="0.25">
      <c r="A677" s="32" t="s">
        <v>203</v>
      </c>
      <c r="B677" t="s">
        <v>227</v>
      </c>
      <c r="C677" s="32">
        <v>134.6</v>
      </c>
      <c r="D677" s="32">
        <v>134.6</v>
      </c>
    </row>
    <row r="678" spans="1:4" x14ac:dyDescent="0.25">
      <c r="A678" s="32" t="s">
        <v>206</v>
      </c>
      <c r="B678" t="s">
        <v>227</v>
      </c>
      <c r="C678" s="32">
        <v>134.80000000000001</v>
      </c>
      <c r="D678" s="32">
        <v>134.80000000000001</v>
      </c>
    </row>
    <row r="679" spans="1:4" x14ac:dyDescent="0.25">
      <c r="A679" s="32" t="s">
        <v>182</v>
      </c>
      <c r="B679" t="s">
        <v>227</v>
      </c>
      <c r="C679" s="32">
        <v>136.69999999999999</v>
      </c>
      <c r="D679" s="32">
        <v>136.69999999999999</v>
      </c>
    </row>
    <row r="680" spans="1:4" x14ac:dyDescent="0.25">
      <c r="A680" s="32" t="s">
        <v>70</v>
      </c>
      <c r="B680" t="s">
        <v>227</v>
      </c>
      <c r="C680" s="32">
        <v>134.5</v>
      </c>
      <c r="D680" s="32">
        <v>138.69999999999999</v>
      </c>
    </row>
    <row r="681" spans="1:4" x14ac:dyDescent="0.25">
      <c r="A681" s="32" t="s">
        <v>63</v>
      </c>
      <c r="B681" t="s">
        <v>227</v>
      </c>
      <c r="C681" s="32">
        <v>134.6</v>
      </c>
      <c r="D681" s="32">
        <v>134.6</v>
      </c>
    </row>
    <row r="682" spans="1:4" x14ac:dyDescent="0.25">
      <c r="A682" s="32" t="s">
        <v>64</v>
      </c>
      <c r="B682" t="s">
        <v>227</v>
      </c>
      <c r="C682" s="32">
        <v>132.6</v>
      </c>
      <c r="D682" s="32">
        <v>134.69999999999999</v>
      </c>
    </row>
    <row r="683" spans="1:4" x14ac:dyDescent="0.25">
      <c r="A683" s="32" t="s">
        <v>71</v>
      </c>
      <c r="B683" t="s">
        <v>227</v>
      </c>
      <c r="C683" s="32">
        <v>134.6</v>
      </c>
      <c r="D683" s="32">
        <v>134.6</v>
      </c>
    </row>
    <row r="684" spans="1:4" x14ac:dyDescent="0.25">
      <c r="A684" s="32" t="s">
        <v>72</v>
      </c>
      <c r="B684" t="s">
        <v>227</v>
      </c>
      <c r="C684" s="32">
        <v>134.6</v>
      </c>
      <c r="D684" s="32">
        <v>134.6</v>
      </c>
    </row>
    <row r="685" spans="1:4" x14ac:dyDescent="0.25">
      <c r="A685" s="32" t="s">
        <v>65</v>
      </c>
      <c r="B685" t="s">
        <v>227</v>
      </c>
      <c r="C685" s="32">
        <v>134.6</v>
      </c>
      <c r="D685" s="32">
        <v>136.9</v>
      </c>
    </row>
    <row r="686" spans="1:4" x14ac:dyDescent="0.25">
      <c r="A686" s="32" t="s">
        <v>66</v>
      </c>
      <c r="B686" t="s">
        <v>227</v>
      </c>
      <c r="C686" s="32">
        <v>134.5</v>
      </c>
      <c r="D686" s="32">
        <v>136.6</v>
      </c>
    </row>
    <row r="687" spans="1:4" x14ac:dyDescent="0.25">
      <c r="A687" s="32" t="s">
        <v>73</v>
      </c>
      <c r="B687" t="s">
        <v>227</v>
      </c>
      <c r="C687" s="32">
        <v>134.6</v>
      </c>
      <c r="D687" s="32">
        <v>134.6</v>
      </c>
    </row>
    <row r="688" spans="1:4" x14ac:dyDescent="0.25">
      <c r="A688" s="32" t="s">
        <v>67</v>
      </c>
      <c r="B688" t="s">
        <v>227</v>
      </c>
      <c r="C688" s="32">
        <v>134.5</v>
      </c>
      <c r="D688" s="32">
        <v>134.5</v>
      </c>
    </row>
    <row r="689" spans="1:4" x14ac:dyDescent="0.25">
      <c r="A689" s="32" t="s">
        <v>74</v>
      </c>
      <c r="B689" t="s">
        <v>227</v>
      </c>
      <c r="C689" s="32">
        <v>134.69999999999999</v>
      </c>
      <c r="D689" s="32">
        <v>134.69999999999999</v>
      </c>
    </row>
    <row r="690" spans="1:4" x14ac:dyDescent="0.25">
      <c r="A690" s="32" t="s">
        <v>75</v>
      </c>
      <c r="B690" t="s">
        <v>227</v>
      </c>
      <c r="C690" s="32">
        <v>134.6</v>
      </c>
      <c r="D690" s="32">
        <v>136.80000000000001</v>
      </c>
    </row>
    <row r="691" spans="1:4" x14ac:dyDescent="0.25">
      <c r="A691" s="32" t="s">
        <v>76</v>
      </c>
      <c r="B691" t="s">
        <v>227</v>
      </c>
      <c r="C691" s="32">
        <v>134.6</v>
      </c>
      <c r="D691" s="32">
        <v>138.80000000000001</v>
      </c>
    </row>
    <row r="692" spans="1:4" x14ac:dyDescent="0.25">
      <c r="A692" s="32" t="s">
        <v>31</v>
      </c>
      <c r="B692" t="s">
        <v>227</v>
      </c>
      <c r="C692" s="32">
        <v>134.6</v>
      </c>
      <c r="D692" s="32">
        <v>134.6</v>
      </c>
    </row>
    <row r="693" spans="1:4" x14ac:dyDescent="0.25">
      <c r="A693" s="32" t="s">
        <v>32</v>
      </c>
      <c r="B693" t="s">
        <v>227</v>
      </c>
      <c r="C693" s="32">
        <v>134.6</v>
      </c>
      <c r="D693" s="32">
        <v>134.6</v>
      </c>
    </row>
    <row r="694" spans="1:4" x14ac:dyDescent="0.25">
      <c r="A694" s="32" t="s">
        <v>33</v>
      </c>
      <c r="B694" t="s">
        <v>227</v>
      </c>
      <c r="C694" s="32">
        <v>134.6</v>
      </c>
      <c r="D694" s="32">
        <v>136.69999999999999</v>
      </c>
    </row>
    <row r="695" spans="1:4" x14ac:dyDescent="0.25">
      <c r="A695" s="32" t="s">
        <v>34</v>
      </c>
      <c r="B695" t="s">
        <v>227</v>
      </c>
      <c r="C695" s="32">
        <v>134.6</v>
      </c>
      <c r="D695" s="32">
        <v>134.6</v>
      </c>
    </row>
    <row r="696" spans="1:4" x14ac:dyDescent="0.25">
      <c r="A696" s="32" t="s">
        <v>35</v>
      </c>
      <c r="B696" t="s">
        <v>227</v>
      </c>
      <c r="C696" s="32">
        <v>134.5</v>
      </c>
      <c r="D696" s="32">
        <v>136.6</v>
      </c>
    </row>
    <row r="697" spans="1:4" x14ac:dyDescent="0.25">
      <c r="A697" s="32" t="s">
        <v>36</v>
      </c>
      <c r="B697" t="s">
        <v>227</v>
      </c>
      <c r="C697" s="32">
        <v>134.5</v>
      </c>
      <c r="D697" s="32">
        <v>134.5</v>
      </c>
    </row>
    <row r="698" spans="1:4" x14ac:dyDescent="0.25">
      <c r="A698" s="32" t="s">
        <v>37</v>
      </c>
      <c r="B698" t="s">
        <v>227</v>
      </c>
      <c r="C698" s="32">
        <v>134.5</v>
      </c>
      <c r="D698" s="32">
        <v>134.5</v>
      </c>
    </row>
    <row r="699" spans="1:4" x14ac:dyDescent="0.25">
      <c r="A699" s="32" t="s">
        <v>38</v>
      </c>
      <c r="B699" t="s">
        <v>227</v>
      </c>
      <c r="C699" s="32">
        <v>134.6</v>
      </c>
      <c r="D699" s="32">
        <v>134.6</v>
      </c>
    </row>
    <row r="700" spans="1:4" x14ac:dyDescent="0.25">
      <c r="A700" s="32" t="s">
        <v>39</v>
      </c>
      <c r="B700" t="s">
        <v>227</v>
      </c>
      <c r="C700" s="32">
        <v>134.6</v>
      </c>
      <c r="D700" s="32">
        <v>136.69999999999999</v>
      </c>
    </row>
    <row r="701" spans="1:4" x14ac:dyDescent="0.25">
      <c r="A701" s="32" t="s">
        <v>40</v>
      </c>
      <c r="B701" t="s">
        <v>227</v>
      </c>
      <c r="C701" s="32">
        <v>134.5</v>
      </c>
      <c r="D701" s="32">
        <v>138.80000000000001</v>
      </c>
    </row>
    <row r="702" spans="1:4" x14ac:dyDescent="0.25">
      <c r="A702" s="32" t="s">
        <v>41</v>
      </c>
      <c r="B702" t="s">
        <v>227</v>
      </c>
      <c r="C702" s="32">
        <v>134.6</v>
      </c>
      <c r="D702" s="32">
        <v>134.6</v>
      </c>
    </row>
    <row r="703" spans="1:4" x14ac:dyDescent="0.25">
      <c r="A703" s="32" t="s">
        <v>42</v>
      </c>
      <c r="B703" t="s">
        <v>227</v>
      </c>
      <c r="C703" s="32">
        <v>132.4</v>
      </c>
      <c r="D703" s="32">
        <v>136.6</v>
      </c>
    </row>
    <row r="704" spans="1:4" x14ac:dyDescent="0.25">
      <c r="A704" s="32" t="s">
        <v>43</v>
      </c>
      <c r="B704" t="s">
        <v>227</v>
      </c>
      <c r="C704" s="32">
        <v>134.69999999999999</v>
      </c>
      <c r="D704" s="32">
        <v>136.69999999999999</v>
      </c>
    </row>
    <row r="705" spans="1:4" x14ac:dyDescent="0.25">
      <c r="A705" s="32" t="s">
        <v>44</v>
      </c>
      <c r="B705" t="s">
        <v>227</v>
      </c>
      <c r="C705" s="32">
        <v>130.4</v>
      </c>
      <c r="D705" s="32">
        <v>134.6</v>
      </c>
    </row>
    <row r="706" spans="1:4" x14ac:dyDescent="0.25">
      <c r="A706" s="32" t="s">
        <v>45</v>
      </c>
      <c r="B706" t="s">
        <v>227</v>
      </c>
      <c r="C706" s="32">
        <v>134.6</v>
      </c>
      <c r="D706" s="32">
        <v>136.69999999999999</v>
      </c>
    </row>
    <row r="707" spans="1:4" x14ac:dyDescent="0.25">
      <c r="A707" s="32" t="s">
        <v>46</v>
      </c>
      <c r="B707" t="s">
        <v>227</v>
      </c>
      <c r="C707" s="32">
        <v>134.69999999999999</v>
      </c>
      <c r="D707" s="32">
        <v>136.80000000000001</v>
      </c>
    </row>
    <row r="708" spans="1:4" x14ac:dyDescent="0.25">
      <c r="A708" s="32" t="s">
        <v>47</v>
      </c>
      <c r="B708" t="s">
        <v>227</v>
      </c>
      <c r="C708" s="32">
        <v>136.69999999999999</v>
      </c>
      <c r="D708" s="32">
        <v>138.9</v>
      </c>
    </row>
    <row r="709" spans="1:4" x14ac:dyDescent="0.25">
      <c r="A709" s="32" t="s">
        <v>48</v>
      </c>
      <c r="B709" t="s">
        <v>227</v>
      </c>
      <c r="C709" s="32">
        <v>134.6</v>
      </c>
      <c r="D709" s="32">
        <v>134.6</v>
      </c>
    </row>
    <row r="710" spans="1:4" x14ac:dyDescent="0.25">
      <c r="A710" s="32" t="s">
        <v>49</v>
      </c>
      <c r="B710" t="s">
        <v>227</v>
      </c>
      <c r="C710" s="32">
        <v>134.6</v>
      </c>
      <c r="D710" s="32">
        <v>136.69999999999999</v>
      </c>
    </row>
    <row r="711" spans="1:4" x14ac:dyDescent="0.25">
      <c r="A711" s="32" t="s">
        <v>50</v>
      </c>
      <c r="B711" t="s">
        <v>227</v>
      </c>
      <c r="C711" s="32">
        <v>136.69999999999999</v>
      </c>
      <c r="D711" s="32">
        <v>136.69999999999999</v>
      </c>
    </row>
    <row r="712" spans="1:4" x14ac:dyDescent="0.25">
      <c r="A712" s="32" t="s">
        <v>51</v>
      </c>
      <c r="B712" t="s">
        <v>227</v>
      </c>
      <c r="C712" s="32">
        <v>134.6</v>
      </c>
      <c r="D712" s="32">
        <v>134.6</v>
      </c>
    </row>
    <row r="713" spans="1:4" x14ac:dyDescent="0.25">
      <c r="A713" s="32" t="s">
        <v>52</v>
      </c>
      <c r="B713" t="s">
        <v>227</v>
      </c>
      <c r="C713" s="32">
        <v>134.69999999999999</v>
      </c>
      <c r="D713" s="32">
        <v>134.69999999999999</v>
      </c>
    </row>
    <row r="714" spans="1:4" x14ac:dyDescent="0.25">
      <c r="A714" s="32" t="s">
        <v>53</v>
      </c>
      <c r="B714" t="s">
        <v>227</v>
      </c>
      <c r="C714" s="32">
        <v>134.6</v>
      </c>
      <c r="D714" s="32">
        <v>134.6</v>
      </c>
    </row>
    <row r="715" spans="1:4" x14ac:dyDescent="0.25">
      <c r="A715" s="32" t="s">
        <v>54</v>
      </c>
      <c r="B715" t="s">
        <v>227</v>
      </c>
      <c r="C715" s="32">
        <v>136.6</v>
      </c>
      <c r="D715" s="32">
        <v>136.6</v>
      </c>
    </row>
    <row r="716" spans="1:4" x14ac:dyDescent="0.25">
      <c r="A716" s="32" t="s">
        <v>55</v>
      </c>
      <c r="B716" t="s">
        <v>227</v>
      </c>
      <c r="C716" s="32">
        <v>134.5</v>
      </c>
      <c r="D716" s="32">
        <v>136.6</v>
      </c>
    </row>
    <row r="717" spans="1:4" x14ac:dyDescent="0.25">
      <c r="A717" s="32" t="s">
        <v>56</v>
      </c>
      <c r="B717" t="s">
        <v>227</v>
      </c>
      <c r="C717" s="32">
        <v>134.6</v>
      </c>
      <c r="D717" s="32">
        <v>136.69999999999999</v>
      </c>
    </row>
    <row r="718" spans="1:4" x14ac:dyDescent="0.25">
      <c r="A718" s="32" t="s">
        <v>57</v>
      </c>
      <c r="B718" t="s">
        <v>227</v>
      </c>
      <c r="C718" s="32">
        <v>134.6</v>
      </c>
      <c r="D718" s="32">
        <v>136.69999999999999</v>
      </c>
    </row>
    <row r="719" spans="1:4" x14ac:dyDescent="0.25">
      <c r="A719" s="32" t="s">
        <v>58</v>
      </c>
      <c r="B719" t="s">
        <v>227</v>
      </c>
      <c r="C719" s="32">
        <v>134.6</v>
      </c>
      <c r="D719" s="32">
        <v>134.6</v>
      </c>
    </row>
    <row r="720" spans="1:4" x14ac:dyDescent="0.25">
      <c r="A720" s="32" t="s">
        <v>59</v>
      </c>
      <c r="B720" t="s">
        <v>227</v>
      </c>
      <c r="C720" s="32">
        <v>134.6</v>
      </c>
      <c r="D720" s="32">
        <v>134.6</v>
      </c>
    </row>
    <row r="721" spans="1:4" x14ac:dyDescent="0.25">
      <c r="A721" s="32" t="s">
        <v>60</v>
      </c>
      <c r="B721" t="s">
        <v>227</v>
      </c>
      <c r="C721" s="32">
        <v>134.69999999999999</v>
      </c>
      <c r="D721" s="32">
        <v>136.80000000000001</v>
      </c>
    </row>
    <row r="722" spans="1:4" x14ac:dyDescent="0.25">
      <c r="A722" s="32" t="s">
        <v>77</v>
      </c>
      <c r="B722" t="s">
        <v>227</v>
      </c>
      <c r="C722" s="32">
        <v>134.6</v>
      </c>
      <c r="D722" s="32">
        <v>136.6</v>
      </c>
    </row>
    <row r="723" spans="1:4" x14ac:dyDescent="0.25">
      <c r="A723" s="32" t="s">
        <v>92</v>
      </c>
      <c r="B723" t="s">
        <v>227</v>
      </c>
      <c r="C723" s="32">
        <v>134.6</v>
      </c>
      <c r="D723" s="32">
        <v>134.6</v>
      </c>
    </row>
    <row r="724" spans="1:4" x14ac:dyDescent="0.25">
      <c r="A724" s="32" t="s">
        <v>78</v>
      </c>
      <c r="B724" t="s">
        <v>227</v>
      </c>
      <c r="C724" s="32">
        <v>134.6</v>
      </c>
      <c r="D724" s="32">
        <v>138.80000000000001</v>
      </c>
    </row>
    <row r="725" spans="1:4" x14ac:dyDescent="0.25">
      <c r="A725" s="32" t="s">
        <v>79</v>
      </c>
      <c r="B725" t="s">
        <v>227</v>
      </c>
      <c r="C725" s="32">
        <v>134.6</v>
      </c>
      <c r="D725" s="32">
        <v>136.69999999999999</v>
      </c>
    </row>
    <row r="726" spans="1:4" x14ac:dyDescent="0.25">
      <c r="A726" s="32" t="s">
        <v>80</v>
      </c>
      <c r="B726" t="s">
        <v>227</v>
      </c>
      <c r="C726" s="32">
        <v>134.6</v>
      </c>
      <c r="D726" s="32">
        <v>138.80000000000001</v>
      </c>
    </row>
    <row r="727" spans="1:4" x14ac:dyDescent="0.25">
      <c r="A727" s="32" t="s">
        <v>93</v>
      </c>
      <c r="B727" t="s">
        <v>227</v>
      </c>
      <c r="C727" s="32">
        <v>134.6</v>
      </c>
      <c r="D727" s="32">
        <v>134.6</v>
      </c>
    </row>
    <row r="728" spans="1:4" x14ac:dyDescent="0.25">
      <c r="A728" s="32" t="s">
        <v>94</v>
      </c>
      <c r="B728" t="s">
        <v>227</v>
      </c>
      <c r="C728" s="32">
        <v>132.6</v>
      </c>
      <c r="D728" s="32">
        <v>134.69999999999999</v>
      </c>
    </row>
    <row r="729" spans="1:4" x14ac:dyDescent="0.25">
      <c r="A729" s="32" t="s">
        <v>95</v>
      </c>
      <c r="B729" t="s">
        <v>227</v>
      </c>
      <c r="C729" s="32">
        <v>134.69999999999999</v>
      </c>
      <c r="D729" s="32">
        <v>134.69999999999999</v>
      </c>
    </row>
    <row r="730" spans="1:4" x14ac:dyDescent="0.25">
      <c r="A730" s="32" t="s">
        <v>96</v>
      </c>
      <c r="B730" t="s">
        <v>227</v>
      </c>
      <c r="C730" s="32">
        <v>134.69999999999999</v>
      </c>
      <c r="D730" s="32">
        <v>136.69999999999999</v>
      </c>
    </row>
    <row r="731" spans="1:4" x14ac:dyDescent="0.25">
      <c r="A731" s="32" t="s">
        <v>97</v>
      </c>
      <c r="B731" t="s">
        <v>227</v>
      </c>
      <c r="C731" s="32">
        <v>134.69999999999999</v>
      </c>
      <c r="D731" s="32">
        <v>136.69999999999999</v>
      </c>
    </row>
    <row r="732" spans="1:4" x14ac:dyDescent="0.25">
      <c r="A732" s="32" t="s">
        <v>98</v>
      </c>
      <c r="B732" t="s">
        <v>227</v>
      </c>
      <c r="C732" s="32">
        <v>134.6</v>
      </c>
      <c r="D732" s="32">
        <v>134.6</v>
      </c>
    </row>
    <row r="733" spans="1:4" x14ac:dyDescent="0.25">
      <c r="A733" s="32" t="s">
        <v>99</v>
      </c>
      <c r="B733" t="s">
        <v>227</v>
      </c>
      <c r="C733" s="32">
        <v>134.6</v>
      </c>
      <c r="D733" s="32">
        <v>134.6</v>
      </c>
    </row>
    <row r="734" spans="1:4" x14ac:dyDescent="0.25">
      <c r="A734" s="32" t="s">
        <v>100</v>
      </c>
      <c r="B734" t="s">
        <v>227</v>
      </c>
      <c r="C734" s="32">
        <v>134.6</v>
      </c>
      <c r="D734" s="32">
        <v>136.69999999999999</v>
      </c>
    </row>
    <row r="735" spans="1:4" x14ac:dyDescent="0.25">
      <c r="A735" s="32" t="s">
        <v>101</v>
      </c>
      <c r="B735" t="s">
        <v>227</v>
      </c>
      <c r="C735" s="32">
        <v>134.69999999999999</v>
      </c>
      <c r="D735" s="32">
        <v>134.69999999999999</v>
      </c>
    </row>
    <row r="736" spans="1:4" x14ac:dyDescent="0.25">
      <c r="A736" s="32" t="s">
        <v>102</v>
      </c>
      <c r="B736" t="s">
        <v>227</v>
      </c>
      <c r="C736" s="32">
        <v>132.5</v>
      </c>
      <c r="D736" s="32">
        <v>134.69999999999999</v>
      </c>
    </row>
    <row r="737" spans="1:4" x14ac:dyDescent="0.25">
      <c r="A737" s="32" t="s">
        <v>81</v>
      </c>
      <c r="B737" t="s">
        <v>227</v>
      </c>
      <c r="C737" s="32">
        <v>134.5</v>
      </c>
      <c r="D737" s="32">
        <v>134.5</v>
      </c>
    </row>
    <row r="738" spans="1:4" x14ac:dyDescent="0.25">
      <c r="A738" s="32" t="s">
        <v>82</v>
      </c>
      <c r="B738" t="s">
        <v>227</v>
      </c>
      <c r="C738" s="32">
        <v>134.4</v>
      </c>
      <c r="D738" s="32">
        <v>134.4</v>
      </c>
    </row>
    <row r="739" spans="1:4" x14ac:dyDescent="0.25">
      <c r="A739" s="32" t="s">
        <v>83</v>
      </c>
      <c r="B739" t="s">
        <v>227</v>
      </c>
      <c r="C739" s="32">
        <v>134.4</v>
      </c>
      <c r="D739" s="32">
        <v>134.4</v>
      </c>
    </row>
    <row r="740" spans="1:4" x14ac:dyDescent="0.25">
      <c r="A740" s="32" t="s">
        <v>84</v>
      </c>
      <c r="B740" t="s">
        <v>227</v>
      </c>
      <c r="C740" s="32">
        <v>134.4</v>
      </c>
      <c r="D740" s="32">
        <v>136.6</v>
      </c>
    </row>
    <row r="741" spans="1:4" x14ac:dyDescent="0.25">
      <c r="A741" s="32" t="s">
        <v>85</v>
      </c>
      <c r="B741" t="s">
        <v>227</v>
      </c>
      <c r="C741" s="32">
        <v>134.5</v>
      </c>
      <c r="D741" s="32">
        <v>134.5</v>
      </c>
    </row>
    <row r="742" spans="1:4" x14ac:dyDescent="0.25">
      <c r="A742" s="32" t="s">
        <v>86</v>
      </c>
      <c r="B742" t="s">
        <v>227</v>
      </c>
      <c r="C742" s="32">
        <v>134.4</v>
      </c>
      <c r="D742" s="32">
        <v>134.4</v>
      </c>
    </row>
    <row r="743" spans="1:4" x14ac:dyDescent="0.25">
      <c r="A743" s="32" t="s">
        <v>87</v>
      </c>
      <c r="B743" t="s">
        <v>227</v>
      </c>
      <c r="C743" s="32">
        <v>134.5</v>
      </c>
      <c r="D743" s="32">
        <v>134.5</v>
      </c>
    </row>
    <row r="744" spans="1:4" x14ac:dyDescent="0.25">
      <c r="A744" s="32" t="s">
        <v>88</v>
      </c>
      <c r="B744" t="s">
        <v>227</v>
      </c>
      <c r="C744" s="32">
        <v>134.4</v>
      </c>
      <c r="D744" s="32">
        <v>136.5</v>
      </c>
    </row>
    <row r="745" spans="1:4" x14ac:dyDescent="0.25">
      <c r="A745" s="32" t="s">
        <v>89</v>
      </c>
      <c r="B745" t="s">
        <v>227</v>
      </c>
      <c r="C745" s="32">
        <v>134.30000000000001</v>
      </c>
      <c r="D745" s="32">
        <v>136.5</v>
      </c>
    </row>
    <row r="746" spans="1:4" x14ac:dyDescent="0.25">
      <c r="A746" s="32" t="s">
        <v>61</v>
      </c>
      <c r="B746" t="s">
        <v>227</v>
      </c>
      <c r="C746" s="32">
        <v>132.5</v>
      </c>
      <c r="D746" s="32">
        <v>134.6</v>
      </c>
    </row>
    <row r="747" spans="1:4" x14ac:dyDescent="0.25">
      <c r="A747" s="32" t="s">
        <v>62</v>
      </c>
      <c r="B747" t="s">
        <v>227</v>
      </c>
      <c r="C747" s="32">
        <v>134.6</v>
      </c>
      <c r="D747" s="32">
        <v>136.6</v>
      </c>
    </row>
    <row r="748" spans="1:4" x14ac:dyDescent="0.25">
      <c r="A748" s="32" t="s">
        <v>90</v>
      </c>
      <c r="B748" t="s">
        <v>227</v>
      </c>
      <c r="C748" s="32">
        <v>134.4</v>
      </c>
      <c r="D748" s="32">
        <v>136.5</v>
      </c>
    </row>
    <row r="749" spans="1:4" x14ac:dyDescent="0.25">
      <c r="A749" s="32" t="s">
        <v>91</v>
      </c>
      <c r="B749" t="s">
        <v>227</v>
      </c>
      <c r="C749" s="32">
        <v>134.4</v>
      </c>
      <c r="D749" s="32">
        <v>136.5</v>
      </c>
    </row>
    <row r="750" spans="1:4" x14ac:dyDescent="0.25">
      <c r="A750" s="32" t="s">
        <v>133</v>
      </c>
      <c r="B750" t="s">
        <v>228</v>
      </c>
      <c r="C750" s="32">
        <v>154.6</v>
      </c>
      <c r="D750" s="32">
        <v>161</v>
      </c>
    </row>
    <row r="751" spans="1:4" x14ac:dyDescent="0.25">
      <c r="A751" s="32" t="s">
        <v>141</v>
      </c>
      <c r="B751" t="s">
        <v>228</v>
      </c>
      <c r="C751" s="32">
        <v>167.4</v>
      </c>
      <c r="D751" s="32">
        <v>171.6</v>
      </c>
    </row>
    <row r="752" spans="1:4" x14ac:dyDescent="0.25">
      <c r="A752" s="32" t="s">
        <v>142</v>
      </c>
      <c r="B752" t="s">
        <v>228</v>
      </c>
      <c r="C752" s="32">
        <v>169.6</v>
      </c>
      <c r="D752" s="32">
        <v>173.9</v>
      </c>
    </row>
    <row r="753" spans="1:4" x14ac:dyDescent="0.25">
      <c r="A753" s="32" t="s">
        <v>105</v>
      </c>
      <c r="B753" t="s">
        <v>228</v>
      </c>
      <c r="C753" s="32">
        <v>171.6</v>
      </c>
      <c r="D753" s="32">
        <v>178</v>
      </c>
    </row>
    <row r="754" spans="1:4" x14ac:dyDescent="0.25">
      <c r="A754" s="32" t="s">
        <v>117</v>
      </c>
      <c r="B754" t="s">
        <v>228</v>
      </c>
      <c r="C754" s="32">
        <v>167.4</v>
      </c>
      <c r="D754" s="32">
        <v>169.5</v>
      </c>
    </row>
    <row r="755" spans="1:4" x14ac:dyDescent="0.25">
      <c r="A755" s="32" t="s">
        <v>113</v>
      </c>
      <c r="B755" t="s">
        <v>228</v>
      </c>
      <c r="C755" s="32">
        <v>155.5</v>
      </c>
      <c r="D755" s="32">
        <v>155.5</v>
      </c>
    </row>
    <row r="756" spans="1:4" x14ac:dyDescent="0.25">
      <c r="A756" s="32" t="s">
        <v>129</v>
      </c>
      <c r="B756" t="s">
        <v>228</v>
      </c>
      <c r="C756" s="32">
        <v>160.5</v>
      </c>
      <c r="D756" s="32">
        <v>160.5</v>
      </c>
    </row>
    <row r="757" spans="1:4" x14ac:dyDescent="0.25">
      <c r="A757" s="32" t="s">
        <v>106</v>
      </c>
      <c r="B757" t="s">
        <v>228</v>
      </c>
      <c r="C757" s="32">
        <v>167.4</v>
      </c>
      <c r="D757" s="32">
        <v>171.7</v>
      </c>
    </row>
    <row r="758" spans="1:4" x14ac:dyDescent="0.25">
      <c r="A758" s="32" t="s">
        <v>143</v>
      </c>
      <c r="B758" t="s">
        <v>228</v>
      </c>
      <c r="C758" s="32">
        <v>161</v>
      </c>
      <c r="D758" s="32">
        <v>173.8</v>
      </c>
    </row>
    <row r="759" spans="1:4" x14ac:dyDescent="0.25">
      <c r="A759" s="32" t="s">
        <v>107</v>
      </c>
      <c r="B759" t="s">
        <v>228</v>
      </c>
      <c r="C759" s="32">
        <v>152.6</v>
      </c>
      <c r="D759" s="32">
        <v>158.9</v>
      </c>
    </row>
    <row r="760" spans="1:4" x14ac:dyDescent="0.25">
      <c r="A760" s="32" t="s">
        <v>118</v>
      </c>
      <c r="B760" t="s">
        <v>228</v>
      </c>
      <c r="C760" s="32">
        <v>171</v>
      </c>
      <c r="D760" s="32">
        <v>171</v>
      </c>
    </row>
    <row r="761" spans="1:4" x14ac:dyDescent="0.25">
      <c r="A761" s="32" t="s">
        <v>130</v>
      </c>
      <c r="B761" t="s">
        <v>228</v>
      </c>
      <c r="C761" s="32">
        <v>160.9</v>
      </c>
      <c r="D761" s="32">
        <v>160.9</v>
      </c>
    </row>
    <row r="762" spans="1:4" x14ac:dyDescent="0.25">
      <c r="A762" s="32" t="s">
        <v>144</v>
      </c>
      <c r="B762" t="s">
        <v>228</v>
      </c>
      <c r="C762" s="32">
        <v>178</v>
      </c>
      <c r="D762" s="32">
        <v>182.9</v>
      </c>
    </row>
    <row r="763" spans="1:4" x14ac:dyDescent="0.25">
      <c r="A763" s="32" t="s">
        <v>119</v>
      </c>
      <c r="B763" t="s">
        <v>228</v>
      </c>
      <c r="C763" s="32">
        <v>167.6</v>
      </c>
      <c r="D763" s="32">
        <v>171.7</v>
      </c>
    </row>
    <row r="764" spans="1:4" x14ac:dyDescent="0.25">
      <c r="A764" s="32" t="s">
        <v>120</v>
      </c>
      <c r="B764" t="s">
        <v>228</v>
      </c>
      <c r="C764" s="32">
        <v>171.6</v>
      </c>
      <c r="D764" s="32">
        <v>184.3</v>
      </c>
    </row>
    <row r="765" spans="1:4" x14ac:dyDescent="0.25">
      <c r="A765" s="32" t="s">
        <v>108</v>
      </c>
      <c r="B765" t="s">
        <v>228</v>
      </c>
      <c r="C765" s="32">
        <v>154.6</v>
      </c>
      <c r="D765" s="32">
        <v>180.1</v>
      </c>
    </row>
    <row r="766" spans="1:4" x14ac:dyDescent="0.25">
      <c r="A766" s="32" t="s">
        <v>145</v>
      </c>
      <c r="B766" t="s">
        <v>228</v>
      </c>
      <c r="C766" s="32">
        <v>154.80000000000001</v>
      </c>
      <c r="D766" s="32">
        <v>169.6</v>
      </c>
    </row>
    <row r="767" spans="1:4" x14ac:dyDescent="0.25">
      <c r="A767" s="32" t="s">
        <v>131</v>
      </c>
      <c r="B767" t="s">
        <v>228</v>
      </c>
      <c r="C767" s="32">
        <v>171.5</v>
      </c>
      <c r="D767" s="32">
        <v>192.8</v>
      </c>
    </row>
    <row r="768" spans="1:4" x14ac:dyDescent="0.25">
      <c r="A768" s="32" t="s">
        <v>124</v>
      </c>
      <c r="B768" t="s">
        <v>228</v>
      </c>
      <c r="C768" s="32">
        <v>167.4</v>
      </c>
      <c r="D768" s="32">
        <v>171.7</v>
      </c>
    </row>
    <row r="769" spans="1:4" x14ac:dyDescent="0.25">
      <c r="A769" s="32" t="s">
        <v>146</v>
      </c>
      <c r="B769" t="s">
        <v>228</v>
      </c>
      <c r="C769" s="32">
        <v>154.80000000000001</v>
      </c>
      <c r="D769" s="32">
        <v>165.4</v>
      </c>
    </row>
    <row r="770" spans="1:4" x14ac:dyDescent="0.25">
      <c r="A770" s="32" t="s">
        <v>114</v>
      </c>
      <c r="B770" t="s">
        <v>228</v>
      </c>
      <c r="C770" s="32">
        <v>171.7</v>
      </c>
      <c r="D770" s="32">
        <v>173.8</v>
      </c>
    </row>
    <row r="771" spans="1:4" x14ac:dyDescent="0.25">
      <c r="A771" s="32" t="s">
        <v>132</v>
      </c>
      <c r="B771" t="s">
        <v>228</v>
      </c>
      <c r="C771" s="32">
        <v>161</v>
      </c>
      <c r="D771" s="32">
        <v>171.6</v>
      </c>
    </row>
    <row r="772" spans="1:4" x14ac:dyDescent="0.25">
      <c r="A772" s="32" t="s">
        <v>147</v>
      </c>
      <c r="B772" t="s">
        <v>228</v>
      </c>
      <c r="C772" s="32">
        <v>169.5</v>
      </c>
      <c r="D772" s="32">
        <v>171.7</v>
      </c>
    </row>
    <row r="773" spans="1:4" x14ac:dyDescent="0.25">
      <c r="A773" s="32" t="s">
        <v>109</v>
      </c>
      <c r="B773" t="s">
        <v>228</v>
      </c>
      <c r="C773" s="32">
        <v>161</v>
      </c>
      <c r="D773" s="32">
        <v>161</v>
      </c>
    </row>
    <row r="774" spans="1:4" x14ac:dyDescent="0.25">
      <c r="A774" s="32" t="s">
        <v>121</v>
      </c>
      <c r="B774" t="s">
        <v>228</v>
      </c>
      <c r="C774" s="32">
        <v>156.9</v>
      </c>
      <c r="D774" s="32">
        <v>161.1</v>
      </c>
    </row>
    <row r="775" spans="1:4" x14ac:dyDescent="0.25">
      <c r="A775" s="32" t="s">
        <v>110</v>
      </c>
      <c r="B775" t="s">
        <v>228</v>
      </c>
      <c r="C775" s="32">
        <v>161.1</v>
      </c>
      <c r="D775" s="32">
        <v>163.19999999999999</v>
      </c>
    </row>
    <row r="776" spans="1:4" x14ac:dyDescent="0.25">
      <c r="A776" s="32" t="s">
        <v>148</v>
      </c>
      <c r="B776" t="s">
        <v>228</v>
      </c>
      <c r="C776" s="32">
        <v>167.5</v>
      </c>
      <c r="D776" s="32">
        <v>188.6</v>
      </c>
    </row>
    <row r="777" spans="1:4" x14ac:dyDescent="0.25">
      <c r="A777" s="32" t="s">
        <v>134</v>
      </c>
      <c r="B777" t="s">
        <v>228</v>
      </c>
      <c r="C777" s="32">
        <v>154.6</v>
      </c>
      <c r="D777" s="32">
        <v>173.7</v>
      </c>
    </row>
    <row r="778" spans="1:4" x14ac:dyDescent="0.25">
      <c r="A778" s="32" t="s">
        <v>115</v>
      </c>
      <c r="B778" t="s">
        <v>228</v>
      </c>
      <c r="C778" s="32">
        <v>165.3</v>
      </c>
      <c r="D778" s="32">
        <v>171.8</v>
      </c>
    </row>
    <row r="779" spans="1:4" x14ac:dyDescent="0.25">
      <c r="A779" s="32" t="s">
        <v>135</v>
      </c>
      <c r="B779" t="s">
        <v>228</v>
      </c>
      <c r="C779" s="32">
        <v>171.5</v>
      </c>
      <c r="D779" s="32">
        <v>182.2</v>
      </c>
    </row>
    <row r="780" spans="1:4" x14ac:dyDescent="0.25">
      <c r="A780" s="32" t="s">
        <v>136</v>
      </c>
      <c r="B780" t="s">
        <v>228</v>
      </c>
      <c r="C780" s="32">
        <v>154.69999999999999</v>
      </c>
      <c r="D780" s="32">
        <v>161</v>
      </c>
    </row>
    <row r="781" spans="1:4" x14ac:dyDescent="0.25">
      <c r="A781" s="32" t="s">
        <v>137</v>
      </c>
      <c r="B781" t="s">
        <v>228</v>
      </c>
      <c r="C781" s="32">
        <v>175.9</v>
      </c>
      <c r="D781" s="32">
        <v>184.3</v>
      </c>
    </row>
    <row r="782" spans="1:4" x14ac:dyDescent="0.25">
      <c r="A782" s="32" t="s">
        <v>138</v>
      </c>
      <c r="B782" t="s">
        <v>228</v>
      </c>
      <c r="C782" s="32">
        <v>169.5</v>
      </c>
      <c r="D782" s="32">
        <v>182.2</v>
      </c>
    </row>
    <row r="783" spans="1:4" x14ac:dyDescent="0.25">
      <c r="A783" s="32" t="s">
        <v>139</v>
      </c>
      <c r="B783" t="s">
        <v>228</v>
      </c>
      <c r="C783" s="32">
        <v>161.19999999999999</v>
      </c>
      <c r="D783" s="32">
        <v>167.5</v>
      </c>
    </row>
    <row r="784" spans="1:4" x14ac:dyDescent="0.25">
      <c r="A784" s="32" t="s">
        <v>140</v>
      </c>
      <c r="B784" t="s">
        <v>228</v>
      </c>
      <c r="C784" s="32">
        <v>165.4</v>
      </c>
      <c r="D784" s="32">
        <v>167.5</v>
      </c>
    </row>
    <row r="785" spans="1:4" x14ac:dyDescent="0.25">
      <c r="A785" s="32" t="s">
        <v>116</v>
      </c>
      <c r="B785" t="s">
        <v>228</v>
      </c>
      <c r="C785" s="32">
        <v>173</v>
      </c>
      <c r="D785" s="32">
        <v>173</v>
      </c>
    </row>
    <row r="786" spans="1:4" x14ac:dyDescent="0.25">
      <c r="A786" s="32" t="s">
        <v>125</v>
      </c>
      <c r="B786" t="s">
        <v>228</v>
      </c>
      <c r="C786" s="32">
        <v>188.5</v>
      </c>
      <c r="D786" s="32">
        <v>222.3</v>
      </c>
    </row>
    <row r="787" spans="1:4" x14ac:dyDescent="0.25">
      <c r="A787" s="32" t="s">
        <v>111</v>
      </c>
      <c r="B787" t="s">
        <v>228</v>
      </c>
      <c r="C787" s="32">
        <v>154.69999999999999</v>
      </c>
      <c r="D787" s="32">
        <v>171.7</v>
      </c>
    </row>
    <row r="788" spans="1:4" x14ac:dyDescent="0.25">
      <c r="A788" s="32" t="s">
        <v>122</v>
      </c>
      <c r="B788" t="s">
        <v>228</v>
      </c>
      <c r="C788" s="32">
        <v>167.4</v>
      </c>
      <c r="D788" s="32">
        <v>180.1</v>
      </c>
    </row>
    <row r="789" spans="1:4" x14ac:dyDescent="0.25">
      <c r="A789" s="32" t="s">
        <v>112</v>
      </c>
      <c r="B789" t="s">
        <v>228</v>
      </c>
      <c r="C789" s="32">
        <v>161.1</v>
      </c>
      <c r="D789" s="32">
        <v>163.19999999999999</v>
      </c>
    </row>
    <row r="790" spans="1:4" x14ac:dyDescent="0.25">
      <c r="A790" s="32" t="s">
        <v>127</v>
      </c>
      <c r="B790" t="s">
        <v>228</v>
      </c>
      <c r="C790" s="32">
        <v>161</v>
      </c>
      <c r="D790" s="32">
        <v>169.5</v>
      </c>
    </row>
    <row r="791" spans="1:4" x14ac:dyDescent="0.25">
      <c r="A791" s="32" t="s">
        <v>128</v>
      </c>
      <c r="B791" t="s">
        <v>228</v>
      </c>
      <c r="C791" s="32">
        <v>163.19999999999999</v>
      </c>
      <c r="D791" s="32">
        <v>167.5</v>
      </c>
    </row>
    <row r="792" spans="1:4" x14ac:dyDescent="0.25">
      <c r="A792" s="32" t="s">
        <v>208</v>
      </c>
      <c r="B792" t="s">
        <v>228</v>
      </c>
      <c r="C792" s="32">
        <v>154.5</v>
      </c>
      <c r="D792" s="32">
        <v>160.80000000000001</v>
      </c>
    </row>
    <row r="793" spans="1:4" x14ac:dyDescent="0.25">
      <c r="A793" s="32" t="s">
        <v>209</v>
      </c>
      <c r="B793" t="s">
        <v>228</v>
      </c>
      <c r="C793" s="32">
        <v>173.7</v>
      </c>
      <c r="D793" s="32">
        <v>173.7</v>
      </c>
    </row>
    <row r="794" spans="1:4" x14ac:dyDescent="0.25">
      <c r="A794" s="32" t="s">
        <v>210</v>
      </c>
      <c r="B794" t="s">
        <v>228</v>
      </c>
      <c r="C794" s="32">
        <v>152.5</v>
      </c>
      <c r="D794" s="32">
        <v>165.1</v>
      </c>
    </row>
    <row r="795" spans="1:4" x14ac:dyDescent="0.25">
      <c r="A795" s="32" t="s">
        <v>211</v>
      </c>
      <c r="B795" t="s">
        <v>228</v>
      </c>
      <c r="C795" s="32">
        <v>165.1</v>
      </c>
      <c r="D795" s="32">
        <v>177.7</v>
      </c>
    </row>
    <row r="796" spans="1:4" x14ac:dyDescent="0.25">
      <c r="A796" s="32" t="s">
        <v>212</v>
      </c>
      <c r="B796" t="s">
        <v>228</v>
      </c>
      <c r="C796" s="32">
        <v>167.2</v>
      </c>
      <c r="D796" s="32">
        <v>167.2</v>
      </c>
    </row>
    <row r="797" spans="1:4" x14ac:dyDescent="0.25">
      <c r="A797" s="32" t="s">
        <v>213</v>
      </c>
      <c r="B797" t="s">
        <v>228</v>
      </c>
      <c r="C797" s="32">
        <v>160.80000000000001</v>
      </c>
      <c r="D797" s="32">
        <v>171.5</v>
      </c>
    </row>
    <row r="798" spans="1:4" x14ac:dyDescent="0.25">
      <c r="A798" s="32" t="s">
        <v>214</v>
      </c>
      <c r="B798" t="s">
        <v>228</v>
      </c>
      <c r="C798" s="32">
        <v>171.6</v>
      </c>
      <c r="D798" s="32">
        <v>175.8</v>
      </c>
    </row>
    <row r="799" spans="1:4" x14ac:dyDescent="0.25">
      <c r="A799" s="32" t="s">
        <v>215</v>
      </c>
      <c r="B799" t="s">
        <v>228</v>
      </c>
      <c r="C799" s="32">
        <v>171.6</v>
      </c>
      <c r="D799" s="32">
        <v>173.8</v>
      </c>
    </row>
    <row r="800" spans="1:4" x14ac:dyDescent="0.25">
      <c r="A800" s="32" t="s">
        <v>216</v>
      </c>
      <c r="B800" t="s">
        <v>228</v>
      </c>
      <c r="C800" s="32">
        <v>171.5</v>
      </c>
      <c r="D800" s="32">
        <v>180</v>
      </c>
    </row>
    <row r="801" spans="1:4" x14ac:dyDescent="0.25">
      <c r="A801" s="32" t="s">
        <v>217</v>
      </c>
      <c r="B801" t="s">
        <v>228</v>
      </c>
      <c r="C801" s="32">
        <v>160.9</v>
      </c>
      <c r="D801" s="32">
        <v>169.4</v>
      </c>
    </row>
    <row r="802" spans="1:4" x14ac:dyDescent="0.25">
      <c r="A802" s="32" t="s">
        <v>218</v>
      </c>
      <c r="B802" t="s">
        <v>228</v>
      </c>
      <c r="C802" s="32">
        <v>177.8</v>
      </c>
      <c r="D802" s="32">
        <v>180</v>
      </c>
    </row>
    <row r="803" spans="1:4" x14ac:dyDescent="0.25">
      <c r="A803" s="32" t="s">
        <v>219</v>
      </c>
      <c r="B803" t="s">
        <v>228</v>
      </c>
      <c r="C803" s="32">
        <v>177.9</v>
      </c>
      <c r="D803" s="32">
        <v>182.2</v>
      </c>
    </row>
    <row r="804" spans="1:4" x14ac:dyDescent="0.25">
      <c r="A804" s="32" t="s">
        <v>220</v>
      </c>
      <c r="B804" t="s">
        <v>228</v>
      </c>
      <c r="C804" s="32">
        <v>182</v>
      </c>
      <c r="D804" s="32">
        <v>186.2</v>
      </c>
    </row>
    <row r="805" spans="1:4" x14ac:dyDescent="0.25">
      <c r="A805" s="32" t="s">
        <v>221</v>
      </c>
      <c r="B805" t="s">
        <v>228</v>
      </c>
      <c r="C805" s="32">
        <v>162.9</v>
      </c>
      <c r="D805" s="32">
        <v>167.1</v>
      </c>
    </row>
    <row r="806" spans="1:4" x14ac:dyDescent="0.25">
      <c r="A806" s="32" t="s">
        <v>222</v>
      </c>
      <c r="B806" t="s">
        <v>228</v>
      </c>
      <c r="C806" s="32">
        <v>167.2</v>
      </c>
      <c r="D806" s="32">
        <v>174.6</v>
      </c>
    </row>
    <row r="807" spans="1:4" x14ac:dyDescent="0.25">
      <c r="A807" s="32" t="s">
        <v>123</v>
      </c>
      <c r="B807" t="s">
        <v>228</v>
      </c>
      <c r="C807" s="32">
        <v>167.5</v>
      </c>
      <c r="D807" s="32">
        <v>178.1</v>
      </c>
    </row>
    <row r="808" spans="1:4" x14ac:dyDescent="0.25">
      <c r="A808" s="32" t="s">
        <v>223</v>
      </c>
      <c r="B808" t="s">
        <v>228</v>
      </c>
      <c r="C808" s="32">
        <v>163.1</v>
      </c>
      <c r="D808" s="32">
        <v>165.3</v>
      </c>
    </row>
    <row r="809" spans="1:4" x14ac:dyDescent="0.25">
      <c r="A809" s="32" t="s">
        <v>183</v>
      </c>
      <c r="B809" t="s">
        <v>228</v>
      </c>
      <c r="C809" s="32">
        <v>161.1</v>
      </c>
      <c r="D809" s="32">
        <v>167.4</v>
      </c>
    </row>
    <row r="810" spans="1:4" x14ac:dyDescent="0.25">
      <c r="A810" s="32" t="s">
        <v>184</v>
      </c>
      <c r="B810" t="s">
        <v>228</v>
      </c>
      <c r="C810" s="32">
        <v>160.9</v>
      </c>
      <c r="D810" s="32">
        <v>180</v>
      </c>
    </row>
    <row r="811" spans="1:4" x14ac:dyDescent="0.25">
      <c r="A811" s="32" t="s">
        <v>185</v>
      </c>
      <c r="B811" t="s">
        <v>228</v>
      </c>
      <c r="C811" s="32">
        <v>171.4</v>
      </c>
      <c r="D811" s="32">
        <v>173.6</v>
      </c>
    </row>
    <row r="812" spans="1:4" x14ac:dyDescent="0.25">
      <c r="A812" s="32" t="s">
        <v>186</v>
      </c>
      <c r="B812" t="s">
        <v>228</v>
      </c>
      <c r="C812" s="32">
        <v>154.69999999999999</v>
      </c>
      <c r="D812" s="32">
        <v>180.1</v>
      </c>
    </row>
    <row r="813" spans="1:4" x14ac:dyDescent="0.25">
      <c r="A813" s="32" t="s">
        <v>205</v>
      </c>
      <c r="B813" t="s">
        <v>228</v>
      </c>
      <c r="C813" s="32">
        <v>154.80000000000001</v>
      </c>
      <c r="D813" s="32">
        <v>171.8</v>
      </c>
    </row>
    <row r="814" spans="1:4" x14ac:dyDescent="0.25">
      <c r="A814" s="32" t="s">
        <v>187</v>
      </c>
      <c r="B814" t="s">
        <v>228</v>
      </c>
      <c r="C814" s="32">
        <v>169.5</v>
      </c>
      <c r="D814" s="32">
        <v>175.8</v>
      </c>
    </row>
    <row r="815" spans="1:4" x14ac:dyDescent="0.25">
      <c r="A815" s="32" t="s">
        <v>149</v>
      </c>
      <c r="B815" t="s">
        <v>228</v>
      </c>
      <c r="C815" s="32">
        <v>167.5</v>
      </c>
      <c r="D815" s="32">
        <v>171.6</v>
      </c>
    </row>
    <row r="816" spans="1:4" x14ac:dyDescent="0.25">
      <c r="A816" s="32" t="s">
        <v>150</v>
      </c>
      <c r="B816" t="s">
        <v>228</v>
      </c>
      <c r="C816" s="32">
        <v>169.5</v>
      </c>
      <c r="D816" s="32">
        <v>171.7</v>
      </c>
    </row>
    <row r="817" spans="1:4" x14ac:dyDescent="0.25">
      <c r="A817" s="32" t="s">
        <v>151</v>
      </c>
      <c r="B817" t="s">
        <v>228</v>
      </c>
      <c r="C817" s="32">
        <v>173.8</v>
      </c>
      <c r="D817" s="32">
        <v>173.8</v>
      </c>
    </row>
    <row r="818" spans="1:4" x14ac:dyDescent="0.25">
      <c r="A818" s="32" t="s">
        <v>152</v>
      </c>
      <c r="B818" t="s">
        <v>228</v>
      </c>
      <c r="C818" s="32">
        <v>169.6</v>
      </c>
      <c r="D818" s="32">
        <v>171.8</v>
      </c>
    </row>
    <row r="819" spans="1:4" x14ac:dyDescent="0.25">
      <c r="A819" s="32" t="s">
        <v>153</v>
      </c>
      <c r="B819" t="s">
        <v>228</v>
      </c>
      <c r="C819" s="32">
        <v>161.1</v>
      </c>
      <c r="D819" s="32">
        <v>165.3</v>
      </c>
    </row>
    <row r="820" spans="1:4" x14ac:dyDescent="0.25">
      <c r="A820" s="32" t="s">
        <v>154</v>
      </c>
      <c r="B820" t="s">
        <v>228</v>
      </c>
      <c r="C820" s="32">
        <v>156.80000000000001</v>
      </c>
      <c r="D820" s="32">
        <v>156.80000000000001</v>
      </c>
    </row>
    <row r="821" spans="1:4" x14ac:dyDescent="0.25">
      <c r="A821" s="32" t="s">
        <v>155</v>
      </c>
      <c r="B821" t="s">
        <v>228</v>
      </c>
      <c r="C821" s="32">
        <v>171.6</v>
      </c>
      <c r="D821" s="32">
        <v>178.1</v>
      </c>
    </row>
    <row r="822" spans="1:4" x14ac:dyDescent="0.25">
      <c r="A822" s="32" t="s">
        <v>156</v>
      </c>
      <c r="B822" t="s">
        <v>228</v>
      </c>
      <c r="C822" s="32">
        <v>161</v>
      </c>
      <c r="D822" s="32">
        <v>167.4</v>
      </c>
    </row>
    <row r="823" spans="1:4" x14ac:dyDescent="0.25">
      <c r="A823" s="32" t="s">
        <v>157</v>
      </c>
      <c r="B823" t="s">
        <v>228</v>
      </c>
      <c r="C823" s="32">
        <v>169.6</v>
      </c>
      <c r="D823" s="32">
        <v>176</v>
      </c>
    </row>
    <row r="824" spans="1:4" x14ac:dyDescent="0.25">
      <c r="A824" s="32" t="s">
        <v>158</v>
      </c>
      <c r="B824" t="s">
        <v>228</v>
      </c>
      <c r="C824" s="32">
        <v>156.80000000000001</v>
      </c>
      <c r="D824" s="32">
        <v>161.1</v>
      </c>
    </row>
    <row r="825" spans="1:4" x14ac:dyDescent="0.25">
      <c r="A825" s="32" t="s">
        <v>159</v>
      </c>
      <c r="B825" t="s">
        <v>228</v>
      </c>
      <c r="C825" s="32">
        <v>156.80000000000001</v>
      </c>
      <c r="D825" s="32">
        <v>156.80000000000001</v>
      </c>
    </row>
    <row r="826" spans="1:4" x14ac:dyDescent="0.25">
      <c r="A826" s="32" t="s">
        <v>160</v>
      </c>
      <c r="B826" t="s">
        <v>228</v>
      </c>
      <c r="C826" s="32">
        <v>157.80000000000001</v>
      </c>
      <c r="D826" s="32">
        <v>173.2</v>
      </c>
    </row>
    <row r="827" spans="1:4" x14ac:dyDescent="0.25">
      <c r="A827" s="32" t="s">
        <v>161</v>
      </c>
      <c r="B827" t="s">
        <v>228</v>
      </c>
      <c r="C827" s="32">
        <v>165.3</v>
      </c>
      <c r="D827" s="32">
        <v>171.7</v>
      </c>
    </row>
    <row r="828" spans="1:4" x14ac:dyDescent="0.25">
      <c r="A828" s="32" t="s">
        <v>162</v>
      </c>
      <c r="B828" t="s">
        <v>228</v>
      </c>
      <c r="C828" s="32">
        <v>165.3</v>
      </c>
      <c r="D828" s="32">
        <v>171.7</v>
      </c>
    </row>
    <row r="829" spans="1:4" x14ac:dyDescent="0.25">
      <c r="A829" s="32" t="s">
        <v>163</v>
      </c>
      <c r="B829" t="s">
        <v>228</v>
      </c>
      <c r="C829" s="32">
        <v>161.69999999999999</v>
      </c>
      <c r="D829" s="32">
        <v>169.5</v>
      </c>
    </row>
    <row r="830" spans="1:4" x14ac:dyDescent="0.25">
      <c r="A830" s="32" t="s">
        <v>188</v>
      </c>
      <c r="B830" t="s">
        <v>228</v>
      </c>
      <c r="C830" s="32">
        <v>169.5</v>
      </c>
      <c r="D830" s="32">
        <v>169.5</v>
      </c>
    </row>
    <row r="831" spans="1:4" x14ac:dyDescent="0.25">
      <c r="A831" s="32" t="s">
        <v>164</v>
      </c>
      <c r="B831" t="s">
        <v>228</v>
      </c>
      <c r="C831" s="32">
        <v>163.4</v>
      </c>
      <c r="D831" s="32">
        <v>167.6</v>
      </c>
    </row>
    <row r="832" spans="1:4" x14ac:dyDescent="0.25">
      <c r="A832" s="32" t="s">
        <v>165</v>
      </c>
      <c r="B832" t="s">
        <v>228</v>
      </c>
      <c r="C832" s="32">
        <v>152.6</v>
      </c>
      <c r="D832" s="32">
        <v>173.8</v>
      </c>
    </row>
    <row r="833" spans="1:4" x14ac:dyDescent="0.25">
      <c r="A833" s="32" t="s">
        <v>189</v>
      </c>
      <c r="B833" t="s">
        <v>228</v>
      </c>
      <c r="C833" s="32">
        <v>165.4</v>
      </c>
      <c r="D833" s="32">
        <v>199.2</v>
      </c>
    </row>
    <row r="834" spans="1:4" x14ac:dyDescent="0.25">
      <c r="A834" s="32" t="s">
        <v>190</v>
      </c>
      <c r="B834" t="s">
        <v>228</v>
      </c>
      <c r="C834" s="32">
        <v>163.1</v>
      </c>
      <c r="D834" s="32">
        <v>169.5</v>
      </c>
    </row>
    <row r="835" spans="1:4" x14ac:dyDescent="0.25">
      <c r="A835" s="32" t="s">
        <v>166</v>
      </c>
      <c r="B835" t="s">
        <v>228</v>
      </c>
      <c r="C835" s="32">
        <v>154.69999999999999</v>
      </c>
      <c r="D835" s="32">
        <v>178</v>
      </c>
    </row>
    <row r="836" spans="1:4" x14ac:dyDescent="0.25">
      <c r="A836" s="32" t="s">
        <v>204</v>
      </c>
      <c r="B836" t="s">
        <v>228</v>
      </c>
      <c r="C836" s="32">
        <v>171.7</v>
      </c>
      <c r="D836" s="32">
        <v>171.7</v>
      </c>
    </row>
    <row r="837" spans="1:4" x14ac:dyDescent="0.25">
      <c r="A837" s="32" t="s">
        <v>167</v>
      </c>
      <c r="B837" t="s">
        <v>228</v>
      </c>
      <c r="C837" s="32">
        <v>152.6</v>
      </c>
      <c r="D837" s="32">
        <v>169.5</v>
      </c>
    </row>
    <row r="838" spans="1:4" x14ac:dyDescent="0.25">
      <c r="A838" s="32" t="s">
        <v>168</v>
      </c>
      <c r="B838" t="s">
        <v>228</v>
      </c>
      <c r="C838" s="32">
        <v>167.4</v>
      </c>
      <c r="D838" s="32">
        <v>175.9</v>
      </c>
    </row>
    <row r="839" spans="1:4" x14ac:dyDescent="0.25">
      <c r="A839" s="32" t="s">
        <v>169</v>
      </c>
      <c r="B839" t="s">
        <v>228</v>
      </c>
      <c r="C839" s="32">
        <v>167.4</v>
      </c>
      <c r="D839" s="32">
        <v>182.2</v>
      </c>
    </row>
    <row r="840" spans="1:4" x14ac:dyDescent="0.25">
      <c r="A840" s="32" t="s">
        <v>191</v>
      </c>
      <c r="B840" t="s">
        <v>228</v>
      </c>
      <c r="C840" s="32">
        <v>180.2</v>
      </c>
      <c r="D840" s="32">
        <v>182.3</v>
      </c>
    </row>
    <row r="841" spans="1:4" x14ac:dyDescent="0.25">
      <c r="A841" s="32" t="s">
        <v>192</v>
      </c>
      <c r="B841" t="s">
        <v>228</v>
      </c>
      <c r="C841" s="32">
        <v>162</v>
      </c>
      <c r="D841" s="32">
        <v>167.5</v>
      </c>
    </row>
    <row r="842" spans="1:4" x14ac:dyDescent="0.25">
      <c r="A842" s="32" t="s">
        <v>170</v>
      </c>
      <c r="B842" t="s">
        <v>228</v>
      </c>
      <c r="C842" s="32">
        <v>154.69999999999999</v>
      </c>
      <c r="D842" s="32">
        <v>173.8</v>
      </c>
    </row>
    <row r="843" spans="1:4" x14ac:dyDescent="0.25">
      <c r="A843" s="32" t="s">
        <v>171</v>
      </c>
      <c r="B843" t="s">
        <v>228</v>
      </c>
      <c r="C843" s="32">
        <v>155.80000000000001</v>
      </c>
      <c r="D843" s="32">
        <v>177.1</v>
      </c>
    </row>
    <row r="844" spans="1:4" x14ac:dyDescent="0.25">
      <c r="A844" s="32" t="s">
        <v>193</v>
      </c>
      <c r="B844" t="s">
        <v>228</v>
      </c>
      <c r="C844" s="32">
        <v>156.80000000000001</v>
      </c>
      <c r="D844" s="32">
        <v>171.7</v>
      </c>
    </row>
    <row r="845" spans="1:4" x14ac:dyDescent="0.25">
      <c r="A845" s="32" t="s">
        <v>194</v>
      </c>
      <c r="B845" t="s">
        <v>228</v>
      </c>
      <c r="C845" s="32">
        <v>162</v>
      </c>
      <c r="D845" s="32">
        <v>171.7</v>
      </c>
    </row>
    <row r="846" spans="1:4" x14ac:dyDescent="0.25">
      <c r="A846" s="32" t="s">
        <v>195</v>
      </c>
      <c r="B846" t="s">
        <v>228</v>
      </c>
      <c r="C846" s="32">
        <v>159</v>
      </c>
      <c r="D846" s="32">
        <v>163.19999999999999</v>
      </c>
    </row>
    <row r="847" spans="1:4" x14ac:dyDescent="0.25">
      <c r="A847" s="32" t="s">
        <v>172</v>
      </c>
      <c r="B847" t="s">
        <v>228</v>
      </c>
      <c r="C847" s="32">
        <v>161</v>
      </c>
      <c r="D847" s="32">
        <v>169.5</v>
      </c>
    </row>
    <row r="848" spans="1:4" x14ac:dyDescent="0.25">
      <c r="A848" s="32" t="s">
        <v>173</v>
      </c>
      <c r="B848" t="s">
        <v>228</v>
      </c>
      <c r="C848" s="32">
        <v>171.7</v>
      </c>
      <c r="D848" s="32">
        <v>184.4</v>
      </c>
    </row>
    <row r="849" spans="1:4" x14ac:dyDescent="0.25">
      <c r="A849" s="32" t="s">
        <v>174</v>
      </c>
      <c r="B849" t="s">
        <v>228</v>
      </c>
      <c r="C849" s="32">
        <v>155.69999999999999</v>
      </c>
      <c r="D849" s="32">
        <v>155.69999999999999</v>
      </c>
    </row>
    <row r="850" spans="1:4" x14ac:dyDescent="0.25">
      <c r="A850" s="32" t="s">
        <v>175</v>
      </c>
      <c r="B850" t="s">
        <v>228</v>
      </c>
      <c r="C850" s="32">
        <v>167.4</v>
      </c>
      <c r="D850" s="32">
        <v>171.7</v>
      </c>
    </row>
    <row r="851" spans="1:4" x14ac:dyDescent="0.25">
      <c r="A851" s="32" t="s">
        <v>176</v>
      </c>
      <c r="B851" t="s">
        <v>228</v>
      </c>
      <c r="C851" s="32">
        <v>167.5</v>
      </c>
      <c r="D851" s="32">
        <v>171.7</v>
      </c>
    </row>
    <row r="852" spans="1:4" x14ac:dyDescent="0.25">
      <c r="A852" s="32" t="s">
        <v>177</v>
      </c>
      <c r="B852" t="s">
        <v>228</v>
      </c>
      <c r="C852" s="32">
        <v>167.4</v>
      </c>
      <c r="D852" s="32">
        <v>169.6</v>
      </c>
    </row>
    <row r="853" spans="1:4" x14ac:dyDescent="0.25">
      <c r="A853" s="32" t="s">
        <v>178</v>
      </c>
      <c r="B853" t="s">
        <v>228</v>
      </c>
      <c r="C853" s="32">
        <v>154.69999999999999</v>
      </c>
      <c r="D853" s="32">
        <v>163.30000000000001</v>
      </c>
    </row>
    <row r="854" spans="1:4" x14ac:dyDescent="0.25">
      <c r="A854" s="32" t="s">
        <v>196</v>
      </c>
      <c r="B854" t="s">
        <v>228</v>
      </c>
      <c r="C854" s="32">
        <v>165.3</v>
      </c>
      <c r="D854" s="32">
        <v>169.6</v>
      </c>
    </row>
    <row r="855" spans="1:4" x14ac:dyDescent="0.25">
      <c r="A855" s="32" t="s">
        <v>197</v>
      </c>
      <c r="B855" t="s">
        <v>228</v>
      </c>
      <c r="C855" s="32">
        <v>161</v>
      </c>
      <c r="D855" s="32">
        <v>161</v>
      </c>
    </row>
    <row r="856" spans="1:4" x14ac:dyDescent="0.25">
      <c r="A856" s="32" t="s">
        <v>198</v>
      </c>
      <c r="B856" t="s">
        <v>228</v>
      </c>
      <c r="C856" s="32">
        <v>154.69999999999999</v>
      </c>
      <c r="D856" s="32">
        <v>176</v>
      </c>
    </row>
    <row r="857" spans="1:4" x14ac:dyDescent="0.25">
      <c r="A857" s="32" t="s">
        <v>179</v>
      </c>
      <c r="B857" t="s">
        <v>228</v>
      </c>
      <c r="C857" s="32">
        <v>171.4</v>
      </c>
      <c r="D857" s="32">
        <v>173.3</v>
      </c>
    </row>
    <row r="858" spans="1:4" x14ac:dyDescent="0.25">
      <c r="A858" s="32" t="s">
        <v>180</v>
      </c>
      <c r="B858" t="s">
        <v>228</v>
      </c>
      <c r="C858" s="32">
        <v>163.19999999999999</v>
      </c>
      <c r="D858" s="32">
        <v>194.8</v>
      </c>
    </row>
    <row r="859" spans="1:4" x14ac:dyDescent="0.25">
      <c r="A859" s="32" t="s">
        <v>181</v>
      </c>
      <c r="B859" t="s">
        <v>228</v>
      </c>
      <c r="C859" s="32">
        <v>165.5</v>
      </c>
      <c r="D859" s="32">
        <v>165.5</v>
      </c>
    </row>
    <row r="860" spans="1:4" x14ac:dyDescent="0.25">
      <c r="A860" s="32" t="s">
        <v>199</v>
      </c>
      <c r="B860" t="s">
        <v>228</v>
      </c>
      <c r="C860" s="32">
        <v>154.80000000000001</v>
      </c>
      <c r="D860" s="32">
        <v>162.1</v>
      </c>
    </row>
    <row r="861" spans="1:4" x14ac:dyDescent="0.25">
      <c r="A861" s="32" t="s">
        <v>200</v>
      </c>
      <c r="B861" t="s">
        <v>228</v>
      </c>
      <c r="C861" s="32">
        <v>184.4</v>
      </c>
      <c r="D861" s="32">
        <v>201.2</v>
      </c>
    </row>
    <row r="862" spans="1:4" x14ac:dyDescent="0.25">
      <c r="A862" s="32" t="s">
        <v>201</v>
      </c>
      <c r="B862" t="s">
        <v>228</v>
      </c>
      <c r="C862" s="32">
        <v>175.9</v>
      </c>
      <c r="D862" s="32">
        <v>186.5</v>
      </c>
    </row>
    <row r="863" spans="1:4" x14ac:dyDescent="0.25">
      <c r="A863" s="32" t="s">
        <v>202</v>
      </c>
      <c r="B863" t="s">
        <v>228</v>
      </c>
      <c r="C863" s="32">
        <v>171.7</v>
      </c>
      <c r="D863" s="32">
        <v>207.5</v>
      </c>
    </row>
    <row r="864" spans="1:4" x14ac:dyDescent="0.25">
      <c r="A864" s="32" t="s">
        <v>203</v>
      </c>
      <c r="B864" t="s">
        <v>228</v>
      </c>
      <c r="C864" s="32">
        <v>169.7</v>
      </c>
      <c r="D864" s="32">
        <v>176.1</v>
      </c>
    </row>
    <row r="865" spans="1:4" x14ac:dyDescent="0.25">
      <c r="A865" s="32" t="s">
        <v>206</v>
      </c>
      <c r="B865" t="s">
        <v>228</v>
      </c>
      <c r="C865" s="32">
        <v>156.80000000000001</v>
      </c>
      <c r="D865" s="32">
        <v>180.2</v>
      </c>
    </row>
    <row r="866" spans="1:4" x14ac:dyDescent="0.25">
      <c r="A866" s="32" t="s">
        <v>182</v>
      </c>
      <c r="B866" t="s">
        <v>228</v>
      </c>
      <c r="C866" s="32">
        <v>165.4</v>
      </c>
      <c r="D866" s="32">
        <v>167.4</v>
      </c>
    </row>
    <row r="867" spans="1:4" x14ac:dyDescent="0.25">
      <c r="A867" s="32" t="s">
        <v>70</v>
      </c>
      <c r="B867" t="s">
        <v>228</v>
      </c>
      <c r="C867" s="32">
        <v>160.6</v>
      </c>
      <c r="D867" s="32">
        <v>173.3</v>
      </c>
    </row>
    <row r="868" spans="1:4" x14ac:dyDescent="0.25">
      <c r="A868" s="32" t="s">
        <v>63</v>
      </c>
      <c r="B868" t="s">
        <v>228</v>
      </c>
      <c r="C868" s="32">
        <v>153.80000000000001</v>
      </c>
      <c r="D868" s="32">
        <v>155.69999999999999</v>
      </c>
    </row>
    <row r="869" spans="1:4" x14ac:dyDescent="0.25">
      <c r="A869" s="32" t="s">
        <v>64</v>
      </c>
      <c r="B869" t="s">
        <v>228</v>
      </c>
      <c r="C869" s="32">
        <v>155.80000000000001</v>
      </c>
      <c r="D869" s="32">
        <v>167.4</v>
      </c>
    </row>
    <row r="870" spans="1:4" x14ac:dyDescent="0.25">
      <c r="A870" s="32" t="s">
        <v>71</v>
      </c>
      <c r="B870" t="s">
        <v>228</v>
      </c>
      <c r="C870" s="32">
        <v>171.2</v>
      </c>
      <c r="D870" s="32">
        <v>171.2</v>
      </c>
    </row>
    <row r="871" spans="1:4" x14ac:dyDescent="0.25">
      <c r="A871" s="32" t="s">
        <v>72</v>
      </c>
      <c r="B871" t="s">
        <v>228</v>
      </c>
      <c r="C871" s="32">
        <v>161</v>
      </c>
      <c r="D871" s="32">
        <v>161</v>
      </c>
    </row>
    <row r="872" spans="1:4" x14ac:dyDescent="0.25">
      <c r="A872" s="32" t="s">
        <v>65</v>
      </c>
      <c r="B872" t="s">
        <v>228</v>
      </c>
      <c r="C872" s="32">
        <v>171.3</v>
      </c>
      <c r="D872" s="32">
        <v>175.3</v>
      </c>
    </row>
    <row r="873" spans="1:4" x14ac:dyDescent="0.25">
      <c r="A873" s="32" t="s">
        <v>66</v>
      </c>
      <c r="B873" t="s">
        <v>228</v>
      </c>
      <c r="C873" s="32">
        <v>163.5</v>
      </c>
      <c r="D873" s="32">
        <v>177.2</v>
      </c>
    </row>
    <row r="874" spans="1:4" x14ac:dyDescent="0.25">
      <c r="A874" s="32" t="s">
        <v>73</v>
      </c>
      <c r="B874" t="s">
        <v>228</v>
      </c>
      <c r="C874" s="32">
        <v>153.80000000000001</v>
      </c>
      <c r="D874" s="32">
        <v>171.2</v>
      </c>
    </row>
    <row r="875" spans="1:4" x14ac:dyDescent="0.25">
      <c r="A875" s="32" t="s">
        <v>67</v>
      </c>
      <c r="B875" t="s">
        <v>228</v>
      </c>
      <c r="C875" s="32">
        <v>155.69999999999999</v>
      </c>
      <c r="D875" s="32">
        <v>171.3</v>
      </c>
    </row>
    <row r="876" spans="1:4" x14ac:dyDescent="0.25">
      <c r="A876" s="32" t="s">
        <v>74</v>
      </c>
      <c r="B876" t="s">
        <v>228</v>
      </c>
      <c r="C876" s="32">
        <v>173.2</v>
      </c>
      <c r="D876" s="32">
        <v>173.2</v>
      </c>
    </row>
    <row r="877" spans="1:4" x14ac:dyDescent="0.25">
      <c r="A877" s="32" t="s">
        <v>75</v>
      </c>
      <c r="B877" t="s">
        <v>228</v>
      </c>
      <c r="C877" s="32">
        <v>171.2</v>
      </c>
      <c r="D877" s="32">
        <v>180.8</v>
      </c>
    </row>
    <row r="878" spans="1:4" x14ac:dyDescent="0.25">
      <c r="A878" s="32" t="s">
        <v>76</v>
      </c>
      <c r="B878" t="s">
        <v>228</v>
      </c>
      <c r="C878" s="32">
        <v>169</v>
      </c>
      <c r="D878" s="32">
        <v>177.5</v>
      </c>
    </row>
    <row r="879" spans="1:4" x14ac:dyDescent="0.25">
      <c r="A879" s="32" t="s">
        <v>31</v>
      </c>
      <c r="B879" t="s">
        <v>228</v>
      </c>
      <c r="C879" s="32">
        <v>153.80000000000001</v>
      </c>
      <c r="D879" s="32">
        <v>153.80000000000001</v>
      </c>
    </row>
    <row r="880" spans="1:4" x14ac:dyDescent="0.25">
      <c r="A880" s="32" t="s">
        <v>32</v>
      </c>
      <c r="B880" t="s">
        <v>228</v>
      </c>
      <c r="C880" s="32">
        <v>155.80000000000001</v>
      </c>
      <c r="D880" s="32">
        <v>155.80000000000001</v>
      </c>
    </row>
    <row r="881" spans="1:4" x14ac:dyDescent="0.25">
      <c r="A881" s="32" t="s">
        <v>33</v>
      </c>
      <c r="B881" t="s">
        <v>228</v>
      </c>
      <c r="C881" s="32">
        <v>167.4</v>
      </c>
      <c r="D881" s="32">
        <v>169.4</v>
      </c>
    </row>
    <row r="882" spans="1:4" x14ac:dyDescent="0.25">
      <c r="A882" s="32" t="s">
        <v>34</v>
      </c>
      <c r="B882" t="s">
        <v>228</v>
      </c>
      <c r="C882" s="32">
        <v>155.69999999999999</v>
      </c>
      <c r="D882" s="32">
        <v>155.69999999999999</v>
      </c>
    </row>
    <row r="883" spans="1:4" x14ac:dyDescent="0.25">
      <c r="A883" s="32" t="s">
        <v>35</v>
      </c>
      <c r="B883" t="s">
        <v>228</v>
      </c>
      <c r="C883" s="32">
        <v>165.4</v>
      </c>
      <c r="D883" s="32">
        <v>171.2</v>
      </c>
    </row>
    <row r="884" spans="1:4" x14ac:dyDescent="0.25">
      <c r="A884" s="32" t="s">
        <v>36</v>
      </c>
      <c r="B884" t="s">
        <v>228</v>
      </c>
      <c r="C884" s="32">
        <v>155.80000000000001</v>
      </c>
      <c r="D884" s="32">
        <v>177.2</v>
      </c>
    </row>
    <row r="885" spans="1:4" x14ac:dyDescent="0.25">
      <c r="A885" s="32" t="s">
        <v>37</v>
      </c>
      <c r="B885" t="s">
        <v>228</v>
      </c>
      <c r="C885" s="32">
        <v>167.4</v>
      </c>
      <c r="D885" s="32">
        <v>181</v>
      </c>
    </row>
    <row r="886" spans="1:4" x14ac:dyDescent="0.25">
      <c r="A886" s="32" t="s">
        <v>38</v>
      </c>
      <c r="B886" t="s">
        <v>228</v>
      </c>
      <c r="C886" s="32">
        <v>167.5</v>
      </c>
      <c r="D886" s="32">
        <v>175.3</v>
      </c>
    </row>
    <row r="887" spans="1:4" x14ac:dyDescent="0.25">
      <c r="A887" s="32" t="s">
        <v>39</v>
      </c>
      <c r="B887" t="s">
        <v>228</v>
      </c>
      <c r="C887" s="32">
        <v>173.2</v>
      </c>
      <c r="D887" s="32">
        <v>173.2</v>
      </c>
    </row>
    <row r="888" spans="1:4" x14ac:dyDescent="0.25">
      <c r="A888" s="32" t="s">
        <v>40</v>
      </c>
      <c r="B888" t="s">
        <v>228</v>
      </c>
      <c r="C888" s="32">
        <v>157.69999999999999</v>
      </c>
      <c r="D888" s="32">
        <v>157.69999999999999</v>
      </c>
    </row>
    <row r="889" spans="1:4" x14ac:dyDescent="0.25">
      <c r="A889" s="32" t="s">
        <v>41</v>
      </c>
      <c r="B889" t="s">
        <v>228</v>
      </c>
      <c r="C889" s="32">
        <v>175</v>
      </c>
      <c r="D889" s="32">
        <v>175</v>
      </c>
    </row>
    <row r="890" spans="1:4" x14ac:dyDescent="0.25">
      <c r="A890" s="32" t="s">
        <v>42</v>
      </c>
      <c r="B890" t="s">
        <v>228</v>
      </c>
      <c r="C890" s="32">
        <v>171.3</v>
      </c>
      <c r="D890" s="32">
        <v>171.3</v>
      </c>
    </row>
    <row r="891" spans="1:4" x14ac:dyDescent="0.25">
      <c r="A891" s="32" t="s">
        <v>43</v>
      </c>
      <c r="B891" t="s">
        <v>228</v>
      </c>
      <c r="C891" s="32">
        <v>171.3</v>
      </c>
      <c r="D891" s="32">
        <v>171.3</v>
      </c>
    </row>
    <row r="892" spans="1:4" x14ac:dyDescent="0.25">
      <c r="A892" s="32" t="s">
        <v>44</v>
      </c>
      <c r="B892" t="s">
        <v>228</v>
      </c>
      <c r="C892" s="32">
        <v>163.4</v>
      </c>
      <c r="D892" s="32">
        <v>163.4</v>
      </c>
    </row>
    <row r="893" spans="1:4" x14ac:dyDescent="0.25">
      <c r="A893" s="32" t="s">
        <v>45</v>
      </c>
      <c r="B893" t="s">
        <v>228</v>
      </c>
      <c r="C893" s="32">
        <v>173.2</v>
      </c>
      <c r="D893" s="32">
        <v>173.2</v>
      </c>
    </row>
    <row r="894" spans="1:4" x14ac:dyDescent="0.25">
      <c r="A894" s="32" t="s">
        <v>46</v>
      </c>
      <c r="B894" t="s">
        <v>228</v>
      </c>
      <c r="C894" s="32">
        <v>171.3</v>
      </c>
      <c r="D894" s="32">
        <v>171.3</v>
      </c>
    </row>
    <row r="895" spans="1:4" x14ac:dyDescent="0.25">
      <c r="A895" s="32" t="s">
        <v>47</v>
      </c>
      <c r="B895" t="s">
        <v>228</v>
      </c>
      <c r="C895" s="32">
        <v>161.6</v>
      </c>
      <c r="D895" s="32">
        <v>163.5</v>
      </c>
    </row>
    <row r="896" spans="1:4" x14ac:dyDescent="0.25">
      <c r="A896" s="32" t="s">
        <v>48</v>
      </c>
      <c r="B896" t="s">
        <v>228</v>
      </c>
      <c r="C896" s="32">
        <v>165.4</v>
      </c>
      <c r="D896" s="32">
        <v>169.3</v>
      </c>
    </row>
    <row r="897" spans="1:4" x14ac:dyDescent="0.25">
      <c r="A897" s="32" t="s">
        <v>49</v>
      </c>
      <c r="B897" t="s">
        <v>228</v>
      </c>
      <c r="C897" s="32">
        <v>166.1</v>
      </c>
      <c r="D897" s="32">
        <v>166.7</v>
      </c>
    </row>
    <row r="898" spans="1:4" x14ac:dyDescent="0.25">
      <c r="A898" s="32" t="s">
        <v>50</v>
      </c>
      <c r="B898" t="s">
        <v>228</v>
      </c>
      <c r="C898" s="32">
        <v>155.80000000000001</v>
      </c>
      <c r="D898" s="32">
        <v>167.4</v>
      </c>
    </row>
    <row r="899" spans="1:4" x14ac:dyDescent="0.25">
      <c r="A899" s="32" t="s">
        <v>51</v>
      </c>
      <c r="B899" t="s">
        <v>228</v>
      </c>
      <c r="C899" s="32">
        <v>161.6</v>
      </c>
      <c r="D899" s="32">
        <v>161.6</v>
      </c>
    </row>
    <row r="900" spans="1:4" x14ac:dyDescent="0.25">
      <c r="A900" s="32" t="s">
        <v>52</v>
      </c>
      <c r="B900" t="s">
        <v>228</v>
      </c>
      <c r="C900" s="32">
        <v>155.69999999999999</v>
      </c>
      <c r="D900" s="32">
        <v>163.6</v>
      </c>
    </row>
    <row r="901" spans="1:4" x14ac:dyDescent="0.25">
      <c r="A901" s="32" t="s">
        <v>53</v>
      </c>
      <c r="B901" t="s">
        <v>228</v>
      </c>
      <c r="C901" s="32">
        <v>157.69999999999999</v>
      </c>
      <c r="D901" s="32">
        <v>179.1</v>
      </c>
    </row>
    <row r="902" spans="1:4" x14ac:dyDescent="0.25">
      <c r="A902" s="32" t="s">
        <v>54</v>
      </c>
      <c r="B902" t="s">
        <v>228</v>
      </c>
      <c r="C902" s="32">
        <v>155.80000000000001</v>
      </c>
      <c r="D902" s="32">
        <v>185</v>
      </c>
    </row>
    <row r="903" spans="1:4" x14ac:dyDescent="0.25">
      <c r="A903" s="32" t="s">
        <v>55</v>
      </c>
      <c r="B903" t="s">
        <v>228</v>
      </c>
      <c r="C903" s="32">
        <v>167.3</v>
      </c>
      <c r="D903" s="32">
        <v>167.3</v>
      </c>
    </row>
    <row r="904" spans="1:4" x14ac:dyDescent="0.25">
      <c r="A904" s="32" t="s">
        <v>56</v>
      </c>
      <c r="B904" t="s">
        <v>228</v>
      </c>
      <c r="C904" s="32">
        <v>167</v>
      </c>
      <c r="D904" s="32">
        <v>171.3</v>
      </c>
    </row>
    <row r="905" spans="1:4" x14ac:dyDescent="0.25">
      <c r="A905" s="32" t="s">
        <v>57</v>
      </c>
      <c r="B905" t="s">
        <v>228</v>
      </c>
      <c r="C905" s="32">
        <v>175.2</v>
      </c>
      <c r="D905" s="32">
        <v>175.2</v>
      </c>
    </row>
    <row r="906" spans="1:4" x14ac:dyDescent="0.25">
      <c r="A906" s="32" t="s">
        <v>58</v>
      </c>
      <c r="B906" t="s">
        <v>228</v>
      </c>
      <c r="C906" s="32">
        <v>167.4</v>
      </c>
      <c r="D906" s="32">
        <v>167.4</v>
      </c>
    </row>
    <row r="907" spans="1:4" x14ac:dyDescent="0.25">
      <c r="A907" s="32" t="s">
        <v>59</v>
      </c>
      <c r="B907" t="s">
        <v>228</v>
      </c>
      <c r="C907" s="32">
        <v>173.3</v>
      </c>
      <c r="D907" s="32">
        <v>177.1</v>
      </c>
    </row>
    <row r="908" spans="1:4" x14ac:dyDescent="0.25">
      <c r="A908" s="32" t="s">
        <v>60</v>
      </c>
      <c r="B908" t="s">
        <v>228</v>
      </c>
      <c r="C908" s="32">
        <v>163.69999999999999</v>
      </c>
      <c r="D908" s="32">
        <v>173.3</v>
      </c>
    </row>
    <row r="909" spans="1:4" x14ac:dyDescent="0.25">
      <c r="A909" s="32" t="s">
        <v>77</v>
      </c>
      <c r="B909" t="s">
        <v>228</v>
      </c>
      <c r="C909" s="32">
        <v>155.6</v>
      </c>
      <c r="D909" s="32">
        <v>169.3</v>
      </c>
    </row>
    <row r="910" spans="1:4" x14ac:dyDescent="0.25">
      <c r="A910" s="32" t="s">
        <v>92</v>
      </c>
      <c r="B910" t="s">
        <v>228</v>
      </c>
      <c r="C910" s="32">
        <v>163.5</v>
      </c>
      <c r="D910" s="32">
        <v>163.5</v>
      </c>
    </row>
    <row r="911" spans="1:4" x14ac:dyDescent="0.25">
      <c r="A911" s="32" t="s">
        <v>78</v>
      </c>
      <c r="B911" t="s">
        <v>228</v>
      </c>
      <c r="C911" s="32">
        <v>165.4</v>
      </c>
      <c r="D911" s="32">
        <v>165.4</v>
      </c>
    </row>
    <row r="912" spans="1:4" x14ac:dyDescent="0.25">
      <c r="A912" s="32" t="s">
        <v>79</v>
      </c>
      <c r="B912" t="s">
        <v>228</v>
      </c>
      <c r="C912" s="32">
        <v>171.2</v>
      </c>
      <c r="D912" s="32">
        <v>171.2</v>
      </c>
    </row>
    <row r="913" spans="1:4" x14ac:dyDescent="0.25">
      <c r="A913" s="32" t="s">
        <v>80</v>
      </c>
      <c r="B913" t="s">
        <v>228</v>
      </c>
      <c r="C913" s="32">
        <v>167.4</v>
      </c>
      <c r="D913" s="32">
        <v>171.3</v>
      </c>
    </row>
    <row r="914" spans="1:4" x14ac:dyDescent="0.25">
      <c r="A914" s="32" t="s">
        <v>93</v>
      </c>
      <c r="B914" t="s">
        <v>228</v>
      </c>
      <c r="C914" s="32">
        <v>176.9</v>
      </c>
      <c r="D914" s="32">
        <v>176.9</v>
      </c>
    </row>
    <row r="915" spans="1:4" x14ac:dyDescent="0.25">
      <c r="A915" s="32" t="s">
        <v>94</v>
      </c>
      <c r="B915" t="s">
        <v>228</v>
      </c>
      <c r="C915" s="32">
        <v>169.4</v>
      </c>
      <c r="D915" s="32">
        <v>169.4</v>
      </c>
    </row>
    <row r="916" spans="1:4" x14ac:dyDescent="0.25">
      <c r="A916" s="32" t="s">
        <v>95</v>
      </c>
      <c r="B916" t="s">
        <v>228</v>
      </c>
      <c r="C916" s="32">
        <v>169.4</v>
      </c>
      <c r="D916" s="32">
        <v>175.3</v>
      </c>
    </row>
    <row r="917" spans="1:4" x14ac:dyDescent="0.25">
      <c r="A917" s="32" t="s">
        <v>96</v>
      </c>
      <c r="B917" t="s">
        <v>228</v>
      </c>
      <c r="C917" s="32">
        <v>171.3</v>
      </c>
      <c r="D917" s="32">
        <v>171.3</v>
      </c>
    </row>
    <row r="918" spans="1:4" x14ac:dyDescent="0.25">
      <c r="A918" s="32" t="s">
        <v>97</v>
      </c>
      <c r="B918" t="s">
        <v>228</v>
      </c>
      <c r="C918" s="32">
        <v>155.6</v>
      </c>
      <c r="D918" s="32">
        <v>155.6</v>
      </c>
    </row>
    <row r="919" spans="1:4" x14ac:dyDescent="0.25">
      <c r="A919" s="32" t="s">
        <v>98</v>
      </c>
      <c r="B919" t="s">
        <v>228</v>
      </c>
      <c r="C919" s="32">
        <v>173.4</v>
      </c>
      <c r="D919" s="32">
        <v>179.2</v>
      </c>
    </row>
    <row r="920" spans="1:4" x14ac:dyDescent="0.25">
      <c r="A920" s="32" t="s">
        <v>99</v>
      </c>
      <c r="B920" t="s">
        <v>228</v>
      </c>
      <c r="C920" s="32">
        <v>167.5</v>
      </c>
      <c r="D920" s="32">
        <v>178.1</v>
      </c>
    </row>
    <row r="921" spans="1:4" x14ac:dyDescent="0.25">
      <c r="A921" s="32" t="s">
        <v>100</v>
      </c>
      <c r="B921" t="s">
        <v>228</v>
      </c>
      <c r="C921" s="32">
        <v>157.6</v>
      </c>
      <c r="D921" s="32">
        <v>173.3</v>
      </c>
    </row>
    <row r="922" spans="1:4" x14ac:dyDescent="0.25">
      <c r="A922" s="32" t="s">
        <v>101</v>
      </c>
      <c r="B922" t="s">
        <v>228</v>
      </c>
      <c r="C922" s="32">
        <v>171.3</v>
      </c>
      <c r="D922" s="32">
        <v>177.1</v>
      </c>
    </row>
    <row r="923" spans="1:4" x14ac:dyDescent="0.25">
      <c r="A923" s="32" t="s">
        <v>102</v>
      </c>
      <c r="B923" t="s">
        <v>228</v>
      </c>
      <c r="C923" s="32">
        <v>163.6</v>
      </c>
      <c r="D923" s="32">
        <v>163.6</v>
      </c>
    </row>
    <row r="924" spans="1:4" x14ac:dyDescent="0.25">
      <c r="A924" s="32" t="s">
        <v>81</v>
      </c>
      <c r="B924" t="s">
        <v>228</v>
      </c>
      <c r="C924" s="32">
        <v>161.69999999999999</v>
      </c>
      <c r="D924" s="32">
        <v>165.7</v>
      </c>
    </row>
    <row r="925" spans="1:4" x14ac:dyDescent="0.25">
      <c r="A925" s="32" t="s">
        <v>82</v>
      </c>
      <c r="B925" t="s">
        <v>228</v>
      </c>
      <c r="C925" s="32">
        <v>183.9</v>
      </c>
      <c r="D925" s="32">
        <v>183.9</v>
      </c>
    </row>
    <row r="926" spans="1:4" x14ac:dyDescent="0.25">
      <c r="A926" s="32" t="s">
        <v>83</v>
      </c>
      <c r="B926" t="s">
        <v>228</v>
      </c>
      <c r="C926" s="32">
        <v>177</v>
      </c>
      <c r="D926" s="32">
        <v>177</v>
      </c>
    </row>
    <row r="927" spans="1:4" x14ac:dyDescent="0.25">
      <c r="A927" s="32" t="s">
        <v>84</v>
      </c>
      <c r="B927" t="s">
        <v>228</v>
      </c>
      <c r="C927" s="32">
        <v>169.2</v>
      </c>
      <c r="D927" s="32">
        <v>169.2</v>
      </c>
    </row>
    <row r="928" spans="1:4" x14ac:dyDescent="0.25">
      <c r="A928" s="32" t="s">
        <v>85</v>
      </c>
      <c r="B928" t="s">
        <v>228</v>
      </c>
      <c r="C928" s="32">
        <v>161.4</v>
      </c>
      <c r="D928" s="32">
        <v>163.4</v>
      </c>
    </row>
    <row r="929" spans="1:4" x14ac:dyDescent="0.25">
      <c r="A929" s="32" t="s">
        <v>86</v>
      </c>
      <c r="B929" t="s">
        <v>228</v>
      </c>
      <c r="C929" s="32">
        <v>169.2</v>
      </c>
      <c r="D929" s="32">
        <v>169.2</v>
      </c>
    </row>
    <row r="930" spans="1:4" x14ac:dyDescent="0.25">
      <c r="A930" s="32" t="s">
        <v>87</v>
      </c>
      <c r="B930" t="s">
        <v>228</v>
      </c>
      <c r="C930" s="32">
        <v>159.19999999999999</v>
      </c>
      <c r="D930" s="32">
        <v>165.2</v>
      </c>
    </row>
    <row r="931" spans="1:4" x14ac:dyDescent="0.25">
      <c r="A931" s="32" t="s">
        <v>88</v>
      </c>
      <c r="B931" t="s">
        <v>228</v>
      </c>
      <c r="C931" s="32">
        <v>167.4</v>
      </c>
      <c r="D931" s="32">
        <v>167.4</v>
      </c>
    </row>
    <row r="932" spans="1:4" x14ac:dyDescent="0.25">
      <c r="A932" s="32" t="s">
        <v>89</v>
      </c>
      <c r="B932" t="s">
        <v>228</v>
      </c>
      <c r="C932" s="32">
        <v>161.69999999999999</v>
      </c>
      <c r="D932" s="32">
        <v>171.2</v>
      </c>
    </row>
    <row r="933" spans="1:4" x14ac:dyDescent="0.25">
      <c r="A933" s="32" t="s">
        <v>61</v>
      </c>
      <c r="B933" t="s">
        <v>228</v>
      </c>
      <c r="C933" s="32">
        <v>165.5</v>
      </c>
      <c r="D933" s="32">
        <v>169.4</v>
      </c>
    </row>
    <row r="934" spans="1:4" x14ac:dyDescent="0.25">
      <c r="A934" s="32" t="s">
        <v>62</v>
      </c>
      <c r="B934" t="s">
        <v>228</v>
      </c>
      <c r="C934" s="32">
        <v>165.4</v>
      </c>
      <c r="D934" s="32">
        <v>175.2</v>
      </c>
    </row>
    <row r="935" spans="1:4" x14ac:dyDescent="0.25">
      <c r="A935" s="32" t="s">
        <v>90</v>
      </c>
      <c r="B935" t="s">
        <v>228</v>
      </c>
      <c r="C935" s="32">
        <v>167.2</v>
      </c>
      <c r="D935" s="32">
        <v>167.2</v>
      </c>
    </row>
    <row r="936" spans="1:4" x14ac:dyDescent="0.25">
      <c r="A936" s="32" t="s">
        <v>91</v>
      </c>
      <c r="B936" t="s">
        <v>228</v>
      </c>
      <c r="C936" s="32">
        <v>169.2</v>
      </c>
      <c r="D936" s="32">
        <v>169.2</v>
      </c>
    </row>
    <row r="937" spans="1:4" x14ac:dyDescent="0.25">
      <c r="A937" s="32" t="s">
        <v>133</v>
      </c>
      <c r="B937" t="s">
        <v>229</v>
      </c>
      <c r="C937" s="32">
        <v>183.9</v>
      </c>
      <c r="D937" s="32">
        <v>183.9</v>
      </c>
    </row>
    <row r="938" spans="1:4" x14ac:dyDescent="0.25">
      <c r="A938" s="32" t="s">
        <v>141</v>
      </c>
      <c r="B938" t="s">
        <v>229</v>
      </c>
      <c r="C938" s="32">
        <v>182.1</v>
      </c>
      <c r="D938" s="32">
        <v>183.9</v>
      </c>
    </row>
    <row r="939" spans="1:4" x14ac:dyDescent="0.25">
      <c r="A939" s="32" t="s">
        <v>142</v>
      </c>
      <c r="B939" t="s">
        <v>229</v>
      </c>
      <c r="C939" s="32">
        <v>187.9</v>
      </c>
      <c r="D939" s="32">
        <v>192</v>
      </c>
    </row>
    <row r="940" spans="1:4" x14ac:dyDescent="0.25">
      <c r="A940" s="32" t="s">
        <v>105</v>
      </c>
      <c r="B940" t="s">
        <v>229</v>
      </c>
      <c r="C940" s="32">
        <v>190.1</v>
      </c>
      <c r="D940" s="32">
        <v>216.6</v>
      </c>
    </row>
    <row r="941" spans="1:4" x14ac:dyDescent="0.25">
      <c r="A941" s="32" t="s">
        <v>117</v>
      </c>
      <c r="B941" t="s">
        <v>229</v>
      </c>
      <c r="C941" s="32">
        <v>180.7</v>
      </c>
      <c r="D941" s="32">
        <v>208.1</v>
      </c>
    </row>
    <row r="942" spans="1:4" x14ac:dyDescent="0.25">
      <c r="A942" s="32" t="s">
        <v>113</v>
      </c>
      <c r="B942" t="s">
        <v>229</v>
      </c>
      <c r="C942" s="32">
        <v>180.7</v>
      </c>
      <c r="D942" s="32">
        <v>194.4</v>
      </c>
    </row>
    <row r="943" spans="1:4" x14ac:dyDescent="0.25">
      <c r="A943" s="32" t="s">
        <v>129</v>
      </c>
      <c r="B943" t="s">
        <v>229</v>
      </c>
      <c r="C943" s="32">
        <v>200.2</v>
      </c>
      <c r="D943" s="32">
        <v>200.2</v>
      </c>
    </row>
    <row r="944" spans="1:4" x14ac:dyDescent="0.25">
      <c r="A944" s="32" t="s">
        <v>106</v>
      </c>
      <c r="B944" t="s">
        <v>229</v>
      </c>
      <c r="C944" s="32">
        <v>180.1</v>
      </c>
      <c r="D944" s="32">
        <v>222.9</v>
      </c>
    </row>
    <row r="945" spans="1:4" x14ac:dyDescent="0.25">
      <c r="A945" s="32" t="s">
        <v>143</v>
      </c>
      <c r="B945" t="s">
        <v>229</v>
      </c>
      <c r="C945" s="32">
        <v>159.69999999999999</v>
      </c>
      <c r="D945" s="32">
        <v>170</v>
      </c>
    </row>
    <row r="946" spans="1:4" x14ac:dyDescent="0.25">
      <c r="A946" s="32" t="s">
        <v>107</v>
      </c>
      <c r="B946" t="s">
        <v>229</v>
      </c>
      <c r="C946" s="32">
        <v>167.5</v>
      </c>
      <c r="D946" s="32">
        <v>200.2</v>
      </c>
    </row>
    <row r="947" spans="1:4" x14ac:dyDescent="0.25">
      <c r="A947" s="32" t="s">
        <v>118</v>
      </c>
      <c r="B947" t="s">
        <v>229</v>
      </c>
      <c r="C947" s="32">
        <v>176.5</v>
      </c>
      <c r="D947" s="32">
        <v>176.5</v>
      </c>
    </row>
    <row r="948" spans="1:4" x14ac:dyDescent="0.25">
      <c r="A948" s="32" t="s">
        <v>130</v>
      </c>
      <c r="B948" t="s">
        <v>229</v>
      </c>
      <c r="C948" s="32">
        <v>185.9</v>
      </c>
      <c r="D948" s="32">
        <v>214.7</v>
      </c>
    </row>
    <row r="949" spans="1:4" x14ac:dyDescent="0.25">
      <c r="A949" s="32" t="s">
        <v>144</v>
      </c>
      <c r="B949" t="s">
        <v>229</v>
      </c>
      <c r="C949" s="32">
        <v>186</v>
      </c>
      <c r="D949" s="32">
        <v>192.2</v>
      </c>
    </row>
    <row r="950" spans="1:4" x14ac:dyDescent="0.25">
      <c r="A950" s="32" t="s">
        <v>119</v>
      </c>
      <c r="B950" t="s">
        <v>229</v>
      </c>
      <c r="C950" s="32">
        <v>180.6</v>
      </c>
      <c r="D950" s="32">
        <v>194.5</v>
      </c>
    </row>
    <row r="951" spans="1:4" x14ac:dyDescent="0.25">
      <c r="A951" s="32" t="s">
        <v>120</v>
      </c>
      <c r="B951" t="s">
        <v>229</v>
      </c>
      <c r="C951" s="32">
        <v>178.3</v>
      </c>
      <c r="D951" s="32">
        <v>192.5</v>
      </c>
    </row>
    <row r="952" spans="1:4" x14ac:dyDescent="0.25">
      <c r="A952" s="32" t="s">
        <v>108</v>
      </c>
      <c r="B952" t="s">
        <v>229</v>
      </c>
      <c r="C952" s="32">
        <v>178.1</v>
      </c>
      <c r="D952" s="32">
        <v>185.9</v>
      </c>
    </row>
    <row r="953" spans="1:4" x14ac:dyDescent="0.25">
      <c r="A953" s="32" t="s">
        <v>145</v>
      </c>
      <c r="B953" t="s">
        <v>229</v>
      </c>
      <c r="C953" s="32">
        <v>178.1</v>
      </c>
      <c r="D953" s="32">
        <v>180</v>
      </c>
    </row>
    <row r="954" spans="1:4" x14ac:dyDescent="0.25">
      <c r="A954" s="32" t="s">
        <v>131</v>
      </c>
      <c r="B954" t="s">
        <v>229</v>
      </c>
      <c r="C954" s="32">
        <v>192</v>
      </c>
      <c r="D954" s="32">
        <v>226.8</v>
      </c>
    </row>
    <row r="955" spans="1:4" x14ac:dyDescent="0.25">
      <c r="A955" s="32" t="s">
        <v>124</v>
      </c>
      <c r="B955" t="s">
        <v>229</v>
      </c>
      <c r="C955" s="32">
        <v>182.4</v>
      </c>
      <c r="D955" s="32">
        <v>184.7</v>
      </c>
    </row>
    <row r="956" spans="1:4" x14ac:dyDescent="0.25">
      <c r="A956" s="32" t="s">
        <v>146</v>
      </c>
      <c r="B956" t="s">
        <v>229</v>
      </c>
      <c r="C956" s="32">
        <v>180</v>
      </c>
      <c r="D956" s="32">
        <v>196.4</v>
      </c>
    </row>
    <row r="957" spans="1:4" x14ac:dyDescent="0.25">
      <c r="A957" s="32" t="s">
        <v>114</v>
      </c>
      <c r="B957" t="s">
        <v>229</v>
      </c>
      <c r="C957" s="32">
        <v>186.7</v>
      </c>
      <c r="D957" s="32">
        <v>186.7</v>
      </c>
    </row>
    <row r="958" spans="1:4" x14ac:dyDescent="0.25">
      <c r="A958" s="32" t="s">
        <v>132</v>
      </c>
      <c r="B958" t="s">
        <v>229</v>
      </c>
      <c r="C958" s="32">
        <v>179.9</v>
      </c>
      <c r="D958" s="32">
        <v>185.8</v>
      </c>
    </row>
    <row r="959" spans="1:4" x14ac:dyDescent="0.25">
      <c r="A959" s="32" t="s">
        <v>147</v>
      </c>
      <c r="B959" t="s">
        <v>229</v>
      </c>
      <c r="C959" s="32">
        <v>172</v>
      </c>
      <c r="D959" s="32">
        <v>241.3</v>
      </c>
    </row>
    <row r="960" spans="1:4" x14ac:dyDescent="0.25">
      <c r="A960" s="32" t="s">
        <v>109</v>
      </c>
      <c r="B960" t="s">
        <v>229</v>
      </c>
      <c r="C960" s="32">
        <v>167.7</v>
      </c>
      <c r="D960" s="32">
        <v>183.9</v>
      </c>
    </row>
    <row r="961" spans="1:4" x14ac:dyDescent="0.25">
      <c r="A961" s="32" t="s">
        <v>121</v>
      </c>
      <c r="B961" t="s">
        <v>229</v>
      </c>
      <c r="C961" s="32">
        <v>184.6</v>
      </c>
      <c r="D961" s="32">
        <v>192.5</v>
      </c>
    </row>
    <row r="962" spans="1:4" x14ac:dyDescent="0.25">
      <c r="A962" s="32" t="s">
        <v>110</v>
      </c>
      <c r="B962" t="s">
        <v>229</v>
      </c>
      <c r="C962" s="32">
        <v>171.8</v>
      </c>
      <c r="D962" s="32">
        <v>192</v>
      </c>
    </row>
    <row r="963" spans="1:4" x14ac:dyDescent="0.25">
      <c r="A963" s="32" t="s">
        <v>148</v>
      </c>
      <c r="B963" t="s">
        <v>229</v>
      </c>
      <c r="C963" s="32">
        <v>167.8</v>
      </c>
      <c r="D963" s="32">
        <v>188</v>
      </c>
    </row>
    <row r="964" spans="1:4" x14ac:dyDescent="0.25">
      <c r="A964" s="32" t="s">
        <v>134</v>
      </c>
      <c r="B964" t="s">
        <v>229</v>
      </c>
      <c r="C964" s="32">
        <v>192</v>
      </c>
      <c r="D964" s="32">
        <v>222.8</v>
      </c>
    </row>
    <row r="965" spans="1:4" x14ac:dyDescent="0.25">
      <c r="A965" s="32" t="s">
        <v>115</v>
      </c>
      <c r="B965" t="s">
        <v>229</v>
      </c>
      <c r="C965" s="32">
        <v>180.8</v>
      </c>
      <c r="D965" s="32">
        <v>192.7</v>
      </c>
    </row>
    <row r="966" spans="1:4" x14ac:dyDescent="0.25">
      <c r="A966" s="32" t="s">
        <v>135</v>
      </c>
      <c r="B966" t="s">
        <v>229</v>
      </c>
      <c r="C966" s="32">
        <v>179.9</v>
      </c>
      <c r="D966" s="32">
        <v>200.1</v>
      </c>
    </row>
    <row r="967" spans="1:4" x14ac:dyDescent="0.25">
      <c r="A967" s="32" t="s">
        <v>136</v>
      </c>
      <c r="B967" t="s">
        <v>229</v>
      </c>
      <c r="C967" s="32">
        <v>185.9</v>
      </c>
      <c r="D967" s="32">
        <v>216.6</v>
      </c>
    </row>
    <row r="968" spans="1:4" x14ac:dyDescent="0.25">
      <c r="A968" s="32" t="s">
        <v>137</v>
      </c>
      <c r="B968" t="s">
        <v>229</v>
      </c>
      <c r="C968" s="32">
        <v>171.9</v>
      </c>
      <c r="D968" s="32">
        <v>192</v>
      </c>
    </row>
    <row r="969" spans="1:4" x14ac:dyDescent="0.25">
      <c r="A969" s="32" t="s">
        <v>138</v>
      </c>
      <c r="B969" t="s">
        <v>229</v>
      </c>
      <c r="C969" s="32">
        <v>179.8</v>
      </c>
      <c r="D969" s="32">
        <v>188</v>
      </c>
    </row>
    <row r="970" spans="1:4" x14ac:dyDescent="0.25">
      <c r="A970" s="32" t="s">
        <v>139</v>
      </c>
      <c r="B970" t="s">
        <v>229</v>
      </c>
      <c r="C970" s="32">
        <v>186</v>
      </c>
      <c r="D970" s="32">
        <v>190</v>
      </c>
    </row>
    <row r="971" spans="1:4" x14ac:dyDescent="0.25">
      <c r="A971" s="32" t="s">
        <v>140</v>
      </c>
      <c r="B971" t="s">
        <v>229</v>
      </c>
      <c r="C971" s="32">
        <v>186</v>
      </c>
      <c r="D971" s="32">
        <v>192.2</v>
      </c>
    </row>
    <row r="972" spans="1:4" x14ac:dyDescent="0.25">
      <c r="A972" s="32" t="s">
        <v>116</v>
      </c>
      <c r="B972" t="s">
        <v>229</v>
      </c>
      <c r="C972" s="32">
        <v>186.7</v>
      </c>
      <c r="D972" s="32">
        <v>198.5</v>
      </c>
    </row>
    <row r="973" spans="1:4" x14ac:dyDescent="0.25">
      <c r="A973" s="32" t="s">
        <v>125</v>
      </c>
      <c r="B973" t="s">
        <v>229</v>
      </c>
      <c r="C973" s="32">
        <v>191.6</v>
      </c>
      <c r="D973" s="32">
        <v>191.6</v>
      </c>
    </row>
    <row r="974" spans="1:4" x14ac:dyDescent="0.25">
      <c r="A974" s="32" t="s">
        <v>111</v>
      </c>
      <c r="B974" t="s">
        <v>229</v>
      </c>
      <c r="C974" s="32">
        <v>179.9</v>
      </c>
      <c r="D974" s="32">
        <v>192.1</v>
      </c>
    </row>
    <row r="975" spans="1:4" x14ac:dyDescent="0.25">
      <c r="A975" s="32" t="s">
        <v>122</v>
      </c>
      <c r="B975" t="s">
        <v>229</v>
      </c>
      <c r="C975" s="32">
        <v>174.4</v>
      </c>
      <c r="D975" s="32">
        <v>180.7</v>
      </c>
    </row>
    <row r="976" spans="1:4" x14ac:dyDescent="0.25">
      <c r="A976" s="32" t="s">
        <v>112</v>
      </c>
      <c r="B976" t="s">
        <v>229</v>
      </c>
      <c r="C976" s="32">
        <v>192</v>
      </c>
      <c r="D976" s="32">
        <v>192</v>
      </c>
    </row>
    <row r="977" spans="1:4" x14ac:dyDescent="0.25">
      <c r="A977" s="32" t="s">
        <v>127</v>
      </c>
      <c r="B977" t="s">
        <v>229</v>
      </c>
      <c r="C977" s="32">
        <v>163.6</v>
      </c>
      <c r="D977" s="32">
        <v>171.8</v>
      </c>
    </row>
    <row r="978" spans="1:4" x14ac:dyDescent="0.25">
      <c r="A978" s="32" t="s">
        <v>128</v>
      </c>
      <c r="B978" t="s">
        <v>229</v>
      </c>
      <c r="C978" s="32">
        <v>171.9</v>
      </c>
      <c r="D978" s="32">
        <v>179.8</v>
      </c>
    </row>
    <row r="979" spans="1:4" x14ac:dyDescent="0.25">
      <c r="A979" s="32" t="s">
        <v>208</v>
      </c>
      <c r="B979" t="s">
        <v>229</v>
      </c>
      <c r="C979" s="32">
        <v>167.8</v>
      </c>
      <c r="D979" s="32">
        <v>183.9</v>
      </c>
    </row>
    <row r="980" spans="1:4" x14ac:dyDescent="0.25">
      <c r="A980" s="32" t="s">
        <v>209</v>
      </c>
      <c r="B980" t="s">
        <v>229</v>
      </c>
      <c r="C980" s="32">
        <v>184</v>
      </c>
      <c r="D980" s="32">
        <v>184</v>
      </c>
    </row>
    <row r="981" spans="1:4" x14ac:dyDescent="0.25">
      <c r="A981" s="32" t="s">
        <v>210</v>
      </c>
      <c r="B981" t="s">
        <v>229</v>
      </c>
      <c r="C981" s="32">
        <v>188</v>
      </c>
      <c r="D981" s="32">
        <v>194.3</v>
      </c>
    </row>
    <row r="982" spans="1:4" x14ac:dyDescent="0.25">
      <c r="A982" s="32" t="s">
        <v>211</v>
      </c>
      <c r="B982" t="s">
        <v>229</v>
      </c>
      <c r="C982" s="32">
        <v>184</v>
      </c>
      <c r="D982" s="32">
        <v>204.4</v>
      </c>
    </row>
    <row r="983" spans="1:4" x14ac:dyDescent="0.25">
      <c r="A983" s="32" t="s">
        <v>212</v>
      </c>
      <c r="B983" t="s">
        <v>229</v>
      </c>
      <c r="C983" s="32">
        <v>171.9</v>
      </c>
      <c r="D983" s="32">
        <v>180</v>
      </c>
    </row>
    <row r="984" spans="1:4" x14ac:dyDescent="0.25">
      <c r="A984" s="32" t="s">
        <v>213</v>
      </c>
      <c r="B984" t="s">
        <v>229</v>
      </c>
      <c r="C984" s="32">
        <v>190.1</v>
      </c>
      <c r="D984" s="32">
        <v>192.1</v>
      </c>
    </row>
    <row r="985" spans="1:4" x14ac:dyDescent="0.25">
      <c r="A985" s="32" t="s">
        <v>214</v>
      </c>
      <c r="B985" t="s">
        <v>229</v>
      </c>
      <c r="C985" s="32">
        <v>179.9</v>
      </c>
      <c r="D985" s="32">
        <v>212.6</v>
      </c>
    </row>
    <row r="986" spans="1:4" x14ac:dyDescent="0.25">
      <c r="A986" s="32" t="s">
        <v>215</v>
      </c>
      <c r="B986" t="s">
        <v>229</v>
      </c>
      <c r="C986" s="32">
        <v>186.1</v>
      </c>
      <c r="D986" s="32">
        <v>202.6</v>
      </c>
    </row>
    <row r="987" spans="1:4" x14ac:dyDescent="0.25">
      <c r="A987" s="32" t="s">
        <v>216</v>
      </c>
      <c r="B987" t="s">
        <v>229</v>
      </c>
      <c r="C987" s="32">
        <v>180</v>
      </c>
      <c r="D987" s="32">
        <v>194.1</v>
      </c>
    </row>
    <row r="988" spans="1:4" x14ac:dyDescent="0.25">
      <c r="A988" s="32" t="s">
        <v>217</v>
      </c>
      <c r="B988" t="s">
        <v>229</v>
      </c>
      <c r="C988" s="32">
        <v>192.2</v>
      </c>
      <c r="D988" s="32">
        <v>208.5</v>
      </c>
    </row>
    <row r="989" spans="1:4" x14ac:dyDescent="0.25">
      <c r="A989" s="32" t="s">
        <v>218</v>
      </c>
      <c r="B989" t="s">
        <v>229</v>
      </c>
      <c r="C989" s="32">
        <v>192.2</v>
      </c>
      <c r="D989" s="32">
        <v>206.5</v>
      </c>
    </row>
    <row r="990" spans="1:4" x14ac:dyDescent="0.25">
      <c r="A990" s="32" t="s">
        <v>219</v>
      </c>
      <c r="B990" t="s">
        <v>229</v>
      </c>
      <c r="C990" s="32">
        <v>180.2</v>
      </c>
      <c r="D990" s="32">
        <v>198.5</v>
      </c>
    </row>
    <row r="991" spans="1:4" x14ac:dyDescent="0.25">
      <c r="A991" s="32" t="s">
        <v>220</v>
      </c>
      <c r="B991" t="s">
        <v>229</v>
      </c>
      <c r="C991" s="32">
        <v>186</v>
      </c>
      <c r="D991" s="32">
        <v>190.1</v>
      </c>
    </row>
    <row r="992" spans="1:4" x14ac:dyDescent="0.25">
      <c r="A992" s="32" t="s">
        <v>221</v>
      </c>
      <c r="B992" t="s">
        <v>229</v>
      </c>
      <c r="C992" s="32">
        <v>186.1</v>
      </c>
      <c r="D992" s="32">
        <v>205.8</v>
      </c>
    </row>
    <row r="993" spans="1:4" x14ac:dyDescent="0.25">
      <c r="A993" s="32" t="s">
        <v>222</v>
      </c>
      <c r="B993" t="s">
        <v>229</v>
      </c>
      <c r="C993" s="32">
        <v>225</v>
      </c>
      <c r="D993" s="32">
        <v>229</v>
      </c>
    </row>
    <row r="994" spans="1:4" x14ac:dyDescent="0.25">
      <c r="A994" s="32" t="s">
        <v>123</v>
      </c>
      <c r="B994" t="s">
        <v>229</v>
      </c>
      <c r="C994" s="32">
        <v>184.4</v>
      </c>
      <c r="D994" s="32">
        <v>188.6</v>
      </c>
    </row>
    <row r="995" spans="1:4" x14ac:dyDescent="0.25">
      <c r="A995" s="32" t="s">
        <v>223</v>
      </c>
      <c r="B995" t="s">
        <v>229</v>
      </c>
      <c r="C995" s="32">
        <v>171.9</v>
      </c>
      <c r="D995" s="32">
        <v>192.1</v>
      </c>
    </row>
    <row r="996" spans="1:4" x14ac:dyDescent="0.25">
      <c r="A996" s="32" t="s">
        <v>183</v>
      </c>
      <c r="B996" t="s">
        <v>229</v>
      </c>
      <c r="C996" s="32">
        <v>179.9</v>
      </c>
      <c r="D996" s="32">
        <v>190</v>
      </c>
    </row>
    <row r="997" spans="1:4" x14ac:dyDescent="0.25">
      <c r="A997" s="32" t="s">
        <v>184</v>
      </c>
      <c r="B997" t="s">
        <v>229</v>
      </c>
      <c r="C997" s="32">
        <v>185.9</v>
      </c>
      <c r="D997" s="32">
        <v>192</v>
      </c>
    </row>
    <row r="998" spans="1:4" x14ac:dyDescent="0.25">
      <c r="A998" s="32" t="s">
        <v>185</v>
      </c>
      <c r="B998" t="s">
        <v>229</v>
      </c>
      <c r="C998" s="32">
        <v>185.9</v>
      </c>
      <c r="D998" s="32">
        <v>185.9</v>
      </c>
    </row>
    <row r="999" spans="1:4" x14ac:dyDescent="0.25">
      <c r="A999" s="32" t="s">
        <v>186</v>
      </c>
      <c r="B999" t="s">
        <v>229</v>
      </c>
      <c r="C999" s="32">
        <v>185.9</v>
      </c>
      <c r="D999" s="32">
        <v>189.9</v>
      </c>
    </row>
    <row r="1000" spans="1:4" x14ac:dyDescent="0.25">
      <c r="A1000" s="32" t="s">
        <v>205</v>
      </c>
      <c r="B1000" t="s">
        <v>229</v>
      </c>
      <c r="C1000" s="32">
        <v>167.9</v>
      </c>
      <c r="D1000" s="32">
        <v>172.1</v>
      </c>
    </row>
    <row r="1001" spans="1:4" x14ac:dyDescent="0.25">
      <c r="A1001" s="32" t="s">
        <v>187</v>
      </c>
      <c r="B1001" t="s">
        <v>229</v>
      </c>
      <c r="C1001" s="32">
        <v>192</v>
      </c>
      <c r="D1001" s="32">
        <v>192</v>
      </c>
    </row>
    <row r="1002" spans="1:4" x14ac:dyDescent="0.25">
      <c r="A1002" s="32" t="s">
        <v>149</v>
      </c>
      <c r="B1002" t="s">
        <v>229</v>
      </c>
      <c r="C1002" s="32">
        <v>183.6</v>
      </c>
      <c r="D1002" s="32">
        <v>220.9</v>
      </c>
    </row>
    <row r="1003" spans="1:4" x14ac:dyDescent="0.25">
      <c r="A1003" s="32" t="s">
        <v>150</v>
      </c>
      <c r="B1003" t="s">
        <v>229</v>
      </c>
      <c r="C1003" s="32">
        <v>183.6</v>
      </c>
      <c r="D1003" s="32">
        <v>193.3</v>
      </c>
    </row>
    <row r="1004" spans="1:4" x14ac:dyDescent="0.25">
      <c r="A1004" s="32" t="s">
        <v>151</v>
      </c>
      <c r="B1004" t="s">
        <v>229</v>
      </c>
      <c r="C1004" s="32">
        <v>172.4</v>
      </c>
      <c r="D1004" s="32">
        <v>184.6</v>
      </c>
    </row>
    <row r="1005" spans="1:4" x14ac:dyDescent="0.25">
      <c r="A1005" s="32" t="s">
        <v>152</v>
      </c>
      <c r="B1005" t="s">
        <v>229</v>
      </c>
      <c r="C1005" s="32">
        <v>191.5</v>
      </c>
      <c r="D1005" s="32">
        <v>191.5</v>
      </c>
    </row>
    <row r="1006" spans="1:4" x14ac:dyDescent="0.25">
      <c r="A1006" s="32" t="s">
        <v>153</v>
      </c>
      <c r="B1006" t="s">
        <v>229</v>
      </c>
      <c r="C1006" s="32">
        <v>192.3</v>
      </c>
      <c r="D1006" s="32">
        <v>211.9</v>
      </c>
    </row>
    <row r="1007" spans="1:4" x14ac:dyDescent="0.25">
      <c r="A1007" s="32" t="s">
        <v>154</v>
      </c>
      <c r="B1007" t="s">
        <v>229</v>
      </c>
      <c r="C1007" s="32">
        <v>176.3</v>
      </c>
      <c r="D1007" s="32">
        <v>176.3</v>
      </c>
    </row>
    <row r="1008" spans="1:4" x14ac:dyDescent="0.25">
      <c r="A1008" s="32" t="s">
        <v>155</v>
      </c>
      <c r="B1008" t="s">
        <v>229</v>
      </c>
      <c r="C1008" s="32">
        <v>165.5</v>
      </c>
      <c r="D1008" s="32">
        <v>183.7</v>
      </c>
    </row>
    <row r="1009" spans="1:4" x14ac:dyDescent="0.25">
      <c r="A1009" s="32" t="s">
        <v>156</v>
      </c>
      <c r="B1009" t="s">
        <v>229</v>
      </c>
      <c r="C1009" s="32">
        <v>177.5</v>
      </c>
      <c r="D1009" s="32">
        <v>191.6</v>
      </c>
    </row>
    <row r="1010" spans="1:4" x14ac:dyDescent="0.25">
      <c r="A1010" s="32" t="s">
        <v>157</v>
      </c>
      <c r="B1010" t="s">
        <v>229</v>
      </c>
      <c r="C1010" s="32">
        <v>191.6</v>
      </c>
      <c r="D1010" s="32">
        <v>207.2</v>
      </c>
    </row>
    <row r="1011" spans="1:4" x14ac:dyDescent="0.25">
      <c r="A1011" s="32" t="s">
        <v>158</v>
      </c>
      <c r="B1011" t="s">
        <v>229</v>
      </c>
      <c r="C1011" s="32">
        <v>179.8</v>
      </c>
      <c r="D1011" s="32">
        <v>179.8</v>
      </c>
    </row>
    <row r="1012" spans="1:4" x14ac:dyDescent="0.25">
      <c r="A1012" s="32" t="s">
        <v>159</v>
      </c>
      <c r="B1012" t="s">
        <v>229</v>
      </c>
      <c r="C1012" s="32">
        <v>181.6</v>
      </c>
      <c r="D1012" s="32">
        <v>183.7</v>
      </c>
    </row>
    <row r="1013" spans="1:4" x14ac:dyDescent="0.25">
      <c r="A1013" s="32" t="s">
        <v>160</v>
      </c>
      <c r="B1013" t="s">
        <v>229</v>
      </c>
      <c r="C1013" s="32">
        <v>180.6</v>
      </c>
      <c r="D1013" s="32">
        <v>192.4</v>
      </c>
    </row>
    <row r="1014" spans="1:4" x14ac:dyDescent="0.25">
      <c r="A1014" s="32" t="s">
        <v>161</v>
      </c>
      <c r="B1014" t="s">
        <v>229</v>
      </c>
      <c r="C1014" s="32">
        <v>184.6</v>
      </c>
      <c r="D1014" s="32">
        <v>186.6</v>
      </c>
    </row>
    <row r="1015" spans="1:4" x14ac:dyDescent="0.25">
      <c r="A1015" s="32" t="s">
        <v>162</v>
      </c>
      <c r="B1015" t="s">
        <v>229</v>
      </c>
      <c r="C1015" s="32">
        <v>182.3</v>
      </c>
      <c r="D1015" s="32">
        <v>184.5</v>
      </c>
    </row>
    <row r="1016" spans="1:4" x14ac:dyDescent="0.25">
      <c r="A1016" s="32" t="s">
        <v>163</v>
      </c>
      <c r="B1016" t="s">
        <v>229</v>
      </c>
      <c r="C1016" s="32">
        <v>186.7</v>
      </c>
      <c r="D1016" s="32">
        <v>186.7</v>
      </c>
    </row>
    <row r="1017" spans="1:4" x14ac:dyDescent="0.25">
      <c r="A1017" s="32" t="s">
        <v>188</v>
      </c>
      <c r="B1017" t="s">
        <v>229</v>
      </c>
      <c r="C1017" s="32">
        <v>202.5</v>
      </c>
      <c r="D1017" s="32">
        <v>224.9</v>
      </c>
    </row>
    <row r="1018" spans="1:4" x14ac:dyDescent="0.25">
      <c r="A1018" s="32" t="s">
        <v>164</v>
      </c>
      <c r="B1018" t="s">
        <v>229</v>
      </c>
      <c r="C1018" s="32">
        <v>185.7</v>
      </c>
      <c r="D1018" s="32">
        <v>231.1</v>
      </c>
    </row>
    <row r="1019" spans="1:4" x14ac:dyDescent="0.25">
      <c r="A1019" s="32" t="s">
        <v>165</v>
      </c>
      <c r="B1019" t="s">
        <v>229</v>
      </c>
      <c r="C1019" s="32">
        <v>179.7</v>
      </c>
      <c r="D1019" s="32">
        <v>189.6</v>
      </c>
    </row>
    <row r="1020" spans="1:4" x14ac:dyDescent="0.25">
      <c r="A1020" s="32" t="s">
        <v>189</v>
      </c>
      <c r="B1020" t="s">
        <v>229</v>
      </c>
      <c r="C1020" s="32">
        <v>171.8</v>
      </c>
      <c r="D1020" s="32">
        <v>183.9</v>
      </c>
    </row>
    <row r="1021" spans="1:4" x14ac:dyDescent="0.25">
      <c r="A1021" s="32" t="s">
        <v>190</v>
      </c>
      <c r="B1021" t="s">
        <v>229</v>
      </c>
      <c r="C1021" s="32">
        <v>171.9</v>
      </c>
      <c r="D1021" s="32">
        <v>194.2</v>
      </c>
    </row>
    <row r="1022" spans="1:4" x14ac:dyDescent="0.25">
      <c r="A1022" s="32" t="s">
        <v>166</v>
      </c>
      <c r="B1022" t="s">
        <v>229</v>
      </c>
      <c r="C1022" s="32">
        <v>167.5</v>
      </c>
      <c r="D1022" s="32">
        <v>191.7</v>
      </c>
    </row>
    <row r="1023" spans="1:4" x14ac:dyDescent="0.25">
      <c r="A1023" s="32" t="s">
        <v>204</v>
      </c>
      <c r="B1023" t="s">
        <v>229</v>
      </c>
      <c r="C1023" s="32">
        <v>179.8</v>
      </c>
      <c r="D1023" s="32">
        <v>179.8</v>
      </c>
    </row>
    <row r="1024" spans="1:4" x14ac:dyDescent="0.25">
      <c r="A1024" s="32" t="s">
        <v>167</v>
      </c>
      <c r="B1024" t="s">
        <v>229</v>
      </c>
      <c r="C1024" s="32">
        <v>175.6</v>
      </c>
      <c r="D1024" s="32">
        <v>187.5</v>
      </c>
    </row>
    <row r="1025" spans="1:4" x14ac:dyDescent="0.25">
      <c r="A1025" s="32" t="s">
        <v>168</v>
      </c>
      <c r="B1025" t="s">
        <v>229</v>
      </c>
      <c r="C1025" s="32">
        <v>173.5</v>
      </c>
      <c r="D1025" s="32">
        <v>177.4</v>
      </c>
    </row>
    <row r="1026" spans="1:4" x14ac:dyDescent="0.25">
      <c r="A1026" s="32" t="s">
        <v>169</v>
      </c>
      <c r="B1026" t="s">
        <v>229</v>
      </c>
      <c r="C1026" s="32">
        <v>183.7</v>
      </c>
      <c r="D1026" s="32">
        <v>189.6</v>
      </c>
    </row>
    <row r="1027" spans="1:4" x14ac:dyDescent="0.25">
      <c r="A1027" s="32" t="s">
        <v>191</v>
      </c>
      <c r="B1027" t="s">
        <v>229</v>
      </c>
      <c r="C1027" s="32">
        <v>180</v>
      </c>
      <c r="D1027" s="32">
        <v>186.1</v>
      </c>
    </row>
    <row r="1028" spans="1:4" x14ac:dyDescent="0.25">
      <c r="A1028" s="32" t="s">
        <v>192</v>
      </c>
      <c r="B1028" t="s">
        <v>229</v>
      </c>
      <c r="C1028" s="32">
        <v>192.1</v>
      </c>
      <c r="D1028" s="32">
        <v>216.6</v>
      </c>
    </row>
    <row r="1029" spans="1:4" x14ac:dyDescent="0.25">
      <c r="A1029" s="32" t="s">
        <v>170</v>
      </c>
      <c r="B1029" t="s">
        <v>229</v>
      </c>
      <c r="C1029" s="32">
        <v>183.8</v>
      </c>
      <c r="D1029" s="32">
        <v>191.7</v>
      </c>
    </row>
    <row r="1030" spans="1:4" x14ac:dyDescent="0.25">
      <c r="A1030" s="32" t="s">
        <v>171</v>
      </c>
      <c r="B1030" t="s">
        <v>229</v>
      </c>
      <c r="C1030" s="32">
        <v>176.7</v>
      </c>
      <c r="D1030" s="32">
        <v>186.6</v>
      </c>
    </row>
    <row r="1031" spans="1:4" x14ac:dyDescent="0.25">
      <c r="A1031" s="32" t="s">
        <v>193</v>
      </c>
      <c r="B1031" t="s">
        <v>229</v>
      </c>
      <c r="C1031" s="32">
        <v>169.9</v>
      </c>
      <c r="D1031" s="32">
        <v>185.9</v>
      </c>
    </row>
    <row r="1032" spans="1:4" x14ac:dyDescent="0.25">
      <c r="A1032" s="32" t="s">
        <v>194</v>
      </c>
      <c r="B1032" t="s">
        <v>229</v>
      </c>
      <c r="C1032" s="32">
        <v>183.9</v>
      </c>
      <c r="D1032" s="32">
        <v>183.9</v>
      </c>
    </row>
    <row r="1033" spans="1:4" x14ac:dyDescent="0.25">
      <c r="A1033" s="32" t="s">
        <v>195</v>
      </c>
      <c r="B1033" t="s">
        <v>229</v>
      </c>
      <c r="C1033" s="32">
        <v>181.9</v>
      </c>
      <c r="D1033" s="32">
        <v>220.6</v>
      </c>
    </row>
    <row r="1034" spans="1:4" x14ac:dyDescent="0.25">
      <c r="A1034" s="32" t="s">
        <v>172</v>
      </c>
      <c r="B1034" t="s">
        <v>229</v>
      </c>
      <c r="C1034" s="32">
        <v>169.5</v>
      </c>
      <c r="D1034" s="32">
        <v>179.7</v>
      </c>
    </row>
    <row r="1035" spans="1:4" x14ac:dyDescent="0.25">
      <c r="A1035" s="32" t="s">
        <v>173</v>
      </c>
      <c r="B1035" t="s">
        <v>229</v>
      </c>
      <c r="C1035" s="32">
        <v>193.5</v>
      </c>
      <c r="D1035" s="32">
        <v>229.1</v>
      </c>
    </row>
    <row r="1036" spans="1:4" x14ac:dyDescent="0.25">
      <c r="A1036" s="32" t="s">
        <v>174</v>
      </c>
      <c r="B1036" t="s">
        <v>229</v>
      </c>
      <c r="C1036" s="32">
        <v>190.2</v>
      </c>
      <c r="D1036" s="32">
        <v>192.5</v>
      </c>
    </row>
    <row r="1037" spans="1:4" x14ac:dyDescent="0.25">
      <c r="A1037" s="32" t="s">
        <v>175</v>
      </c>
      <c r="B1037" t="s">
        <v>229</v>
      </c>
      <c r="C1037" s="32">
        <v>171.3</v>
      </c>
      <c r="D1037" s="32">
        <v>191.5</v>
      </c>
    </row>
    <row r="1038" spans="1:4" x14ac:dyDescent="0.25">
      <c r="A1038" s="32" t="s">
        <v>176</v>
      </c>
      <c r="B1038" t="s">
        <v>229</v>
      </c>
      <c r="C1038" s="32">
        <v>183.8</v>
      </c>
      <c r="D1038" s="32">
        <v>221.2</v>
      </c>
    </row>
    <row r="1039" spans="1:4" x14ac:dyDescent="0.25">
      <c r="A1039" s="32" t="s">
        <v>177</v>
      </c>
      <c r="B1039" t="s">
        <v>229</v>
      </c>
      <c r="C1039" s="32">
        <v>180.4</v>
      </c>
      <c r="D1039" s="32">
        <v>194.6</v>
      </c>
    </row>
    <row r="1040" spans="1:4" x14ac:dyDescent="0.25">
      <c r="A1040" s="32" t="s">
        <v>178</v>
      </c>
      <c r="B1040" t="s">
        <v>229</v>
      </c>
      <c r="C1040" s="32">
        <v>193.5</v>
      </c>
      <c r="D1040" s="32">
        <v>209.5</v>
      </c>
    </row>
    <row r="1041" spans="1:4" x14ac:dyDescent="0.25">
      <c r="A1041" s="32" t="s">
        <v>196</v>
      </c>
      <c r="B1041" t="s">
        <v>229</v>
      </c>
      <c r="C1041" s="32">
        <v>179.8</v>
      </c>
      <c r="D1041" s="32">
        <v>202</v>
      </c>
    </row>
    <row r="1042" spans="1:4" x14ac:dyDescent="0.25">
      <c r="A1042" s="32" t="s">
        <v>197</v>
      </c>
      <c r="B1042" t="s">
        <v>229</v>
      </c>
      <c r="C1042" s="32">
        <v>184.1</v>
      </c>
      <c r="D1042" s="32">
        <v>185.9</v>
      </c>
    </row>
    <row r="1043" spans="1:4" x14ac:dyDescent="0.25">
      <c r="A1043" s="32" t="s">
        <v>198</v>
      </c>
      <c r="B1043" t="s">
        <v>229</v>
      </c>
      <c r="C1043" s="32">
        <v>169.8</v>
      </c>
      <c r="D1043" s="32">
        <v>185.9</v>
      </c>
    </row>
    <row r="1044" spans="1:4" x14ac:dyDescent="0.25">
      <c r="A1044" s="32" t="s">
        <v>179</v>
      </c>
      <c r="B1044" t="s">
        <v>229</v>
      </c>
      <c r="C1044" s="32">
        <v>190.4</v>
      </c>
      <c r="D1044" s="32">
        <v>196.1</v>
      </c>
    </row>
    <row r="1045" spans="1:4" x14ac:dyDescent="0.25">
      <c r="A1045" s="32" t="s">
        <v>180</v>
      </c>
      <c r="B1045" t="s">
        <v>229</v>
      </c>
      <c r="C1045" s="32">
        <v>179.7</v>
      </c>
      <c r="D1045" s="32">
        <v>191.6</v>
      </c>
    </row>
    <row r="1046" spans="1:4" x14ac:dyDescent="0.25">
      <c r="A1046" s="32" t="s">
        <v>181</v>
      </c>
      <c r="B1046" t="s">
        <v>229</v>
      </c>
      <c r="C1046" s="32">
        <v>180.6</v>
      </c>
      <c r="D1046" s="32">
        <v>180.6</v>
      </c>
    </row>
    <row r="1047" spans="1:4" x14ac:dyDescent="0.25">
      <c r="A1047" s="32" t="s">
        <v>199</v>
      </c>
      <c r="B1047" t="s">
        <v>229</v>
      </c>
      <c r="C1047" s="32">
        <v>185.9</v>
      </c>
      <c r="D1047" s="32">
        <v>188</v>
      </c>
    </row>
    <row r="1048" spans="1:4" x14ac:dyDescent="0.25">
      <c r="A1048" s="32" t="s">
        <v>200</v>
      </c>
      <c r="B1048" t="s">
        <v>229</v>
      </c>
      <c r="C1048" s="32">
        <v>179.8</v>
      </c>
      <c r="D1048" s="32">
        <v>185.9</v>
      </c>
    </row>
    <row r="1049" spans="1:4" x14ac:dyDescent="0.25">
      <c r="A1049" s="32" t="s">
        <v>201</v>
      </c>
      <c r="B1049" t="s">
        <v>229</v>
      </c>
      <c r="C1049" s="32">
        <v>183.9</v>
      </c>
      <c r="D1049" s="32">
        <v>196.3</v>
      </c>
    </row>
    <row r="1050" spans="1:4" x14ac:dyDescent="0.25">
      <c r="A1050" s="32" t="s">
        <v>202</v>
      </c>
      <c r="B1050" t="s">
        <v>229</v>
      </c>
      <c r="C1050" s="32">
        <v>182</v>
      </c>
      <c r="D1050" s="32">
        <v>185.8</v>
      </c>
    </row>
    <row r="1051" spans="1:4" x14ac:dyDescent="0.25">
      <c r="A1051" s="32" t="s">
        <v>203</v>
      </c>
      <c r="B1051" t="s">
        <v>229</v>
      </c>
      <c r="C1051" s="32">
        <v>183.8</v>
      </c>
      <c r="D1051" s="32">
        <v>185.8</v>
      </c>
    </row>
    <row r="1052" spans="1:4" x14ac:dyDescent="0.25">
      <c r="A1052" s="32" t="s">
        <v>206</v>
      </c>
      <c r="B1052" t="s">
        <v>229</v>
      </c>
      <c r="C1052" s="32">
        <v>180.2</v>
      </c>
      <c r="D1052" s="32">
        <v>180.2</v>
      </c>
    </row>
    <row r="1053" spans="1:4" x14ac:dyDescent="0.25">
      <c r="A1053" s="32" t="s">
        <v>182</v>
      </c>
      <c r="B1053" t="s">
        <v>229</v>
      </c>
      <c r="C1053" s="32">
        <v>184.6</v>
      </c>
      <c r="D1053" s="32">
        <v>220.3</v>
      </c>
    </row>
    <row r="1054" spans="1:4" x14ac:dyDescent="0.25">
      <c r="A1054" s="32" t="s">
        <v>70</v>
      </c>
      <c r="B1054" t="s">
        <v>229</v>
      </c>
      <c r="C1054" s="32">
        <v>192.6</v>
      </c>
      <c r="D1054" s="32">
        <v>192.6</v>
      </c>
    </row>
    <row r="1055" spans="1:4" x14ac:dyDescent="0.25">
      <c r="A1055" s="32" t="s">
        <v>63</v>
      </c>
      <c r="B1055" t="s">
        <v>229</v>
      </c>
      <c r="C1055" s="32">
        <v>184.5</v>
      </c>
      <c r="D1055" s="32">
        <v>190.6</v>
      </c>
    </row>
    <row r="1056" spans="1:4" x14ac:dyDescent="0.25">
      <c r="A1056" s="32" t="s">
        <v>64</v>
      </c>
      <c r="B1056" t="s">
        <v>229</v>
      </c>
      <c r="C1056" s="32">
        <v>176.6</v>
      </c>
      <c r="D1056" s="32">
        <v>186.7</v>
      </c>
    </row>
    <row r="1057" spans="1:4" x14ac:dyDescent="0.25">
      <c r="A1057" s="32" t="s">
        <v>71</v>
      </c>
      <c r="B1057" t="s">
        <v>229</v>
      </c>
      <c r="C1057" s="32">
        <v>186.4</v>
      </c>
      <c r="D1057" s="32">
        <v>202.4</v>
      </c>
    </row>
    <row r="1058" spans="1:4" x14ac:dyDescent="0.25">
      <c r="A1058" s="32" t="s">
        <v>72</v>
      </c>
      <c r="B1058" t="s">
        <v>229</v>
      </c>
      <c r="C1058" s="32">
        <v>180.6</v>
      </c>
      <c r="D1058" s="32">
        <v>220.5</v>
      </c>
    </row>
    <row r="1059" spans="1:4" x14ac:dyDescent="0.25">
      <c r="A1059" s="32" t="s">
        <v>65</v>
      </c>
      <c r="B1059" t="s">
        <v>229</v>
      </c>
      <c r="C1059" s="32">
        <v>180.6</v>
      </c>
      <c r="D1059" s="32">
        <v>186.7</v>
      </c>
    </row>
    <row r="1060" spans="1:4" x14ac:dyDescent="0.25">
      <c r="A1060" s="32" t="s">
        <v>66</v>
      </c>
      <c r="B1060" t="s">
        <v>229</v>
      </c>
      <c r="C1060" s="32">
        <v>180.6</v>
      </c>
      <c r="D1060" s="32">
        <v>192.5</v>
      </c>
    </row>
    <row r="1061" spans="1:4" x14ac:dyDescent="0.25">
      <c r="A1061" s="32" t="s">
        <v>73</v>
      </c>
      <c r="B1061" t="s">
        <v>229</v>
      </c>
      <c r="C1061" s="32">
        <v>186.8</v>
      </c>
      <c r="D1061" s="32">
        <v>193</v>
      </c>
    </row>
    <row r="1062" spans="1:4" x14ac:dyDescent="0.25">
      <c r="A1062" s="32" t="s">
        <v>67</v>
      </c>
      <c r="B1062" t="s">
        <v>229</v>
      </c>
      <c r="C1062" s="32">
        <v>168.3</v>
      </c>
      <c r="D1062" s="32">
        <v>210</v>
      </c>
    </row>
    <row r="1063" spans="1:4" x14ac:dyDescent="0.25">
      <c r="A1063" s="32" t="s">
        <v>74</v>
      </c>
      <c r="B1063" t="s">
        <v>229</v>
      </c>
      <c r="C1063" s="32">
        <v>180.4</v>
      </c>
      <c r="D1063" s="32">
        <v>210.4</v>
      </c>
    </row>
    <row r="1064" spans="1:4" x14ac:dyDescent="0.25">
      <c r="A1064" s="32" t="s">
        <v>75</v>
      </c>
      <c r="B1064" t="s">
        <v>229</v>
      </c>
      <c r="C1064" s="32">
        <v>192.9</v>
      </c>
      <c r="D1064" s="32">
        <v>206.7</v>
      </c>
    </row>
    <row r="1065" spans="1:4" x14ac:dyDescent="0.25">
      <c r="A1065" s="32" t="s">
        <v>76</v>
      </c>
      <c r="B1065" t="s">
        <v>229</v>
      </c>
      <c r="C1065" s="32">
        <v>172.5</v>
      </c>
      <c r="D1065" s="32">
        <v>194.7</v>
      </c>
    </row>
    <row r="1066" spans="1:4" x14ac:dyDescent="0.25">
      <c r="A1066" s="32" t="s">
        <v>31</v>
      </c>
      <c r="B1066" t="s">
        <v>229</v>
      </c>
      <c r="C1066" s="32">
        <v>180.6</v>
      </c>
      <c r="D1066" s="32">
        <v>190.6</v>
      </c>
    </row>
    <row r="1067" spans="1:4" x14ac:dyDescent="0.25">
      <c r="A1067" s="32" t="s">
        <v>32</v>
      </c>
      <c r="B1067" t="s">
        <v>229</v>
      </c>
      <c r="C1067" s="32">
        <v>192.5</v>
      </c>
      <c r="D1067" s="32">
        <v>208.3</v>
      </c>
    </row>
    <row r="1068" spans="1:4" x14ac:dyDescent="0.25">
      <c r="A1068" s="32" t="s">
        <v>33</v>
      </c>
      <c r="B1068" t="s">
        <v>229</v>
      </c>
      <c r="C1068" s="32">
        <v>192.6</v>
      </c>
      <c r="D1068" s="32">
        <v>212.4</v>
      </c>
    </row>
    <row r="1069" spans="1:4" x14ac:dyDescent="0.25">
      <c r="A1069" s="32" t="s">
        <v>34</v>
      </c>
      <c r="B1069" t="s">
        <v>229</v>
      </c>
      <c r="C1069" s="32">
        <v>184.6</v>
      </c>
      <c r="D1069" s="32">
        <v>196.4</v>
      </c>
    </row>
    <row r="1070" spans="1:4" x14ac:dyDescent="0.25">
      <c r="A1070" s="32" t="s">
        <v>35</v>
      </c>
      <c r="B1070" t="s">
        <v>229</v>
      </c>
      <c r="C1070" s="32">
        <v>168.6</v>
      </c>
      <c r="D1070" s="32">
        <v>186.6</v>
      </c>
    </row>
    <row r="1071" spans="1:4" x14ac:dyDescent="0.25">
      <c r="A1071" s="32" t="s">
        <v>36</v>
      </c>
      <c r="B1071" t="s">
        <v>229</v>
      </c>
      <c r="C1071" s="32">
        <v>180.5</v>
      </c>
      <c r="D1071" s="32">
        <v>182.6</v>
      </c>
    </row>
    <row r="1072" spans="1:4" x14ac:dyDescent="0.25">
      <c r="A1072" s="32" t="s">
        <v>37</v>
      </c>
      <c r="B1072" t="s">
        <v>229</v>
      </c>
      <c r="C1072" s="32">
        <v>184.6</v>
      </c>
      <c r="D1072" s="32">
        <v>184.6</v>
      </c>
    </row>
    <row r="1073" spans="1:4" x14ac:dyDescent="0.25">
      <c r="A1073" s="32" t="s">
        <v>38</v>
      </c>
      <c r="B1073" t="s">
        <v>229</v>
      </c>
      <c r="C1073" s="32">
        <v>180.6</v>
      </c>
      <c r="D1073" s="32">
        <v>194.5</v>
      </c>
    </row>
    <row r="1074" spans="1:4" x14ac:dyDescent="0.25">
      <c r="A1074" s="32" t="s">
        <v>39</v>
      </c>
      <c r="B1074" t="s">
        <v>229</v>
      </c>
      <c r="C1074" s="32">
        <v>184.5</v>
      </c>
      <c r="D1074" s="32">
        <v>192.6</v>
      </c>
    </row>
    <row r="1075" spans="1:4" x14ac:dyDescent="0.25">
      <c r="A1075" s="32" t="s">
        <v>40</v>
      </c>
      <c r="B1075" t="s">
        <v>229</v>
      </c>
      <c r="C1075" s="32">
        <v>180.6</v>
      </c>
      <c r="D1075" s="32">
        <v>180.6</v>
      </c>
    </row>
    <row r="1076" spans="1:4" x14ac:dyDescent="0.25">
      <c r="A1076" s="32" t="s">
        <v>41</v>
      </c>
      <c r="B1076" t="s">
        <v>229</v>
      </c>
      <c r="C1076" s="32">
        <v>192.6</v>
      </c>
      <c r="D1076" s="32">
        <v>208.3</v>
      </c>
    </row>
    <row r="1077" spans="1:4" x14ac:dyDescent="0.25">
      <c r="A1077" s="32" t="s">
        <v>42</v>
      </c>
      <c r="B1077" t="s">
        <v>229</v>
      </c>
      <c r="C1077" s="32">
        <v>192.6</v>
      </c>
      <c r="D1077" s="32">
        <v>192.6</v>
      </c>
    </row>
    <row r="1078" spans="1:4" x14ac:dyDescent="0.25">
      <c r="A1078" s="32" t="s">
        <v>43</v>
      </c>
      <c r="B1078" t="s">
        <v>229</v>
      </c>
      <c r="C1078" s="32">
        <v>172.4</v>
      </c>
      <c r="D1078" s="32">
        <v>214.3</v>
      </c>
    </row>
    <row r="1079" spans="1:4" x14ac:dyDescent="0.25">
      <c r="A1079" s="32" t="s">
        <v>44</v>
      </c>
      <c r="B1079" t="s">
        <v>229</v>
      </c>
      <c r="C1079" s="32">
        <v>180.6</v>
      </c>
      <c r="D1079" s="32">
        <v>186.6</v>
      </c>
    </row>
    <row r="1080" spans="1:4" x14ac:dyDescent="0.25">
      <c r="A1080" s="32" t="s">
        <v>45</v>
      </c>
      <c r="B1080" t="s">
        <v>229</v>
      </c>
      <c r="C1080" s="32">
        <v>180.4</v>
      </c>
      <c r="D1080" s="32">
        <v>184.7</v>
      </c>
    </row>
    <row r="1081" spans="1:4" x14ac:dyDescent="0.25">
      <c r="A1081" s="32" t="s">
        <v>46</v>
      </c>
      <c r="B1081" t="s">
        <v>229</v>
      </c>
      <c r="C1081" s="32">
        <v>178.4</v>
      </c>
      <c r="D1081" s="32">
        <v>214.4</v>
      </c>
    </row>
    <row r="1082" spans="1:4" x14ac:dyDescent="0.25">
      <c r="A1082" s="32" t="s">
        <v>47</v>
      </c>
      <c r="B1082" t="s">
        <v>229</v>
      </c>
      <c r="C1082" s="32">
        <v>158.9</v>
      </c>
      <c r="D1082" s="32">
        <v>186.5</v>
      </c>
    </row>
    <row r="1083" spans="1:4" x14ac:dyDescent="0.25">
      <c r="A1083" s="32" t="s">
        <v>48</v>
      </c>
      <c r="B1083" t="s">
        <v>229</v>
      </c>
      <c r="C1083" s="32">
        <v>186.6</v>
      </c>
      <c r="D1083" s="32">
        <v>198.6</v>
      </c>
    </row>
    <row r="1084" spans="1:4" x14ac:dyDescent="0.25">
      <c r="A1084" s="32" t="s">
        <v>49</v>
      </c>
      <c r="B1084" t="s">
        <v>229</v>
      </c>
      <c r="C1084" s="32">
        <v>192.6</v>
      </c>
      <c r="D1084" s="32">
        <v>192.6</v>
      </c>
    </row>
    <row r="1085" spans="1:4" x14ac:dyDescent="0.25">
      <c r="A1085" s="32" t="s">
        <v>50</v>
      </c>
      <c r="B1085" t="s">
        <v>229</v>
      </c>
      <c r="C1085" s="32">
        <v>172.4</v>
      </c>
      <c r="D1085" s="32">
        <v>184.6</v>
      </c>
    </row>
    <row r="1086" spans="1:4" x14ac:dyDescent="0.25">
      <c r="A1086" s="32" t="s">
        <v>51</v>
      </c>
      <c r="B1086" t="s">
        <v>229</v>
      </c>
      <c r="C1086" s="32">
        <v>170.3</v>
      </c>
      <c r="D1086" s="32">
        <v>172.4</v>
      </c>
    </row>
    <row r="1087" spans="1:4" x14ac:dyDescent="0.25">
      <c r="A1087" s="32" t="s">
        <v>52</v>
      </c>
      <c r="B1087" t="s">
        <v>229</v>
      </c>
      <c r="C1087" s="32">
        <v>170.4</v>
      </c>
      <c r="D1087" s="32">
        <v>184.6</v>
      </c>
    </row>
    <row r="1088" spans="1:4" x14ac:dyDescent="0.25">
      <c r="A1088" s="32" t="s">
        <v>53</v>
      </c>
      <c r="B1088" t="s">
        <v>229</v>
      </c>
      <c r="C1088" s="32">
        <v>190.7</v>
      </c>
      <c r="D1088" s="32">
        <v>204.3</v>
      </c>
    </row>
    <row r="1089" spans="1:4" x14ac:dyDescent="0.25">
      <c r="A1089" s="32" t="s">
        <v>54</v>
      </c>
      <c r="B1089" t="s">
        <v>229</v>
      </c>
      <c r="C1089" s="32">
        <v>180.5</v>
      </c>
      <c r="D1089" s="32">
        <v>188.5</v>
      </c>
    </row>
    <row r="1090" spans="1:4" x14ac:dyDescent="0.25">
      <c r="A1090" s="32" t="s">
        <v>55</v>
      </c>
      <c r="B1090" t="s">
        <v>229</v>
      </c>
      <c r="C1090" s="32">
        <v>172.4</v>
      </c>
      <c r="D1090" s="32">
        <v>184.6</v>
      </c>
    </row>
    <row r="1091" spans="1:4" x14ac:dyDescent="0.25">
      <c r="A1091" s="32" t="s">
        <v>56</v>
      </c>
      <c r="B1091" t="s">
        <v>229</v>
      </c>
      <c r="C1091" s="32">
        <v>168.5</v>
      </c>
      <c r="D1091" s="32">
        <v>178.3</v>
      </c>
    </row>
    <row r="1092" spans="1:4" x14ac:dyDescent="0.25">
      <c r="A1092" s="32" t="s">
        <v>57</v>
      </c>
      <c r="B1092" t="s">
        <v>229</v>
      </c>
      <c r="C1092" s="32">
        <v>186.6</v>
      </c>
      <c r="D1092" s="32">
        <v>192.6</v>
      </c>
    </row>
    <row r="1093" spans="1:4" x14ac:dyDescent="0.25">
      <c r="A1093" s="32" t="s">
        <v>58</v>
      </c>
      <c r="B1093" t="s">
        <v>229</v>
      </c>
      <c r="C1093" s="32">
        <v>172.4</v>
      </c>
      <c r="D1093" s="32">
        <v>204.2</v>
      </c>
    </row>
    <row r="1094" spans="1:4" x14ac:dyDescent="0.25">
      <c r="A1094" s="32" t="s">
        <v>59</v>
      </c>
      <c r="B1094" t="s">
        <v>229</v>
      </c>
      <c r="C1094" s="32">
        <v>178.4</v>
      </c>
      <c r="D1094" s="32">
        <v>192.6</v>
      </c>
    </row>
    <row r="1095" spans="1:4" x14ac:dyDescent="0.25">
      <c r="A1095" s="32" t="s">
        <v>60</v>
      </c>
      <c r="B1095" t="s">
        <v>229</v>
      </c>
      <c r="C1095" s="32">
        <v>168.5</v>
      </c>
      <c r="D1095" s="32">
        <v>184.6</v>
      </c>
    </row>
    <row r="1096" spans="1:4" x14ac:dyDescent="0.25">
      <c r="A1096" s="32" t="s">
        <v>77</v>
      </c>
      <c r="B1096" t="s">
        <v>229</v>
      </c>
      <c r="C1096" s="32">
        <v>186.8</v>
      </c>
      <c r="D1096" s="32">
        <v>212.3</v>
      </c>
    </row>
    <row r="1097" spans="1:4" x14ac:dyDescent="0.25">
      <c r="A1097" s="32" t="s">
        <v>92</v>
      </c>
      <c r="B1097" t="s">
        <v>229</v>
      </c>
      <c r="C1097" s="32">
        <v>189.3</v>
      </c>
      <c r="D1097" s="32">
        <v>190.3</v>
      </c>
    </row>
    <row r="1098" spans="1:4" x14ac:dyDescent="0.25">
      <c r="A1098" s="32" t="s">
        <v>78</v>
      </c>
      <c r="B1098" t="s">
        <v>229</v>
      </c>
      <c r="C1098" s="32">
        <v>180.7</v>
      </c>
      <c r="D1098" s="32">
        <v>198.7</v>
      </c>
    </row>
    <row r="1099" spans="1:4" x14ac:dyDescent="0.25">
      <c r="A1099" s="32" t="s">
        <v>79</v>
      </c>
      <c r="B1099" t="s">
        <v>229</v>
      </c>
      <c r="C1099" s="32">
        <v>184.7</v>
      </c>
      <c r="D1099" s="32">
        <v>186.9</v>
      </c>
    </row>
    <row r="1100" spans="1:4" x14ac:dyDescent="0.25">
      <c r="A1100" s="32" t="s">
        <v>80</v>
      </c>
      <c r="B1100" t="s">
        <v>229</v>
      </c>
      <c r="C1100" s="32">
        <v>176.7</v>
      </c>
      <c r="D1100" s="32">
        <v>186.8</v>
      </c>
    </row>
    <row r="1101" spans="1:4" x14ac:dyDescent="0.25">
      <c r="A1101" s="32" t="s">
        <v>93</v>
      </c>
      <c r="B1101" t="s">
        <v>229</v>
      </c>
      <c r="C1101" s="32">
        <v>186.8</v>
      </c>
      <c r="D1101" s="32">
        <v>192.3</v>
      </c>
    </row>
    <row r="1102" spans="1:4" x14ac:dyDescent="0.25">
      <c r="A1102" s="32" t="s">
        <v>94</v>
      </c>
      <c r="B1102" t="s">
        <v>229</v>
      </c>
      <c r="C1102" s="32">
        <v>186.7</v>
      </c>
      <c r="D1102" s="32">
        <v>186.7</v>
      </c>
    </row>
    <row r="1103" spans="1:4" x14ac:dyDescent="0.25">
      <c r="A1103" s="32" t="s">
        <v>95</v>
      </c>
      <c r="B1103" t="s">
        <v>229</v>
      </c>
      <c r="C1103" s="32">
        <v>184.4</v>
      </c>
      <c r="D1103" s="32">
        <v>184.4</v>
      </c>
    </row>
    <row r="1104" spans="1:4" x14ac:dyDescent="0.25">
      <c r="A1104" s="32" t="s">
        <v>96</v>
      </c>
      <c r="B1104" t="s">
        <v>229</v>
      </c>
      <c r="C1104" s="32">
        <v>184.4</v>
      </c>
      <c r="D1104" s="32">
        <v>216.5</v>
      </c>
    </row>
    <row r="1105" spans="1:4" x14ac:dyDescent="0.25">
      <c r="A1105" s="32" t="s">
        <v>97</v>
      </c>
      <c r="B1105" t="s">
        <v>229</v>
      </c>
      <c r="C1105" s="32">
        <v>196.5</v>
      </c>
      <c r="D1105" s="32">
        <v>214.1</v>
      </c>
    </row>
    <row r="1106" spans="1:4" x14ac:dyDescent="0.25">
      <c r="A1106" s="32" t="s">
        <v>98</v>
      </c>
      <c r="B1106" t="s">
        <v>229</v>
      </c>
      <c r="C1106" s="32">
        <v>172.3</v>
      </c>
      <c r="D1106" s="32">
        <v>212.1</v>
      </c>
    </row>
    <row r="1107" spans="1:4" x14ac:dyDescent="0.25">
      <c r="A1107" s="32" t="s">
        <v>99</v>
      </c>
      <c r="B1107" t="s">
        <v>229</v>
      </c>
      <c r="C1107" s="32">
        <v>192.7</v>
      </c>
      <c r="D1107" s="32">
        <v>230.1</v>
      </c>
    </row>
    <row r="1108" spans="1:4" x14ac:dyDescent="0.25">
      <c r="A1108" s="32" t="s">
        <v>100</v>
      </c>
      <c r="B1108" t="s">
        <v>229</v>
      </c>
      <c r="C1108" s="32">
        <v>184.6</v>
      </c>
      <c r="D1108" s="32">
        <v>220.3</v>
      </c>
    </row>
    <row r="1109" spans="1:4" x14ac:dyDescent="0.25">
      <c r="A1109" s="32" t="s">
        <v>101</v>
      </c>
      <c r="B1109" t="s">
        <v>229</v>
      </c>
      <c r="C1109" s="32">
        <v>186.7</v>
      </c>
      <c r="D1109" s="32">
        <v>192.5</v>
      </c>
    </row>
    <row r="1110" spans="1:4" x14ac:dyDescent="0.25">
      <c r="A1110" s="32" t="s">
        <v>102</v>
      </c>
      <c r="B1110" t="s">
        <v>229</v>
      </c>
      <c r="C1110" s="32">
        <v>176.4</v>
      </c>
      <c r="D1110" s="32">
        <v>224.1</v>
      </c>
    </row>
    <row r="1111" spans="1:4" x14ac:dyDescent="0.25">
      <c r="A1111" s="32" t="s">
        <v>81</v>
      </c>
      <c r="B1111" t="s">
        <v>229</v>
      </c>
      <c r="C1111" s="32">
        <v>192.5</v>
      </c>
      <c r="D1111" s="32">
        <v>208.2</v>
      </c>
    </row>
    <row r="1112" spans="1:4" x14ac:dyDescent="0.25">
      <c r="A1112" s="32" t="s">
        <v>82</v>
      </c>
      <c r="B1112" t="s">
        <v>229</v>
      </c>
      <c r="C1112" s="32">
        <v>200.9</v>
      </c>
      <c r="D1112" s="32">
        <v>216.6</v>
      </c>
    </row>
    <row r="1113" spans="1:4" x14ac:dyDescent="0.25">
      <c r="A1113" s="32" t="s">
        <v>83</v>
      </c>
      <c r="B1113" t="s">
        <v>229</v>
      </c>
      <c r="C1113" s="32">
        <v>180.8</v>
      </c>
      <c r="D1113" s="32">
        <v>184.5</v>
      </c>
    </row>
    <row r="1114" spans="1:4" x14ac:dyDescent="0.25">
      <c r="A1114" s="32" t="s">
        <v>84</v>
      </c>
      <c r="B1114" t="s">
        <v>229</v>
      </c>
      <c r="C1114" s="32">
        <v>172.5</v>
      </c>
      <c r="D1114" s="32">
        <v>194.7</v>
      </c>
    </row>
    <row r="1115" spans="1:4" x14ac:dyDescent="0.25">
      <c r="A1115" s="32" t="s">
        <v>85</v>
      </c>
      <c r="B1115" t="s">
        <v>229</v>
      </c>
      <c r="C1115" s="32">
        <v>184.6</v>
      </c>
      <c r="D1115" s="32">
        <v>214.3</v>
      </c>
    </row>
    <row r="1116" spans="1:4" x14ac:dyDescent="0.25">
      <c r="A1116" s="32" t="s">
        <v>86</v>
      </c>
      <c r="B1116" t="s">
        <v>229</v>
      </c>
      <c r="C1116" s="32">
        <v>180.8</v>
      </c>
      <c r="D1116" s="32">
        <v>194.8</v>
      </c>
    </row>
    <row r="1117" spans="1:4" x14ac:dyDescent="0.25">
      <c r="A1117" s="32" t="s">
        <v>87</v>
      </c>
      <c r="B1117" t="s">
        <v>229</v>
      </c>
      <c r="C1117" s="32">
        <v>172.6</v>
      </c>
      <c r="D1117" s="32">
        <v>172.6</v>
      </c>
    </row>
    <row r="1118" spans="1:4" x14ac:dyDescent="0.25">
      <c r="A1118" s="32" t="s">
        <v>88</v>
      </c>
      <c r="B1118" t="s">
        <v>229</v>
      </c>
      <c r="C1118" s="32">
        <v>174.6</v>
      </c>
      <c r="D1118" s="32">
        <v>186.8</v>
      </c>
    </row>
    <row r="1119" spans="1:4" x14ac:dyDescent="0.25">
      <c r="A1119" s="32" t="s">
        <v>89</v>
      </c>
      <c r="B1119" t="s">
        <v>229</v>
      </c>
      <c r="C1119" s="32">
        <v>178.9</v>
      </c>
      <c r="D1119" s="32">
        <v>178.9</v>
      </c>
    </row>
    <row r="1120" spans="1:4" x14ac:dyDescent="0.25">
      <c r="A1120" s="32" t="s">
        <v>61</v>
      </c>
      <c r="B1120" t="s">
        <v>229</v>
      </c>
      <c r="C1120" s="32">
        <v>176.4</v>
      </c>
      <c r="D1120" s="32">
        <v>192.6</v>
      </c>
    </row>
    <row r="1121" spans="1:4" x14ac:dyDescent="0.25">
      <c r="A1121" s="32" t="s">
        <v>62</v>
      </c>
      <c r="B1121" t="s">
        <v>229</v>
      </c>
      <c r="C1121" s="32">
        <v>184.6</v>
      </c>
      <c r="D1121" s="32">
        <v>184.6</v>
      </c>
    </row>
    <row r="1122" spans="1:4" x14ac:dyDescent="0.25">
      <c r="A1122" s="32" t="s">
        <v>90</v>
      </c>
      <c r="B1122" t="s">
        <v>229</v>
      </c>
      <c r="C1122" s="32">
        <v>176.5</v>
      </c>
      <c r="D1122" s="32">
        <v>184.7</v>
      </c>
    </row>
    <row r="1123" spans="1:4" x14ac:dyDescent="0.25">
      <c r="A1123" s="32" t="s">
        <v>91</v>
      </c>
      <c r="B1123" t="s">
        <v>229</v>
      </c>
      <c r="C1123" s="32">
        <v>170.5</v>
      </c>
      <c r="D1123" s="32">
        <v>192.7</v>
      </c>
    </row>
    <row r="1124" spans="1:4" x14ac:dyDescent="0.25">
      <c r="A1124" s="32" t="s">
        <v>133</v>
      </c>
      <c r="B1124" t="s">
        <v>230</v>
      </c>
      <c r="C1124" s="32">
        <v>154.30000000000001</v>
      </c>
      <c r="D1124" s="32">
        <v>154.30000000000001</v>
      </c>
    </row>
    <row r="1125" spans="1:4" x14ac:dyDescent="0.25">
      <c r="A1125" s="32" t="s">
        <v>141</v>
      </c>
      <c r="B1125" t="s">
        <v>230</v>
      </c>
      <c r="C1125" s="32">
        <v>164.1</v>
      </c>
      <c r="D1125" s="32">
        <v>168.4</v>
      </c>
    </row>
    <row r="1126" spans="1:4" x14ac:dyDescent="0.25">
      <c r="A1126" s="32" t="s">
        <v>142</v>
      </c>
      <c r="B1126" t="s">
        <v>230</v>
      </c>
      <c r="C1126" s="32">
        <v>151.5</v>
      </c>
      <c r="D1126" s="32">
        <v>168</v>
      </c>
    </row>
    <row r="1127" spans="1:4" x14ac:dyDescent="0.25">
      <c r="A1127" s="32" t="s">
        <v>105</v>
      </c>
      <c r="B1127" t="s">
        <v>230</v>
      </c>
      <c r="C1127" s="32">
        <v>164.3</v>
      </c>
      <c r="D1127" s="32">
        <v>166.4</v>
      </c>
    </row>
    <row r="1128" spans="1:4" x14ac:dyDescent="0.25">
      <c r="A1128" s="32" t="s">
        <v>117</v>
      </c>
      <c r="B1128" t="s">
        <v>230</v>
      </c>
      <c r="C1128" s="32">
        <v>164.7</v>
      </c>
      <c r="D1128" s="32">
        <v>166.6</v>
      </c>
    </row>
    <row r="1129" spans="1:4" x14ac:dyDescent="0.25">
      <c r="A1129" s="32" t="s">
        <v>113</v>
      </c>
      <c r="B1129" t="s">
        <v>230</v>
      </c>
      <c r="C1129" s="32">
        <v>162.6</v>
      </c>
      <c r="D1129" s="32">
        <v>164.7</v>
      </c>
    </row>
    <row r="1130" spans="1:4" x14ac:dyDescent="0.25">
      <c r="A1130" s="32" t="s">
        <v>129</v>
      </c>
      <c r="B1130" t="s">
        <v>230</v>
      </c>
      <c r="C1130" s="32">
        <v>162</v>
      </c>
      <c r="D1130" s="32">
        <v>170.2</v>
      </c>
    </row>
    <row r="1131" spans="1:4" x14ac:dyDescent="0.25">
      <c r="A1131" s="32" t="s">
        <v>106</v>
      </c>
      <c r="B1131" t="s">
        <v>230</v>
      </c>
      <c r="C1131" s="32">
        <v>156.4</v>
      </c>
      <c r="D1131" s="32">
        <v>166.4</v>
      </c>
    </row>
    <row r="1132" spans="1:4" x14ac:dyDescent="0.25">
      <c r="A1132" s="32" t="s">
        <v>143</v>
      </c>
      <c r="B1132" t="s">
        <v>230</v>
      </c>
      <c r="C1132" s="32">
        <v>151.6</v>
      </c>
      <c r="D1132" s="32">
        <v>166.3</v>
      </c>
    </row>
    <row r="1133" spans="1:4" x14ac:dyDescent="0.25">
      <c r="A1133" s="32" t="s">
        <v>107</v>
      </c>
      <c r="B1133" t="s">
        <v>230</v>
      </c>
      <c r="C1133" s="32">
        <v>152.4</v>
      </c>
      <c r="D1133" s="32">
        <v>158.4</v>
      </c>
    </row>
    <row r="1134" spans="1:4" x14ac:dyDescent="0.25">
      <c r="A1134" s="32" t="s">
        <v>118</v>
      </c>
      <c r="B1134" t="s">
        <v>230</v>
      </c>
      <c r="C1134" s="32">
        <v>150.30000000000001</v>
      </c>
      <c r="D1134" s="32">
        <v>168.6</v>
      </c>
    </row>
    <row r="1135" spans="1:4" x14ac:dyDescent="0.25">
      <c r="A1135" s="32" t="s">
        <v>130</v>
      </c>
      <c r="B1135" t="s">
        <v>230</v>
      </c>
      <c r="C1135" s="32">
        <v>165.9</v>
      </c>
      <c r="D1135" s="32">
        <v>170</v>
      </c>
    </row>
    <row r="1136" spans="1:4" x14ac:dyDescent="0.25">
      <c r="A1136" s="32" t="s">
        <v>144</v>
      </c>
      <c r="B1136" t="s">
        <v>230</v>
      </c>
      <c r="C1136" s="32">
        <v>162.30000000000001</v>
      </c>
      <c r="D1136" s="32">
        <v>166.4</v>
      </c>
    </row>
    <row r="1137" spans="1:4" x14ac:dyDescent="0.25">
      <c r="A1137" s="32" t="s">
        <v>119</v>
      </c>
      <c r="B1137" t="s">
        <v>230</v>
      </c>
      <c r="C1137" s="32">
        <v>154.30000000000001</v>
      </c>
      <c r="D1137" s="32">
        <v>166.2</v>
      </c>
    </row>
    <row r="1138" spans="1:4" x14ac:dyDescent="0.25">
      <c r="A1138" s="32" t="s">
        <v>120</v>
      </c>
      <c r="B1138" t="s">
        <v>230</v>
      </c>
      <c r="C1138" s="32">
        <v>154.5</v>
      </c>
      <c r="D1138" s="32">
        <v>156.5</v>
      </c>
    </row>
    <row r="1139" spans="1:4" x14ac:dyDescent="0.25">
      <c r="A1139" s="32" t="s">
        <v>108</v>
      </c>
      <c r="B1139" t="s">
        <v>230</v>
      </c>
      <c r="C1139" s="32">
        <v>164.2</v>
      </c>
      <c r="D1139" s="32">
        <v>166.2</v>
      </c>
    </row>
    <row r="1140" spans="1:4" x14ac:dyDescent="0.25">
      <c r="A1140" s="32" t="s">
        <v>145</v>
      </c>
      <c r="B1140" t="s">
        <v>230</v>
      </c>
      <c r="C1140" s="32">
        <v>150.6</v>
      </c>
      <c r="D1140" s="32">
        <v>166.2</v>
      </c>
    </row>
    <row r="1141" spans="1:4" x14ac:dyDescent="0.25">
      <c r="A1141" s="32" t="s">
        <v>131</v>
      </c>
      <c r="B1141" t="s">
        <v>230</v>
      </c>
      <c r="C1141" s="32">
        <v>166.2</v>
      </c>
      <c r="D1141" s="32">
        <v>168.2</v>
      </c>
    </row>
    <row r="1142" spans="1:4" x14ac:dyDescent="0.25">
      <c r="A1142" s="32" t="s">
        <v>124</v>
      </c>
      <c r="B1142" t="s">
        <v>230</v>
      </c>
      <c r="C1142" s="32">
        <v>164.6</v>
      </c>
      <c r="D1142" s="32">
        <v>168.6</v>
      </c>
    </row>
    <row r="1143" spans="1:4" x14ac:dyDescent="0.25">
      <c r="A1143" s="32" t="s">
        <v>146</v>
      </c>
      <c r="B1143" t="s">
        <v>230</v>
      </c>
      <c r="C1143" s="32">
        <v>166.5</v>
      </c>
      <c r="D1143" s="32">
        <v>178.2</v>
      </c>
    </row>
    <row r="1144" spans="1:4" x14ac:dyDescent="0.25">
      <c r="A1144" s="32" t="s">
        <v>114</v>
      </c>
      <c r="B1144" t="s">
        <v>230</v>
      </c>
      <c r="C1144" s="32">
        <v>166.3</v>
      </c>
      <c r="D1144" s="32">
        <v>168.3</v>
      </c>
    </row>
    <row r="1145" spans="1:4" x14ac:dyDescent="0.25">
      <c r="A1145" s="32" t="s">
        <v>132</v>
      </c>
      <c r="B1145" t="s">
        <v>230</v>
      </c>
      <c r="C1145" s="32">
        <v>161.9</v>
      </c>
      <c r="D1145" s="32">
        <v>168.1</v>
      </c>
    </row>
    <row r="1146" spans="1:4" x14ac:dyDescent="0.25">
      <c r="A1146" s="32" t="s">
        <v>147</v>
      </c>
      <c r="B1146" t="s">
        <v>230</v>
      </c>
      <c r="C1146" s="32">
        <v>162.30000000000001</v>
      </c>
      <c r="D1146" s="32">
        <v>170.2</v>
      </c>
    </row>
    <row r="1147" spans="1:4" x14ac:dyDescent="0.25">
      <c r="A1147" s="32" t="s">
        <v>109</v>
      </c>
      <c r="B1147" t="s">
        <v>230</v>
      </c>
      <c r="C1147" s="32">
        <v>138.69999999999999</v>
      </c>
      <c r="D1147" s="32">
        <v>138.69999999999999</v>
      </c>
    </row>
    <row r="1148" spans="1:4" x14ac:dyDescent="0.25">
      <c r="A1148" s="32" t="s">
        <v>121</v>
      </c>
      <c r="B1148" t="s">
        <v>230</v>
      </c>
      <c r="C1148" s="32">
        <v>162.30000000000001</v>
      </c>
      <c r="D1148" s="32">
        <v>182.3</v>
      </c>
    </row>
    <row r="1149" spans="1:4" x14ac:dyDescent="0.25">
      <c r="A1149" s="32" t="s">
        <v>110</v>
      </c>
      <c r="B1149" t="s">
        <v>230</v>
      </c>
      <c r="C1149" s="32">
        <v>166.2</v>
      </c>
      <c r="D1149" s="32">
        <v>166.2</v>
      </c>
    </row>
    <row r="1150" spans="1:4" x14ac:dyDescent="0.25">
      <c r="A1150" s="32" t="s">
        <v>148</v>
      </c>
      <c r="B1150" t="s">
        <v>230</v>
      </c>
      <c r="C1150" s="32">
        <v>166.5</v>
      </c>
      <c r="D1150" s="32">
        <v>168.5</v>
      </c>
    </row>
    <row r="1151" spans="1:4" x14ac:dyDescent="0.25">
      <c r="A1151" s="32" t="s">
        <v>134</v>
      </c>
      <c r="B1151" t="s">
        <v>230</v>
      </c>
      <c r="C1151" s="32">
        <v>166.2</v>
      </c>
      <c r="D1151" s="32">
        <v>166.2</v>
      </c>
    </row>
    <row r="1152" spans="1:4" x14ac:dyDescent="0.25">
      <c r="A1152" s="32" t="s">
        <v>115</v>
      </c>
      <c r="B1152" t="s">
        <v>230</v>
      </c>
      <c r="C1152" s="32">
        <v>162.30000000000001</v>
      </c>
      <c r="D1152" s="32">
        <v>166.4</v>
      </c>
    </row>
    <row r="1153" spans="1:4" x14ac:dyDescent="0.25">
      <c r="A1153" s="32" t="s">
        <v>135</v>
      </c>
      <c r="B1153" t="s">
        <v>230</v>
      </c>
      <c r="C1153" s="32">
        <v>160</v>
      </c>
      <c r="D1153" s="32">
        <v>166.2</v>
      </c>
    </row>
    <row r="1154" spans="1:4" x14ac:dyDescent="0.25">
      <c r="A1154" s="32" t="s">
        <v>136</v>
      </c>
      <c r="B1154" t="s">
        <v>230</v>
      </c>
      <c r="C1154" s="32">
        <v>164.3</v>
      </c>
      <c r="D1154" s="32">
        <v>164.3</v>
      </c>
    </row>
    <row r="1155" spans="1:4" x14ac:dyDescent="0.25">
      <c r="A1155" s="32" t="s">
        <v>137</v>
      </c>
      <c r="B1155" t="s">
        <v>230</v>
      </c>
      <c r="C1155" s="32">
        <v>166.4</v>
      </c>
      <c r="D1155" s="32">
        <v>166.4</v>
      </c>
    </row>
    <row r="1156" spans="1:4" x14ac:dyDescent="0.25">
      <c r="A1156" s="32" t="s">
        <v>138</v>
      </c>
      <c r="B1156" t="s">
        <v>230</v>
      </c>
      <c r="C1156" s="32">
        <v>166.4</v>
      </c>
      <c r="D1156" s="32">
        <v>166.4</v>
      </c>
    </row>
    <row r="1157" spans="1:4" x14ac:dyDescent="0.25">
      <c r="A1157" s="32" t="s">
        <v>139</v>
      </c>
      <c r="B1157" t="s">
        <v>230</v>
      </c>
      <c r="C1157" s="32">
        <v>154.5</v>
      </c>
      <c r="D1157" s="32">
        <v>184.4</v>
      </c>
    </row>
    <row r="1158" spans="1:4" x14ac:dyDescent="0.25">
      <c r="A1158" s="32" t="s">
        <v>140</v>
      </c>
      <c r="B1158" t="s">
        <v>230</v>
      </c>
      <c r="C1158" s="32">
        <v>156.30000000000001</v>
      </c>
      <c r="D1158" s="32">
        <v>168.4</v>
      </c>
    </row>
    <row r="1159" spans="1:4" x14ac:dyDescent="0.25">
      <c r="A1159" s="32" t="s">
        <v>116</v>
      </c>
      <c r="B1159" t="s">
        <v>230</v>
      </c>
      <c r="C1159" s="32">
        <v>150.5</v>
      </c>
      <c r="D1159" s="32">
        <v>170.3</v>
      </c>
    </row>
    <row r="1160" spans="1:4" x14ac:dyDescent="0.25">
      <c r="A1160" s="32" t="s">
        <v>125</v>
      </c>
      <c r="B1160" t="s">
        <v>230</v>
      </c>
      <c r="C1160" s="32">
        <v>164.3</v>
      </c>
      <c r="D1160" s="32">
        <v>165.8</v>
      </c>
    </row>
    <row r="1161" spans="1:4" x14ac:dyDescent="0.25">
      <c r="A1161" s="32" t="s">
        <v>111</v>
      </c>
      <c r="B1161" t="s">
        <v>230</v>
      </c>
      <c r="C1161" s="32">
        <v>164.2</v>
      </c>
      <c r="D1161" s="32">
        <v>168.2</v>
      </c>
    </row>
    <row r="1162" spans="1:4" x14ac:dyDescent="0.25">
      <c r="A1162" s="32" t="s">
        <v>122</v>
      </c>
      <c r="B1162" t="s">
        <v>230</v>
      </c>
      <c r="C1162" s="32">
        <v>168.6</v>
      </c>
      <c r="D1162" s="32">
        <v>170.7</v>
      </c>
    </row>
    <row r="1163" spans="1:4" x14ac:dyDescent="0.25">
      <c r="A1163" s="32" t="s">
        <v>112</v>
      </c>
      <c r="B1163" t="s">
        <v>230</v>
      </c>
      <c r="C1163" s="32">
        <v>154.4</v>
      </c>
      <c r="D1163" s="32">
        <v>172.3</v>
      </c>
    </row>
    <row r="1164" spans="1:4" x14ac:dyDescent="0.25">
      <c r="A1164" s="32" t="s">
        <v>127</v>
      </c>
      <c r="B1164" t="s">
        <v>230</v>
      </c>
      <c r="C1164" s="32">
        <v>162.30000000000001</v>
      </c>
      <c r="D1164" s="32">
        <v>172.3</v>
      </c>
    </row>
    <row r="1165" spans="1:4" x14ac:dyDescent="0.25">
      <c r="A1165" s="32" t="s">
        <v>128</v>
      </c>
      <c r="B1165" t="s">
        <v>230</v>
      </c>
      <c r="C1165" s="32">
        <v>150.4</v>
      </c>
      <c r="D1165" s="32">
        <v>168.3</v>
      </c>
    </row>
    <row r="1166" spans="1:4" x14ac:dyDescent="0.25">
      <c r="A1166" s="32" t="s">
        <v>208</v>
      </c>
      <c r="B1166" t="s">
        <v>230</v>
      </c>
      <c r="C1166" s="32">
        <v>154.30000000000001</v>
      </c>
      <c r="D1166" s="32">
        <v>164.3</v>
      </c>
    </row>
    <row r="1167" spans="1:4" x14ac:dyDescent="0.25">
      <c r="A1167" s="32" t="s">
        <v>209</v>
      </c>
      <c r="B1167" t="s">
        <v>230</v>
      </c>
      <c r="C1167" s="32">
        <v>158.30000000000001</v>
      </c>
      <c r="D1167" s="32">
        <v>168.1</v>
      </c>
    </row>
    <row r="1168" spans="1:4" x14ac:dyDescent="0.25">
      <c r="A1168" s="32" t="s">
        <v>210</v>
      </c>
      <c r="B1168" t="s">
        <v>230</v>
      </c>
      <c r="C1168" s="32">
        <v>166.3</v>
      </c>
      <c r="D1168" s="32">
        <v>168.3</v>
      </c>
    </row>
    <row r="1169" spans="1:4" x14ac:dyDescent="0.25">
      <c r="A1169" s="32" t="s">
        <v>211</v>
      </c>
      <c r="B1169" t="s">
        <v>230</v>
      </c>
      <c r="C1169" s="32">
        <v>156.19999999999999</v>
      </c>
      <c r="D1169" s="32">
        <v>168.3</v>
      </c>
    </row>
    <row r="1170" spans="1:4" x14ac:dyDescent="0.25">
      <c r="A1170" s="32" t="s">
        <v>212</v>
      </c>
      <c r="B1170" t="s">
        <v>230</v>
      </c>
      <c r="C1170" s="32">
        <v>164.2</v>
      </c>
      <c r="D1170" s="32">
        <v>166.2</v>
      </c>
    </row>
    <row r="1171" spans="1:4" x14ac:dyDescent="0.25">
      <c r="A1171" s="32" t="s">
        <v>213</v>
      </c>
      <c r="B1171" t="s">
        <v>230</v>
      </c>
      <c r="C1171" s="32">
        <v>154.1</v>
      </c>
      <c r="D1171" s="32">
        <v>168.1</v>
      </c>
    </row>
    <row r="1172" spans="1:4" x14ac:dyDescent="0.25">
      <c r="A1172" s="32" t="s">
        <v>214</v>
      </c>
      <c r="B1172" t="s">
        <v>230</v>
      </c>
      <c r="C1172" s="32">
        <v>160.1</v>
      </c>
      <c r="D1172" s="32">
        <v>170.1</v>
      </c>
    </row>
    <row r="1173" spans="1:4" x14ac:dyDescent="0.25">
      <c r="A1173" s="32" t="s">
        <v>215</v>
      </c>
      <c r="B1173" t="s">
        <v>230</v>
      </c>
      <c r="C1173" s="32">
        <v>162.4</v>
      </c>
      <c r="D1173" s="32">
        <v>168.4</v>
      </c>
    </row>
    <row r="1174" spans="1:4" x14ac:dyDescent="0.25">
      <c r="A1174" s="32" t="s">
        <v>216</v>
      </c>
      <c r="B1174" t="s">
        <v>230</v>
      </c>
      <c r="C1174" s="32">
        <v>164.4</v>
      </c>
      <c r="D1174" s="32">
        <v>174.2</v>
      </c>
    </row>
    <row r="1175" spans="1:4" x14ac:dyDescent="0.25">
      <c r="A1175" s="32" t="s">
        <v>217</v>
      </c>
      <c r="B1175" t="s">
        <v>230</v>
      </c>
      <c r="C1175" s="32">
        <v>150.4</v>
      </c>
      <c r="D1175" s="32">
        <v>156.30000000000001</v>
      </c>
    </row>
    <row r="1176" spans="1:4" x14ac:dyDescent="0.25">
      <c r="A1176" s="32" t="s">
        <v>218</v>
      </c>
      <c r="B1176" t="s">
        <v>230</v>
      </c>
      <c r="C1176" s="32">
        <v>164.3</v>
      </c>
      <c r="D1176" s="32">
        <v>166.2</v>
      </c>
    </row>
    <row r="1177" spans="1:4" x14ac:dyDescent="0.25">
      <c r="A1177" s="32" t="s">
        <v>219</v>
      </c>
      <c r="B1177" t="s">
        <v>230</v>
      </c>
      <c r="C1177" s="32">
        <v>138.69999999999999</v>
      </c>
      <c r="D1177" s="32">
        <v>168.3</v>
      </c>
    </row>
    <row r="1178" spans="1:4" x14ac:dyDescent="0.25">
      <c r="A1178" s="32" t="s">
        <v>220</v>
      </c>
      <c r="B1178" t="s">
        <v>230</v>
      </c>
      <c r="C1178" s="32">
        <v>156.1</v>
      </c>
      <c r="D1178" s="32">
        <v>162</v>
      </c>
    </row>
    <row r="1179" spans="1:4" x14ac:dyDescent="0.25">
      <c r="A1179" s="32" t="s">
        <v>221</v>
      </c>
      <c r="B1179" t="s">
        <v>230</v>
      </c>
      <c r="C1179" s="32">
        <v>146.4</v>
      </c>
      <c r="D1179" s="32">
        <v>184.2</v>
      </c>
    </row>
    <row r="1180" spans="1:4" x14ac:dyDescent="0.25">
      <c r="A1180" s="32" t="s">
        <v>222</v>
      </c>
      <c r="B1180" t="s">
        <v>230</v>
      </c>
      <c r="C1180" s="32">
        <v>164.1</v>
      </c>
      <c r="D1180" s="32">
        <v>168.3</v>
      </c>
    </row>
    <row r="1181" spans="1:4" x14ac:dyDescent="0.25">
      <c r="A1181" s="32" t="s">
        <v>123</v>
      </c>
      <c r="B1181" t="s">
        <v>230</v>
      </c>
      <c r="C1181" s="32">
        <v>152.4</v>
      </c>
      <c r="D1181" s="32">
        <v>170</v>
      </c>
    </row>
    <row r="1182" spans="1:4" x14ac:dyDescent="0.25">
      <c r="A1182" s="32" t="s">
        <v>223</v>
      </c>
      <c r="B1182" t="s">
        <v>230</v>
      </c>
      <c r="C1182" s="32">
        <v>168.3</v>
      </c>
      <c r="D1182" s="32">
        <v>168.3</v>
      </c>
    </row>
    <row r="1183" spans="1:4" x14ac:dyDescent="0.25">
      <c r="A1183" s="32" t="s">
        <v>183</v>
      </c>
      <c r="B1183" t="s">
        <v>230</v>
      </c>
      <c r="C1183" s="32">
        <v>153.5</v>
      </c>
      <c r="D1183" s="32">
        <v>162.30000000000001</v>
      </c>
    </row>
    <row r="1184" spans="1:4" x14ac:dyDescent="0.25">
      <c r="A1184" s="32" t="s">
        <v>184</v>
      </c>
      <c r="B1184" t="s">
        <v>230</v>
      </c>
      <c r="C1184" s="32">
        <v>166.2</v>
      </c>
      <c r="D1184" s="32">
        <v>170</v>
      </c>
    </row>
    <row r="1185" spans="1:4" x14ac:dyDescent="0.25">
      <c r="A1185" s="32" t="s">
        <v>185</v>
      </c>
      <c r="B1185" t="s">
        <v>230</v>
      </c>
      <c r="C1185" s="32">
        <v>166.1</v>
      </c>
      <c r="D1185" s="32">
        <v>170.2</v>
      </c>
    </row>
    <row r="1186" spans="1:4" x14ac:dyDescent="0.25">
      <c r="A1186" s="32" t="s">
        <v>186</v>
      </c>
      <c r="B1186" t="s">
        <v>230</v>
      </c>
      <c r="C1186" s="32">
        <v>156.30000000000001</v>
      </c>
      <c r="D1186" s="32">
        <v>164.2</v>
      </c>
    </row>
    <row r="1187" spans="1:4" x14ac:dyDescent="0.25">
      <c r="A1187" s="32" t="s">
        <v>205</v>
      </c>
      <c r="B1187" t="s">
        <v>230</v>
      </c>
      <c r="C1187" s="32">
        <v>158.30000000000001</v>
      </c>
      <c r="D1187" s="32">
        <v>166</v>
      </c>
    </row>
    <row r="1188" spans="1:4" x14ac:dyDescent="0.25">
      <c r="A1188" s="32" t="s">
        <v>187</v>
      </c>
      <c r="B1188" t="s">
        <v>230</v>
      </c>
      <c r="C1188" s="32">
        <v>130.69999999999999</v>
      </c>
      <c r="D1188" s="32">
        <v>166.2</v>
      </c>
    </row>
    <row r="1189" spans="1:4" x14ac:dyDescent="0.25">
      <c r="A1189" s="32" t="s">
        <v>149</v>
      </c>
      <c r="B1189" t="s">
        <v>230</v>
      </c>
      <c r="C1189" s="32">
        <v>162.4</v>
      </c>
      <c r="D1189" s="32">
        <v>168.3</v>
      </c>
    </row>
    <row r="1190" spans="1:4" x14ac:dyDescent="0.25">
      <c r="A1190" s="32" t="s">
        <v>150</v>
      </c>
      <c r="B1190" t="s">
        <v>230</v>
      </c>
      <c r="C1190" s="32">
        <v>158.30000000000001</v>
      </c>
      <c r="D1190" s="32">
        <v>166.4</v>
      </c>
    </row>
    <row r="1191" spans="1:4" x14ac:dyDescent="0.25">
      <c r="A1191" s="32" t="s">
        <v>151</v>
      </c>
      <c r="B1191" t="s">
        <v>230</v>
      </c>
      <c r="C1191" s="32">
        <v>166.1</v>
      </c>
      <c r="D1191" s="32">
        <v>166.1</v>
      </c>
    </row>
    <row r="1192" spans="1:4" x14ac:dyDescent="0.25">
      <c r="A1192" s="32" t="s">
        <v>152</v>
      </c>
      <c r="B1192" t="s">
        <v>230</v>
      </c>
      <c r="C1192" s="32">
        <v>166.5</v>
      </c>
      <c r="D1192" s="32">
        <v>182.1</v>
      </c>
    </row>
    <row r="1193" spans="1:4" x14ac:dyDescent="0.25">
      <c r="A1193" s="32" t="s">
        <v>153</v>
      </c>
      <c r="B1193" t="s">
        <v>230</v>
      </c>
      <c r="C1193" s="32">
        <v>146.80000000000001</v>
      </c>
      <c r="D1193" s="32">
        <v>166.3</v>
      </c>
    </row>
    <row r="1194" spans="1:4" x14ac:dyDescent="0.25">
      <c r="A1194" s="32" t="s">
        <v>154</v>
      </c>
      <c r="B1194" t="s">
        <v>230</v>
      </c>
      <c r="C1194" s="32">
        <v>164.6</v>
      </c>
      <c r="D1194" s="32">
        <v>166.7</v>
      </c>
    </row>
    <row r="1195" spans="1:4" x14ac:dyDescent="0.25">
      <c r="A1195" s="32" t="s">
        <v>155</v>
      </c>
      <c r="B1195" t="s">
        <v>230</v>
      </c>
      <c r="C1195" s="32">
        <v>166.4</v>
      </c>
      <c r="D1195" s="32">
        <v>168.2</v>
      </c>
    </row>
    <row r="1196" spans="1:4" x14ac:dyDescent="0.25">
      <c r="A1196" s="32" t="s">
        <v>156</v>
      </c>
      <c r="B1196" t="s">
        <v>230</v>
      </c>
      <c r="C1196" s="32">
        <v>166.3</v>
      </c>
      <c r="D1196" s="32">
        <v>166.3</v>
      </c>
    </row>
    <row r="1197" spans="1:4" x14ac:dyDescent="0.25">
      <c r="A1197" s="32" t="s">
        <v>157</v>
      </c>
      <c r="B1197" t="s">
        <v>230</v>
      </c>
      <c r="C1197" s="32">
        <v>164.2</v>
      </c>
      <c r="D1197" s="32">
        <v>170.3</v>
      </c>
    </row>
    <row r="1198" spans="1:4" x14ac:dyDescent="0.25">
      <c r="A1198" s="32" t="s">
        <v>158</v>
      </c>
      <c r="B1198" t="s">
        <v>230</v>
      </c>
      <c r="C1198" s="32">
        <v>166.3</v>
      </c>
      <c r="D1198" s="32">
        <v>168.3</v>
      </c>
    </row>
    <row r="1199" spans="1:4" x14ac:dyDescent="0.25">
      <c r="A1199" s="32" t="s">
        <v>159</v>
      </c>
      <c r="B1199" t="s">
        <v>230</v>
      </c>
      <c r="C1199" s="32">
        <v>166.2</v>
      </c>
      <c r="D1199" s="32">
        <v>166.2</v>
      </c>
    </row>
    <row r="1200" spans="1:4" x14ac:dyDescent="0.25">
      <c r="A1200" s="32" t="s">
        <v>160</v>
      </c>
      <c r="B1200" t="s">
        <v>230</v>
      </c>
      <c r="C1200" s="32">
        <v>152.80000000000001</v>
      </c>
      <c r="D1200" s="32">
        <v>166.7</v>
      </c>
    </row>
    <row r="1201" spans="1:4" x14ac:dyDescent="0.25">
      <c r="A1201" s="32" t="s">
        <v>161</v>
      </c>
      <c r="B1201" t="s">
        <v>230</v>
      </c>
      <c r="C1201" s="32">
        <v>162.5</v>
      </c>
      <c r="D1201" s="32">
        <v>166.4</v>
      </c>
    </row>
    <row r="1202" spans="1:4" x14ac:dyDescent="0.25">
      <c r="A1202" s="32" t="s">
        <v>162</v>
      </c>
      <c r="B1202" t="s">
        <v>230</v>
      </c>
      <c r="C1202" s="32">
        <v>162.6</v>
      </c>
      <c r="D1202" s="32">
        <v>166.7</v>
      </c>
    </row>
    <row r="1203" spans="1:4" x14ac:dyDescent="0.25">
      <c r="A1203" s="32" t="s">
        <v>163</v>
      </c>
      <c r="B1203" t="s">
        <v>230</v>
      </c>
      <c r="C1203" s="32">
        <v>166.9</v>
      </c>
      <c r="D1203" s="32">
        <v>168.4</v>
      </c>
    </row>
    <row r="1204" spans="1:4" x14ac:dyDescent="0.25">
      <c r="A1204" s="32" t="s">
        <v>188</v>
      </c>
      <c r="B1204" t="s">
        <v>230</v>
      </c>
      <c r="C1204" s="32">
        <v>166.1</v>
      </c>
      <c r="D1204" s="32">
        <v>170.2</v>
      </c>
    </row>
    <row r="1205" spans="1:4" x14ac:dyDescent="0.25">
      <c r="A1205" s="32" t="s">
        <v>164</v>
      </c>
      <c r="B1205" t="s">
        <v>230</v>
      </c>
      <c r="C1205" s="32">
        <v>162.4</v>
      </c>
      <c r="D1205" s="32">
        <v>166.4</v>
      </c>
    </row>
    <row r="1206" spans="1:4" x14ac:dyDescent="0.25">
      <c r="A1206" s="32" t="s">
        <v>165</v>
      </c>
      <c r="B1206" t="s">
        <v>230</v>
      </c>
      <c r="C1206" s="32">
        <v>164.2</v>
      </c>
      <c r="D1206" s="32">
        <v>164.2</v>
      </c>
    </row>
    <row r="1207" spans="1:4" x14ac:dyDescent="0.25">
      <c r="A1207" s="32" t="s">
        <v>189</v>
      </c>
      <c r="B1207" t="s">
        <v>230</v>
      </c>
      <c r="C1207" s="32">
        <v>154.6</v>
      </c>
      <c r="D1207" s="32">
        <v>162.30000000000001</v>
      </c>
    </row>
    <row r="1208" spans="1:4" x14ac:dyDescent="0.25">
      <c r="A1208" s="32" t="s">
        <v>190</v>
      </c>
      <c r="B1208" t="s">
        <v>230</v>
      </c>
      <c r="C1208" s="32">
        <v>156.1</v>
      </c>
      <c r="D1208" s="32">
        <v>170</v>
      </c>
    </row>
    <row r="1209" spans="1:4" x14ac:dyDescent="0.25">
      <c r="A1209" s="32" t="s">
        <v>166</v>
      </c>
      <c r="B1209" t="s">
        <v>230</v>
      </c>
      <c r="C1209" s="32">
        <v>164.2</v>
      </c>
      <c r="D1209" s="32">
        <v>166.4</v>
      </c>
    </row>
    <row r="1210" spans="1:4" x14ac:dyDescent="0.25">
      <c r="A1210" s="32" t="s">
        <v>204</v>
      </c>
      <c r="B1210" t="s">
        <v>230</v>
      </c>
      <c r="C1210" s="32">
        <v>162.19999999999999</v>
      </c>
      <c r="D1210" s="32">
        <v>166.1</v>
      </c>
    </row>
    <row r="1211" spans="1:4" x14ac:dyDescent="0.25">
      <c r="A1211" s="32" t="s">
        <v>167</v>
      </c>
      <c r="B1211" t="s">
        <v>230</v>
      </c>
      <c r="C1211" s="32">
        <v>164.3</v>
      </c>
      <c r="D1211" s="32">
        <v>168.3</v>
      </c>
    </row>
    <row r="1212" spans="1:4" x14ac:dyDescent="0.25">
      <c r="A1212" s="32" t="s">
        <v>168</v>
      </c>
      <c r="B1212" t="s">
        <v>230</v>
      </c>
      <c r="C1212" s="32">
        <v>170.4</v>
      </c>
      <c r="D1212" s="32">
        <v>170.4</v>
      </c>
    </row>
    <row r="1213" spans="1:4" x14ac:dyDescent="0.25">
      <c r="A1213" s="32" t="s">
        <v>169</v>
      </c>
      <c r="B1213" t="s">
        <v>230</v>
      </c>
      <c r="C1213" s="32">
        <v>164.3</v>
      </c>
      <c r="D1213" s="32">
        <v>168.5</v>
      </c>
    </row>
    <row r="1214" spans="1:4" x14ac:dyDescent="0.25">
      <c r="A1214" s="32" t="s">
        <v>191</v>
      </c>
      <c r="B1214" t="s">
        <v>230</v>
      </c>
      <c r="C1214" s="32">
        <v>164.2</v>
      </c>
      <c r="D1214" s="32">
        <v>168.1</v>
      </c>
    </row>
    <row r="1215" spans="1:4" x14ac:dyDescent="0.25">
      <c r="A1215" s="32" t="s">
        <v>192</v>
      </c>
      <c r="B1215" t="s">
        <v>230</v>
      </c>
      <c r="C1215" s="32">
        <v>166.1</v>
      </c>
      <c r="D1215" s="32">
        <v>168.3</v>
      </c>
    </row>
    <row r="1216" spans="1:4" x14ac:dyDescent="0.25">
      <c r="A1216" s="32" t="s">
        <v>170</v>
      </c>
      <c r="B1216" t="s">
        <v>230</v>
      </c>
      <c r="C1216" s="32">
        <v>164.3</v>
      </c>
      <c r="D1216" s="32">
        <v>170.2</v>
      </c>
    </row>
    <row r="1217" spans="1:4" x14ac:dyDescent="0.25">
      <c r="A1217" s="32" t="s">
        <v>171</v>
      </c>
      <c r="B1217" t="s">
        <v>230</v>
      </c>
      <c r="C1217" s="32">
        <v>166.7</v>
      </c>
      <c r="D1217" s="32">
        <v>168.5</v>
      </c>
    </row>
    <row r="1218" spans="1:4" x14ac:dyDescent="0.25">
      <c r="A1218" s="32" t="s">
        <v>193</v>
      </c>
      <c r="B1218" t="s">
        <v>230</v>
      </c>
      <c r="C1218" s="32">
        <v>154.4</v>
      </c>
      <c r="D1218" s="32">
        <v>166.3</v>
      </c>
    </row>
    <row r="1219" spans="1:4" x14ac:dyDescent="0.25">
      <c r="A1219" s="32" t="s">
        <v>194</v>
      </c>
      <c r="B1219" t="s">
        <v>230</v>
      </c>
      <c r="C1219" s="32">
        <v>150.5</v>
      </c>
      <c r="D1219" s="32">
        <v>164.4</v>
      </c>
    </row>
    <row r="1220" spans="1:4" x14ac:dyDescent="0.25">
      <c r="A1220" s="32" t="s">
        <v>195</v>
      </c>
      <c r="B1220" t="s">
        <v>230</v>
      </c>
      <c r="C1220" s="32">
        <v>154.5</v>
      </c>
      <c r="D1220" s="32">
        <v>156.4</v>
      </c>
    </row>
    <row r="1221" spans="1:4" x14ac:dyDescent="0.25">
      <c r="A1221" s="32" t="s">
        <v>172</v>
      </c>
      <c r="B1221" t="s">
        <v>230</v>
      </c>
      <c r="C1221" s="32">
        <v>156.30000000000001</v>
      </c>
      <c r="D1221" s="32">
        <v>168.2</v>
      </c>
    </row>
    <row r="1222" spans="1:4" x14ac:dyDescent="0.25">
      <c r="A1222" s="32" t="s">
        <v>173</v>
      </c>
      <c r="B1222" t="s">
        <v>230</v>
      </c>
      <c r="C1222" s="32">
        <v>166.2</v>
      </c>
      <c r="D1222" s="32">
        <v>172.1</v>
      </c>
    </row>
    <row r="1223" spans="1:4" x14ac:dyDescent="0.25">
      <c r="A1223" s="32" t="s">
        <v>174</v>
      </c>
      <c r="B1223" t="s">
        <v>230</v>
      </c>
      <c r="C1223" s="32">
        <v>168.6</v>
      </c>
      <c r="D1223" s="32">
        <v>168.6</v>
      </c>
    </row>
    <row r="1224" spans="1:4" x14ac:dyDescent="0.25">
      <c r="A1224" s="32" t="s">
        <v>175</v>
      </c>
      <c r="B1224" t="s">
        <v>230</v>
      </c>
      <c r="C1224" s="32">
        <v>144.5</v>
      </c>
      <c r="D1224" s="32">
        <v>151.5</v>
      </c>
    </row>
    <row r="1225" spans="1:4" x14ac:dyDescent="0.25">
      <c r="A1225" s="32" t="s">
        <v>176</v>
      </c>
      <c r="B1225" t="s">
        <v>230</v>
      </c>
      <c r="C1225" s="32">
        <v>166.4</v>
      </c>
      <c r="D1225" s="32">
        <v>168.3</v>
      </c>
    </row>
    <row r="1226" spans="1:4" x14ac:dyDescent="0.25">
      <c r="A1226" s="32" t="s">
        <v>177</v>
      </c>
      <c r="B1226" t="s">
        <v>230</v>
      </c>
      <c r="C1226" s="32">
        <v>166.3</v>
      </c>
      <c r="D1226" s="32">
        <v>180.1</v>
      </c>
    </row>
    <row r="1227" spans="1:4" x14ac:dyDescent="0.25">
      <c r="A1227" s="32" t="s">
        <v>178</v>
      </c>
      <c r="B1227" t="s">
        <v>230</v>
      </c>
      <c r="C1227" s="32">
        <v>164.2</v>
      </c>
      <c r="D1227" s="32">
        <v>166.5</v>
      </c>
    </row>
    <row r="1228" spans="1:4" x14ac:dyDescent="0.25">
      <c r="A1228" s="32" t="s">
        <v>196</v>
      </c>
      <c r="B1228" t="s">
        <v>230</v>
      </c>
      <c r="C1228" s="32">
        <v>166.3</v>
      </c>
      <c r="D1228" s="32">
        <v>168.4</v>
      </c>
    </row>
    <row r="1229" spans="1:4" x14ac:dyDescent="0.25">
      <c r="A1229" s="32" t="s">
        <v>197</v>
      </c>
      <c r="B1229" t="s">
        <v>230</v>
      </c>
      <c r="C1229" s="32">
        <v>164.1</v>
      </c>
      <c r="D1229" s="32">
        <v>166.1</v>
      </c>
    </row>
    <row r="1230" spans="1:4" x14ac:dyDescent="0.25">
      <c r="A1230" s="32" t="s">
        <v>198</v>
      </c>
      <c r="B1230" t="s">
        <v>230</v>
      </c>
      <c r="C1230" s="32">
        <v>130.9</v>
      </c>
      <c r="D1230" s="32">
        <v>168.3</v>
      </c>
    </row>
    <row r="1231" spans="1:4" x14ac:dyDescent="0.25">
      <c r="A1231" s="32" t="s">
        <v>179</v>
      </c>
      <c r="B1231" t="s">
        <v>230</v>
      </c>
      <c r="C1231" s="32">
        <v>168.5</v>
      </c>
      <c r="D1231" s="32">
        <v>168.5</v>
      </c>
    </row>
    <row r="1232" spans="1:4" x14ac:dyDescent="0.25">
      <c r="A1232" s="32" t="s">
        <v>180</v>
      </c>
      <c r="B1232" t="s">
        <v>230</v>
      </c>
      <c r="C1232" s="32">
        <v>168.4</v>
      </c>
      <c r="D1232" s="32">
        <v>168.4</v>
      </c>
    </row>
    <row r="1233" spans="1:4" x14ac:dyDescent="0.25">
      <c r="A1233" s="32" t="s">
        <v>181</v>
      </c>
      <c r="B1233" t="s">
        <v>230</v>
      </c>
      <c r="C1233" s="32">
        <v>156.4</v>
      </c>
      <c r="D1233" s="32">
        <v>168.6</v>
      </c>
    </row>
    <row r="1234" spans="1:4" x14ac:dyDescent="0.25">
      <c r="A1234" s="32" t="s">
        <v>199</v>
      </c>
      <c r="B1234" t="s">
        <v>230</v>
      </c>
      <c r="C1234" s="32">
        <v>162.19999999999999</v>
      </c>
      <c r="D1234" s="32">
        <v>170.2</v>
      </c>
    </row>
    <row r="1235" spans="1:4" x14ac:dyDescent="0.25">
      <c r="A1235" s="32" t="s">
        <v>200</v>
      </c>
      <c r="B1235" t="s">
        <v>230</v>
      </c>
      <c r="C1235" s="32">
        <v>156.19999999999999</v>
      </c>
      <c r="D1235" s="32">
        <v>166.1</v>
      </c>
    </row>
    <row r="1236" spans="1:4" x14ac:dyDescent="0.25">
      <c r="A1236" s="32" t="s">
        <v>201</v>
      </c>
      <c r="B1236" t="s">
        <v>230</v>
      </c>
      <c r="C1236" s="32">
        <v>166.1</v>
      </c>
      <c r="D1236" s="32">
        <v>176.1</v>
      </c>
    </row>
    <row r="1237" spans="1:4" x14ac:dyDescent="0.25">
      <c r="A1237" s="32" t="s">
        <v>202</v>
      </c>
      <c r="B1237" t="s">
        <v>230</v>
      </c>
      <c r="C1237" s="32">
        <v>166.3</v>
      </c>
      <c r="D1237" s="32">
        <v>166.3</v>
      </c>
    </row>
    <row r="1238" spans="1:4" x14ac:dyDescent="0.25">
      <c r="A1238" s="32" t="s">
        <v>203</v>
      </c>
      <c r="B1238" t="s">
        <v>230</v>
      </c>
      <c r="C1238" s="32">
        <v>151.6</v>
      </c>
      <c r="D1238" s="32">
        <v>151.6</v>
      </c>
    </row>
    <row r="1239" spans="1:4" x14ac:dyDescent="0.25">
      <c r="A1239" s="32" t="s">
        <v>206</v>
      </c>
      <c r="B1239" t="s">
        <v>230</v>
      </c>
      <c r="C1239" s="32">
        <v>164.4</v>
      </c>
      <c r="D1239" s="32">
        <v>168.3</v>
      </c>
    </row>
    <row r="1240" spans="1:4" x14ac:dyDescent="0.25">
      <c r="A1240" s="32" t="s">
        <v>182</v>
      </c>
      <c r="B1240" t="s">
        <v>230</v>
      </c>
      <c r="C1240" s="32">
        <v>151.19999999999999</v>
      </c>
      <c r="D1240" s="32">
        <v>166.6</v>
      </c>
    </row>
    <row r="1241" spans="1:4" x14ac:dyDescent="0.25">
      <c r="A1241" s="32" t="s">
        <v>70</v>
      </c>
      <c r="B1241" t="s">
        <v>230</v>
      </c>
      <c r="C1241" s="32">
        <v>166.5</v>
      </c>
      <c r="D1241" s="32">
        <v>168.5</v>
      </c>
    </row>
    <row r="1242" spans="1:4" x14ac:dyDescent="0.25">
      <c r="A1242" s="32" t="s">
        <v>63</v>
      </c>
      <c r="B1242" t="s">
        <v>230</v>
      </c>
      <c r="C1242" s="32">
        <v>160.4</v>
      </c>
      <c r="D1242" s="32">
        <v>160.4</v>
      </c>
    </row>
    <row r="1243" spans="1:4" x14ac:dyDescent="0.25">
      <c r="A1243" s="32" t="s">
        <v>64</v>
      </c>
      <c r="B1243" t="s">
        <v>230</v>
      </c>
      <c r="C1243" s="32">
        <v>168.5</v>
      </c>
      <c r="D1243" s="32">
        <v>170.6</v>
      </c>
    </row>
    <row r="1244" spans="1:4" x14ac:dyDescent="0.25">
      <c r="A1244" s="32" t="s">
        <v>71</v>
      </c>
      <c r="B1244" t="s">
        <v>230</v>
      </c>
      <c r="C1244" s="32">
        <v>166.4</v>
      </c>
      <c r="D1244" s="32">
        <v>166.4</v>
      </c>
    </row>
    <row r="1245" spans="1:4" x14ac:dyDescent="0.25">
      <c r="A1245" s="32" t="s">
        <v>72</v>
      </c>
      <c r="B1245" t="s">
        <v>230</v>
      </c>
      <c r="C1245" s="32">
        <v>166.3</v>
      </c>
      <c r="D1245" s="32">
        <v>166.3</v>
      </c>
    </row>
    <row r="1246" spans="1:4" x14ac:dyDescent="0.25">
      <c r="A1246" s="32" t="s">
        <v>65</v>
      </c>
      <c r="B1246" t="s">
        <v>230</v>
      </c>
      <c r="C1246" s="32">
        <v>166.5</v>
      </c>
      <c r="D1246" s="32">
        <v>170.7</v>
      </c>
    </row>
    <row r="1247" spans="1:4" x14ac:dyDescent="0.25">
      <c r="A1247" s="32" t="s">
        <v>66</v>
      </c>
      <c r="B1247" t="s">
        <v>230</v>
      </c>
      <c r="C1247" s="32">
        <v>166.6</v>
      </c>
      <c r="D1247" s="32">
        <v>166.6</v>
      </c>
    </row>
    <row r="1248" spans="1:4" x14ac:dyDescent="0.25">
      <c r="A1248" s="32" t="s">
        <v>73</v>
      </c>
      <c r="B1248" t="s">
        <v>230</v>
      </c>
      <c r="C1248" s="32">
        <v>154.5</v>
      </c>
      <c r="D1248" s="32">
        <v>170.6</v>
      </c>
    </row>
    <row r="1249" spans="1:4" x14ac:dyDescent="0.25">
      <c r="A1249" s="32" t="s">
        <v>67</v>
      </c>
      <c r="B1249" t="s">
        <v>230</v>
      </c>
      <c r="C1249" s="32">
        <v>150.30000000000001</v>
      </c>
      <c r="D1249" s="32">
        <v>156.4</v>
      </c>
    </row>
    <row r="1250" spans="1:4" x14ac:dyDescent="0.25">
      <c r="A1250" s="32" t="s">
        <v>74</v>
      </c>
      <c r="B1250" t="s">
        <v>230</v>
      </c>
      <c r="C1250" s="32">
        <v>154.5</v>
      </c>
      <c r="D1250" s="32">
        <v>168.7</v>
      </c>
    </row>
    <row r="1251" spans="1:4" x14ac:dyDescent="0.25">
      <c r="A1251" s="32" t="s">
        <v>75</v>
      </c>
      <c r="B1251" t="s">
        <v>230</v>
      </c>
      <c r="C1251" s="32">
        <v>154.5</v>
      </c>
      <c r="D1251" s="32">
        <v>166.3</v>
      </c>
    </row>
    <row r="1252" spans="1:4" x14ac:dyDescent="0.25">
      <c r="A1252" s="32" t="s">
        <v>76</v>
      </c>
      <c r="B1252" t="s">
        <v>230</v>
      </c>
      <c r="C1252" s="32">
        <v>166.2</v>
      </c>
      <c r="D1252" s="32">
        <v>166.2</v>
      </c>
    </row>
    <row r="1253" spans="1:4" x14ac:dyDescent="0.25">
      <c r="A1253" s="32" t="s">
        <v>31</v>
      </c>
      <c r="B1253" t="s">
        <v>230</v>
      </c>
      <c r="C1253" s="32">
        <v>152.5</v>
      </c>
      <c r="D1253" s="32">
        <v>170.8</v>
      </c>
    </row>
    <row r="1254" spans="1:4" x14ac:dyDescent="0.25">
      <c r="A1254" s="32" t="s">
        <v>32</v>
      </c>
      <c r="B1254" t="s">
        <v>230</v>
      </c>
      <c r="C1254" s="32">
        <v>166.7</v>
      </c>
      <c r="D1254" s="32">
        <v>166.7</v>
      </c>
    </row>
    <row r="1255" spans="1:4" x14ac:dyDescent="0.25">
      <c r="A1255" s="32" t="s">
        <v>33</v>
      </c>
      <c r="B1255" t="s">
        <v>230</v>
      </c>
      <c r="C1255" s="32">
        <v>166.6</v>
      </c>
      <c r="D1255" s="32">
        <v>172.8</v>
      </c>
    </row>
    <row r="1256" spans="1:4" x14ac:dyDescent="0.25">
      <c r="A1256" s="32" t="s">
        <v>34</v>
      </c>
      <c r="B1256" t="s">
        <v>230</v>
      </c>
      <c r="C1256" s="32">
        <v>172.7</v>
      </c>
      <c r="D1256" s="32">
        <v>172.7</v>
      </c>
    </row>
    <row r="1257" spans="1:4" x14ac:dyDescent="0.25">
      <c r="A1257" s="32" t="s">
        <v>35</v>
      </c>
      <c r="B1257" t="s">
        <v>230</v>
      </c>
      <c r="C1257" s="32">
        <v>152.4</v>
      </c>
      <c r="D1257" s="32">
        <v>166.7</v>
      </c>
    </row>
    <row r="1258" spans="1:4" x14ac:dyDescent="0.25">
      <c r="A1258" s="32" t="s">
        <v>36</v>
      </c>
      <c r="B1258" t="s">
        <v>230</v>
      </c>
      <c r="C1258" s="32">
        <v>166.7</v>
      </c>
      <c r="D1258" s="32">
        <v>166.7</v>
      </c>
    </row>
    <row r="1259" spans="1:4" x14ac:dyDescent="0.25">
      <c r="A1259" s="32" t="s">
        <v>37</v>
      </c>
      <c r="B1259" t="s">
        <v>230</v>
      </c>
      <c r="C1259" s="32">
        <v>166.6</v>
      </c>
      <c r="D1259" s="32">
        <v>166.6</v>
      </c>
    </row>
    <row r="1260" spans="1:4" x14ac:dyDescent="0.25">
      <c r="A1260" s="32" t="s">
        <v>38</v>
      </c>
      <c r="B1260" t="s">
        <v>230</v>
      </c>
      <c r="C1260" s="32">
        <v>164.6</v>
      </c>
      <c r="D1260" s="32">
        <v>166.6</v>
      </c>
    </row>
    <row r="1261" spans="1:4" x14ac:dyDescent="0.25">
      <c r="A1261" s="32" t="s">
        <v>39</v>
      </c>
      <c r="B1261" t="s">
        <v>230</v>
      </c>
      <c r="C1261" s="32">
        <v>151.30000000000001</v>
      </c>
      <c r="D1261" s="32">
        <v>168.7</v>
      </c>
    </row>
    <row r="1262" spans="1:4" x14ac:dyDescent="0.25">
      <c r="A1262" s="32" t="s">
        <v>40</v>
      </c>
      <c r="B1262" t="s">
        <v>230</v>
      </c>
      <c r="C1262" s="32">
        <v>166.6</v>
      </c>
      <c r="D1262" s="32">
        <v>168.7</v>
      </c>
    </row>
    <row r="1263" spans="1:4" x14ac:dyDescent="0.25">
      <c r="A1263" s="32" t="s">
        <v>41</v>
      </c>
      <c r="B1263" t="s">
        <v>230</v>
      </c>
      <c r="C1263" s="32">
        <v>156.5</v>
      </c>
      <c r="D1263" s="32">
        <v>166.6</v>
      </c>
    </row>
    <row r="1264" spans="1:4" x14ac:dyDescent="0.25">
      <c r="A1264" s="32" t="s">
        <v>42</v>
      </c>
      <c r="B1264" t="s">
        <v>230</v>
      </c>
      <c r="C1264" s="32">
        <v>166.6</v>
      </c>
      <c r="D1264" s="32">
        <v>168.6</v>
      </c>
    </row>
    <row r="1265" spans="1:4" x14ac:dyDescent="0.25">
      <c r="A1265" s="32" t="s">
        <v>43</v>
      </c>
      <c r="B1265" t="s">
        <v>230</v>
      </c>
      <c r="C1265" s="32">
        <v>166.5</v>
      </c>
      <c r="D1265" s="32">
        <v>184.8</v>
      </c>
    </row>
    <row r="1266" spans="1:4" x14ac:dyDescent="0.25">
      <c r="A1266" s="32" t="s">
        <v>44</v>
      </c>
      <c r="B1266" t="s">
        <v>230</v>
      </c>
      <c r="C1266" s="32">
        <v>168.6</v>
      </c>
      <c r="D1266" s="32">
        <v>168.6</v>
      </c>
    </row>
    <row r="1267" spans="1:4" x14ac:dyDescent="0.25">
      <c r="A1267" s="32" t="s">
        <v>45</v>
      </c>
      <c r="B1267" t="s">
        <v>230</v>
      </c>
      <c r="C1267" s="32">
        <v>166.7</v>
      </c>
      <c r="D1267" s="32">
        <v>174.9</v>
      </c>
    </row>
    <row r="1268" spans="1:4" x14ac:dyDescent="0.25">
      <c r="A1268" s="32" t="s">
        <v>46</v>
      </c>
      <c r="B1268" t="s">
        <v>230</v>
      </c>
      <c r="C1268" s="32">
        <v>164.6</v>
      </c>
      <c r="D1268" s="32">
        <v>166.6</v>
      </c>
    </row>
    <row r="1269" spans="1:4" x14ac:dyDescent="0.25">
      <c r="A1269" s="32" t="s">
        <v>47</v>
      </c>
      <c r="B1269" t="s">
        <v>230</v>
      </c>
      <c r="C1269" s="32">
        <v>158.5</v>
      </c>
      <c r="D1269" s="32">
        <v>166.7</v>
      </c>
    </row>
    <row r="1270" spans="1:4" x14ac:dyDescent="0.25">
      <c r="A1270" s="32" t="s">
        <v>48</v>
      </c>
      <c r="B1270" t="s">
        <v>230</v>
      </c>
      <c r="C1270" s="32">
        <v>162.6</v>
      </c>
      <c r="D1270" s="32">
        <v>162.6</v>
      </c>
    </row>
    <row r="1271" spans="1:4" x14ac:dyDescent="0.25">
      <c r="A1271" s="32" t="s">
        <v>49</v>
      </c>
      <c r="B1271" t="s">
        <v>230</v>
      </c>
      <c r="C1271" s="32">
        <v>164.6</v>
      </c>
      <c r="D1271" s="32">
        <v>168.6</v>
      </c>
    </row>
    <row r="1272" spans="1:4" x14ac:dyDescent="0.25">
      <c r="A1272" s="32" t="s">
        <v>50</v>
      </c>
      <c r="B1272" t="s">
        <v>230</v>
      </c>
      <c r="C1272" s="32">
        <v>166.6</v>
      </c>
      <c r="D1272" s="32">
        <v>168.6</v>
      </c>
    </row>
    <row r="1273" spans="1:4" x14ac:dyDescent="0.25">
      <c r="A1273" s="32" t="s">
        <v>51</v>
      </c>
      <c r="B1273" t="s">
        <v>230</v>
      </c>
      <c r="C1273" s="32">
        <v>166.5</v>
      </c>
      <c r="D1273" s="32">
        <v>166.5</v>
      </c>
    </row>
    <row r="1274" spans="1:4" x14ac:dyDescent="0.25">
      <c r="A1274" s="32" t="s">
        <v>52</v>
      </c>
      <c r="B1274" t="s">
        <v>230</v>
      </c>
      <c r="C1274" s="32">
        <v>166.7</v>
      </c>
      <c r="D1274" s="32">
        <v>168.6</v>
      </c>
    </row>
    <row r="1275" spans="1:4" x14ac:dyDescent="0.25">
      <c r="A1275" s="32" t="s">
        <v>53</v>
      </c>
      <c r="B1275" t="s">
        <v>230</v>
      </c>
      <c r="C1275" s="32">
        <v>168.7</v>
      </c>
      <c r="D1275" s="32">
        <v>170.7</v>
      </c>
    </row>
    <row r="1276" spans="1:4" x14ac:dyDescent="0.25">
      <c r="A1276" s="32" t="s">
        <v>54</v>
      </c>
      <c r="B1276" t="s">
        <v>230</v>
      </c>
      <c r="C1276" s="32">
        <v>158.5</v>
      </c>
      <c r="D1276" s="32">
        <v>166.7</v>
      </c>
    </row>
    <row r="1277" spans="1:4" x14ac:dyDescent="0.25">
      <c r="A1277" s="32" t="s">
        <v>55</v>
      </c>
      <c r="B1277" t="s">
        <v>230</v>
      </c>
      <c r="C1277" s="32">
        <v>158.5</v>
      </c>
      <c r="D1277" s="32">
        <v>164.7</v>
      </c>
    </row>
    <row r="1278" spans="1:4" x14ac:dyDescent="0.25">
      <c r="A1278" s="32" t="s">
        <v>56</v>
      </c>
      <c r="B1278" t="s">
        <v>230</v>
      </c>
      <c r="C1278" s="32">
        <v>129.9</v>
      </c>
      <c r="D1278" s="32">
        <v>168.5</v>
      </c>
    </row>
    <row r="1279" spans="1:4" x14ac:dyDescent="0.25">
      <c r="A1279" s="32" t="s">
        <v>57</v>
      </c>
      <c r="B1279" t="s">
        <v>230</v>
      </c>
      <c r="C1279" s="32">
        <v>166.5</v>
      </c>
      <c r="D1279" s="32">
        <v>166.5</v>
      </c>
    </row>
    <row r="1280" spans="1:4" x14ac:dyDescent="0.25">
      <c r="A1280" s="32" t="s">
        <v>58</v>
      </c>
      <c r="B1280" t="s">
        <v>230</v>
      </c>
      <c r="C1280" s="32">
        <v>154.30000000000001</v>
      </c>
      <c r="D1280" s="32">
        <v>166.6</v>
      </c>
    </row>
    <row r="1281" spans="1:4" x14ac:dyDescent="0.25">
      <c r="A1281" s="32" t="s">
        <v>59</v>
      </c>
      <c r="B1281" t="s">
        <v>230</v>
      </c>
      <c r="C1281" s="32">
        <v>164.6</v>
      </c>
      <c r="D1281" s="32">
        <v>164.6</v>
      </c>
    </row>
    <row r="1282" spans="1:4" x14ac:dyDescent="0.25">
      <c r="A1282" s="32" t="s">
        <v>60</v>
      </c>
      <c r="B1282" t="s">
        <v>230</v>
      </c>
      <c r="C1282" s="32">
        <v>166.7</v>
      </c>
      <c r="D1282" s="32">
        <v>168.7</v>
      </c>
    </row>
    <row r="1283" spans="1:4" x14ac:dyDescent="0.25">
      <c r="A1283" s="32" t="s">
        <v>77</v>
      </c>
      <c r="B1283" t="s">
        <v>230</v>
      </c>
      <c r="C1283" s="32">
        <v>156.30000000000001</v>
      </c>
      <c r="D1283" s="32">
        <v>166.6</v>
      </c>
    </row>
    <row r="1284" spans="1:4" x14ac:dyDescent="0.25">
      <c r="A1284" s="32" t="s">
        <v>92</v>
      </c>
      <c r="B1284" t="s">
        <v>230</v>
      </c>
      <c r="C1284" s="32">
        <v>164.4</v>
      </c>
      <c r="D1284" s="32">
        <v>170.5</v>
      </c>
    </row>
    <row r="1285" spans="1:4" x14ac:dyDescent="0.25">
      <c r="A1285" s="32" t="s">
        <v>78</v>
      </c>
      <c r="B1285" t="s">
        <v>230</v>
      </c>
      <c r="C1285" s="32">
        <v>164.4</v>
      </c>
      <c r="D1285" s="32">
        <v>166.3</v>
      </c>
    </row>
    <row r="1286" spans="1:4" x14ac:dyDescent="0.25">
      <c r="A1286" s="32" t="s">
        <v>79</v>
      </c>
      <c r="B1286" t="s">
        <v>230</v>
      </c>
      <c r="C1286" s="32">
        <v>164.7</v>
      </c>
      <c r="D1286" s="32">
        <v>166.6</v>
      </c>
    </row>
    <row r="1287" spans="1:4" x14ac:dyDescent="0.25">
      <c r="A1287" s="32" t="s">
        <v>80</v>
      </c>
      <c r="B1287" t="s">
        <v>230</v>
      </c>
      <c r="C1287" s="32">
        <v>152.4</v>
      </c>
      <c r="D1287" s="32">
        <v>166.6</v>
      </c>
    </row>
    <row r="1288" spans="1:4" x14ac:dyDescent="0.25">
      <c r="A1288" s="32" t="s">
        <v>93</v>
      </c>
      <c r="B1288" t="s">
        <v>230</v>
      </c>
      <c r="C1288" s="32">
        <v>166.4</v>
      </c>
      <c r="D1288" s="32">
        <v>168.7</v>
      </c>
    </row>
    <row r="1289" spans="1:4" x14ac:dyDescent="0.25">
      <c r="A1289" s="32" t="s">
        <v>94</v>
      </c>
      <c r="B1289" t="s">
        <v>230</v>
      </c>
      <c r="C1289" s="32">
        <v>168.5</v>
      </c>
      <c r="D1289" s="32">
        <v>168.5</v>
      </c>
    </row>
    <row r="1290" spans="1:4" x14ac:dyDescent="0.25">
      <c r="A1290" s="32" t="s">
        <v>95</v>
      </c>
      <c r="B1290" t="s">
        <v>230</v>
      </c>
      <c r="C1290" s="32">
        <v>166.7</v>
      </c>
      <c r="D1290" s="32">
        <v>166.7</v>
      </c>
    </row>
    <row r="1291" spans="1:4" x14ac:dyDescent="0.25">
      <c r="A1291" s="32" t="s">
        <v>96</v>
      </c>
      <c r="B1291" t="s">
        <v>230</v>
      </c>
      <c r="C1291" s="32">
        <v>164.4</v>
      </c>
      <c r="D1291" s="32">
        <v>164.4</v>
      </c>
    </row>
    <row r="1292" spans="1:4" x14ac:dyDescent="0.25">
      <c r="A1292" s="32" t="s">
        <v>97</v>
      </c>
      <c r="B1292" t="s">
        <v>230</v>
      </c>
      <c r="C1292" s="32">
        <v>164.4</v>
      </c>
      <c r="D1292" s="32">
        <v>180.7</v>
      </c>
    </row>
    <row r="1293" spans="1:4" x14ac:dyDescent="0.25">
      <c r="A1293" s="32" t="s">
        <v>98</v>
      </c>
      <c r="B1293" t="s">
        <v>230</v>
      </c>
      <c r="C1293" s="32">
        <v>162.5</v>
      </c>
      <c r="D1293" s="32">
        <v>162.5</v>
      </c>
    </row>
    <row r="1294" spans="1:4" x14ac:dyDescent="0.25">
      <c r="A1294" s="32" t="s">
        <v>99</v>
      </c>
      <c r="B1294" t="s">
        <v>230</v>
      </c>
      <c r="C1294" s="32">
        <v>162.4</v>
      </c>
      <c r="D1294" s="32">
        <v>166.5</v>
      </c>
    </row>
    <row r="1295" spans="1:4" x14ac:dyDescent="0.25">
      <c r="A1295" s="32" t="s">
        <v>100</v>
      </c>
      <c r="B1295" t="s">
        <v>230</v>
      </c>
      <c r="C1295" s="32">
        <v>156.19999999999999</v>
      </c>
      <c r="D1295" s="32">
        <v>166.4</v>
      </c>
    </row>
    <row r="1296" spans="1:4" x14ac:dyDescent="0.25">
      <c r="A1296" s="32" t="s">
        <v>101</v>
      </c>
      <c r="B1296" t="s">
        <v>230</v>
      </c>
      <c r="C1296" s="32">
        <v>162.69999999999999</v>
      </c>
      <c r="D1296" s="32">
        <v>166.7</v>
      </c>
    </row>
    <row r="1297" spans="1:4" x14ac:dyDescent="0.25">
      <c r="A1297" s="32" t="s">
        <v>102</v>
      </c>
      <c r="B1297" t="s">
        <v>230</v>
      </c>
      <c r="C1297" s="32">
        <v>160.5</v>
      </c>
      <c r="D1297" s="32">
        <v>166.5</v>
      </c>
    </row>
    <row r="1298" spans="1:4" x14ac:dyDescent="0.25">
      <c r="A1298" s="32" t="s">
        <v>81</v>
      </c>
      <c r="B1298" t="s">
        <v>230</v>
      </c>
      <c r="C1298" s="32">
        <v>166.5</v>
      </c>
      <c r="D1298" s="32">
        <v>172.6</v>
      </c>
    </row>
    <row r="1299" spans="1:4" x14ac:dyDescent="0.25">
      <c r="A1299" s="32" t="s">
        <v>82</v>
      </c>
      <c r="B1299" t="s">
        <v>230</v>
      </c>
      <c r="C1299" s="32">
        <v>158.30000000000001</v>
      </c>
      <c r="D1299" s="32">
        <v>162.30000000000001</v>
      </c>
    </row>
    <row r="1300" spans="1:4" x14ac:dyDescent="0.25">
      <c r="A1300" s="32" t="s">
        <v>83</v>
      </c>
      <c r="B1300" t="s">
        <v>230</v>
      </c>
      <c r="C1300" s="32">
        <v>166.3</v>
      </c>
      <c r="D1300" s="32">
        <v>168.3</v>
      </c>
    </row>
    <row r="1301" spans="1:4" x14ac:dyDescent="0.25">
      <c r="A1301" s="32" t="s">
        <v>84</v>
      </c>
      <c r="B1301" t="s">
        <v>230</v>
      </c>
      <c r="C1301" s="32">
        <v>160.30000000000001</v>
      </c>
      <c r="D1301" s="32">
        <v>164.3</v>
      </c>
    </row>
    <row r="1302" spans="1:4" x14ac:dyDescent="0.25">
      <c r="A1302" s="32" t="s">
        <v>85</v>
      </c>
      <c r="B1302" t="s">
        <v>230</v>
      </c>
      <c r="C1302" s="32">
        <v>155.9</v>
      </c>
      <c r="D1302" s="32">
        <v>162.1</v>
      </c>
    </row>
    <row r="1303" spans="1:4" x14ac:dyDescent="0.25">
      <c r="A1303" s="32" t="s">
        <v>86</v>
      </c>
      <c r="B1303" t="s">
        <v>230</v>
      </c>
      <c r="C1303" s="32">
        <v>166.3</v>
      </c>
      <c r="D1303" s="32">
        <v>168.4</v>
      </c>
    </row>
    <row r="1304" spans="1:4" x14ac:dyDescent="0.25">
      <c r="A1304" s="32" t="s">
        <v>87</v>
      </c>
      <c r="B1304" t="s">
        <v>230</v>
      </c>
      <c r="C1304" s="32">
        <v>154.19999999999999</v>
      </c>
      <c r="D1304" s="32">
        <v>168.5</v>
      </c>
    </row>
    <row r="1305" spans="1:4" x14ac:dyDescent="0.25">
      <c r="A1305" s="32" t="s">
        <v>88</v>
      </c>
      <c r="B1305" t="s">
        <v>230</v>
      </c>
      <c r="C1305" s="32">
        <v>166.3</v>
      </c>
      <c r="D1305" s="32">
        <v>168.5</v>
      </c>
    </row>
    <row r="1306" spans="1:4" x14ac:dyDescent="0.25">
      <c r="A1306" s="32" t="s">
        <v>89</v>
      </c>
      <c r="B1306" t="s">
        <v>230</v>
      </c>
      <c r="C1306" s="32">
        <v>162.6</v>
      </c>
      <c r="D1306" s="32">
        <v>170.6</v>
      </c>
    </row>
    <row r="1307" spans="1:4" x14ac:dyDescent="0.25">
      <c r="A1307" s="32" t="s">
        <v>61</v>
      </c>
      <c r="B1307" t="s">
        <v>230</v>
      </c>
      <c r="C1307" s="32">
        <v>156.4</v>
      </c>
      <c r="D1307" s="32">
        <v>168.8</v>
      </c>
    </row>
    <row r="1308" spans="1:4" x14ac:dyDescent="0.25">
      <c r="A1308" s="32" t="s">
        <v>62</v>
      </c>
      <c r="B1308" t="s">
        <v>230</v>
      </c>
      <c r="C1308" s="32">
        <v>152.30000000000001</v>
      </c>
      <c r="D1308" s="32">
        <v>168.8</v>
      </c>
    </row>
    <row r="1309" spans="1:4" x14ac:dyDescent="0.25">
      <c r="A1309" s="32" t="s">
        <v>90</v>
      </c>
      <c r="B1309" t="s">
        <v>230</v>
      </c>
      <c r="C1309" s="32">
        <v>129.6</v>
      </c>
      <c r="D1309" s="32">
        <v>152</v>
      </c>
    </row>
    <row r="1310" spans="1:4" x14ac:dyDescent="0.25">
      <c r="A1310" s="32" t="s">
        <v>91</v>
      </c>
      <c r="B1310" t="s">
        <v>230</v>
      </c>
      <c r="C1310" s="32">
        <v>164.6</v>
      </c>
      <c r="D1310" s="32">
        <v>180.7</v>
      </c>
    </row>
    <row r="1311" spans="1:4" x14ac:dyDescent="0.25">
      <c r="A1311" s="32" t="s">
        <v>133</v>
      </c>
      <c r="B1311" t="s">
        <v>231</v>
      </c>
      <c r="C1311" s="32">
        <v>242.2</v>
      </c>
      <c r="D1311" s="32">
        <v>250.1</v>
      </c>
    </row>
    <row r="1312" spans="1:4" x14ac:dyDescent="0.25">
      <c r="A1312" s="32" t="s">
        <v>141</v>
      </c>
      <c r="B1312" t="s">
        <v>231</v>
      </c>
      <c r="C1312" s="32">
        <v>241.4</v>
      </c>
      <c r="D1312" s="32">
        <v>251.4</v>
      </c>
    </row>
    <row r="1313" spans="1:4" x14ac:dyDescent="0.25">
      <c r="A1313" s="32" t="s">
        <v>142</v>
      </c>
      <c r="B1313" t="s">
        <v>231</v>
      </c>
      <c r="C1313" s="32">
        <v>247.8</v>
      </c>
      <c r="D1313" s="32">
        <v>251.7</v>
      </c>
    </row>
    <row r="1314" spans="1:4" x14ac:dyDescent="0.25">
      <c r="A1314" s="32" t="s">
        <v>105</v>
      </c>
      <c r="B1314" t="s">
        <v>231</v>
      </c>
      <c r="C1314" s="32">
        <v>252.6</v>
      </c>
      <c r="D1314" s="32">
        <v>258.3</v>
      </c>
    </row>
    <row r="1315" spans="1:4" x14ac:dyDescent="0.25">
      <c r="A1315" s="32" t="s">
        <v>117</v>
      </c>
      <c r="B1315" t="s">
        <v>231</v>
      </c>
      <c r="C1315" s="32">
        <v>237.6</v>
      </c>
      <c r="D1315" s="32">
        <v>250.1</v>
      </c>
    </row>
    <row r="1316" spans="1:4" x14ac:dyDescent="0.25">
      <c r="A1316" s="32" t="s">
        <v>113</v>
      </c>
      <c r="B1316" t="s">
        <v>231</v>
      </c>
      <c r="C1316" s="32">
        <v>248.1</v>
      </c>
      <c r="D1316" s="32">
        <v>252.5</v>
      </c>
    </row>
    <row r="1317" spans="1:4" x14ac:dyDescent="0.25">
      <c r="A1317" s="32" t="s">
        <v>129</v>
      </c>
      <c r="B1317" t="s">
        <v>231</v>
      </c>
      <c r="C1317" s="32">
        <v>241.6</v>
      </c>
      <c r="D1317" s="32">
        <v>255.6</v>
      </c>
    </row>
    <row r="1318" spans="1:4" x14ac:dyDescent="0.25">
      <c r="A1318" s="32" t="s">
        <v>106</v>
      </c>
      <c r="B1318" t="s">
        <v>231</v>
      </c>
      <c r="C1318" s="32">
        <v>237.6</v>
      </c>
      <c r="D1318" s="32">
        <v>241.8</v>
      </c>
    </row>
    <row r="1319" spans="1:4" x14ac:dyDescent="0.25">
      <c r="A1319" s="32" t="s">
        <v>143</v>
      </c>
      <c r="B1319" t="s">
        <v>231</v>
      </c>
      <c r="C1319" s="32">
        <v>237.6</v>
      </c>
      <c r="D1319" s="32">
        <v>237.6</v>
      </c>
    </row>
    <row r="1320" spans="1:4" x14ac:dyDescent="0.25">
      <c r="A1320" s="32" t="s">
        <v>107</v>
      </c>
      <c r="B1320" t="s">
        <v>231</v>
      </c>
      <c r="C1320" s="32">
        <v>237.7</v>
      </c>
      <c r="D1320" s="32">
        <v>248.2</v>
      </c>
    </row>
    <row r="1321" spans="1:4" x14ac:dyDescent="0.25">
      <c r="A1321" s="32" t="s">
        <v>118</v>
      </c>
      <c r="B1321" t="s">
        <v>231</v>
      </c>
      <c r="C1321" s="32">
        <v>239.7</v>
      </c>
      <c r="D1321" s="32">
        <v>258.3</v>
      </c>
    </row>
    <row r="1322" spans="1:4" x14ac:dyDescent="0.25">
      <c r="A1322" s="32" t="s">
        <v>130</v>
      </c>
      <c r="B1322" t="s">
        <v>231</v>
      </c>
      <c r="C1322" s="32">
        <v>244.1</v>
      </c>
      <c r="D1322" s="32">
        <v>248.2</v>
      </c>
    </row>
    <row r="1323" spans="1:4" x14ac:dyDescent="0.25">
      <c r="A1323" s="32" t="s">
        <v>144</v>
      </c>
      <c r="B1323" t="s">
        <v>231</v>
      </c>
      <c r="C1323" s="32">
        <v>241.6</v>
      </c>
      <c r="D1323" s="32">
        <v>253.4</v>
      </c>
    </row>
    <row r="1324" spans="1:4" x14ac:dyDescent="0.25">
      <c r="A1324" s="32" t="s">
        <v>119</v>
      </c>
      <c r="B1324" t="s">
        <v>231</v>
      </c>
      <c r="C1324" s="32">
        <v>237.7</v>
      </c>
      <c r="D1324" s="32">
        <v>252.5</v>
      </c>
    </row>
    <row r="1325" spans="1:4" x14ac:dyDescent="0.25">
      <c r="A1325" s="32" t="s">
        <v>120</v>
      </c>
      <c r="B1325" t="s">
        <v>231</v>
      </c>
      <c r="C1325" s="32">
        <v>243.9</v>
      </c>
      <c r="D1325" s="32">
        <v>250.3</v>
      </c>
    </row>
    <row r="1326" spans="1:4" x14ac:dyDescent="0.25">
      <c r="A1326" s="32" t="s">
        <v>108</v>
      </c>
      <c r="B1326" t="s">
        <v>231</v>
      </c>
      <c r="C1326" s="32">
        <v>241.8</v>
      </c>
      <c r="D1326" s="32">
        <v>241.8</v>
      </c>
    </row>
    <row r="1327" spans="1:4" x14ac:dyDescent="0.25">
      <c r="A1327" s="32" t="s">
        <v>145</v>
      </c>
      <c r="B1327" t="s">
        <v>231</v>
      </c>
      <c r="C1327" s="32">
        <v>237.7</v>
      </c>
      <c r="D1327" s="32">
        <v>251.6</v>
      </c>
    </row>
    <row r="1328" spans="1:4" x14ac:dyDescent="0.25">
      <c r="A1328" s="32" t="s">
        <v>131</v>
      </c>
      <c r="B1328" t="s">
        <v>231</v>
      </c>
      <c r="C1328" s="32">
        <v>238.2</v>
      </c>
      <c r="D1328" s="32">
        <v>251.9</v>
      </c>
    </row>
    <row r="1329" spans="1:4" x14ac:dyDescent="0.25">
      <c r="A1329" s="32" t="s">
        <v>124</v>
      </c>
      <c r="B1329" t="s">
        <v>231</v>
      </c>
      <c r="C1329" s="32">
        <v>241.7</v>
      </c>
      <c r="D1329" s="32">
        <v>252.4</v>
      </c>
    </row>
    <row r="1330" spans="1:4" x14ac:dyDescent="0.25">
      <c r="A1330" s="32" t="s">
        <v>146</v>
      </c>
      <c r="B1330" t="s">
        <v>231</v>
      </c>
      <c r="C1330" s="32">
        <v>239.5</v>
      </c>
      <c r="D1330" s="32">
        <v>241.5</v>
      </c>
    </row>
    <row r="1331" spans="1:4" x14ac:dyDescent="0.25">
      <c r="A1331" s="32" t="s">
        <v>114</v>
      </c>
      <c r="B1331" t="s">
        <v>231</v>
      </c>
      <c r="C1331" s="32">
        <v>241.9</v>
      </c>
      <c r="D1331" s="32">
        <v>254.6</v>
      </c>
    </row>
    <row r="1332" spans="1:4" x14ac:dyDescent="0.25">
      <c r="A1332" s="32" t="s">
        <v>132</v>
      </c>
      <c r="B1332" t="s">
        <v>231</v>
      </c>
      <c r="C1332" s="32">
        <v>238.4</v>
      </c>
      <c r="D1332" s="32">
        <v>253.9</v>
      </c>
    </row>
    <row r="1333" spans="1:4" x14ac:dyDescent="0.25">
      <c r="A1333" s="32" t="s">
        <v>147</v>
      </c>
      <c r="B1333" t="s">
        <v>231</v>
      </c>
      <c r="C1333" s="32">
        <v>241.6</v>
      </c>
      <c r="D1333" s="32">
        <v>247.5</v>
      </c>
    </row>
    <row r="1334" spans="1:4" x14ac:dyDescent="0.25">
      <c r="A1334" s="32" t="s">
        <v>109</v>
      </c>
      <c r="B1334" t="s">
        <v>231</v>
      </c>
      <c r="C1334" s="32">
        <v>237.7</v>
      </c>
      <c r="D1334" s="32">
        <v>241.8</v>
      </c>
    </row>
    <row r="1335" spans="1:4" x14ac:dyDescent="0.25">
      <c r="A1335" s="32" t="s">
        <v>121</v>
      </c>
      <c r="B1335" t="s">
        <v>231</v>
      </c>
      <c r="C1335" s="32">
        <v>241.8</v>
      </c>
      <c r="D1335" s="32">
        <v>255.7</v>
      </c>
    </row>
    <row r="1336" spans="1:4" x14ac:dyDescent="0.25">
      <c r="A1336" s="32" t="s">
        <v>110</v>
      </c>
      <c r="B1336" t="s">
        <v>231</v>
      </c>
      <c r="C1336" s="32">
        <v>241.9</v>
      </c>
      <c r="D1336" s="32">
        <v>250.5</v>
      </c>
    </row>
    <row r="1337" spans="1:4" x14ac:dyDescent="0.25">
      <c r="A1337" s="32" t="s">
        <v>148</v>
      </c>
      <c r="B1337" t="s">
        <v>231</v>
      </c>
      <c r="C1337" s="32">
        <v>237.7</v>
      </c>
      <c r="D1337" s="32">
        <v>253.4</v>
      </c>
    </row>
    <row r="1338" spans="1:4" x14ac:dyDescent="0.25">
      <c r="A1338" s="32" t="s">
        <v>134</v>
      </c>
      <c r="B1338" t="s">
        <v>231</v>
      </c>
      <c r="C1338" s="32">
        <v>238.3</v>
      </c>
      <c r="D1338" s="32">
        <v>248.1</v>
      </c>
    </row>
    <row r="1339" spans="1:4" x14ac:dyDescent="0.25">
      <c r="A1339" s="32" t="s">
        <v>115</v>
      </c>
      <c r="B1339" t="s">
        <v>231</v>
      </c>
      <c r="C1339" s="32">
        <v>237.7</v>
      </c>
      <c r="D1339" s="32">
        <v>250.3</v>
      </c>
    </row>
    <row r="1340" spans="1:4" x14ac:dyDescent="0.25">
      <c r="A1340" s="32" t="s">
        <v>135</v>
      </c>
      <c r="B1340" t="s">
        <v>231</v>
      </c>
      <c r="C1340" s="32">
        <v>242.2</v>
      </c>
      <c r="D1340" s="32">
        <v>250.1</v>
      </c>
    </row>
    <row r="1341" spans="1:4" x14ac:dyDescent="0.25">
      <c r="A1341" s="32" t="s">
        <v>136</v>
      </c>
      <c r="B1341" t="s">
        <v>231</v>
      </c>
      <c r="C1341" s="32">
        <v>242.2</v>
      </c>
      <c r="D1341" s="32">
        <v>242.2</v>
      </c>
    </row>
    <row r="1342" spans="1:4" x14ac:dyDescent="0.25">
      <c r="A1342" s="32" t="s">
        <v>137</v>
      </c>
      <c r="B1342" t="s">
        <v>231</v>
      </c>
      <c r="C1342" s="32">
        <v>242.3</v>
      </c>
      <c r="D1342" s="32">
        <v>250.2</v>
      </c>
    </row>
    <row r="1343" spans="1:4" x14ac:dyDescent="0.25">
      <c r="A1343" s="32" t="s">
        <v>138</v>
      </c>
      <c r="B1343" t="s">
        <v>231</v>
      </c>
      <c r="C1343" s="32">
        <v>242.1</v>
      </c>
      <c r="D1343" s="32">
        <v>242.1</v>
      </c>
    </row>
    <row r="1344" spans="1:4" x14ac:dyDescent="0.25">
      <c r="A1344" s="32" t="s">
        <v>139</v>
      </c>
      <c r="B1344" t="s">
        <v>231</v>
      </c>
      <c r="C1344" s="32">
        <v>241.6</v>
      </c>
      <c r="D1344" s="32">
        <v>251.6</v>
      </c>
    </row>
    <row r="1345" spans="1:4" x14ac:dyDescent="0.25">
      <c r="A1345" s="32" t="s">
        <v>140</v>
      </c>
      <c r="B1345" t="s">
        <v>231</v>
      </c>
      <c r="C1345" s="32">
        <v>237.8</v>
      </c>
      <c r="D1345" s="32">
        <v>241.5</v>
      </c>
    </row>
    <row r="1346" spans="1:4" x14ac:dyDescent="0.25">
      <c r="A1346" s="32" t="s">
        <v>116</v>
      </c>
      <c r="B1346" t="s">
        <v>231</v>
      </c>
      <c r="C1346" s="32">
        <v>237.7</v>
      </c>
      <c r="D1346" s="32">
        <v>239.8</v>
      </c>
    </row>
    <row r="1347" spans="1:4" x14ac:dyDescent="0.25">
      <c r="A1347" s="32" t="s">
        <v>125</v>
      </c>
      <c r="B1347" t="s">
        <v>231</v>
      </c>
      <c r="C1347" s="32">
        <v>237.8</v>
      </c>
      <c r="D1347" s="32">
        <v>250.5</v>
      </c>
    </row>
    <row r="1348" spans="1:4" x14ac:dyDescent="0.25">
      <c r="A1348" s="32" t="s">
        <v>111</v>
      </c>
      <c r="B1348" t="s">
        <v>231</v>
      </c>
      <c r="C1348" s="32">
        <v>237.6</v>
      </c>
      <c r="D1348" s="32">
        <v>241.9</v>
      </c>
    </row>
    <row r="1349" spans="1:4" x14ac:dyDescent="0.25">
      <c r="A1349" s="32" t="s">
        <v>122</v>
      </c>
      <c r="B1349" t="s">
        <v>231</v>
      </c>
      <c r="C1349" s="32">
        <v>241.8</v>
      </c>
      <c r="D1349" s="32">
        <v>250.3</v>
      </c>
    </row>
    <row r="1350" spans="1:4" x14ac:dyDescent="0.25">
      <c r="A1350" s="32" t="s">
        <v>112</v>
      </c>
      <c r="B1350" t="s">
        <v>231</v>
      </c>
      <c r="C1350" s="32">
        <v>237.6</v>
      </c>
      <c r="D1350" s="32">
        <v>241.8</v>
      </c>
    </row>
    <row r="1351" spans="1:4" x14ac:dyDescent="0.25">
      <c r="A1351" s="32" t="s">
        <v>127</v>
      </c>
      <c r="B1351" t="s">
        <v>231</v>
      </c>
      <c r="C1351" s="32">
        <v>238.2</v>
      </c>
      <c r="D1351" s="32">
        <v>241.8</v>
      </c>
    </row>
    <row r="1352" spans="1:4" x14ac:dyDescent="0.25">
      <c r="A1352" s="32" t="s">
        <v>128</v>
      </c>
      <c r="B1352" t="s">
        <v>231</v>
      </c>
      <c r="C1352" s="32">
        <v>237.8</v>
      </c>
      <c r="D1352" s="32">
        <v>241.8</v>
      </c>
    </row>
    <row r="1353" spans="1:4" x14ac:dyDescent="0.25">
      <c r="A1353" s="32" t="s">
        <v>208</v>
      </c>
      <c r="B1353" t="s">
        <v>231</v>
      </c>
      <c r="C1353" s="32">
        <v>237.7</v>
      </c>
      <c r="D1353" s="32">
        <v>249.5</v>
      </c>
    </row>
    <row r="1354" spans="1:4" x14ac:dyDescent="0.25">
      <c r="A1354" s="32" t="s">
        <v>209</v>
      </c>
      <c r="B1354" t="s">
        <v>231</v>
      </c>
      <c r="C1354" s="32">
        <v>237.8</v>
      </c>
      <c r="D1354" s="32">
        <v>241.7</v>
      </c>
    </row>
    <row r="1355" spans="1:4" x14ac:dyDescent="0.25">
      <c r="A1355" s="32" t="s">
        <v>210</v>
      </c>
      <c r="B1355" t="s">
        <v>231</v>
      </c>
      <c r="C1355" s="32">
        <v>241.5</v>
      </c>
      <c r="D1355" s="32">
        <v>247.5</v>
      </c>
    </row>
    <row r="1356" spans="1:4" x14ac:dyDescent="0.25">
      <c r="A1356" s="32" t="s">
        <v>211</v>
      </c>
      <c r="B1356" t="s">
        <v>231</v>
      </c>
      <c r="C1356" s="32">
        <v>241.5</v>
      </c>
      <c r="D1356" s="32">
        <v>241.5</v>
      </c>
    </row>
    <row r="1357" spans="1:4" x14ac:dyDescent="0.25">
      <c r="A1357" s="32" t="s">
        <v>212</v>
      </c>
      <c r="B1357" t="s">
        <v>231</v>
      </c>
      <c r="C1357" s="32">
        <v>249.4</v>
      </c>
      <c r="D1357" s="32">
        <v>255.1</v>
      </c>
    </row>
    <row r="1358" spans="1:4" x14ac:dyDescent="0.25">
      <c r="A1358" s="32" t="s">
        <v>213</v>
      </c>
      <c r="B1358" t="s">
        <v>231</v>
      </c>
      <c r="C1358" s="32">
        <v>255.2</v>
      </c>
      <c r="D1358" s="32">
        <v>262.8</v>
      </c>
    </row>
    <row r="1359" spans="1:4" x14ac:dyDescent="0.25">
      <c r="A1359" s="32" t="s">
        <v>214</v>
      </c>
      <c r="B1359" t="s">
        <v>231</v>
      </c>
      <c r="C1359" s="32">
        <v>237.6</v>
      </c>
      <c r="D1359" s="32">
        <v>249.6</v>
      </c>
    </row>
    <row r="1360" spans="1:4" x14ac:dyDescent="0.25">
      <c r="A1360" s="32" t="s">
        <v>215</v>
      </c>
      <c r="B1360" t="s">
        <v>231</v>
      </c>
      <c r="C1360" s="32">
        <v>241.4</v>
      </c>
      <c r="D1360" s="32">
        <v>247.7</v>
      </c>
    </row>
    <row r="1361" spans="1:4" x14ac:dyDescent="0.25">
      <c r="A1361" s="32" t="s">
        <v>216</v>
      </c>
      <c r="B1361" t="s">
        <v>231</v>
      </c>
      <c r="C1361" s="32">
        <v>241.5</v>
      </c>
      <c r="D1361" s="32">
        <v>241.5</v>
      </c>
    </row>
    <row r="1362" spans="1:4" x14ac:dyDescent="0.25">
      <c r="A1362" s="32" t="s">
        <v>217</v>
      </c>
      <c r="B1362" t="s">
        <v>231</v>
      </c>
      <c r="C1362" s="32">
        <v>237.6</v>
      </c>
      <c r="D1362" s="32">
        <v>249.7</v>
      </c>
    </row>
    <row r="1363" spans="1:4" x14ac:dyDescent="0.25">
      <c r="A1363" s="32" t="s">
        <v>218</v>
      </c>
      <c r="B1363" t="s">
        <v>231</v>
      </c>
      <c r="C1363" s="32">
        <v>237.7</v>
      </c>
      <c r="D1363" s="32">
        <v>237.7</v>
      </c>
    </row>
    <row r="1364" spans="1:4" x14ac:dyDescent="0.25">
      <c r="A1364" s="32" t="s">
        <v>219</v>
      </c>
      <c r="B1364" t="s">
        <v>231</v>
      </c>
      <c r="C1364" s="32">
        <v>239.6</v>
      </c>
      <c r="D1364" s="32">
        <v>241.6</v>
      </c>
    </row>
    <row r="1365" spans="1:4" x14ac:dyDescent="0.25">
      <c r="A1365" s="32" t="s">
        <v>220</v>
      </c>
      <c r="B1365" t="s">
        <v>231</v>
      </c>
      <c r="C1365" s="32">
        <v>238.1</v>
      </c>
      <c r="D1365" s="32">
        <v>257.7</v>
      </c>
    </row>
    <row r="1366" spans="1:4" x14ac:dyDescent="0.25">
      <c r="A1366" s="32" t="s">
        <v>221</v>
      </c>
      <c r="B1366" t="s">
        <v>231</v>
      </c>
      <c r="C1366" s="32">
        <v>237.4</v>
      </c>
      <c r="D1366" s="32">
        <v>241.3</v>
      </c>
    </row>
    <row r="1367" spans="1:4" x14ac:dyDescent="0.25">
      <c r="A1367" s="32" t="s">
        <v>222</v>
      </c>
      <c r="B1367" t="s">
        <v>231</v>
      </c>
      <c r="C1367" s="32">
        <v>237.6</v>
      </c>
      <c r="D1367" s="32">
        <v>247.3</v>
      </c>
    </row>
    <row r="1368" spans="1:4" x14ac:dyDescent="0.25">
      <c r="A1368" s="32" t="s">
        <v>123</v>
      </c>
      <c r="B1368" t="s">
        <v>231</v>
      </c>
      <c r="C1368" s="32">
        <v>237.6</v>
      </c>
      <c r="D1368" s="32">
        <v>237.6</v>
      </c>
    </row>
    <row r="1369" spans="1:4" x14ac:dyDescent="0.25">
      <c r="A1369" s="32" t="s">
        <v>223</v>
      </c>
      <c r="B1369" t="s">
        <v>231</v>
      </c>
      <c r="C1369" s="32">
        <v>237.8</v>
      </c>
      <c r="D1369" s="32">
        <v>247.8</v>
      </c>
    </row>
    <row r="1370" spans="1:4" x14ac:dyDescent="0.25">
      <c r="A1370" s="32" t="s">
        <v>183</v>
      </c>
      <c r="B1370" t="s">
        <v>231</v>
      </c>
      <c r="C1370" s="32">
        <v>238</v>
      </c>
      <c r="D1370" s="32">
        <v>241.7</v>
      </c>
    </row>
    <row r="1371" spans="1:4" x14ac:dyDescent="0.25">
      <c r="A1371" s="32" t="s">
        <v>184</v>
      </c>
      <c r="B1371" t="s">
        <v>231</v>
      </c>
      <c r="C1371" s="32">
        <v>248.2</v>
      </c>
      <c r="D1371" s="32">
        <v>254</v>
      </c>
    </row>
    <row r="1372" spans="1:4" x14ac:dyDescent="0.25">
      <c r="A1372" s="32" t="s">
        <v>185</v>
      </c>
      <c r="B1372" t="s">
        <v>231</v>
      </c>
      <c r="C1372" s="32">
        <v>250.2</v>
      </c>
      <c r="D1372" s="32">
        <v>261.60000000000002</v>
      </c>
    </row>
    <row r="1373" spans="1:4" x14ac:dyDescent="0.25">
      <c r="A1373" s="32" t="s">
        <v>186</v>
      </c>
      <c r="B1373" t="s">
        <v>231</v>
      </c>
      <c r="C1373" s="32">
        <v>250.1</v>
      </c>
      <c r="D1373" s="32">
        <v>252.1</v>
      </c>
    </row>
    <row r="1374" spans="1:4" x14ac:dyDescent="0.25">
      <c r="A1374" s="32" t="s">
        <v>205</v>
      </c>
      <c r="B1374" t="s">
        <v>231</v>
      </c>
      <c r="C1374" s="32">
        <v>241.8</v>
      </c>
      <c r="D1374" s="32">
        <v>253.5</v>
      </c>
    </row>
    <row r="1375" spans="1:4" x14ac:dyDescent="0.25">
      <c r="A1375" s="32" t="s">
        <v>187</v>
      </c>
      <c r="B1375" t="s">
        <v>231</v>
      </c>
      <c r="C1375" s="32">
        <v>238.3</v>
      </c>
      <c r="D1375" s="32">
        <v>254</v>
      </c>
    </row>
    <row r="1376" spans="1:4" x14ac:dyDescent="0.25">
      <c r="A1376" s="32" t="s">
        <v>149</v>
      </c>
      <c r="B1376" t="s">
        <v>231</v>
      </c>
      <c r="C1376" s="32">
        <v>237.5</v>
      </c>
      <c r="D1376" s="32">
        <v>244</v>
      </c>
    </row>
    <row r="1377" spans="1:4" x14ac:dyDescent="0.25">
      <c r="A1377" s="32" t="s">
        <v>150</v>
      </c>
      <c r="B1377" t="s">
        <v>231</v>
      </c>
      <c r="C1377" s="32">
        <v>252.5</v>
      </c>
      <c r="D1377" s="32">
        <v>254.5</v>
      </c>
    </row>
    <row r="1378" spans="1:4" x14ac:dyDescent="0.25">
      <c r="A1378" s="32" t="s">
        <v>151</v>
      </c>
      <c r="B1378" t="s">
        <v>231</v>
      </c>
      <c r="C1378" s="32">
        <v>237.4</v>
      </c>
      <c r="D1378" s="32">
        <v>252.3</v>
      </c>
    </row>
    <row r="1379" spans="1:4" x14ac:dyDescent="0.25">
      <c r="A1379" s="32" t="s">
        <v>152</v>
      </c>
      <c r="B1379" t="s">
        <v>231</v>
      </c>
      <c r="C1379" s="32">
        <v>237.7</v>
      </c>
      <c r="D1379" s="32">
        <v>237.7</v>
      </c>
    </row>
    <row r="1380" spans="1:4" x14ac:dyDescent="0.25">
      <c r="A1380" s="32" t="s">
        <v>153</v>
      </c>
      <c r="B1380" t="s">
        <v>231</v>
      </c>
      <c r="C1380" s="32">
        <v>237.5</v>
      </c>
      <c r="D1380" s="32">
        <v>241.5</v>
      </c>
    </row>
    <row r="1381" spans="1:4" x14ac:dyDescent="0.25">
      <c r="A1381" s="32" t="s">
        <v>154</v>
      </c>
      <c r="B1381" t="s">
        <v>231</v>
      </c>
      <c r="C1381" s="32">
        <v>248.2</v>
      </c>
      <c r="D1381" s="32">
        <v>250.3</v>
      </c>
    </row>
    <row r="1382" spans="1:4" x14ac:dyDescent="0.25">
      <c r="A1382" s="32" t="s">
        <v>155</v>
      </c>
      <c r="B1382" t="s">
        <v>231</v>
      </c>
      <c r="C1382" s="32">
        <v>241.9</v>
      </c>
      <c r="D1382" s="32">
        <v>252.6</v>
      </c>
    </row>
    <row r="1383" spans="1:4" x14ac:dyDescent="0.25">
      <c r="A1383" s="32" t="s">
        <v>156</v>
      </c>
      <c r="B1383" t="s">
        <v>231</v>
      </c>
      <c r="C1383" s="32">
        <v>250.5</v>
      </c>
      <c r="D1383" s="32">
        <v>264.7</v>
      </c>
    </row>
    <row r="1384" spans="1:4" x14ac:dyDescent="0.25">
      <c r="A1384" s="32" t="s">
        <v>157</v>
      </c>
      <c r="B1384" t="s">
        <v>231</v>
      </c>
      <c r="C1384" s="32">
        <v>250.5</v>
      </c>
      <c r="D1384" s="32">
        <v>252.7</v>
      </c>
    </row>
    <row r="1385" spans="1:4" x14ac:dyDescent="0.25">
      <c r="A1385" s="32" t="s">
        <v>158</v>
      </c>
      <c r="B1385" t="s">
        <v>231</v>
      </c>
      <c r="C1385" s="32">
        <v>250.6</v>
      </c>
      <c r="D1385" s="32">
        <v>252.6</v>
      </c>
    </row>
    <row r="1386" spans="1:4" x14ac:dyDescent="0.25">
      <c r="A1386" s="32" t="s">
        <v>159</v>
      </c>
      <c r="B1386" t="s">
        <v>231</v>
      </c>
      <c r="C1386" s="32">
        <v>247.7</v>
      </c>
      <c r="D1386" s="32">
        <v>249.7</v>
      </c>
    </row>
    <row r="1387" spans="1:4" x14ac:dyDescent="0.25">
      <c r="A1387" s="32" t="s">
        <v>160</v>
      </c>
      <c r="B1387" t="s">
        <v>231</v>
      </c>
      <c r="C1387" s="32">
        <v>237.5</v>
      </c>
      <c r="D1387" s="32">
        <v>241.7</v>
      </c>
    </row>
    <row r="1388" spans="1:4" x14ac:dyDescent="0.25">
      <c r="A1388" s="32" t="s">
        <v>161</v>
      </c>
      <c r="B1388" t="s">
        <v>231</v>
      </c>
      <c r="C1388" s="32">
        <v>239.7</v>
      </c>
      <c r="D1388" s="32">
        <v>250.3</v>
      </c>
    </row>
    <row r="1389" spans="1:4" x14ac:dyDescent="0.25">
      <c r="A1389" s="32" t="s">
        <v>162</v>
      </c>
      <c r="B1389" t="s">
        <v>231</v>
      </c>
      <c r="C1389" s="32">
        <v>237.4</v>
      </c>
      <c r="D1389" s="32">
        <v>250.2</v>
      </c>
    </row>
    <row r="1390" spans="1:4" x14ac:dyDescent="0.25">
      <c r="A1390" s="32" t="s">
        <v>163</v>
      </c>
      <c r="B1390" t="s">
        <v>231</v>
      </c>
      <c r="C1390" s="32">
        <v>250.3</v>
      </c>
      <c r="D1390" s="32">
        <v>252.3</v>
      </c>
    </row>
    <row r="1391" spans="1:4" x14ac:dyDescent="0.25">
      <c r="A1391" s="32" t="s">
        <v>188</v>
      </c>
      <c r="B1391" t="s">
        <v>231</v>
      </c>
      <c r="C1391" s="32">
        <v>238.1</v>
      </c>
      <c r="D1391" s="32">
        <v>251.7</v>
      </c>
    </row>
    <row r="1392" spans="1:4" x14ac:dyDescent="0.25">
      <c r="A1392" s="32" t="s">
        <v>164</v>
      </c>
      <c r="B1392" t="s">
        <v>231</v>
      </c>
      <c r="C1392" s="32">
        <v>239.7</v>
      </c>
      <c r="D1392" s="32">
        <v>241.8</v>
      </c>
    </row>
    <row r="1393" spans="1:4" x14ac:dyDescent="0.25">
      <c r="A1393" s="32" t="s">
        <v>165</v>
      </c>
      <c r="B1393" t="s">
        <v>231</v>
      </c>
      <c r="C1393" s="32">
        <v>237.6</v>
      </c>
      <c r="D1393" s="32">
        <v>248</v>
      </c>
    </row>
    <row r="1394" spans="1:4" x14ac:dyDescent="0.25">
      <c r="A1394" s="32" t="s">
        <v>189</v>
      </c>
      <c r="B1394" t="s">
        <v>231</v>
      </c>
      <c r="C1394" s="32">
        <v>245.6</v>
      </c>
      <c r="D1394" s="32">
        <v>247.7</v>
      </c>
    </row>
    <row r="1395" spans="1:4" x14ac:dyDescent="0.25">
      <c r="A1395" s="32" t="s">
        <v>190</v>
      </c>
      <c r="B1395" t="s">
        <v>231</v>
      </c>
      <c r="C1395" s="32">
        <v>237.9</v>
      </c>
      <c r="D1395" s="32">
        <v>243.8</v>
      </c>
    </row>
    <row r="1396" spans="1:4" x14ac:dyDescent="0.25">
      <c r="A1396" s="32" t="s">
        <v>166</v>
      </c>
      <c r="B1396" t="s">
        <v>231</v>
      </c>
      <c r="C1396" s="32">
        <v>248.3</v>
      </c>
      <c r="D1396" s="32">
        <v>248.3</v>
      </c>
    </row>
    <row r="1397" spans="1:4" x14ac:dyDescent="0.25">
      <c r="A1397" s="32" t="s">
        <v>204</v>
      </c>
      <c r="B1397" t="s">
        <v>231</v>
      </c>
      <c r="C1397" s="32">
        <v>244.2</v>
      </c>
      <c r="D1397" s="32">
        <v>248.2</v>
      </c>
    </row>
    <row r="1398" spans="1:4" x14ac:dyDescent="0.25">
      <c r="A1398" s="32" t="s">
        <v>167</v>
      </c>
      <c r="B1398" t="s">
        <v>231</v>
      </c>
      <c r="C1398" s="32">
        <v>237.7</v>
      </c>
      <c r="D1398" s="32">
        <v>248.1</v>
      </c>
    </row>
    <row r="1399" spans="1:4" x14ac:dyDescent="0.25">
      <c r="A1399" s="32" t="s">
        <v>168</v>
      </c>
      <c r="B1399" t="s">
        <v>231</v>
      </c>
      <c r="C1399" s="32">
        <v>237.7</v>
      </c>
      <c r="D1399" s="32">
        <v>246</v>
      </c>
    </row>
    <row r="1400" spans="1:4" x14ac:dyDescent="0.25">
      <c r="A1400" s="32" t="s">
        <v>169</v>
      </c>
      <c r="B1400" t="s">
        <v>231</v>
      </c>
      <c r="C1400" s="32">
        <v>237.7</v>
      </c>
      <c r="D1400" s="32">
        <v>248.1</v>
      </c>
    </row>
    <row r="1401" spans="1:4" x14ac:dyDescent="0.25">
      <c r="A1401" s="32" t="s">
        <v>191</v>
      </c>
      <c r="B1401" t="s">
        <v>231</v>
      </c>
      <c r="C1401" s="32">
        <v>238</v>
      </c>
      <c r="D1401" s="32">
        <v>241.8</v>
      </c>
    </row>
    <row r="1402" spans="1:4" x14ac:dyDescent="0.25">
      <c r="A1402" s="32" t="s">
        <v>192</v>
      </c>
      <c r="B1402" t="s">
        <v>231</v>
      </c>
      <c r="C1402" s="32">
        <v>241.8</v>
      </c>
      <c r="D1402" s="32">
        <v>249.6</v>
      </c>
    </row>
    <row r="1403" spans="1:4" x14ac:dyDescent="0.25">
      <c r="A1403" s="32" t="s">
        <v>170</v>
      </c>
      <c r="B1403" t="s">
        <v>231</v>
      </c>
      <c r="C1403" s="32">
        <v>241.9</v>
      </c>
      <c r="D1403" s="32">
        <v>250.5</v>
      </c>
    </row>
    <row r="1404" spans="1:4" x14ac:dyDescent="0.25">
      <c r="A1404" s="32" t="s">
        <v>171</v>
      </c>
      <c r="B1404" t="s">
        <v>231</v>
      </c>
      <c r="C1404" s="32">
        <v>252.3</v>
      </c>
      <c r="D1404" s="32">
        <v>252.3</v>
      </c>
    </row>
    <row r="1405" spans="1:4" x14ac:dyDescent="0.25">
      <c r="A1405" s="32" t="s">
        <v>193</v>
      </c>
      <c r="B1405" t="s">
        <v>231</v>
      </c>
      <c r="C1405" s="32">
        <v>238.1</v>
      </c>
      <c r="D1405" s="32">
        <v>247.8</v>
      </c>
    </row>
    <row r="1406" spans="1:4" x14ac:dyDescent="0.25">
      <c r="A1406" s="32" t="s">
        <v>194</v>
      </c>
      <c r="B1406" t="s">
        <v>231</v>
      </c>
      <c r="C1406" s="32">
        <v>240.1</v>
      </c>
      <c r="D1406" s="32">
        <v>247.8</v>
      </c>
    </row>
    <row r="1407" spans="1:4" x14ac:dyDescent="0.25">
      <c r="A1407" s="32" t="s">
        <v>195</v>
      </c>
      <c r="B1407" t="s">
        <v>231</v>
      </c>
      <c r="C1407" s="32">
        <v>240</v>
      </c>
      <c r="D1407" s="32">
        <v>241.8</v>
      </c>
    </row>
    <row r="1408" spans="1:4" x14ac:dyDescent="0.25">
      <c r="A1408" s="32" t="s">
        <v>172</v>
      </c>
      <c r="B1408" t="s">
        <v>231</v>
      </c>
      <c r="C1408" s="32">
        <v>237.5</v>
      </c>
      <c r="D1408" s="32">
        <v>252.6</v>
      </c>
    </row>
    <row r="1409" spans="1:4" x14ac:dyDescent="0.25">
      <c r="A1409" s="32" t="s">
        <v>173</v>
      </c>
      <c r="B1409" t="s">
        <v>231</v>
      </c>
      <c r="C1409" s="32">
        <v>237.7</v>
      </c>
      <c r="D1409" s="32">
        <v>248.1</v>
      </c>
    </row>
    <row r="1410" spans="1:4" x14ac:dyDescent="0.25">
      <c r="A1410" s="32" t="s">
        <v>174</v>
      </c>
      <c r="B1410" t="s">
        <v>231</v>
      </c>
      <c r="C1410" s="32">
        <v>248.2</v>
      </c>
      <c r="D1410" s="32">
        <v>248.2</v>
      </c>
    </row>
    <row r="1411" spans="1:4" x14ac:dyDescent="0.25">
      <c r="A1411" s="32" t="s">
        <v>175</v>
      </c>
      <c r="B1411" t="s">
        <v>231</v>
      </c>
      <c r="C1411" s="32">
        <v>237.7</v>
      </c>
      <c r="D1411" s="32">
        <v>252.5</v>
      </c>
    </row>
    <row r="1412" spans="1:4" x14ac:dyDescent="0.25">
      <c r="A1412" s="32" t="s">
        <v>176</v>
      </c>
      <c r="B1412" t="s">
        <v>231</v>
      </c>
      <c r="C1412" s="32">
        <v>250.7</v>
      </c>
      <c r="D1412" s="32">
        <v>252.8</v>
      </c>
    </row>
    <row r="1413" spans="1:4" x14ac:dyDescent="0.25">
      <c r="A1413" s="32" t="s">
        <v>177</v>
      </c>
      <c r="B1413" t="s">
        <v>231</v>
      </c>
      <c r="C1413" s="32">
        <v>238.3</v>
      </c>
      <c r="D1413" s="32">
        <v>242.2</v>
      </c>
    </row>
    <row r="1414" spans="1:4" x14ac:dyDescent="0.25">
      <c r="A1414" s="32" t="s">
        <v>178</v>
      </c>
      <c r="B1414" t="s">
        <v>231</v>
      </c>
      <c r="C1414" s="32">
        <v>241.8</v>
      </c>
      <c r="D1414" s="32">
        <v>241.8</v>
      </c>
    </row>
    <row r="1415" spans="1:4" x14ac:dyDescent="0.25">
      <c r="A1415" s="32" t="s">
        <v>196</v>
      </c>
      <c r="B1415" t="s">
        <v>231</v>
      </c>
      <c r="C1415" s="32">
        <v>237.9</v>
      </c>
      <c r="D1415" s="32">
        <v>237.9</v>
      </c>
    </row>
    <row r="1416" spans="1:4" x14ac:dyDescent="0.25">
      <c r="A1416" s="32" t="s">
        <v>197</v>
      </c>
      <c r="B1416" t="s">
        <v>231</v>
      </c>
      <c r="C1416" s="32">
        <v>249.7</v>
      </c>
      <c r="D1416" s="32">
        <v>252</v>
      </c>
    </row>
    <row r="1417" spans="1:4" x14ac:dyDescent="0.25">
      <c r="A1417" s="32" t="s">
        <v>198</v>
      </c>
      <c r="B1417" t="s">
        <v>231</v>
      </c>
      <c r="C1417" s="32">
        <v>241.8</v>
      </c>
      <c r="D1417" s="32">
        <v>251.8</v>
      </c>
    </row>
    <row r="1418" spans="1:4" x14ac:dyDescent="0.25">
      <c r="A1418" s="32" t="s">
        <v>179</v>
      </c>
      <c r="B1418" t="s">
        <v>231</v>
      </c>
      <c r="C1418" s="32">
        <v>237.5</v>
      </c>
      <c r="D1418" s="32">
        <v>264.60000000000002</v>
      </c>
    </row>
    <row r="1419" spans="1:4" x14ac:dyDescent="0.25">
      <c r="A1419" s="32" t="s">
        <v>180</v>
      </c>
      <c r="B1419" t="s">
        <v>231</v>
      </c>
      <c r="C1419" s="32">
        <v>241.9</v>
      </c>
      <c r="D1419" s="32">
        <v>262.7</v>
      </c>
    </row>
    <row r="1420" spans="1:4" x14ac:dyDescent="0.25">
      <c r="A1420" s="32" t="s">
        <v>181</v>
      </c>
      <c r="B1420" t="s">
        <v>231</v>
      </c>
      <c r="C1420" s="32">
        <v>237.5</v>
      </c>
      <c r="D1420" s="32">
        <v>250.3</v>
      </c>
    </row>
    <row r="1421" spans="1:4" x14ac:dyDescent="0.25">
      <c r="A1421" s="32" t="s">
        <v>199</v>
      </c>
      <c r="B1421" t="s">
        <v>231</v>
      </c>
      <c r="C1421" s="32">
        <v>238.1</v>
      </c>
      <c r="D1421" s="32">
        <v>239.9</v>
      </c>
    </row>
    <row r="1422" spans="1:4" x14ac:dyDescent="0.25">
      <c r="A1422" s="32" t="s">
        <v>200</v>
      </c>
      <c r="B1422" t="s">
        <v>231</v>
      </c>
      <c r="C1422" s="32">
        <v>238</v>
      </c>
      <c r="D1422" s="32">
        <v>257.39999999999998</v>
      </c>
    </row>
    <row r="1423" spans="1:4" x14ac:dyDescent="0.25">
      <c r="A1423" s="32" t="s">
        <v>201</v>
      </c>
      <c r="B1423" t="s">
        <v>231</v>
      </c>
      <c r="C1423" s="32">
        <v>241.8</v>
      </c>
      <c r="D1423" s="32">
        <v>250</v>
      </c>
    </row>
    <row r="1424" spans="1:4" x14ac:dyDescent="0.25">
      <c r="A1424" s="32" t="s">
        <v>202</v>
      </c>
      <c r="B1424" t="s">
        <v>231</v>
      </c>
      <c r="C1424" s="32">
        <v>238.1</v>
      </c>
      <c r="D1424" s="32">
        <v>244</v>
      </c>
    </row>
    <row r="1425" spans="1:4" x14ac:dyDescent="0.25">
      <c r="A1425" s="32" t="s">
        <v>203</v>
      </c>
      <c r="B1425" t="s">
        <v>231</v>
      </c>
      <c r="C1425" s="32">
        <v>238</v>
      </c>
      <c r="D1425" s="32">
        <v>248</v>
      </c>
    </row>
    <row r="1426" spans="1:4" x14ac:dyDescent="0.25">
      <c r="A1426" s="32" t="s">
        <v>206</v>
      </c>
      <c r="B1426" t="s">
        <v>231</v>
      </c>
      <c r="C1426" s="32">
        <v>251.7</v>
      </c>
      <c r="D1426" s="32">
        <v>251.7</v>
      </c>
    </row>
    <row r="1427" spans="1:4" x14ac:dyDescent="0.25">
      <c r="A1427" s="32" t="s">
        <v>182</v>
      </c>
      <c r="B1427" t="s">
        <v>231</v>
      </c>
      <c r="C1427" s="32">
        <v>241.8</v>
      </c>
      <c r="D1427" s="32">
        <v>246</v>
      </c>
    </row>
    <row r="1428" spans="1:4" x14ac:dyDescent="0.25">
      <c r="A1428" s="32" t="s">
        <v>70</v>
      </c>
      <c r="B1428" t="s">
        <v>231</v>
      </c>
      <c r="C1428" s="32">
        <v>237.8</v>
      </c>
      <c r="D1428" s="32">
        <v>241.9</v>
      </c>
    </row>
    <row r="1429" spans="1:4" x14ac:dyDescent="0.25">
      <c r="A1429" s="32" t="s">
        <v>63</v>
      </c>
      <c r="B1429" t="s">
        <v>231</v>
      </c>
      <c r="C1429" s="32">
        <v>241.8</v>
      </c>
      <c r="D1429" s="32">
        <v>248.1</v>
      </c>
    </row>
    <row r="1430" spans="1:4" x14ac:dyDescent="0.25">
      <c r="A1430" s="32" t="s">
        <v>64</v>
      </c>
      <c r="B1430" t="s">
        <v>231</v>
      </c>
      <c r="C1430" s="32">
        <v>237.6</v>
      </c>
      <c r="D1430" s="32">
        <v>250.5</v>
      </c>
    </row>
    <row r="1431" spans="1:4" x14ac:dyDescent="0.25">
      <c r="A1431" s="32" t="s">
        <v>71</v>
      </c>
      <c r="B1431" t="s">
        <v>231</v>
      </c>
      <c r="C1431" s="32">
        <v>244.1</v>
      </c>
      <c r="D1431" s="32">
        <v>248.2</v>
      </c>
    </row>
    <row r="1432" spans="1:4" x14ac:dyDescent="0.25">
      <c r="A1432" s="32" t="s">
        <v>72</v>
      </c>
      <c r="B1432" t="s">
        <v>231</v>
      </c>
      <c r="C1432" s="32">
        <v>237.6</v>
      </c>
      <c r="D1432" s="32">
        <v>241.9</v>
      </c>
    </row>
    <row r="1433" spans="1:4" x14ac:dyDescent="0.25">
      <c r="A1433" s="32" t="s">
        <v>65</v>
      </c>
      <c r="B1433" t="s">
        <v>231</v>
      </c>
      <c r="C1433" s="32">
        <v>239.7</v>
      </c>
      <c r="D1433" s="32">
        <v>244.1</v>
      </c>
    </row>
    <row r="1434" spans="1:4" x14ac:dyDescent="0.25">
      <c r="A1434" s="32" t="s">
        <v>66</v>
      </c>
      <c r="B1434" t="s">
        <v>231</v>
      </c>
      <c r="C1434" s="32">
        <v>237.6</v>
      </c>
      <c r="D1434" s="32">
        <v>237.6</v>
      </c>
    </row>
    <row r="1435" spans="1:4" x14ac:dyDescent="0.25">
      <c r="A1435" s="32" t="s">
        <v>73</v>
      </c>
      <c r="B1435" t="s">
        <v>231</v>
      </c>
      <c r="C1435" s="32">
        <v>248.4</v>
      </c>
      <c r="D1435" s="32">
        <v>260.8</v>
      </c>
    </row>
    <row r="1436" spans="1:4" x14ac:dyDescent="0.25">
      <c r="A1436" s="32" t="s">
        <v>67</v>
      </c>
      <c r="B1436" t="s">
        <v>231</v>
      </c>
      <c r="C1436" s="32">
        <v>237.7</v>
      </c>
      <c r="D1436" s="32">
        <v>241.7</v>
      </c>
    </row>
    <row r="1437" spans="1:4" x14ac:dyDescent="0.25">
      <c r="A1437" s="32" t="s">
        <v>74</v>
      </c>
      <c r="B1437" t="s">
        <v>231</v>
      </c>
      <c r="C1437" s="32">
        <v>239.6</v>
      </c>
      <c r="D1437" s="32">
        <v>241.9</v>
      </c>
    </row>
    <row r="1438" spans="1:4" x14ac:dyDescent="0.25">
      <c r="A1438" s="32" t="s">
        <v>75</v>
      </c>
      <c r="B1438" t="s">
        <v>231</v>
      </c>
      <c r="C1438" s="32">
        <v>241.9</v>
      </c>
      <c r="D1438" s="32">
        <v>250.6</v>
      </c>
    </row>
    <row r="1439" spans="1:4" x14ac:dyDescent="0.25">
      <c r="A1439" s="32" t="s">
        <v>76</v>
      </c>
      <c r="B1439" t="s">
        <v>231</v>
      </c>
      <c r="C1439" s="32">
        <v>237.7</v>
      </c>
      <c r="D1439" s="32">
        <v>237.7</v>
      </c>
    </row>
    <row r="1440" spans="1:4" x14ac:dyDescent="0.25">
      <c r="A1440" s="32" t="s">
        <v>31</v>
      </c>
      <c r="B1440" t="s">
        <v>231</v>
      </c>
      <c r="C1440" s="32">
        <v>241.8</v>
      </c>
      <c r="D1440" s="32">
        <v>247.9</v>
      </c>
    </row>
    <row r="1441" spans="1:4" x14ac:dyDescent="0.25">
      <c r="A1441" s="32" t="s">
        <v>32</v>
      </c>
      <c r="B1441" t="s">
        <v>231</v>
      </c>
      <c r="C1441" s="32">
        <v>237.6</v>
      </c>
      <c r="D1441" s="32">
        <v>239.6</v>
      </c>
    </row>
    <row r="1442" spans="1:4" x14ac:dyDescent="0.25">
      <c r="A1442" s="32" t="s">
        <v>33</v>
      </c>
      <c r="B1442" t="s">
        <v>231</v>
      </c>
      <c r="C1442" s="32">
        <v>237.5</v>
      </c>
      <c r="D1442" s="32">
        <v>241.8</v>
      </c>
    </row>
    <row r="1443" spans="1:4" x14ac:dyDescent="0.25">
      <c r="A1443" s="32" t="s">
        <v>34</v>
      </c>
      <c r="B1443" t="s">
        <v>231</v>
      </c>
      <c r="C1443" s="32">
        <v>241.8</v>
      </c>
      <c r="D1443" s="32">
        <v>247.9</v>
      </c>
    </row>
    <row r="1444" spans="1:4" x14ac:dyDescent="0.25">
      <c r="A1444" s="32" t="s">
        <v>35</v>
      </c>
      <c r="B1444" t="s">
        <v>231</v>
      </c>
      <c r="C1444" s="32">
        <v>250.4</v>
      </c>
      <c r="D1444" s="32">
        <v>250.4</v>
      </c>
    </row>
    <row r="1445" spans="1:4" x14ac:dyDescent="0.25">
      <c r="A1445" s="32" t="s">
        <v>36</v>
      </c>
      <c r="B1445" t="s">
        <v>231</v>
      </c>
      <c r="C1445" s="32">
        <v>241.6</v>
      </c>
      <c r="D1445" s="32">
        <v>250.4</v>
      </c>
    </row>
    <row r="1446" spans="1:4" x14ac:dyDescent="0.25">
      <c r="A1446" s="32" t="s">
        <v>37</v>
      </c>
      <c r="B1446" t="s">
        <v>231</v>
      </c>
      <c r="C1446" s="32">
        <v>237.5</v>
      </c>
      <c r="D1446" s="32">
        <v>241.7</v>
      </c>
    </row>
    <row r="1447" spans="1:4" x14ac:dyDescent="0.25">
      <c r="A1447" s="32" t="s">
        <v>38</v>
      </c>
      <c r="B1447" t="s">
        <v>231</v>
      </c>
      <c r="C1447" s="32">
        <v>237.5</v>
      </c>
      <c r="D1447" s="32">
        <v>258.2</v>
      </c>
    </row>
    <row r="1448" spans="1:4" x14ac:dyDescent="0.25">
      <c r="A1448" s="32" t="s">
        <v>39</v>
      </c>
      <c r="B1448" t="s">
        <v>231</v>
      </c>
      <c r="C1448" s="32">
        <v>237.5</v>
      </c>
      <c r="D1448" s="32">
        <v>237.5</v>
      </c>
    </row>
    <row r="1449" spans="1:4" x14ac:dyDescent="0.25">
      <c r="A1449" s="32" t="s">
        <v>40</v>
      </c>
      <c r="B1449" t="s">
        <v>231</v>
      </c>
      <c r="C1449" s="32">
        <v>237.5</v>
      </c>
      <c r="D1449" s="32">
        <v>243.8</v>
      </c>
    </row>
    <row r="1450" spans="1:4" x14ac:dyDescent="0.25">
      <c r="A1450" s="32" t="s">
        <v>41</v>
      </c>
      <c r="B1450" t="s">
        <v>231</v>
      </c>
      <c r="C1450" s="32">
        <v>241.8</v>
      </c>
      <c r="D1450" s="32">
        <v>248.1</v>
      </c>
    </row>
    <row r="1451" spans="1:4" x14ac:dyDescent="0.25">
      <c r="A1451" s="32" t="s">
        <v>42</v>
      </c>
      <c r="B1451" t="s">
        <v>231</v>
      </c>
      <c r="C1451" s="32">
        <v>237.6</v>
      </c>
      <c r="D1451" s="32">
        <v>248</v>
      </c>
    </row>
    <row r="1452" spans="1:4" x14ac:dyDescent="0.25">
      <c r="A1452" s="32" t="s">
        <v>43</v>
      </c>
      <c r="B1452" t="s">
        <v>231</v>
      </c>
      <c r="C1452" s="32">
        <v>241.8</v>
      </c>
      <c r="D1452" s="32">
        <v>248.2</v>
      </c>
    </row>
    <row r="1453" spans="1:4" x14ac:dyDescent="0.25">
      <c r="A1453" s="32" t="s">
        <v>44</v>
      </c>
      <c r="B1453" t="s">
        <v>231</v>
      </c>
      <c r="C1453" s="32">
        <v>241.7</v>
      </c>
      <c r="D1453" s="32">
        <v>252.5</v>
      </c>
    </row>
    <row r="1454" spans="1:4" x14ac:dyDescent="0.25">
      <c r="A1454" s="32" t="s">
        <v>45</v>
      </c>
      <c r="B1454" t="s">
        <v>231</v>
      </c>
      <c r="C1454" s="32">
        <v>237.5</v>
      </c>
      <c r="D1454" s="32">
        <v>250.5</v>
      </c>
    </row>
    <row r="1455" spans="1:4" x14ac:dyDescent="0.25">
      <c r="A1455" s="32" t="s">
        <v>46</v>
      </c>
      <c r="B1455" t="s">
        <v>231</v>
      </c>
      <c r="C1455" s="32">
        <v>237.5</v>
      </c>
      <c r="D1455" s="32">
        <v>252.6</v>
      </c>
    </row>
    <row r="1456" spans="1:4" x14ac:dyDescent="0.25">
      <c r="A1456" s="32" t="s">
        <v>47</v>
      </c>
      <c r="B1456" t="s">
        <v>231</v>
      </c>
      <c r="C1456" s="32">
        <v>241.8</v>
      </c>
      <c r="D1456" s="32">
        <v>248.1</v>
      </c>
    </row>
    <row r="1457" spans="1:4" x14ac:dyDescent="0.25">
      <c r="A1457" s="32" t="s">
        <v>48</v>
      </c>
      <c r="B1457" t="s">
        <v>231</v>
      </c>
      <c r="C1457" s="32">
        <v>244</v>
      </c>
      <c r="D1457" s="32">
        <v>252.5</v>
      </c>
    </row>
    <row r="1458" spans="1:4" x14ac:dyDescent="0.25">
      <c r="A1458" s="32" t="s">
        <v>49</v>
      </c>
      <c r="B1458" t="s">
        <v>231</v>
      </c>
      <c r="C1458" s="32">
        <v>237.7</v>
      </c>
      <c r="D1458" s="32">
        <v>242</v>
      </c>
    </row>
    <row r="1459" spans="1:4" x14ac:dyDescent="0.25">
      <c r="A1459" s="32" t="s">
        <v>50</v>
      </c>
      <c r="B1459" t="s">
        <v>231</v>
      </c>
      <c r="C1459" s="32">
        <v>245.9</v>
      </c>
      <c r="D1459" s="32">
        <v>252.5</v>
      </c>
    </row>
    <row r="1460" spans="1:4" x14ac:dyDescent="0.25">
      <c r="A1460" s="32" t="s">
        <v>51</v>
      </c>
      <c r="B1460" t="s">
        <v>231</v>
      </c>
      <c r="C1460" s="32">
        <v>241.7</v>
      </c>
      <c r="D1460" s="32">
        <v>252.5</v>
      </c>
    </row>
    <row r="1461" spans="1:4" x14ac:dyDescent="0.25">
      <c r="A1461" s="32" t="s">
        <v>52</v>
      </c>
      <c r="B1461" t="s">
        <v>231</v>
      </c>
      <c r="C1461" s="32">
        <v>250.5</v>
      </c>
      <c r="D1461" s="32">
        <v>252.3</v>
      </c>
    </row>
    <row r="1462" spans="1:4" x14ac:dyDescent="0.25">
      <c r="A1462" s="32" t="s">
        <v>53</v>
      </c>
      <c r="B1462" t="s">
        <v>231</v>
      </c>
      <c r="C1462" s="32">
        <v>237.6</v>
      </c>
      <c r="D1462" s="32">
        <v>237.6</v>
      </c>
    </row>
    <row r="1463" spans="1:4" x14ac:dyDescent="0.25">
      <c r="A1463" s="32" t="s">
        <v>54</v>
      </c>
      <c r="B1463" t="s">
        <v>231</v>
      </c>
      <c r="C1463" s="32">
        <v>237.5</v>
      </c>
      <c r="D1463" s="32">
        <v>248</v>
      </c>
    </row>
    <row r="1464" spans="1:4" x14ac:dyDescent="0.25">
      <c r="A1464" s="32" t="s">
        <v>55</v>
      </c>
      <c r="B1464" t="s">
        <v>231</v>
      </c>
      <c r="C1464" s="32">
        <v>237.7</v>
      </c>
      <c r="D1464" s="32">
        <v>250.4</v>
      </c>
    </row>
    <row r="1465" spans="1:4" x14ac:dyDescent="0.25">
      <c r="A1465" s="32" t="s">
        <v>56</v>
      </c>
      <c r="B1465" t="s">
        <v>231</v>
      </c>
      <c r="C1465" s="32">
        <v>250.4</v>
      </c>
      <c r="D1465" s="32">
        <v>250.4</v>
      </c>
    </row>
    <row r="1466" spans="1:4" x14ac:dyDescent="0.25">
      <c r="A1466" s="32" t="s">
        <v>57</v>
      </c>
      <c r="B1466" t="s">
        <v>231</v>
      </c>
      <c r="C1466" s="32">
        <v>241.7</v>
      </c>
      <c r="D1466" s="32">
        <v>250.3</v>
      </c>
    </row>
    <row r="1467" spans="1:4" x14ac:dyDescent="0.25">
      <c r="A1467" s="32" t="s">
        <v>58</v>
      </c>
      <c r="B1467" t="s">
        <v>231</v>
      </c>
      <c r="C1467" s="32">
        <v>241.8</v>
      </c>
      <c r="D1467" s="32">
        <v>252.4</v>
      </c>
    </row>
    <row r="1468" spans="1:4" x14ac:dyDescent="0.25">
      <c r="A1468" s="32" t="s">
        <v>59</v>
      </c>
      <c r="B1468" t="s">
        <v>231</v>
      </c>
      <c r="C1468" s="32">
        <v>237.7</v>
      </c>
      <c r="D1468" s="32">
        <v>248.1</v>
      </c>
    </row>
    <row r="1469" spans="1:4" x14ac:dyDescent="0.25">
      <c r="A1469" s="32" t="s">
        <v>60</v>
      </c>
      <c r="B1469" t="s">
        <v>231</v>
      </c>
      <c r="C1469" s="32">
        <v>237.6</v>
      </c>
      <c r="D1469" s="32">
        <v>248.1</v>
      </c>
    </row>
    <row r="1470" spans="1:4" x14ac:dyDescent="0.25">
      <c r="A1470" s="32" t="s">
        <v>77</v>
      </c>
      <c r="B1470" t="s">
        <v>231</v>
      </c>
      <c r="C1470" s="32">
        <v>248.2</v>
      </c>
      <c r="D1470" s="32">
        <v>256.7</v>
      </c>
    </row>
    <row r="1471" spans="1:4" x14ac:dyDescent="0.25">
      <c r="A1471" s="32" t="s">
        <v>92</v>
      </c>
      <c r="B1471" t="s">
        <v>231</v>
      </c>
      <c r="C1471" s="32">
        <v>239.5</v>
      </c>
      <c r="D1471" s="32">
        <v>252.4</v>
      </c>
    </row>
    <row r="1472" spans="1:4" x14ac:dyDescent="0.25">
      <c r="A1472" s="32" t="s">
        <v>78</v>
      </c>
      <c r="B1472" t="s">
        <v>231</v>
      </c>
      <c r="C1472" s="32">
        <v>237.8</v>
      </c>
      <c r="D1472" s="32">
        <v>250.6</v>
      </c>
    </row>
    <row r="1473" spans="1:4" x14ac:dyDescent="0.25">
      <c r="A1473" s="32" t="s">
        <v>79</v>
      </c>
      <c r="B1473" t="s">
        <v>231</v>
      </c>
      <c r="C1473" s="32">
        <v>250.6</v>
      </c>
      <c r="D1473" s="32">
        <v>252.5</v>
      </c>
    </row>
    <row r="1474" spans="1:4" x14ac:dyDescent="0.25">
      <c r="A1474" s="32" t="s">
        <v>80</v>
      </c>
      <c r="B1474" t="s">
        <v>231</v>
      </c>
      <c r="C1474" s="32">
        <v>237.8</v>
      </c>
      <c r="D1474" s="32">
        <v>244.2</v>
      </c>
    </row>
    <row r="1475" spans="1:4" x14ac:dyDescent="0.25">
      <c r="A1475" s="32" t="s">
        <v>93</v>
      </c>
      <c r="B1475" t="s">
        <v>231</v>
      </c>
      <c r="C1475" s="32">
        <v>237.6</v>
      </c>
      <c r="D1475" s="32">
        <v>256.60000000000002</v>
      </c>
    </row>
    <row r="1476" spans="1:4" x14ac:dyDescent="0.25">
      <c r="A1476" s="32" t="s">
        <v>94</v>
      </c>
      <c r="B1476" t="s">
        <v>231</v>
      </c>
      <c r="C1476" s="32">
        <v>245.9</v>
      </c>
      <c r="D1476" s="32">
        <v>252.5</v>
      </c>
    </row>
    <row r="1477" spans="1:4" x14ac:dyDescent="0.25">
      <c r="A1477" s="32" t="s">
        <v>95</v>
      </c>
      <c r="B1477" t="s">
        <v>231</v>
      </c>
      <c r="C1477" s="32">
        <v>237.6</v>
      </c>
      <c r="D1477" s="32">
        <v>237.6</v>
      </c>
    </row>
    <row r="1478" spans="1:4" x14ac:dyDescent="0.25">
      <c r="A1478" s="32" t="s">
        <v>96</v>
      </c>
      <c r="B1478" t="s">
        <v>231</v>
      </c>
      <c r="C1478" s="32">
        <v>245.9</v>
      </c>
      <c r="D1478" s="32">
        <v>248.1</v>
      </c>
    </row>
    <row r="1479" spans="1:4" x14ac:dyDescent="0.25">
      <c r="A1479" s="32" t="s">
        <v>97</v>
      </c>
      <c r="B1479" t="s">
        <v>231</v>
      </c>
      <c r="C1479" s="32">
        <v>241.9</v>
      </c>
      <c r="D1479" s="32">
        <v>241.9</v>
      </c>
    </row>
    <row r="1480" spans="1:4" x14ac:dyDescent="0.25">
      <c r="A1480" s="32" t="s">
        <v>98</v>
      </c>
      <c r="B1480" t="s">
        <v>231</v>
      </c>
      <c r="C1480" s="32">
        <v>241.8</v>
      </c>
      <c r="D1480" s="32">
        <v>241.8</v>
      </c>
    </row>
    <row r="1481" spans="1:4" x14ac:dyDescent="0.25">
      <c r="A1481" s="32" t="s">
        <v>99</v>
      </c>
      <c r="B1481" t="s">
        <v>231</v>
      </c>
      <c r="C1481" s="32">
        <v>244</v>
      </c>
      <c r="D1481" s="32">
        <v>252.5</v>
      </c>
    </row>
    <row r="1482" spans="1:4" x14ac:dyDescent="0.25">
      <c r="A1482" s="32" t="s">
        <v>100</v>
      </c>
      <c r="B1482" t="s">
        <v>231</v>
      </c>
      <c r="C1482" s="32">
        <v>241.9</v>
      </c>
      <c r="D1482" s="32">
        <v>244</v>
      </c>
    </row>
    <row r="1483" spans="1:4" x14ac:dyDescent="0.25">
      <c r="A1483" s="32" t="s">
        <v>101</v>
      </c>
      <c r="B1483" t="s">
        <v>231</v>
      </c>
      <c r="C1483" s="32">
        <v>241.8</v>
      </c>
      <c r="D1483" s="32">
        <v>258.60000000000002</v>
      </c>
    </row>
    <row r="1484" spans="1:4" x14ac:dyDescent="0.25">
      <c r="A1484" s="32" t="s">
        <v>102</v>
      </c>
      <c r="B1484" t="s">
        <v>231</v>
      </c>
      <c r="C1484" s="32">
        <v>241.8</v>
      </c>
      <c r="D1484" s="32">
        <v>241.8</v>
      </c>
    </row>
    <row r="1485" spans="1:4" x14ac:dyDescent="0.25">
      <c r="A1485" s="32" t="s">
        <v>81</v>
      </c>
      <c r="B1485" t="s">
        <v>231</v>
      </c>
      <c r="C1485" s="32">
        <v>242.1</v>
      </c>
      <c r="D1485" s="32">
        <v>252.6</v>
      </c>
    </row>
    <row r="1486" spans="1:4" x14ac:dyDescent="0.25">
      <c r="A1486" s="32" t="s">
        <v>82</v>
      </c>
      <c r="B1486" t="s">
        <v>231</v>
      </c>
      <c r="C1486" s="32">
        <v>250.5</v>
      </c>
      <c r="D1486" s="32">
        <v>250.5</v>
      </c>
    </row>
    <row r="1487" spans="1:4" x14ac:dyDescent="0.25">
      <c r="A1487" s="32" t="s">
        <v>83</v>
      </c>
      <c r="B1487" t="s">
        <v>231</v>
      </c>
      <c r="C1487" s="32">
        <v>250.4</v>
      </c>
      <c r="D1487" s="32">
        <v>250.4</v>
      </c>
    </row>
    <row r="1488" spans="1:4" x14ac:dyDescent="0.25">
      <c r="A1488" s="32" t="s">
        <v>84</v>
      </c>
      <c r="B1488" t="s">
        <v>231</v>
      </c>
      <c r="C1488" s="32">
        <v>242</v>
      </c>
      <c r="D1488" s="32">
        <v>250.4</v>
      </c>
    </row>
    <row r="1489" spans="1:4" x14ac:dyDescent="0.25">
      <c r="A1489" s="32" t="s">
        <v>85</v>
      </c>
      <c r="B1489" t="s">
        <v>231</v>
      </c>
      <c r="C1489" s="32">
        <v>248.3</v>
      </c>
      <c r="D1489" s="32">
        <v>252.8</v>
      </c>
    </row>
    <row r="1490" spans="1:4" x14ac:dyDescent="0.25">
      <c r="A1490" s="32" t="s">
        <v>86</v>
      </c>
      <c r="B1490" t="s">
        <v>231</v>
      </c>
      <c r="C1490" s="32">
        <v>242</v>
      </c>
      <c r="D1490" s="32">
        <v>256.8</v>
      </c>
    </row>
    <row r="1491" spans="1:4" x14ac:dyDescent="0.25">
      <c r="A1491" s="32" t="s">
        <v>87</v>
      </c>
      <c r="B1491" t="s">
        <v>231</v>
      </c>
      <c r="C1491" s="32">
        <v>237.7</v>
      </c>
      <c r="D1491" s="32">
        <v>237.7</v>
      </c>
    </row>
    <row r="1492" spans="1:4" x14ac:dyDescent="0.25">
      <c r="A1492" s="32" t="s">
        <v>88</v>
      </c>
      <c r="B1492" t="s">
        <v>231</v>
      </c>
      <c r="C1492" s="32">
        <v>237.9</v>
      </c>
      <c r="D1492" s="32">
        <v>250.8</v>
      </c>
    </row>
    <row r="1493" spans="1:4" x14ac:dyDescent="0.25">
      <c r="A1493" s="32" t="s">
        <v>89</v>
      </c>
      <c r="B1493" t="s">
        <v>231</v>
      </c>
      <c r="C1493" s="32">
        <v>237.6</v>
      </c>
      <c r="D1493" s="32">
        <v>239.8</v>
      </c>
    </row>
    <row r="1494" spans="1:4" x14ac:dyDescent="0.25">
      <c r="A1494" s="32" t="s">
        <v>61</v>
      </c>
      <c r="B1494" t="s">
        <v>231</v>
      </c>
      <c r="C1494" s="32">
        <v>237.6</v>
      </c>
      <c r="D1494" s="32">
        <v>256.60000000000002</v>
      </c>
    </row>
    <row r="1495" spans="1:4" x14ac:dyDescent="0.25">
      <c r="A1495" s="32" t="s">
        <v>62</v>
      </c>
      <c r="B1495" t="s">
        <v>231</v>
      </c>
      <c r="C1495" s="32">
        <v>241.8</v>
      </c>
      <c r="D1495" s="32">
        <v>252.4</v>
      </c>
    </row>
    <row r="1496" spans="1:4" x14ac:dyDescent="0.25">
      <c r="A1496" s="32" t="s">
        <v>90</v>
      </c>
      <c r="B1496" t="s">
        <v>231</v>
      </c>
      <c r="C1496" s="32">
        <v>245.6</v>
      </c>
      <c r="D1496" s="32">
        <v>250.8</v>
      </c>
    </row>
    <row r="1497" spans="1:4" x14ac:dyDescent="0.25">
      <c r="A1497" s="32" t="s">
        <v>91</v>
      </c>
      <c r="B1497" t="s">
        <v>231</v>
      </c>
      <c r="C1497" s="32">
        <v>237.8</v>
      </c>
      <c r="D1497" s="32">
        <v>242</v>
      </c>
    </row>
    <row r="1498" spans="1:4" x14ac:dyDescent="0.25">
      <c r="A1498" s="32" t="s">
        <v>133</v>
      </c>
      <c r="B1498" t="s">
        <v>232</v>
      </c>
      <c r="C1498" s="32">
        <v>270.2</v>
      </c>
      <c r="D1498" s="32">
        <v>270.2</v>
      </c>
    </row>
    <row r="1499" spans="1:4" x14ac:dyDescent="0.25">
      <c r="A1499" s="32" t="s">
        <v>141</v>
      </c>
      <c r="B1499" t="s">
        <v>232</v>
      </c>
      <c r="C1499" s="32">
        <v>269.89999999999998</v>
      </c>
      <c r="D1499" s="32">
        <v>269.89999999999998</v>
      </c>
    </row>
    <row r="1500" spans="1:4" x14ac:dyDescent="0.25">
      <c r="A1500" s="32" t="s">
        <v>142</v>
      </c>
      <c r="B1500" t="s">
        <v>232</v>
      </c>
      <c r="C1500" s="32">
        <v>270.2</v>
      </c>
      <c r="D1500" s="32">
        <v>270.2</v>
      </c>
    </row>
    <row r="1501" spans="1:4" x14ac:dyDescent="0.25">
      <c r="A1501" s="32" t="s">
        <v>105</v>
      </c>
      <c r="B1501" t="s">
        <v>232</v>
      </c>
      <c r="C1501" s="32">
        <v>270.10000000000002</v>
      </c>
      <c r="D1501" s="32">
        <v>270.10000000000002</v>
      </c>
    </row>
    <row r="1502" spans="1:4" x14ac:dyDescent="0.25">
      <c r="A1502" s="32" t="s">
        <v>117</v>
      </c>
      <c r="B1502" t="s">
        <v>232</v>
      </c>
      <c r="C1502" s="32">
        <v>270.3</v>
      </c>
      <c r="D1502" s="32">
        <v>270.3</v>
      </c>
    </row>
    <row r="1503" spans="1:4" x14ac:dyDescent="0.25">
      <c r="A1503" s="32" t="s">
        <v>113</v>
      </c>
      <c r="B1503" t="s">
        <v>232</v>
      </c>
      <c r="C1503" s="32">
        <v>270</v>
      </c>
      <c r="D1503" s="32">
        <v>270</v>
      </c>
    </row>
    <row r="1504" spans="1:4" x14ac:dyDescent="0.25">
      <c r="A1504" s="32" t="s">
        <v>129</v>
      </c>
      <c r="B1504" t="s">
        <v>232</v>
      </c>
      <c r="C1504" s="32">
        <v>270.2</v>
      </c>
      <c r="D1504" s="32">
        <v>274.3</v>
      </c>
    </row>
    <row r="1505" spans="1:4" x14ac:dyDescent="0.25">
      <c r="A1505" s="32" t="s">
        <v>106</v>
      </c>
      <c r="B1505" t="s">
        <v>232</v>
      </c>
      <c r="C1505" s="32">
        <v>270</v>
      </c>
      <c r="D1505" s="32">
        <v>270</v>
      </c>
    </row>
    <row r="1506" spans="1:4" x14ac:dyDescent="0.25">
      <c r="A1506" s="32" t="s">
        <v>143</v>
      </c>
      <c r="B1506" t="s">
        <v>232</v>
      </c>
      <c r="C1506" s="32">
        <v>264.10000000000002</v>
      </c>
      <c r="D1506" s="32">
        <v>270.3</v>
      </c>
    </row>
    <row r="1507" spans="1:4" x14ac:dyDescent="0.25">
      <c r="A1507" s="32" t="s">
        <v>107</v>
      </c>
      <c r="B1507" t="s">
        <v>232</v>
      </c>
      <c r="C1507" s="32">
        <v>270</v>
      </c>
      <c r="D1507" s="32">
        <v>270</v>
      </c>
    </row>
    <row r="1508" spans="1:4" x14ac:dyDescent="0.25">
      <c r="A1508" s="32" t="s">
        <v>118</v>
      </c>
      <c r="B1508" t="s">
        <v>232</v>
      </c>
      <c r="C1508" s="32">
        <v>270.10000000000002</v>
      </c>
      <c r="D1508" s="32">
        <v>270.10000000000002</v>
      </c>
    </row>
    <row r="1509" spans="1:4" x14ac:dyDescent="0.25">
      <c r="A1509" s="32" t="s">
        <v>130</v>
      </c>
      <c r="B1509" t="s">
        <v>232</v>
      </c>
      <c r="C1509" s="32">
        <v>270.3</v>
      </c>
      <c r="D1509" s="32">
        <v>270.3</v>
      </c>
    </row>
    <row r="1510" spans="1:4" x14ac:dyDescent="0.25">
      <c r="A1510" s="32" t="s">
        <v>144</v>
      </c>
      <c r="B1510" t="s">
        <v>232</v>
      </c>
      <c r="C1510" s="32">
        <v>270</v>
      </c>
      <c r="D1510" s="32">
        <v>270</v>
      </c>
    </row>
    <row r="1511" spans="1:4" x14ac:dyDescent="0.25">
      <c r="A1511" s="32" t="s">
        <v>119</v>
      </c>
      <c r="B1511" t="s">
        <v>232</v>
      </c>
      <c r="C1511" s="32">
        <v>270.2</v>
      </c>
      <c r="D1511" s="32">
        <v>270.2</v>
      </c>
    </row>
    <row r="1512" spans="1:4" x14ac:dyDescent="0.25">
      <c r="A1512" s="32" t="s">
        <v>120</v>
      </c>
      <c r="B1512" t="s">
        <v>232</v>
      </c>
      <c r="C1512" s="32">
        <v>270.10000000000002</v>
      </c>
      <c r="D1512" s="32">
        <v>270.10000000000002</v>
      </c>
    </row>
    <row r="1513" spans="1:4" x14ac:dyDescent="0.25">
      <c r="A1513" s="32" t="s">
        <v>108</v>
      </c>
      <c r="B1513" t="s">
        <v>232</v>
      </c>
      <c r="C1513" s="32">
        <v>270.2</v>
      </c>
      <c r="D1513" s="32">
        <v>270.2</v>
      </c>
    </row>
    <row r="1514" spans="1:4" x14ac:dyDescent="0.25">
      <c r="A1514" s="32" t="s">
        <v>145</v>
      </c>
      <c r="B1514" t="s">
        <v>232</v>
      </c>
      <c r="C1514" s="32">
        <v>241.9</v>
      </c>
      <c r="D1514" s="32">
        <v>274.10000000000002</v>
      </c>
    </row>
    <row r="1515" spans="1:4" x14ac:dyDescent="0.25">
      <c r="A1515" s="32" t="s">
        <v>131</v>
      </c>
      <c r="B1515" t="s">
        <v>232</v>
      </c>
      <c r="C1515" s="32">
        <v>270.3</v>
      </c>
      <c r="D1515" s="32">
        <v>270.3</v>
      </c>
    </row>
    <row r="1516" spans="1:4" x14ac:dyDescent="0.25">
      <c r="A1516" s="32" t="s">
        <v>124</v>
      </c>
      <c r="B1516" t="s">
        <v>232</v>
      </c>
      <c r="C1516" s="32">
        <v>270.10000000000002</v>
      </c>
      <c r="D1516" s="32">
        <v>270.10000000000002</v>
      </c>
    </row>
    <row r="1517" spans="1:4" x14ac:dyDescent="0.25">
      <c r="A1517" s="32" t="s">
        <v>146</v>
      </c>
      <c r="B1517" t="s">
        <v>232</v>
      </c>
      <c r="C1517" s="32">
        <v>270</v>
      </c>
      <c r="D1517" s="32">
        <v>270</v>
      </c>
    </row>
    <row r="1518" spans="1:4" x14ac:dyDescent="0.25">
      <c r="A1518" s="32" t="s">
        <v>114</v>
      </c>
      <c r="B1518" t="s">
        <v>232</v>
      </c>
      <c r="C1518" s="32">
        <v>270.10000000000002</v>
      </c>
      <c r="D1518" s="32">
        <v>270.10000000000002</v>
      </c>
    </row>
    <row r="1519" spans="1:4" x14ac:dyDescent="0.25">
      <c r="A1519" s="32" t="s">
        <v>132</v>
      </c>
      <c r="B1519" t="s">
        <v>232</v>
      </c>
      <c r="C1519" s="32">
        <v>270.2</v>
      </c>
      <c r="D1519" s="32">
        <v>270.2</v>
      </c>
    </row>
    <row r="1520" spans="1:4" x14ac:dyDescent="0.25">
      <c r="A1520" s="32" t="s">
        <v>147</v>
      </c>
      <c r="B1520" t="s">
        <v>232</v>
      </c>
      <c r="C1520" s="32">
        <v>270</v>
      </c>
      <c r="D1520" s="32">
        <v>274.2</v>
      </c>
    </row>
    <row r="1521" spans="1:4" x14ac:dyDescent="0.25">
      <c r="A1521" s="32" t="s">
        <v>109</v>
      </c>
      <c r="B1521" t="s">
        <v>232</v>
      </c>
      <c r="C1521" s="32">
        <v>270.10000000000002</v>
      </c>
      <c r="D1521" s="32">
        <v>270.10000000000002</v>
      </c>
    </row>
    <row r="1522" spans="1:4" x14ac:dyDescent="0.25">
      <c r="A1522" s="32" t="s">
        <v>121</v>
      </c>
      <c r="B1522" t="s">
        <v>232</v>
      </c>
      <c r="C1522" s="32">
        <v>270</v>
      </c>
      <c r="D1522" s="32">
        <v>270</v>
      </c>
    </row>
    <row r="1523" spans="1:4" x14ac:dyDescent="0.25">
      <c r="A1523" s="32" t="s">
        <v>110</v>
      </c>
      <c r="B1523" t="s">
        <v>232</v>
      </c>
      <c r="C1523" s="32">
        <v>270.10000000000002</v>
      </c>
      <c r="D1523" s="32">
        <v>270.10000000000002</v>
      </c>
    </row>
    <row r="1524" spans="1:4" x14ac:dyDescent="0.25">
      <c r="A1524" s="32" t="s">
        <v>148</v>
      </c>
      <c r="B1524" t="s">
        <v>232</v>
      </c>
      <c r="C1524" s="32">
        <v>270.2</v>
      </c>
      <c r="D1524" s="32">
        <v>270.2</v>
      </c>
    </row>
    <row r="1525" spans="1:4" x14ac:dyDescent="0.25">
      <c r="A1525" s="32" t="s">
        <v>134</v>
      </c>
      <c r="B1525" t="s">
        <v>232</v>
      </c>
      <c r="C1525" s="32">
        <v>270.3</v>
      </c>
      <c r="D1525" s="32">
        <v>270.3</v>
      </c>
    </row>
    <row r="1526" spans="1:4" x14ac:dyDescent="0.25">
      <c r="A1526" s="32" t="s">
        <v>115</v>
      </c>
      <c r="B1526" t="s">
        <v>232</v>
      </c>
      <c r="C1526" s="32">
        <v>270.10000000000002</v>
      </c>
      <c r="D1526" s="32">
        <v>270.10000000000002</v>
      </c>
    </row>
    <row r="1527" spans="1:4" x14ac:dyDescent="0.25">
      <c r="A1527" s="32" t="s">
        <v>135</v>
      </c>
      <c r="B1527" t="s">
        <v>232</v>
      </c>
      <c r="C1527" s="32">
        <v>270.3</v>
      </c>
      <c r="D1527" s="32">
        <v>270.3</v>
      </c>
    </row>
    <row r="1528" spans="1:4" x14ac:dyDescent="0.25">
      <c r="A1528" s="32" t="s">
        <v>136</v>
      </c>
      <c r="B1528" t="s">
        <v>232</v>
      </c>
      <c r="C1528" s="32">
        <v>270.2</v>
      </c>
      <c r="D1528" s="32">
        <v>270.2</v>
      </c>
    </row>
    <row r="1529" spans="1:4" x14ac:dyDescent="0.25">
      <c r="A1529" s="32" t="s">
        <v>137</v>
      </c>
      <c r="B1529" t="s">
        <v>232</v>
      </c>
      <c r="C1529" s="32">
        <v>270.10000000000002</v>
      </c>
      <c r="D1529" s="32">
        <v>272.10000000000002</v>
      </c>
    </row>
    <row r="1530" spans="1:4" x14ac:dyDescent="0.25">
      <c r="A1530" s="32" t="s">
        <v>138</v>
      </c>
      <c r="B1530" t="s">
        <v>232</v>
      </c>
      <c r="C1530" s="32">
        <v>270.10000000000002</v>
      </c>
      <c r="D1530" s="32">
        <v>270.10000000000002</v>
      </c>
    </row>
    <row r="1531" spans="1:4" x14ac:dyDescent="0.25">
      <c r="A1531" s="32" t="s">
        <v>139</v>
      </c>
      <c r="B1531" t="s">
        <v>232</v>
      </c>
      <c r="C1531" s="32">
        <v>270.3</v>
      </c>
      <c r="D1531" s="32">
        <v>270.3</v>
      </c>
    </row>
    <row r="1532" spans="1:4" x14ac:dyDescent="0.25">
      <c r="A1532" s="32" t="s">
        <v>140</v>
      </c>
      <c r="B1532" t="s">
        <v>232</v>
      </c>
      <c r="C1532" s="32">
        <v>266.2</v>
      </c>
      <c r="D1532" s="32">
        <v>270.2</v>
      </c>
    </row>
    <row r="1533" spans="1:4" x14ac:dyDescent="0.25">
      <c r="A1533" s="32" t="s">
        <v>116</v>
      </c>
      <c r="B1533" t="s">
        <v>232</v>
      </c>
      <c r="C1533" s="32">
        <v>270.10000000000002</v>
      </c>
      <c r="D1533" s="32">
        <v>274.3</v>
      </c>
    </row>
    <row r="1534" spans="1:4" x14ac:dyDescent="0.25">
      <c r="A1534" s="32" t="s">
        <v>125</v>
      </c>
      <c r="B1534" t="s">
        <v>232</v>
      </c>
      <c r="C1534" s="32">
        <v>261.89999999999998</v>
      </c>
      <c r="D1534" s="32">
        <v>270.10000000000002</v>
      </c>
    </row>
    <row r="1535" spans="1:4" x14ac:dyDescent="0.25">
      <c r="A1535" s="32" t="s">
        <v>111</v>
      </c>
      <c r="B1535" t="s">
        <v>232</v>
      </c>
      <c r="C1535" s="32">
        <v>266.3</v>
      </c>
      <c r="D1535" s="32">
        <v>270.3</v>
      </c>
    </row>
    <row r="1536" spans="1:4" x14ac:dyDescent="0.25">
      <c r="A1536" s="32" t="s">
        <v>122</v>
      </c>
      <c r="B1536" t="s">
        <v>232</v>
      </c>
      <c r="C1536" s="32">
        <v>270.2</v>
      </c>
      <c r="D1536" s="32">
        <v>270.2</v>
      </c>
    </row>
    <row r="1537" spans="1:4" x14ac:dyDescent="0.25">
      <c r="A1537" s="32" t="s">
        <v>112</v>
      </c>
      <c r="B1537" t="s">
        <v>232</v>
      </c>
      <c r="C1537" s="32">
        <v>269.89999999999998</v>
      </c>
      <c r="D1537" s="32">
        <v>269.89999999999998</v>
      </c>
    </row>
    <row r="1538" spans="1:4" x14ac:dyDescent="0.25">
      <c r="A1538" s="32" t="s">
        <v>127</v>
      </c>
      <c r="B1538" t="s">
        <v>232</v>
      </c>
      <c r="C1538" s="32">
        <v>270.3</v>
      </c>
      <c r="D1538" s="32">
        <v>270.3</v>
      </c>
    </row>
    <row r="1539" spans="1:4" x14ac:dyDescent="0.25">
      <c r="A1539" s="32" t="s">
        <v>128</v>
      </c>
      <c r="B1539" t="s">
        <v>232</v>
      </c>
      <c r="C1539" s="32">
        <v>270.39999999999998</v>
      </c>
      <c r="D1539" s="32">
        <v>282.5</v>
      </c>
    </row>
    <row r="1540" spans="1:4" x14ac:dyDescent="0.25">
      <c r="A1540" s="32" t="s">
        <v>208</v>
      </c>
      <c r="B1540" t="s">
        <v>232</v>
      </c>
      <c r="C1540" s="32">
        <v>270.39999999999998</v>
      </c>
      <c r="D1540" s="32">
        <v>274.3</v>
      </c>
    </row>
    <row r="1541" spans="1:4" x14ac:dyDescent="0.25">
      <c r="A1541" s="32" t="s">
        <v>209</v>
      </c>
      <c r="B1541" t="s">
        <v>232</v>
      </c>
      <c r="C1541" s="32">
        <v>270.39999999999998</v>
      </c>
      <c r="D1541" s="32">
        <v>274.39999999999998</v>
      </c>
    </row>
    <row r="1542" spans="1:4" x14ac:dyDescent="0.25">
      <c r="A1542" s="32" t="s">
        <v>210</v>
      </c>
      <c r="B1542" t="s">
        <v>232</v>
      </c>
      <c r="C1542" s="32">
        <v>269.89999999999998</v>
      </c>
      <c r="D1542" s="32">
        <v>269.89999999999998</v>
      </c>
    </row>
    <row r="1543" spans="1:4" x14ac:dyDescent="0.25">
      <c r="A1543" s="32" t="s">
        <v>211</v>
      </c>
      <c r="B1543" t="s">
        <v>232</v>
      </c>
      <c r="C1543" s="32">
        <v>269.89999999999998</v>
      </c>
      <c r="D1543" s="32">
        <v>269.89999999999998</v>
      </c>
    </row>
    <row r="1544" spans="1:4" x14ac:dyDescent="0.25">
      <c r="A1544" s="32" t="s">
        <v>212</v>
      </c>
      <c r="B1544" t="s">
        <v>232</v>
      </c>
      <c r="C1544" s="32">
        <v>270.3</v>
      </c>
      <c r="D1544" s="32">
        <v>270.3</v>
      </c>
    </row>
    <row r="1545" spans="1:4" x14ac:dyDescent="0.25">
      <c r="A1545" s="32" t="s">
        <v>213</v>
      </c>
      <c r="B1545" t="s">
        <v>232</v>
      </c>
      <c r="C1545" s="32">
        <v>270.39999999999998</v>
      </c>
      <c r="D1545" s="32">
        <v>270.39999999999998</v>
      </c>
    </row>
    <row r="1546" spans="1:4" x14ac:dyDescent="0.25">
      <c r="A1546" s="32" t="s">
        <v>214</v>
      </c>
      <c r="B1546" t="s">
        <v>232</v>
      </c>
      <c r="C1546" s="32">
        <v>269.89999999999998</v>
      </c>
      <c r="D1546" s="32">
        <v>278.5</v>
      </c>
    </row>
    <row r="1547" spans="1:4" x14ac:dyDescent="0.25">
      <c r="A1547" s="32" t="s">
        <v>215</v>
      </c>
      <c r="B1547" t="s">
        <v>232</v>
      </c>
      <c r="C1547" s="32">
        <v>270.39999999999998</v>
      </c>
      <c r="D1547" s="32">
        <v>270.39999999999998</v>
      </c>
    </row>
    <row r="1548" spans="1:4" x14ac:dyDescent="0.25">
      <c r="A1548" s="32" t="s">
        <v>216</v>
      </c>
      <c r="B1548" t="s">
        <v>232</v>
      </c>
      <c r="C1548" s="32">
        <v>270.10000000000002</v>
      </c>
      <c r="D1548" s="32">
        <v>270.10000000000002</v>
      </c>
    </row>
    <row r="1549" spans="1:4" x14ac:dyDescent="0.25">
      <c r="A1549" s="32" t="s">
        <v>217</v>
      </c>
      <c r="B1549" t="s">
        <v>232</v>
      </c>
      <c r="C1549" s="32">
        <v>270.10000000000002</v>
      </c>
      <c r="D1549" s="32">
        <v>270.10000000000002</v>
      </c>
    </row>
    <row r="1550" spans="1:4" x14ac:dyDescent="0.25">
      <c r="A1550" s="32" t="s">
        <v>218</v>
      </c>
      <c r="B1550" t="s">
        <v>232</v>
      </c>
      <c r="C1550" s="32">
        <v>266.10000000000002</v>
      </c>
      <c r="D1550" s="32">
        <v>270.3</v>
      </c>
    </row>
    <row r="1551" spans="1:4" x14ac:dyDescent="0.25">
      <c r="A1551" s="32" t="s">
        <v>219</v>
      </c>
      <c r="B1551" t="s">
        <v>232</v>
      </c>
      <c r="C1551" s="32">
        <v>270.39999999999998</v>
      </c>
      <c r="D1551" s="32">
        <v>270.39999999999998</v>
      </c>
    </row>
    <row r="1552" spans="1:4" x14ac:dyDescent="0.25">
      <c r="A1552" s="32" t="s">
        <v>220</v>
      </c>
      <c r="B1552" t="s">
        <v>232</v>
      </c>
      <c r="C1552" s="32">
        <v>269.7</v>
      </c>
      <c r="D1552" s="32">
        <v>269.7</v>
      </c>
    </row>
    <row r="1553" spans="1:4" x14ac:dyDescent="0.25">
      <c r="A1553" s="32" t="s">
        <v>221</v>
      </c>
      <c r="B1553" t="s">
        <v>232</v>
      </c>
      <c r="C1553" s="32">
        <v>270.3</v>
      </c>
      <c r="D1553" s="32">
        <v>270.3</v>
      </c>
    </row>
    <row r="1554" spans="1:4" x14ac:dyDescent="0.25">
      <c r="A1554" s="32" t="s">
        <v>222</v>
      </c>
      <c r="B1554" t="s">
        <v>232</v>
      </c>
      <c r="C1554" s="32">
        <v>261.8</v>
      </c>
      <c r="D1554" s="32">
        <v>270.39999999999998</v>
      </c>
    </row>
    <row r="1555" spans="1:4" x14ac:dyDescent="0.25">
      <c r="A1555" s="32" t="s">
        <v>123</v>
      </c>
      <c r="B1555" t="s">
        <v>232</v>
      </c>
      <c r="C1555" s="32">
        <v>266</v>
      </c>
      <c r="D1555" s="32">
        <v>270</v>
      </c>
    </row>
    <row r="1556" spans="1:4" x14ac:dyDescent="0.25">
      <c r="A1556" s="32" t="s">
        <v>223</v>
      </c>
      <c r="B1556" t="s">
        <v>232</v>
      </c>
      <c r="C1556" s="32">
        <v>270</v>
      </c>
      <c r="D1556" s="32">
        <v>274.2</v>
      </c>
    </row>
    <row r="1557" spans="1:4" x14ac:dyDescent="0.25">
      <c r="A1557" s="32" t="s">
        <v>183</v>
      </c>
      <c r="B1557" t="s">
        <v>232</v>
      </c>
      <c r="C1557" s="32">
        <v>270</v>
      </c>
      <c r="D1557" s="32">
        <v>270</v>
      </c>
    </row>
    <row r="1558" spans="1:4" x14ac:dyDescent="0.25">
      <c r="A1558" s="32" t="s">
        <v>184</v>
      </c>
      <c r="B1558" t="s">
        <v>232</v>
      </c>
      <c r="C1558" s="32">
        <v>270.39999999999998</v>
      </c>
      <c r="D1558" s="32">
        <v>270.39999999999998</v>
      </c>
    </row>
    <row r="1559" spans="1:4" x14ac:dyDescent="0.25">
      <c r="A1559" s="32" t="s">
        <v>185</v>
      </c>
      <c r="B1559" t="s">
        <v>232</v>
      </c>
      <c r="C1559" s="32">
        <v>270.3</v>
      </c>
      <c r="D1559" s="32">
        <v>270.3</v>
      </c>
    </row>
    <row r="1560" spans="1:4" x14ac:dyDescent="0.25">
      <c r="A1560" s="32" t="s">
        <v>186</v>
      </c>
      <c r="B1560" t="s">
        <v>232</v>
      </c>
      <c r="C1560" s="32">
        <v>270</v>
      </c>
      <c r="D1560" s="32">
        <v>270</v>
      </c>
    </row>
    <row r="1561" spans="1:4" x14ac:dyDescent="0.25">
      <c r="A1561" s="32" t="s">
        <v>205</v>
      </c>
      <c r="B1561" t="s">
        <v>232</v>
      </c>
      <c r="C1561" s="32">
        <v>270.2</v>
      </c>
      <c r="D1561" s="32">
        <v>270.2</v>
      </c>
    </row>
    <row r="1562" spans="1:4" x14ac:dyDescent="0.25">
      <c r="A1562" s="32" t="s">
        <v>187</v>
      </c>
      <c r="B1562" t="s">
        <v>232</v>
      </c>
      <c r="C1562" s="32">
        <v>270.39999999999998</v>
      </c>
      <c r="D1562" s="32">
        <v>274.3</v>
      </c>
    </row>
    <row r="1563" spans="1:4" x14ac:dyDescent="0.25">
      <c r="A1563" s="32" t="s">
        <v>149</v>
      </c>
      <c r="B1563" t="s">
        <v>232</v>
      </c>
      <c r="C1563" s="32">
        <v>270.2</v>
      </c>
      <c r="D1563" s="32">
        <v>270.2</v>
      </c>
    </row>
    <row r="1564" spans="1:4" x14ac:dyDescent="0.25">
      <c r="A1564" s="32" t="s">
        <v>150</v>
      </c>
      <c r="B1564" t="s">
        <v>232</v>
      </c>
      <c r="C1564" s="32">
        <v>270.2</v>
      </c>
      <c r="D1564" s="32">
        <v>270.2</v>
      </c>
    </row>
    <row r="1565" spans="1:4" x14ac:dyDescent="0.25">
      <c r="A1565" s="32" t="s">
        <v>151</v>
      </c>
      <c r="B1565" t="s">
        <v>232</v>
      </c>
      <c r="C1565" s="32">
        <v>270.3</v>
      </c>
      <c r="D1565" s="32">
        <v>270.3</v>
      </c>
    </row>
    <row r="1566" spans="1:4" x14ac:dyDescent="0.25">
      <c r="A1566" s="32" t="s">
        <v>152</v>
      </c>
      <c r="B1566" t="s">
        <v>232</v>
      </c>
      <c r="C1566" s="32">
        <v>270.2</v>
      </c>
      <c r="D1566" s="32">
        <v>270.2</v>
      </c>
    </row>
    <row r="1567" spans="1:4" x14ac:dyDescent="0.25">
      <c r="A1567" s="32" t="s">
        <v>153</v>
      </c>
      <c r="B1567" t="s">
        <v>232</v>
      </c>
      <c r="C1567" s="32">
        <v>270</v>
      </c>
      <c r="D1567" s="32">
        <v>270</v>
      </c>
    </row>
    <row r="1568" spans="1:4" x14ac:dyDescent="0.25">
      <c r="A1568" s="32" t="s">
        <v>154</v>
      </c>
      <c r="B1568" t="s">
        <v>232</v>
      </c>
      <c r="C1568" s="32">
        <v>270</v>
      </c>
      <c r="D1568" s="32">
        <v>270</v>
      </c>
    </row>
    <row r="1569" spans="1:4" x14ac:dyDescent="0.25">
      <c r="A1569" s="32" t="s">
        <v>155</v>
      </c>
      <c r="B1569" t="s">
        <v>232</v>
      </c>
      <c r="C1569" s="32">
        <v>270.39999999999998</v>
      </c>
      <c r="D1569" s="32">
        <v>270.39999999999998</v>
      </c>
    </row>
    <row r="1570" spans="1:4" x14ac:dyDescent="0.25">
      <c r="A1570" s="32" t="s">
        <v>156</v>
      </c>
      <c r="B1570" t="s">
        <v>232</v>
      </c>
      <c r="C1570" s="32">
        <v>270.39999999999998</v>
      </c>
      <c r="D1570" s="32">
        <v>274.3</v>
      </c>
    </row>
    <row r="1571" spans="1:4" x14ac:dyDescent="0.25">
      <c r="A1571" s="32" t="s">
        <v>157</v>
      </c>
      <c r="B1571" t="s">
        <v>232</v>
      </c>
      <c r="C1571" s="32">
        <v>270.39999999999998</v>
      </c>
      <c r="D1571" s="32">
        <v>270.39999999999998</v>
      </c>
    </row>
    <row r="1572" spans="1:4" x14ac:dyDescent="0.25">
      <c r="A1572" s="32" t="s">
        <v>158</v>
      </c>
      <c r="B1572" t="s">
        <v>232</v>
      </c>
      <c r="C1572" s="32">
        <v>270.39999999999998</v>
      </c>
      <c r="D1572" s="32">
        <v>270.39999999999998</v>
      </c>
    </row>
    <row r="1573" spans="1:4" x14ac:dyDescent="0.25">
      <c r="A1573" s="32" t="s">
        <v>159</v>
      </c>
      <c r="B1573" t="s">
        <v>232</v>
      </c>
      <c r="C1573" s="32">
        <v>266.3</v>
      </c>
      <c r="D1573" s="32">
        <v>270.39999999999998</v>
      </c>
    </row>
    <row r="1574" spans="1:4" x14ac:dyDescent="0.25">
      <c r="A1574" s="32" t="s">
        <v>160</v>
      </c>
      <c r="B1574" t="s">
        <v>232</v>
      </c>
      <c r="C1574" s="32">
        <v>270.10000000000002</v>
      </c>
      <c r="D1574" s="32">
        <v>270.10000000000002</v>
      </c>
    </row>
    <row r="1575" spans="1:4" x14ac:dyDescent="0.25">
      <c r="A1575" s="32" t="s">
        <v>161</v>
      </c>
      <c r="B1575" t="s">
        <v>232</v>
      </c>
      <c r="C1575" s="32">
        <v>270.3</v>
      </c>
      <c r="D1575" s="32">
        <v>270.3</v>
      </c>
    </row>
    <row r="1576" spans="1:4" x14ac:dyDescent="0.25">
      <c r="A1576" s="32" t="s">
        <v>162</v>
      </c>
      <c r="B1576" t="s">
        <v>232</v>
      </c>
      <c r="C1576" s="32">
        <v>270</v>
      </c>
      <c r="D1576" s="32">
        <v>270</v>
      </c>
    </row>
    <row r="1577" spans="1:4" x14ac:dyDescent="0.25">
      <c r="A1577" s="32" t="s">
        <v>163</v>
      </c>
      <c r="B1577" t="s">
        <v>232</v>
      </c>
      <c r="C1577" s="32">
        <v>270.2</v>
      </c>
      <c r="D1577" s="32">
        <v>270.2</v>
      </c>
    </row>
    <row r="1578" spans="1:4" x14ac:dyDescent="0.25">
      <c r="A1578" s="32" t="s">
        <v>188</v>
      </c>
      <c r="B1578" t="s">
        <v>232</v>
      </c>
      <c r="C1578" s="32">
        <v>270.39999999999998</v>
      </c>
      <c r="D1578" s="32">
        <v>270.39999999999998</v>
      </c>
    </row>
    <row r="1579" spans="1:4" x14ac:dyDescent="0.25">
      <c r="A1579" s="32" t="s">
        <v>164</v>
      </c>
      <c r="B1579" t="s">
        <v>232</v>
      </c>
      <c r="C1579" s="32">
        <v>270.2</v>
      </c>
      <c r="D1579" s="32">
        <v>274.5</v>
      </c>
    </row>
    <row r="1580" spans="1:4" x14ac:dyDescent="0.25">
      <c r="A1580" s="32" t="s">
        <v>165</v>
      </c>
      <c r="B1580" t="s">
        <v>232</v>
      </c>
      <c r="C1580" s="32">
        <v>270.2</v>
      </c>
      <c r="D1580" s="32">
        <v>270.2</v>
      </c>
    </row>
    <row r="1581" spans="1:4" x14ac:dyDescent="0.25">
      <c r="A1581" s="32" t="s">
        <v>189</v>
      </c>
      <c r="B1581" t="s">
        <v>232</v>
      </c>
      <c r="C1581" s="32">
        <v>268.39999999999998</v>
      </c>
      <c r="D1581" s="32">
        <v>274.3</v>
      </c>
    </row>
    <row r="1582" spans="1:4" x14ac:dyDescent="0.25">
      <c r="A1582" s="32" t="s">
        <v>190</v>
      </c>
      <c r="B1582" t="s">
        <v>232</v>
      </c>
      <c r="C1582" s="32">
        <v>270.10000000000002</v>
      </c>
      <c r="D1582" s="32">
        <v>270.10000000000002</v>
      </c>
    </row>
    <row r="1583" spans="1:4" x14ac:dyDescent="0.25">
      <c r="A1583" s="32" t="s">
        <v>166</v>
      </c>
      <c r="B1583" t="s">
        <v>232</v>
      </c>
      <c r="C1583" s="32">
        <v>270.2</v>
      </c>
      <c r="D1583" s="32">
        <v>270.2</v>
      </c>
    </row>
    <row r="1584" spans="1:4" x14ac:dyDescent="0.25">
      <c r="A1584" s="32" t="s">
        <v>204</v>
      </c>
      <c r="B1584" t="s">
        <v>232</v>
      </c>
      <c r="C1584" s="32">
        <v>266.3</v>
      </c>
      <c r="D1584" s="32">
        <v>270.3</v>
      </c>
    </row>
    <row r="1585" spans="1:4" x14ac:dyDescent="0.25">
      <c r="A1585" s="32" t="s">
        <v>167</v>
      </c>
      <c r="B1585" t="s">
        <v>232</v>
      </c>
      <c r="C1585" s="32">
        <v>270.39999999999998</v>
      </c>
      <c r="D1585" s="32">
        <v>270.39999999999998</v>
      </c>
    </row>
    <row r="1586" spans="1:4" x14ac:dyDescent="0.25">
      <c r="A1586" s="32" t="s">
        <v>168</v>
      </c>
      <c r="B1586" t="s">
        <v>232</v>
      </c>
      <c r="C1586" s="32">
        <v>270.3</v>
      </c>
      <c r="D1586" s="32">
        <v>270.3</v>
      </c>
    </row>
    <row r="1587" spans="1:4" x14ac:dyDescent="0.25">
      <c r="A1587" s="32" t="s">
        <v>169</v>
      </c>
      <c r="B1587" t="s">
        <v>232</v>
      </c>
      <c r="C1587" s="32">
        <v>266.2</v>
      </c>
      <c r="D1587" s="32">
        <v>270.3</v>
      </c>
    </row>
    <row r="1588" spans="1:4" x14ac:dyDescent="0.25">
      <c r="A1588" s="32" t="s">
        <v>191</v>
      </c>
      <c r="B1588" t="s">
        <v>232</v>
      </c>
      <c r="C1588" s="32">
        <v>270.5</v>
      </c>
      <c r="D1588" s="32">
        <v>270.5</v>
      </c>
    </row>
    <row r="1589" spans="1:4" x14ac:dyDescent="0.25">
      <c r="A1589" s="32" t="s">
        <v>192</v>
      </c>
      <c r="B1589" t="s">
        <v>232</v>
      </c>
      <c r="C1589" s="32">
        <v>270.39999999999998</v>
      </c>
      <c r="D1589" s="32">
        <v>270.39999999999998</v>
      </c>
    </row>
    <row r="1590" spans="1:4" x14ac:dyDescent="0.25">
      <c r="A1590" s="32" t="s">
        <v>170</v>
      </c>
      <c r="B1590" t="s">
        <v>232</v>
      </c>
      <c r="C1590" s="32">
        <v>266.2</v>
      </c>
      <c r="D1590" s="32">
        <v>270.3</v>
      </c>
    </row>
    <row r="1591" spans="1:4" x14ac:dyDescent="0.25">
      <c r="A1591" s="32" t="s">
        <v>171</v>
      </c>
      <c r="B1591" t="s">
        <v>232</v>
      </c>
      <c r="C1591" s="32">
        <v>266</v>
      </c>
      <c r="D1591" s="32">
        <v>270.2</v>
      </c>
    </row>
    <row r="1592" spans="1:4" x14ac:dyDescent="0.25">
      <c r="A1592" s="32" t="s">
        <v>193</v>
      </c>
      <c r="B1592" t="s">
        <v>232</v>
      </c>
      <c r="C1592" s="32">
        <v>270.2</v>
      </c>
      <c r="D1592" s="32">
        <v>274.3</v>
      </c>
    </row>
    <row r="1593" spans="1:4" x14ac:dyDescent="0.25">
      <c r="A1593" s="32" t="s">
        <v>194</v>
      </c>
      <c r="B1593" t="s">
        <v>232</v>
      </c>
      <c r="C1593" s="32">
        <v>270.3</v>
      </c>
      <c r="D1593" s="32">
        <v>270.3</v>
      </c>
    </row>
    <row r="1594" spans="1:4" x14ac:dyDescent="0.25">
      <c r="A1594" s="32" t="s">
        <v>195</v>
      </c>
      <c r="B1594" t="s">
        <v>232</v>
      </c>
      <c r="C1594" s="32">
        <v>274.39999999999998</v>
      </c>
      <c r="D1594" s="32">
        <v>274.39999999999998</v>
      </c>
    </row>
    <row r="1595" spans="1:4" x14ac:dyDescent="0.25">
      <c r="A1595" s="32" t="s">
        <v>172</v>
      </c>
      <c r="B1595" t="s">
        <v>232</v>
      </c>
      <c r="C1595" s="32">
        <v>270.3</v>
      </c>
      <c r="D1595" s="32">
        <v>270.3</v>
      </c>
    </row>
    <row r="1596" spans="1:4" x14ac:dyDescent="0.25">
      <c r="A1596" s="32" t="s">
        <v>173</v>
      </c>
      <c r="B1596" t="s">
        <v>232</v>
      </c>
      <c r="C1596" s="32">
        <v>264.3</v>
      </c>
      <c r="D1596" s="32">
        <v>270.3</v>
      </c>
    </row>
    <row r="1597" spans="1:4" x14ac:dyDescent="0.25">
      <c r="A1597" s="32" t="s">
        <v>174</v>
      </c>
      <c r="B1597" t="s">
        <v>232</v>
      </c>
      <c r="C1597" s="32">
        <v>261.7</v>
      </c>
      <c r="D1597" s="32">
        <v>270.10000000000002</v>
      </c>
    </row>
    <row r="1598" spans="1:4" x14ac:dyDescent="0.25">
      <c r="A1598" s="32" t="s">
        <v>175</v>
      </c>
      <c r="B1598" t="s">
        <v>232</v>
      </c>
      <c r="C1598" s="32">
        <v>270.10000000000002</v>
      </c>
      <c r="D1598" s="32">
        <v>270.10000000000002</v>
      </c>
    </row>
    <row r="1599" spans="1:4" x14ac:dyDescent="0.25">
      <c r="A1599" s="32" t="s">
        <v>176</v>
      </c>
      <c r="B1599" t="s">
        <v>232</v>
      </c>
      <c r="C1599" s="32">
        <v>270.2</v>
      </c>
      <c r="D1599" s="32">
        <v>270.2</v>
      </c>
    </row>
    <row r="1600" spans="1:4" x14ac:dyDescent="0.25">
      <c r="A1600" s="32" t="s">
        <v>177</v>
      </c>
      <c r="B1600" t="s">
        <v>232</v>
      </c>
      <c r="C1600" s="32">
        <v>270.3</v>
      </c>
      <c r="D1600" s="32">
        <v>270.3</v>
      </c>
    </row>
    <row r="1601" spans="1:4" x14ac:dyDescent="0.25">
      <c r="A1601" s="32" t="s">
        <v>178</v>
      </c>
      <c r="B1601" t="s">
        <v>232</v>
      </c>
      <c r="C1601" s="32">
        <v>270.3</v>
      </c>
      <c r="D1601" s="32">
        <v>270.3</v>
      </c>
    </row>
    <row r="1602" spans="1:4" x14ac:dyDescent="0.25">
      <c r="A1602" s="32" t="s">
        <v>196</v>
      </c>
      <c r="B1602" t="s">
        <v>232</v>
      </c>
      <c r="C1602" s="32">
        <v>270.39999999999998</v>
      </c>
      <c r="D1602" s="32">
        <v>274.5</v>
      </c>
    </row>
    <row r="1603" spans="1:4" x14ac:dyDescent="0.25">
      <c r="A1603" s="32" t="s">
        <v>197</v>
      </c>
      <c r="B1603" t="s">
        <v>232</v>
      </c>
      <c r="C1603" s="32">
        <v>270.3</v>
      </c>
      <c r="D1603" s="32">
        <v>270.3</v>
      </c>
    </row>
    <row r="1604" spans="1:4" x14ac:dyDescent="0.25">
      <c r="A1604" s="32" t="s">
        <v>198</v>
      </c>
      <c r="B1604" t="s">
        <v>232</v>
      </c>
      <c r="C1604" s="32">
        <v>270</v>
      </c>
      <c r="D1604" s="32">
        <v>270</v>
      </c>
    </row>
    <row r="1605" spans="1:4" x14ac:dyDescent="0.25">
      <c r="A1605" s="32" t="s">
        <v>179</v>
      </c>
      <c r="B1605" t="s">
        <v>232</v>
      </c>
      <c r="C1605" s="32">
        <v>261.8</v>
      </c>
      <c r="D1605" s="32">
        <v>270.3</v>
      </c>
    </row>
    <row r="1606" spans="1:4" x14ac:dyDescent="0.25">
      <c r="A1606" s="32" t="s">
        <v>180</v>
      </c>
      <c r="B1606" t="s">
        <v>232</v>
      </c>
      <c r="C1606" s="32">
        <v>261.89999999999998</v>
      </c>
      <c r="D1606" s="32">
        <v>270.3</v>
      </c>
    </row>
    <row r="1607" spans="1:4" x14ac:dyDescent="0.25">
      <c r="A1607" s="32" t="s">
        <v>181</v>
      </c>
      <c r="B1607" t="s">
        <v>232</v>
      </c>
      <c r="C1607" s="32">
        <v>261.8</v>
      </c>
      <c r="D1607" s="32">
        <v>270.10000000000002</v>
      </c>
    </row>
    <row r="1608" spans="1:4" x14ac:dyDescent="0.25">
      <c r="A1608" s="32" t="s">
        <v>199</v>
      </c>
      <c r="B1608" t="s">
        <v>232</v>
      </c>
      <c r="C1608" s="32">
        <v>270</v>
      </c>
      <c r="D1608" s="32">
        <v>270</v>
      </c>
    </row>
    <row r="1609" spans="1:4" x14ac:dyDescent="0.25">
      <c r="A1609" s="32" t="s">
        <v>200</v>
      </c>
      <c r="B1609" t="s">
        <v>232</v>
      </c>
      <c r="C1609" s="32">
        <v>270.39999999999998</v>
      </c>
      <c r="D1609" s="32">
        <v>274.39999999999998</v>
      </c>
    </row>
    <row r="1610" spans="1:4" x14ac:dyDescent="0.25">
      <c r="A1610" s="32" t="s">
        <v>201</v>
      </c>
      <c r="B1610" t="s">
        <v>232</v>
      </c>
      <c r="C1610" s="32">
        <v>270.39999999999998</v>
      </c>
      <c r="D1610" s="32">
        <v>274.39999999999998</v>
      </c>
    </row>
    <row r="1611" spans="1:4" x14ac:dyDescent="0.25">
      <c r="A1611" s="32" t="s">
        <v>202</v>
      </c>
      <c r="B1611" t="s">
        <v>232</v>
      </c>
      <c r="C1611" s="32">
        <v>270.3</v>
      </c>
      <c r="D1611" s="32">
        <v>270.3</v>
      </c>
    </row>
    <row r="1612" spans="1:4" x14ac:dyDescent="0.25">
      <c r="A1612" s="32" t="s">
        <v>203</v>
      </c>
      <c r="B1612" t="s">
        <v>232</v>
      </c>
      <c r="C1612" s="32">
        <v>270.3</v>
      </c>
      <c r="D1612" s="32">
        <v>270.3</v>
      </c>
    </row>
    <row r="1613" spans="1:4" x14ac:dyDescent="0.25">
      <c r="A1613" s="32" t="s">
        <v>206</v>
      </c>
      <c r="B1613" t="s">
        <v>232</v>
      </c>
      <c r="C1613" s="32">
        <v>270.39999999999998</v>
      </c>
      <c r="D1613" s="32">
        <v>270.39999999999998</v>
      </c>
    </row>
    <row r="1614" spans="1:4" x14ac:dyDescent="0.25">
      <c r="A1614" s="32" t="s">
        <v>182</v>
      </c>
      <c r="B1614" t="s">
        <v>232</v>
      </c>
      <c r="C1614" s="32">
        <v>261.8</v>
      </c>
      <c r="D1614" s="32">
        <v>270.2</v>
      </c>
    </row>
    <row r="1615" spans="1:4" x14ac:dyDescent="0.25">
      <c r="A1615" s="32" t="s">
        <v>70</v>
      </c>
      <c r="B1615" t="s">
        <v>232</v>
      </c>
      <c r="C1615" s="32">
        <v>270.10000000000002</v>
      </c>
      <c r="D1615" s="32">
        <v>274.2</v>
      </c>
    </row>
    <row r="1616" spans="1:4" x14ac:dyDescent="0.25">
      <c r="A1616" s="32" t="s">
        <v>63</v>
      </c>
      <c r="B1616" t="s">
        <v>232</v>
      </c>
      <c r="C1616" s="32">
        <v>270.3</v>
      </c>
      <c r="D1616" s="32">
        <v>270.3</v>
      </c>
    </row>
    <row r="1617" spans="1:4" x14ac:dyDescent="0.25">
      <c r="A1617" s="32" t="s">
        <v>64</v>
      </c>
      <c r="B1617" t="s">
        <v>232</v>
      </c>
      <c r="C1617" s="32">
        <v>270.10000000000002</v>
      </c>
      <c r="D1617" s="32">
        <v>270.10000000000002</v>
      </c>
    </row>
    <row r="1618" spans="1:4" x14ac:dyDescent="0.25">
      <c r="A1618" s="32" t="s">
        <v>71</v>
      </c>
      <c r="B1618" t="s">
        <v>232</v>
      </c>
      <c r="C1618" s="32">
        <v>270</v>
      </c>
      <c r="D1618" s="32">
        <v>270</v>
      </c>
    </row>
    <row r="1619" spans="1:4" x14ac:dyDescent="0.25">
      <c r="A1619" s="32" t="s">
        <v>72</v>
      </c>
      <c r="B1619" t="s">
        <v>232</v>
      </c>
      <c r="C1619" s="32">
        <v>266.10000000000002</v>
      </c>
      <c r="D1619" s="32">
        <v>270.39999999999998</v>
      </c>
    </row>
    <row r="1620" spans="1:4" x14ac:dyDescent="0.25">
      <c r="A1620" s="32" t="s">
        <v>65</v>
      </c>
      <c r="B1620" t="s">
        <v>232</v>
      </c>
      <c r="C1620" s="32">
        <v>270.2</v>
      </c>
      <c r="D1620" s="32">
        <v>270.2</v>
      </c>
    </row>
    <row r="1621" spans="1:4" x14ac:dyDescent="0.25">
      <c r="A1621" s="32" t="s">
        <v>66</v>
      </c>
      <c r="B1621" t="s">
        <v>232</v>
      </c>
      <c r="C1621" s="32">
        <v>270.3</v>
      </c>
      <c r="D1621" s="32">
        <v>270.3</v>
      </c>
    </row>
    <row r="1622" spans="1:4" x14ac:dyDescent="0.25">
      <c r="A1622" s="32" t="s">
        <v>73</v>
      </c>
      <c r="B1622" t="s">
        <v>232</v>
      </c>
      <c r="C1622" s="32">
        <v>265.89999999999998</v>
      </c>
      <c r="D1622" s="32">
        <v>274.2</v>
      </c>
    </row>
    <row r="1623" spans="1:4" x14ac:dyDescent="0.25">
      <c r="A1623" s="32" t="s">
        <v>67</v>
      </c>
      <c r="B1623" t="s">
        <v>232</v>
      </c>
      <c r="C1623" s="32">
        <v>270.39999999999998</v>
      </c>
      <c r="D1623" s="32">
        <v>270.39999999999998</v>
      </c>
    </row>
    <row r="1624" spans="1:4" x14ac:dyDescent="0.25">
      <c r="A1624" s="32" t="s">
        <v>74</v>
      </c>
      <c r="B1624" t="s">
        <v>232</v>
      </c>
      <c r="C1624" s="32">
        <v>270.10000000000002</v>
      </c>
      <c r="D1624" s="32">
        <v>274.2</v>
      </c>
    </row>
    <row r="1625" spans="1:4" x14ac:dyDescent="0.25">
      <c r="A1625" s="32" t="s">
        <v>75</v>
      </c>
      <c r="B1625" t="s">
        <v>232</v>
      </c>
      <c r="C1625" s="32">
        <v>270.2</v>
      </c>
      <c r="D1625" s="32">
        <v>270.2</v>
      </c>
    </row>
    <row r="1626" spans="1:4" x14ac:dyDescent="0.25">
      <c r="A1626" s="32" t="s">
        <v>76</v>
      </c>
      <c r="B1626" t="s">
        <v>232</v>
      </c>
      <c r="C1626" s="32">
        <v>270.2</v>
      </c>
      <c r="D1626" s="32">
        <v>270.2</v>
      </c>
    </row>
    <row r="1627" spans="1:4" x14ac:dyDescent="0.25">
      <c r="A1627" s="32" t="s">
        <v>31</v>
      </c>
      <c r="B1627" t="s">
        <v>232</v>
      </c>
      <c r="C1627" s="32">
        <v>270.2</v>
      </c>
      <c r="D1627" s="32">
        <v>270.2</v>
      </c>
    </row>
    <row r="1628" spans="1:4" x14ac:dyDescent="0.25">
      <c r="A1628" s="32" t="s">
        <v>32</v>
      </c>
      <c r="B1628" t="s">
        <v>232</v>
      </c>
      <c r="C1628" s="32">
        <v>270.10000000000002</v>
      </c>
      <c r="D1628" s="32">
        <v>270.10000000000002</v>
      </c>
    </row>
    <row r="1629" spans="1:4" x14ac:dyDescent="0.25">
      <c r="A1629" s="32" t="s">
        <v>33</v>
      </c>
      <c r="B1629" t="s">
        <v>232</v>
      </c>
      <c r="C1629" s="32">
        <v>261.8</v>
      </c>
      <c r="D1629" s="32">
        <v>270.10000000000002</v>
      </c>
    </row>
    <row r="1630" spans="1:4" x14ac:dyDescent="0.25">
      <c r="A1630" s="32" t="s">
        <v>34</v>
      </c>
      <c r="B1630" t="s">
        <v>232</v>
      </c>
      <c r="C1630" s="32">
        <v>270.2</v>
      </c>
      <c r="D1630" s="32">
        <v>274.3</v>
      </c>
    </row>
    <row r="1631" spans="1:4" x14ac:dyDescent="0.25">
      <c r="A1631" s="32" t="s">
        <v>35</v>
      </c>
      <c r="B1631" t="s">
        <v>232</v>
      </c>
      <c r="C1631" s="32">
        <v>261.7</v>
      </c>
      <c r="D1631" s="32">
        <v>270.10000000000002</v>
      </c>
    </row>
    <row r="1632" spans="1:4" x14ac:dyDescent="0.25">
      <c r="A1632" s="32" t="s">
        <v>36</v>
      </c>
      <c r="B1632" t="s">
        <v>232</v>
      </c>
      <c r="C1632" s="32">
        <v>266</v>
      </c>
      <c r="D1632" s="32">
        <v>270.2</v>
      </c>
    </row>
    <row r="1633" spans="1:4" x14ac:dyDescent="0.25">
      <c r="A1633" s="32" t="s">
        <v>37</v>
      </c>
      <c r="B1633" t="s">
        <v>232</v>
      </c>
      <c r="C1633" s="32">
        <v>270.2</v>
      </c>
      <c r="D1633" s="32">
        <v>270.2</v>
      </c>
    </row>
    <row r="1634" spans="1:4" x14ac:dyDescent="0.25">
      <c r="A1634" s="32" t="s">
        <v>38</v>
      </c>
      <c r="B1634" t="s">
        <v>232</v>
      </c>
      <c r="C1634" s="32">
        <v>270.2</v>
      </c>
      <c r="D1634" s="32">
        <v>270.2</v>
      </c>
    </row>
    <row r="1635" spans="1:4" x14ac:dyDescent="0.25">
      <c r="A1635" s="32" t="s">
        <v>39</v>
      </c>
      <c r="B1635" t="s">
        <v>232</v>
      </c>
      <c r="C1635" s="32">
        <v>270.10000000000002</v>
      </c>
      <c r="D1635" s="32">
        <v>270.10000000000002</v>
      </c>
    </row>
    <row r="1636" spans="1:4" x14ac:dyDescent="0.25">
      <c r="A1636" s="32" t="s">
        <v>40</v>
      </c>
      <c r="B1636" t="s">
        <v>232</v>
      </c>
      <c r="C1636" s="32">
        <v>270.10000000000002</v>
      </c>
      <c r="D1636" s="32">
        <v>270.10000000000002</v>
      </c>
    </row>
    <row r="1637" spans="1:4" x14ac:dyDescent="0.25">
      <c r="A1637" s="32" t="s">
        <v>41</v>
      </c>
      <c r="B1637" t="s">
        <v>232</v>
      </c>
      <c r="C1637" s="32">
        <v>270.10000000000002</v>
      </c>
      <c r="D1637" s="32">
        <v>270.10000000000002</v>
      </c>
    </row>
    <row r="1638" spans="1:4" x14ac:dyDescent="0.25">
      <c r="A1638" s="32" t="s">
        <v>42</v>
      </c>
      <c r="B1638" t="s">
        <v>232</v>
      </c>
      <c r="C1638" s="32">
        <v>270.2</v>
      </c>
      <c r="D1638" s="32">
        <v>270.2</v>
      </c>
    </row>
    <row r="1639" spans="1:4" x14ac:dyDescent="0.25">
      <c r="A1639" s="32" t="s">
        <v>43</v>
      </c>
      <c r="B1639" t="s">
        <v>232</v>
      </c>
      <c r="C1639" s="32">
        <v>270.10000000000002</v>
      </c>
      <c r="D1639" s="32">
        <v>270.10000000000002</v>
      </c>
    </row>
    <row r="1640" spans="1:4" x14ac:dyDescent="0.25">
      <c r="A1640" s="32" t="s">
        <v>44</v>
      </c>
      <c r="B1640" t="s">
        <v>232</v>
      </c>
      <c r="C1640" s="32">
        <v>270.10000000000002</v>
      </c>
      <c r="D1640" s="32">
        <v>270.10000000000002</v>
      </c>
    </row>
    <row r="1641" spans="1:4" x14ac:dyDescent="0.25">
      <c r="A1641" s="32" t="s">
        <v>45</v>
      </c>
      <c r="B1641" t="s">
        <v>232</v>
      </c>
      <c r="C1641" s="32">
        <v>270.10000000000002</v>
      </c>
      <c r="D1641" s="32">
        <v>270.10000000000002</v>
      </c>
    </row>
    <row r="1642" spans="1:4" x14ac:dyDescent="0.25">
      <c r="A1642" s="32" t="s">
        <v>46</v>
      </c>
      <c r="B1642" t="s">
        <v>232</v>
      </c>
      <c r="C1642" s="32">
        <v>270</v>
      </c>
      <c r="D1642" s="32">
        <v>274.3</v>
      </c>
    </row>
    <row r="1643" spans="1:4" x14ac:dyDescent="0.25">
      <c r="A1643" s="32" t="s">
        <v>47</v>
      </c>
      <c r="B1643" t="s">
        <v>232</v>
      </c>
      <c r="C1643" s="32">
        <v>266</v>
      </c>
      <c r="D1643" s="32">
        <v>270</v>
      </c>
    </row>
    <row r="1644" spans="1:4" x14ac:dyDescent="0.25">
      <c r="A1644" s="32" t="s">
        <v>48</v>
      </c>
      <c r="B1644" t="s">
        <v>232</v>
      </c>
      <c r="C1644" s="32">
        <v>270.3</v>
      </c>
      <c r="D1644" s="32">
        <v>270.3</v>
      </c>
    </row>
    <row r="1645" spans="1:4" x14ac:dyDescent="0.25">
      <c r="A1645" s="32" t="s">
        <v>49</v>
      </c>
      <c r="B1645" t="s">
        <v>232</v>
      </c>
      <c r="C1645" s="32">
        <v>270.2</v>
      </c>
      <c r="D1645" s="32">
        <v>270.2</v>
      </c>
    </row>
    <row r="1646" spans="1:4" x14ac:dyDescent="0.25">
      <c r="A1646" s="32" t="s">
        <v>50</v>
      </c>
      <c r="B1646" t="s">
        <v>232</v>
      </c>
      <c r="C1646" s="32">
        <v>270.2</v>
      </c>
      <c r="D1646" s="32">
        <v>270.2</v>
      </c>
    </row>
    <row r="1647" spans="1:4" x14ac:dyDescent="0.25">
      <c r="A1647" s="32" t="s">
        <v>51</v>
      </c>
      <c r="B1647" t="s">
        <v>232</v>
      </c>
      <c r="C1647" s="32">
        <v>266.10000000000002</v>
      </c>
      <c r="D1647" s="32">
        <v>270.10000000000002</v>
      </c>
    </row>
    <row r="1648" spans="1:4" x14ac:dyDescent="0.25">
      <c r="A1648" s="32" t="s">
        <v>52</v>
      </c>
      <c r="B1648" t="s">
        <v>232</v>
      </c>
      <c r="C1648" s="32">
        <v>270.2</v>
      </c>
      <c r="D1648" s="32">
        <v>270.2</v>
      </c>
    </row>
    <row r="1649" spans="1:4" x14ac:dyDescent="0.25">
      <c r="A1649" s="32" t="s">
        <v>53</v>
      </c>
      <c r="B1649" t="s">
        <v>232</v>
      </c>
      <c r="C1649" s="32">
        <v>270.2</v>
      </c>
      <c r="D1649" s="32">
        <v>270.2</v>
      </c>
    </row>
    <row r="1650" spans="1:4" x14ac:dyDescent="0.25">
      <c r="A1650" s="32" t="s">
        <v>54</v>
      </c>
      <c r="B1650" t="s">
        <v>232</v>
      </c>
      <c r="C1650" s="32">
        <v>270.2</v>
      </c>
      <c r="D1650" s="32">
        <v>270.2</v>
      </c>
    </row>
    <row r="1651" spans="1:4" x14ac:dyDescent="0.25">
      <c r="A1651" s="32" t="s">
        <v>55</v>
      </c>
      <c r="B1651" t="s">
        <v>232</v>
      </c>
      <c r="C1651" s="32">
        <v>270.3</v>
      </c>
      <c r="D1651" s="32">
        <v>270.3</v>
      </c>
    </row>
    <row r="1652" spans="1:4" x14ac:dyDescent="0.25">
      <c r="A1652" s="32" t="s">
        <v>56</v>
      </c>
      <c r="B1652" t="s">
        <v>232</v>
      </c>
      <c r="C1652" s="32">
        <v>270.2</v>
      </c>
      <c r="D1652" s="32">
        <v>270.2</v>
      </c>
    </row>
    <row r="1653" spans="1:4" x14ac:dyDescent="0.25">
      <c r="A1653" s="32" t="s">
        <v>57</v>
      </c>
      <c r="B1653" t="s">
        <v>232</v>
      </c>
      <c r="C1653" s="32">
        <v>270.2</v>
      </c>
      <c r="D1653" s="32">
        <v>274.3</v>
      </c>
    </row>
    <row r="1654" spans="1:4" x14ac:dyDescent="0.25">
      <c r="A1654" s="32" t="s">
        <v>58</v>
      </c>
      <c r="B1654" t="s">
        <v>232</v>
      </c>
      <c r="C1654" s="32">
        <v>266.10000000000002</v>
      </c>
      <c r="D1654" s="32">
        <v>270.3</v>
      </c>
    </row>
    <row r="1655" spans="1:4" x14ac:dyDescent="0.25">
      <c r="A1655" s="32" t="s">
        <v>59</v>
      </c>
      <c r="B1655" t="s">
        <v>232</v>
      </c>
      <c r="C1655" s="32">
        <v>270.3</v>
      </c>
      <c r="D1655" s="32">
        <v>270.3</v>
      </c>
    </row>
    <row r="1656" spans="1:4" x14ac:dyDescent="0.25">
      <c r="A1656" s="32" t="s">
        <v>60</v>
      </c>
      <c r="B1656" t="s">
        <v>232</v>
      </c>
      <c r="C1656" s="32">
        <v>262</v>
      </c>
      <c r="D1656" s="32">
        <v>270.3</v>
      </c>
    </row>
    <row r="1657" spans="1:4" x14ac:dyDescent="0.25">
      <c r="A1657" s="32" t="s">
        <v>77</v>
      </c>
      <c r="B1657" t="s">
        <v>232</v>
      </c>
      <c r="C1657" s="32">
        <v>270.10000000000002</v>
      </c>
      <c r="D1657" s="32">
        <v>270.10000000000002</v>
      </c>
    </row>
    <row r="1658" spans="1:4" x14ac:dyDescent="0.25">
      <c r="A1658" s="32" t="s">
        <v>92</v>
      </c>
      <c r="B1658" t="s">
        <v>232</v>
      </c>
      <c r="C1658" s="32">
        <v>270.10000000000002</v>
      </c>
      <c r="D1658" s="32">
        <v>270.10000000000002</v>
      </c>
    </row>
    <row r="1659" spans="1:4" x14ac:dyDescent="0.25">
      <c r="A1659" s="32" t="s">
        <v>78</v>
      </c>
      <c r="B1659" t="s">
        <v>232</v>
      </c>
      <c r="C1659" s="32">
        <v>266.2</v>
      </c>
      <c r="D1659" s="32">
        <v>270.10000000000002</v>
      </c>
    </row>
    <row r="1660" spans="1:4" x14ac:dyDescent="0.25">
      <c r="A1660" s="32" t="s">
        <v>79</v>
      </c>
      <c r="B1660" t="s">
        <v>232</v>
      </c>
      <c r="C1660" s="32">
        <v>266.10000000000002</v>
      </c>
      <c r="D1660" s="32">
        <v>270.3</v>
      </c>
    </row>
    <row r="1661" spans="1:4" x14ac:dyDescent="0.25">
      <c r="A1661" s="32" t="s">
        <v>80</v>
      </c>
      <c r="B1661" t="s">
        <v>232</v>
      </c>
      <c r="C1661" s="32">
        <v>270.2</v>
      </c>
      <c r="D1661" s="32">
        <v>270.2</v>
      </c>
    </row>
    <row r="1662" spans="1:4" x14ac:dyDescent="0.25">
      <c r="A1662" s="32" t="s">
        <v>93</v>
      </c>
      <c r="B1662" t="s">
        <v>232</v>
      </c>
      <c r="C1662" s="32">
        <v>270.39999999999998</v>
      </c>
      <c r="D1662" s="32">
        <v>274.5</v>
      </c>
    </row>
    <row r="1663" spans="1:4" x14ac:dyDescent="0.25">
      <c r="A1663" s="32" t="s">
        <v>94</v>
      </c>
      <c r="B1663" t="s">
        <v>232</v>
      </c>
      <c r="C1663" s="32">
        <v>270.10000000000002</v>
      </c>
      <c r="D1663" s="32">
        <v>270.10000000000002</v>
      </c>
    </row>
    <row r="1664" spans="1:4" x14ac:dyDescent="0.25">
      <c r="A1664" s="32" t="s">
        <v>95</v>
      </c>
      <c r="B1664" t="s">
        <v>232</v>
      </c>
      <c r="C1664" s="32">
        <v>270.2</v>
      </c>
      <c r="D1664" s="32">
        <v>270.2</v>
      </c>
    </row>
    <row r="1665" spans="1:4" x14ac:dyDescent="0.25">
      <c r="A1665" s="32" t="s">
        <v>96</v>
      </c>
      <c r="B1665" t="s">
        <v>232</v>
      </c>
      <c r="C1665" s="32">
        <v>266.10000000000002</v>
      </c>
      <c r="D1665" s="32">
        <v>270.3</v>
      </c>
    </row>
    <row r="1666" spans="1:4" x14ac:dyDescent="0.25">
      <c r="A1666" s="32" t="s">
        <v>97</v>
      </c>
      <c r="B1666" t="s">
        <v>232</v>
      </c>
      <c r="C1666" s="32">
        <v>270.2</v>
      </c>
      <c r="D1666" s="32">
        <v>274.39999999999998</v>
      </c>
    </row>
    <row r="1667" spans="1:4" x14ac:dyDescent="0.25">
      <c r="A1667" s="32" t="s">
        <v>98</v>
      </c>
      <c r="B1667" t="s">
        <v>232</v>
      </c>
      <c r="C1667" s="32">
        <v>270.2</v>
      </c>
      <c r="D1667" s="32">
        <v>270.2</v>
      </c>
    </row>
    <row r="1668" spans="1:4" x14ac:dyDescent="0.25">
      <c r="A1668" s="32" t="s">
        <v>99</v>
      </c>
      <c r="B1668" t="s">
        <v>232</v>
      </c>
      <c r="C1668" s="32">
        <v>270.10000000000002</v>
      </c>
      <c r="D1668" s="32">
        <v>270.10000000000002</v>
      </c>
    </row>
    <row r="1669" spans="1:4" x14ac:dyDescent="0.25">
      <c r="A1669" s="32" t="s">
        <v>100</v>
      </c>
      <c r="B1669" t="s">
        <v>232</v>
      </c>
      <c r="C1669" s="32">
        <v>270.10000000000002</v>
      </c>
      <c r="D1669" s="32">
        <v>270.10000000000002</v>
      </c>
    </row>
    <row r="1670" spans="1:4" x14ac:dyDescent="0.25">
      <c r="A1670" s="32" t="s">
        <v>101</v>
      </c>
      <c r="B1670" t="s">
        <v>232</v>
      </c>
      <c r="C1670" s="32">
        <v>270.2</v>
      </c>
      <c r="D1670" s="32">
        <v>270.2</v>
      </c>
    </row>
    <row r="1671" spans="1:4" x14ac:dyDescent="0.25">
      <c r="A1671" s="32" t="s">
        <v>102</v>
      </c>
      <c r="B1671" t="s">
        <v>232</v>
      </c>
      <c r="C1671" s="32">
        <v>270.2</v>
      </c>
      <c r="D1671" s="32">
        <v>270.2</v>
      </c>
    </row>
    <row r="1672" spans="1:4" x14ac:dyDescent="0.25">
      <c r="A1672" s="32" t="s">
        <v>81</v>
      </c>
      <c r="B1672" t="s">
        <v>232</v>
      </c>
      <c r="C1672" s="32">
        <v>270.10000000000002</v>
      </c>
      <c r="D1672" s="32">
        <v>270.10000000000002</v>
      </c>
    </row>
    <row r="1673" spans="1:4" x14ac:dyDescent="0.25">
      <c r="A1673" s="32" t="s">
        <v>82</v>
      </c>
      <c r="B1673" t="s">
        <v>232</v>
      </c>
      <c r="C1673" s="32">
        <v>270.3</v>
      </c>
      <c r="D1673" s="32">
        <v>270.3</v>
      </c>
    </row>
    <row r="1674" spans="1:4" x14ac:dyDescent="0.25">
      <c r="A1674" s="32" t="s">
        <v>83</v>
      </c>
      <c r="B1674" t="s">
        <v>232</v>
      </c>
      <c r="C1674" s="32">
        <v>266.2</v>
      </c>
      <c r="D1674" s="32">
        <v>270.3</v>
      </c>
    </row>
    <row r="1675" spans="1:4" x14ac:dyDescent="0.25">
      <c r="A1675" s="32" t="s">
        <v>84</v>
      </c>
      <c r="B1675" t="s">
        <v>232</v>
      </c>
      <c r="C1675" s="32">
        <v>266.10000000000002</v>
      </c>
      <c r="D1675" s="32">
        <v>270.10000000000002</v>
      </c>
    </row>
    <row r="1676" spans="1:4" x14ac:dyDescent="0.25">
      <c r="A1676" s="32" t="s">
        <v>85</v>
      </c>
      <c r="B1676" t="s">
        <v>232</v>
      </c>
      <c r="C1676" s="32">
        <v>274.39999999999998</v>
      </c>
      <c r="D1676" s="32">
        <v>274.39999999999998</v>
      </c>
    </row>
    <row r="1677" spans="1:4" x14ac:dyDescent="0.25">
      <c r="A1677" s="32" t="s">
        <v>86</v>
      </c>
      <c r="B1677" t="s">
        <v>232</v>
      </c>
      <c r="C1677" s="32">
        <v>270.3</v>
      </c>
      <c r="D1677" s="32">
        <v>270.3</v>
      </c>
    </row>
    <row r="1678" spans="1:4" x14ac:dyDescent="0.25">
      <c r="A1678" s="32" t="s">
        <v>87</v>
      </c>
      <c r="B1678" t="s">
        <v>232</v>
      </c>
      <c r="C1678" s="32">
        <v>270.10000000000002</v>
      </c>
      <c r="D1678" s="32">
        <v>270.10000000000002</v>
      </c>
    </row>
    <row r="1679" spans="1:4" x14ac:dyDescent="0.25">
      <c r="A1679" s="32" t="s">
        <v>88</v>
      </c>
      <c r="B1679" t="s">
        <v>232</v>
      </c>
      <c r="C1679" s="32">
        <v>262</v>
      </c>
      <c r="D1679" s="32">
        <v>270.39999999999998</v>
      </c>
    </row>
    <row r="1680" spans="1:4" x14ac:dyDescent="0.25">
      <c r="A1680" s="32" t="s">
        <v>89</v>
      </c>
      <c r="B1680" t="s">
        <v>232</v>
      </c>
      <c r="C1680" s="32">
        <v>270.2</v>
      </c>
      <c r="D1680" s="32">
        <v>270.2</v>
      </c>
    </row>
    <row r="1681" spans="1:4" x14ac:dyDescent="0.25">
      <c r="A1681" s="32" t="s">
        <v>61</v>
      </c>
      <c r="B1681" t="s">
        <v>232</v>
      </c>
      <c r="C1681" s="32">
        <v>262</v>
      </c>
      <c r="D1681" s="32">
        <v>270.39999999999998</v>
      </c>
    </row>
    <row r="1682" spans="1:4" x14ac:dyDescent="0.25">
      <c r="A1682" s="32" t="s">
        <v>62</v>
      </c>
      <c r="B1682" t="s">
        <v>232</v>
      </c>
      <c r="C1682" s="32">
        <v>241.9</v>
      </c>
      <c r="D1682" s="32">
        <v>270.3</v>
      </c>
    </row>
    <row r="1683" spans="1:4" x14ac:dyDescent="0.25">
      <c r="A1683" s="32" t="s">
        <v>90</v>
      </c>
      <c r="B1683" t="s">
        <v>232</v>
      </c>
      <c r="C1683" s="32">
        <v>261.8</v>
      </c>
      <c r="D1683" s="32">
        <v>270.10000000000002</v>
      </c>
    </row>
    <row r="1684" spans="1:4" x14ac:dyDescent="0.25">
      <c r="A1684" s="32" t="s">
        <v>91</v>
      </c>
      <c r="B1684" t="s">
        <v>232</v>
      </c>
      <c r="C1684" s="32">
        <v>270.10000000000002</v>
      </c>
      <c r="D1684" s="32">
        <v>270.10000000000002</v>
      </c>
    </row>
    <row r="1685" spans="1:4" x14ac:dyDescent="0.25">
      <c r="A1685" s="32" t="s">
        <v>133</v>
      </c>
      <c r="B1685" t="s">
        <v>233</v>
      </c>
      <c r="C1685" s="32">
        <v>250.4</v>
      </c>
      <c r="D1685" s="32">
        <v>250.4</v>
      </c>
    </row>
    <row r="1686" spans="1:4" x14ac:dyDescent="0.25">
      <c r="A1686" s="32" t="s">
        <v>141</v>
      </c>
      <c r="B1686" t="s">
        <v>233</v>
      </c>
      <c r="C1686" s="32">
        <v>250.5</v>
      </c>
      <c r="D1686" s="32">
        <v>251.5</v>
      </c>
    </row>
    <row r="1687" spans="1:4" x14ac:dyDescent="0.25">
      <c r="A1687" s="32" t="s">
        <v>142</v>
      </c>
      <c r="B1687" t="s">
        <v>233</v>
      </c>
      <c r="C1687" s="32">
        <v>251.4</v>
      </c>
      <c r="D1687" s="32">
        <v>252.4</v>
      </c>
    </row>
    <row r="1688" spans="1:4" x14ac:dyDescent="0.25">
      <c r="A1688" s="32" t="s">
        <v>105</v>
      </c>
      <c r="B1688" t="s">
        <v>233</v>
      </c>
      <c r="C1688" s="32">
        <v>250.4</v>
      </c>
      <c r="D1688" s="32">
        <v>251.5</v>
      </c>
    </row>
    <row r="1689" spans="1:4" x14ac:dyDescent="0.25">
      <c r="A1689" s="32" t="s">
        <v>117</v>
      </c>
      <c r="B1689" t="s">
        <v>233</v>
      </c>
      <c r="C1689" s="32">
        <v>251.5</v>
      </c>
      <c r="D1689" s="32">
        <v>252.5</v>
      </c>
    </row>
    <row r="1690" spans="1:4" x14ac:dyDescent="0.25">
      <c r="A1690" s="32" t="s">
        <v>113</v>
      </c>
      <c r="B1690" t="s">
        <v>233</v>
      </c>
      <c r="C1690" s="32">
        <v>250.5</v>
      </c>
      <c r="D1690" s="32">
        <v>250.5</v>
      </c>
    </row>
    <row r="1691" spans="1:4" x14ac:dyDescent="0.25">
      <c r="A1691" s="32" t="s">
        <v>129</v>
      </c>
      <c r="B1691" t="s">
        <v>233</v>
      </c>
      <c r="C1691" s="32">
        <v>250.5</v>
      </c>
      <c r="D1691" s="32">
        <v>252.5</v>
      </c>
    </row>
    <row r="1692" spans="1:4" x14ac:dyDescent="0.25">
      <c r="A1692" s="32" t="s">
        <v>106</v>
      </c>
      <c r="B1692" t="s">
        <v>233</v>
      </c>
      <c r="C1692" s="32">
        <v>250.5</v>
      </c>
      <c r="D1692" s="32">
        <v>250.5</v>
      </c>
    </row>
    <row r="1693" spans="1:4" x14ac:dyDescent="0.25">
      <c r="A1693" s="32" t="s">
        <v>143</v>
      </c>
      <c r="B1693" t="s">
        <v>233</v>
      </c>
      <c r="C1693" s="32">
        <v>251.5</v>
      </c>
      <c r="D1693" s="32">
        <v>252.4</v>
      </c>
    </row>
    <row r="1694" spans="1:4" x14ac:dyDescent="0.25">
      <c r="A1694" s="32" t="s">
        <v>107</v>
      </c>
      <c r="B1694" t="s">
        <v>233</v>
      </c>
      <c r="C1694" s="32">
        <v>246.3</v>
      </c>
      <c r="D1694" s="32">
        <v>250.5</v>
      </c>
    </row>
    <row r="1695" spans="1:4" x14ac:dyDescent="0.25">
      <c r="A1695" s="32" t="s">
        <v>118</v>
      </c>
      <c r="B1695" t="s">
        <v>233</v>
      </c>
      <c r="C1695" s="32">
        <v>251.5</v>
      </c>
      <c r="D1695" s="32">
        <v>251.5</v>
      </c>
    </row>
    <row r="1696" spans="1:4" x14ac:dyDescent="0.25">
      <c r="A1696" s="32" t="s">
        <v>130</v>
      </c>
      <c r="B1696" t="s">
        <v>233</v>
      </c>
      <c r="C1696" s="32">
        <v>250.4</v>
      </c>
      <c r="D1696" s="32">
        <v>251.5</v>
      </c>
    </row>
    <row r="1697" spans="1:4" x14ac:dyDescent="0.25">
      <c r="A1697" s="32" t="s">
        <v>144</v>
      </c>
      <c r="B1697" t="s">
        <v>233</v>
      </c>
      <c r="C1697" s="32">
        <v>246.3</v>
      </c>
      <c r="D1697" s="32">
        <v>251.5</v>
      </c>
    </row>
    <row r="1698" spans="1:4" x14ac:dyDescent="0.25">
      <c r="A1698" s="32" t="s">
        <v>119</v>
      </c>
      <c r="B1698" t="s">
        <v>233</v>
      </c>
      <c r="C1698" s="32">
        <v>250.5</v>
      </c>
      <c r="D1698" s="32">
        <v>250.5</v>
      </c>
    </row>
    <row r="1699" spans="1:4" x14ac:dyDescent="0.25">
      <c r="A1699" s="32" t="s">
        <v>120</v>
      </c>
      <c r="B1699" t="s">
        <v>233</v>
      </c>
      <c r="C1699" s="32">
        <v>246.4</v>
      </c>
      <c r="D1699" s="32">
        <v>252.6</v>
      </c>
    </row>
    <row r="1700" spans="1:4" x14ac:dyDescent="0.25">
      <c r="A1700" s="32" t="s">
        <v>108</v>
      </c>
      <c r="B1700" t="s">
        <v>233</v>
      </c>
      <c r="C1700" s="32">
        <v>246.3</v>
      </c>
      <c r="D1700" s="32">
        <v>251.5</v>
      </c>
    </row>
    <row r="1701" spans="1:4" x14ac:dyDescent="0.25">
      <c r="A1701" s="32" t="s">
        <v>145</v>
      </c>
      <c r="B1701" t="s">
        <v>233</v>
      </c>
      <c r="C1701" s="32">
        <v>250.5</v>
      </c>
      <c r="D1701" s="32">
        <v>251.5</v>
      </c>
    </row>
    <row r="1702" spans="1:4" x14ac:dyDescent="0.25">
      <c r="A1702" s="32" t="s">
        <v>131</v>
      </c>
      <c r="B1702" t="s">
        <v>233</v>
      </c>
      <c r="C1702" s="32">
        <v>251.6</v>
      </c>
      <c r="D1702" s="32">
        <v>252.6</v>
      </c>
    </row>
    <row r="1703" spans="1:4" x14ac:dyDescent="0.25">
      <c r="A1703" s="32" t="s">
        <v>124</v>
      </c>
      <c r="B1703" t="s">
        <v>233</v>
      </c>
      <c r="C1703" s="32">
        <v>250.5</v>
      </c>
      <c r="D1703" s="32">
        <v>251.5</v>
      </c>
    </row>
    <row r="1704" spans="1:4" x14ac:dyDescent="0.25">
      <c r="A1704" s="32" t="s">
        <v>146</v>
      </c>
      <c r="B1704" t="s">
        <v>233</v>
      </c>
      <c r="C1704" s="32">
        <v>250.5</v>
      </c>
      <c r="D1704" s="32">
        <v>250.5</v>
      </c>
    </row>
    <row r="1705" spans="1:4" x14ac:dyDescent="0.25">
      <c r="A1705" s="32" t="s">
        <v>114</v>
      </c>
      <c r="B1705" t="s">
        <v>233</v>
      </c>
      <c r="C1705" s="32">
        <v>250.5</v>
      </c>
      <c r="D1705" s="32">
        <v>252.5</v>
      </c>
    </row>
    <row r="1706" spans="1:4" x14ac:dyDescent="0.25">
      <c r="A1706" s="32" t="s">
        <v>132</v>
      </c>
      <c r="B1706" t="s">
        <v>233</v>
      </c>
      <c r="C1706" s="32">
        <v>250.4</v>
      </c>
      <c r="D1706" s="32">
        <v>251.4</v>
      </c>
    </row>
    <row r="1707" spans="1:4" x14ac:dyDescent="0.25">
      <c r="A1707" s="32" t="s">
        <v>147</v>
      </c>
      <c r="B1707" t="s">
        <v>233</v>
      </c>
      <c r="C1707" s="32">
        <v>251.5</v>
      </c>
      <c r="D1707" s="32">
        <v>251.5</v>
      </c>
    </row>
    <row r="1708" spans="1:4" x14ac:dyDescent="0.25">
      <c r="A1708" s="32" t="s">
        <v>109</v>
      </c>
      <c r="B1708" t="s">
        <v>233</v>
      </c>
      <c r="C1708" s="32">
        <v>250.4</v>
      </c>
      <c r="D1708" s="32">
        <v>250.4</v>
      </c>
    </row>
    <row r="1709" spans="1:4" x14ac:dyDescent="0.25">
      <c r="A1709" s="32" t="s">
        <v>121</v>
      </c>
      <c r="B1709" t="s">
        <v>233</v>
      </c>
      <c r="C1709" s="32">
        <v>249.5</v>
      </c>
      <c r="D1709" s="32">
        <v>250.5</v>
      </c>
    </row>
    <row r="1710" spans="1:4" x14ac:dyDescent="0.25">
      <c r="A1710" s="32" t="s">
        <v>110</v>
      </c>
      <c r="B1710" t="s">
        <v>233</v>
      </c>
      <c r="C1710" s="32">
        <v>250.5</v>
      </c>
      <c r="D1710" s="32">
        <v>250.5</v>
      </c>
    </row>
    <row r="1711" spans="1:4" x14ac:dyDescent="0.25">
      <c r="A1711" s="32" t="s">
        <v>148</v>
      </c>
      <c r="B1711" t="s">
        <v>233</v>
      </c>
      <c r="C1711" s="32">
        <v>250.5</v>
      </c>
      <c r="D1711" s="32">
        <v>251.5</v>
      </c>
    </row>
    <row r="1712" spans="1:4" x14ac:dyDescent="0.25">
      <c r="A1712" s="32" t="s">
        <v>134</v>
      </c>
      <c r="B1712" t="s">
        <v>233</v>
      </c>
      <c r="C1712" s="32">
        <v>251.4</v>
      </c>
      <c r="D1712" s="32">
        <v>252.4</v>
      </c>
    </row>
    <row r="1713" spans="1:4" x14ac:dyDescent="0.25">
      <c r="A1713" s="32" t="s">
        <v>115</v>
      </c>
      <c r="B1713" t="s">
        <v>233</v>
      </c>
      <c r="C1713" s="32">
        <v>250.5</v>
      </c>
      <c r="D1713" s="32">
        <v>251.5</v>
      </c>
    </row>
    <row r="1714" spans="1:4" x14ac:dyDescent="0.25">
      <c r="A1714" s="32" t="s">
        <v>135</v>
      </c>
      <c r="B1714" t="s">
        <v>233</v>
      </c>
      <c r="C1714" s="32">
        <v>250.1</v>
      </c>
      <c r="D1714" s="32">
        <v>252.2</v>
      </c>
    </row>
    <row r="1715" spans="1:4" x14ac:dyDescent="0.25">
      <c r="A1715" s="32" t="s">
        <v>136</v>
      </c>
      <c r="B1715" t="s">
        <v>233</v>
      </c>
      <c r="C1715" s="32">
        <v>250.4</v>
      </c>
      <c r="D1715" s="32">
        <v>252.5</v>
      </c>
    </row>
    <row r="1716" spans="1:4" x14ac:dyDescent="0.25">
      <c r="A1716" s="32" t="s">
        <v>137</v>
      </c>
      <c r="B1716" t="s">
        <v>233</v>
      </c>
      <c r="C1716" s="32">
        <v>250.5</v>
      </c>
      <c r="D1716" s="32">
        <v>251.5</v>
      </c>
    </row>
    <row r="1717" spans="1:4" x14ac:dyDescent="0.25">
      <c r="A1717" s="32" t="s">
        <v>138</v>
      </c>
      <c r="B1717" t="s">
        <v>233</v>
      </c>
      <c r="C1717" s="32">
        <v>251.6</v>
      </c>
      <c r="D1717" s="32">
        <v>254.4</v>
      </c>
    </row>
    <row r="1718" spans="1:4" x14ac:dyDescent="0.25">
      <c r="A1718" s="32" t="s">
        <v>139</v>
      </c>
      <c r="B1718" t="s">
        <v>233</v>
      </c>
      <c r="C1718" s="32">
        <v>250.5</v>
      </c>
      <c r="D1718" s="32">
        <v>250.5</v>
      </c>
    </row>
    <row r="1719" spans="1:4" x14ac:dyDescent="0.25">
      <c r="A1719" s="32" t="s">
        <v>140</v>
      </c>
      <c r="B1719" t="s">
        <v>233</v>
      </c>
      <c r="C1719" s="32">
        <v>250.3</v>
      </c>
      <c r="D1719" s="32">
        <v>251.3</v>
      </c>
    </row>
    <row r="1720" spans="1:4" x14ac:dyDescent="0.25">
      <c r="A1720" s="32" t="s">
        <v>116</v>
      </c>
      <c r="B1720" t="s">
        <v>233</v>
      </c>
      <c r="C1720" s="32">
        <v>251.5</v>
      </c>
      <c r="D1720" s="32">
        <v>253.6</v>
      </c>
    </row>
    <row r="1721" spans="1:4" x14ac:dyDescent="0.25">
      <c r="A1721" s="32" t="s">
        <v>125</v>
      </c>
      <c r="B1721" t="s">
        <v>233</v>
      </c>
      <c r="C1721" s="32">
        <v>250.4</v>
      </c>
      <c r="D1721" s="32">
        <v>250.4</v>
      </c>
    </row>
    <row r="1722" spans="1:4" x14ac:dyDescent="0.25">
      <c r="A1722" s="32" t="s">
        <v>111</v>
      </c>
      <c r="B1722" t="s">
        <v>233</v>
      </c>
      <c r="C1722" s="32">
        <v>250.5</v>
      </c>
      <c r="D1722" s="32">
        <v>251.5</v>
      </c>
    </row>
    <row r="1723" spans="1:4" x14ac:dyDescent="0.25">
      <c r="A1723" s="32" t="s">
        <v>122</v>
      </c>
      <c r="B1723" t="s">
        <v>233</v>
      </c>
      <c r="C1723" s="32">
        <v>250.6</v>
      </c>
      <c r="D1723" s="32">
        <v>251.6</v>
      </c>
    </row>
    <row r="1724" spans="1:4" x14ac:dyDescent="0.25">
      <c r="A1724" s="32" t="s">
        <v>112</v>
      </c>
      <c r="B1724" t="s">
        <v>233</v>
      </c>
      <c r="C1724" s="32">
        <v>250.5</v>
      </c>
      <c r="D1724" s="32">
        <v>252.6</v>
      </c>
    </row>
    <row r="1725" spans="1:4" x14ac:dyDescent="0.25">
      <c r="A1725" s="32" t="s">
        <v>127</v>
      </c>
      <c r="B1725" t="s">
        <v>233</v>
      </c>
      <c r="C1725" s="32">
        <v>250.3</v>
      </c>
      <c r="D1725" s="32">
        <v>251.4</v>
      </c>
    </row>
    <row r="1726" spans="1:4" x14ac:dyDescent="0.25">
      <c r="A1726" s="32" t="s">
        <v>128</v>
      </c>
      <c r="B1726" t="s">
        <v>233</v>
      </c>
      <c r="C1726" s="32">
        <v>251.5</v>
      </c>
      <c r="D1726" s="32">
        <v>251.5</v>
      </c>
    </row>
    <row r="1727" spans="1:4" x14ac:dyDescent="0.25">
      <c r="A1727" s="32" t="s">
        <v>208</v>
      </c>
      <c r="B1727" t="s">
        <v>233</v>
      </c>
      <c r="C1727" s="32">
        <v>251.5</v>
      </c>
      <c r="D1727" s="32">
        <v>252.5</v>
      </c>
    </row>
    <row r="1728" spans="1:4" x14ac:dyDescent="0.25">
      <c r="A1728" s="32" t="s">
        <v>209</v>
      </c>
      <c r="B1728" t="s">
        <v>233</v>
      </c>
      <c r="C1728" s="32">
        <v>250.2</v>
      </c>
      <c r="D1728" s="32">
        <v>251.3</v>
      </c>
    </row>
    <row r="1729" spans="1:4" x14ac:dyDescent="0.25">
      <c r="A1729" s="32" t="s">
        <v>210</v>
      </c>
      <c r="B1729" t="s">
        <v>233</v>
      </c>
      <c r="C1729" s="32">
        <v>251.5</v>
      </c>
      <c r="D1729" s="32">
        <v>251.5</v>
      </c>
    </row>
    <row r="1730" spans="1:4" x14ac:dyDescent="0.25">
      <c r="A1730" s="32" t="s">
        <v>211</v>
      </c>
      <c r="B1730" t="s">
        <v>233</v>
      </c>
      <c r="C1730" s="32">
        <v>251.5</v>
      </c>
      <c r="D1730" s="32">
        <v>251.5</v>
      </c>
    </row>
    <row r="1731" spans="1:4" x14ac:dyDescent="0.25">
      <c r="A1731" s="32" t="s">
        <v>212</v>
      </c>
      <c r="B1731" t="s">
        <v>233</v>
      </c>
      <c r="C1731" s="32">
        <v>250.4</v>
      </c>
      <c r="D1731" s="32">
        <v>251.4</v>
      </c>
    </row>
    <row r="1732" spans="1:4" x14ac:dyDescent="0.25">
      <c r="A1732" s="32" t="s">
        <v>213</v>
      </c>
      <c r="B1732" t="s">
        <v>233</v>
      </c>
      <c r="C1732" s="32">
        <v>250.5</v>
      </c>
      <c r="D1732" s="32">
        <v>252.5</v>
      </c>
    </row>
    <row r="1733" spans="1:4" x14ac:dyDescent="0.25">
      <c r="A1733" s="32" t="s">
        <v>214</v>
      </c>
      <c r="B1733" t="s">
        <v>233</v>
      </c>
      <c r="C1733" s="32">
        <v>250.1</v>
      </c>
      <c r="D1733" s="32">
        <v>251.2</v>
      </c>
    </row>
    <row r="1734" spans="1:4" x14ac:dyDescent="0.25">
      <c r="A1734" s="32" t="s">
        <v>215</v>
      </c>
      <c r="B1734" t="s">
        <v>233</v>
      </c>
      <c r="C1734" s="32">
        <v>250.5</v>
      </c>
      <c r="D1734" s="32">
        <v>251.5</v>
      </c>
    </row>
    <row r="1735" spans="1:4" x14ac:dyDescent="0.25">
      <c r="A1735" s="32" t="s">
        <v>216</v>
      </c>
      <c r="B1735" t="s">
        <v>233</v>
      </c>
      <c r="C1735" s="32">
        <v>250.4</v>
      </c>
      <c r="D1735" s="32">
        <v>251.4</v>
      </c>
    </row>
    <row r="1736" spans="1:4" x14ac:dyDescent="0.25">
      <c r="A1736" s="32" t="s">
        <v>217</v>
      </c>
      <c r="B1736" t="s">
        <v>233</v>
      </c>
      <c r="C1736" s="32">
        <v>250.5</v>
      </c>
      <c r="D1736" s="32">
        <v>251.5</v>
      </c>
    </row>
    <row r="1737" spans="1:4" x14ac:dyDescent="0.25">
      <c r="A1737" s="32" t="s">
        <v>218</v>
      </c>
      <c r="B1737" t="s">
        <v>233</v>
      </c>
      <c r="C1737" s="32">
        <v>250.2</v>
      </c>
      <c r="D1737" s="32">
        <v>252.3</v>
      </c>
    </row>
    <row r="1738" spans="1:4" x14ac:dyDescent="0.25">
      <c r="A1738" s="32" t="s">
        <v>219</v>
      </c>
      <c r="B1738" t="s">
        <v>233</v>
      </c>
      <c r="C1738" s="32">
        <v>250.5</v>
      </c>
      <c r="D1738" s="32">
        <v>251.6</v>
      </c>
    </row>
    <row r="1739" spans="1:4" x14ac:dyDescent="0.25">
      <c r="A1739" s="32" t="s">
        <v>220</v>
      </c>
      <c r="B1739" t="s">
        <v>233</v>
      </c>
      <c r="C1739" s="32">
        <v>251.5</v>
      </c>
      <c r="D1739" s="32">
        <v>252.5</v>
      </c>
    </row>
    <row r="1740" spans="1:4" x14ac:dyDescent="0.25">
      <c r="A1740" s="32" t="s">
        <v>221</v>
      </c>
      <c r="B1740" t="s">
        <v>233</v>
      </c>
      <c r="C1740" s="32">
        <v>250.5</v>
      </c>
      <c r="D1740" s="32">
        <v>250.5</v>
      </c>
    </row>
    <row r="1741" spans="1:4" x14ac:dyDescent="0.25">
      <c r="A1741" s="32" t="s">
        <v>222</v>
      </c>
      <c r="B1741" t="s">
        <v>233</v>
      </c>
      <c r="C1741" s="32">
        <v>251.5</v>
      </c>
      <c r="D1741" s="32">
        <v>251.5</v>
      </c>
    </row>
    <row r="1742" spans="1:4" x14ac:dyDescent="0.25">
      <c r="A1742" s="32" t="s">
        <v>123</v>
      </c>
      <c r="B1742" t="s">
        <v>233</v>
      </c>
      <c r="C1742" s="32">
        <v>250.5</v>
      </c>
      <c r="D1742" s="32">
        <v>251.5</v>
      </c>
    </row>
    <row r="1743" spans="1:4" x14ac:dyDescent="0.25">
      <c r="A1743" s="32" t="s">
        <v>223</v>
      </c>
      <c r="B1743" t="s">
        <v>233</v>
      </c>
      <c r="C1743" s="32">
        <v>250.4</v>
      </c>
      <c r="D1743" s="32">
        <v>251.4</v>
      </c>
    </row>
    <row r="1744" spans="1:4" x14ac:dyDescent="0.25">
      <c r="A1744" s="32" t="s">
        <v>183</v>
      </c>
      <c r="B1744" t="s">
        <v>233</v>
      </c>
      <c r="C1744" s="32">
        <v>246.4</v>
      </c>
      <c r="D1744" s="32">
        <v>250.5</v>
      </c>
    </row>
    <row r="1745" spans="1:4" x14ac:dyDescent="0.25">
      <c r="A1745" s="32" t="s">
        <v>184</v>
      </c>
      <c r="B1745" t="s">
        <v>233</v>
      </c>
      <c r="C1745" s="32">
        <v>252.5</v>
      </c>
      <c r="D1745" s="32">
        <v>252.5</v>
      </c>
    </row>
    <row r="1746" spans="1:4" x14ac:dyDescent="0.25">
      <c r="A1746" s="32" t="s">
        <v>185</v>
      </c>
      <c r="B1746" t="s">
        <v>233</v>
      </c>
      <c r="C1746" s="32">
        <v>250.6</v>
      </c>
      <c r="D1746" s="32">
        <v>252.6</v>
      </c>
    </row>
    <row r="1747" spans="1:4" x14ac:dyDescent="0.25">
      <c r="A1747" s="32" t="s">
        <v>186</v>
      </c>
      <c r="B1747" t="s">
        <v>233</v>
      </c>
      <c r="C1747" s="32">
        <v>250.4</v>
      </c>
      <c r="D1747" s="32">
        <v>251.5</v>
      </c>
    </row>
    <row r="1748" spans="1:4" x14ac:dyDescent="0.25">
      <c r="A1748" s="32" t="s">
        <v>205</v>
      </c>
      <c r="B1748" t="s">
        <v>233</v>
      </c>
      <c r="C1748" s="32">
        <v>251.3</v>
      </c>
      <c r="D1748" s="32">
        <v>251.3</v>
      </c>
    </row>
    <row r="1749" spans="1:4" x14ac:dyDescent="0.25">
      <c r="A1749" s="32" t="s">
        <v>187</v>
      </c>
      <c r="B1749" t="s">
        <v>233</v>
      </c>
      <c r="C1749" s="32">
        <v>250.6</v>
      </c>
      <c r="D1749" s="32">
        <v>251.6</v>
      </c>
    </row>
    <row r="1750" spans="1:4" x14ac:dyDescent="0.25">
      <c r="A1750" s="32" t="s">
        <v>149</v>
      </c>
      <c r="B1750" t="s">
        <v>233</v>
      </c>
      <c r="C1750" s="32">
        <v>250.5</v>
      </c>
      <c r="D1750" s="32">
        <v>251.5</v>
      </c>
    </row>
    <row r="1751" spans="1:4" x14ac:dyDescent="0.25">
      <c r="A1751" s="32" t="s">
        <v>150</v>
      </c>
      <c r="B1751" t="s">
        <v>233</v>
      </c>
      <c r="C1751" s="32">
        <v>251.5</v>
      </c>
      <c r="D1751" s="32">
        <v>251.5</v>
      </c>
    </row>
    <row r="1752" spans="1:4" x14ac:dyDescent="0.25">
      <c r="A1752" s="32" t="s">
        <v>151</v>
      </c>
      <c r="B1752" t="s">
        <v>233</v>
      </c>
      <c r="C1752" s="32">
        <v>251.6</v>
      </c>
      <c r="D1752" s="32">
        <v>253.7</v>
      </c>
    </row>
    <row r="1753" spans="1:4" x14ac:dyDescent="0.25">
      <c r="A1753" s="32" t="s">
        <v>152</v>
      </c>
      <c r="B1753" t="s">
        <v>233</v>
      </c>
      <c r="C1753" s="32">
        <v>250.4</v>
      </c>
      <c r="D1753" s="32">
        <v>251.6</v>
      </c>
    </row>
    <row r="1754" spans="1:4" x14ac:dyDescent="0.25">
      <c r="A1754" s="32" t="s">
        <v>153</v>
      </c>
      <c r="B1754" t="s">
        <v>233</v>
      </c>
      <c r="C1754" s="32">
        <v>251.4</v>
      </c>
      <c r="D1754" s="32">
        <v>252.6</v>
      </c>
    </row>
    <row r="1755" spans="1:4" x14ac:dyDescent="0.25">
      <c r="A1755" s="32" t="s">
        <v>154</v>
      </c>
      <c r="B1755" t="s">
        <v>233</v>
      </c>
      <c r="C1755" s="32">
        <v>250.4</v>
      </c>
      <c r="D1755" s="32">
        <v>250.4</v>
      </c>
    </row>
    <row r="1756" spans="1:4" x14ac:dyDescent="0.25">
      <c r="A1756" s="32" t="s">
        <v>155</v>
      </c>
      <c r="B1756" t="s">
        <v>233</v>
      </c>
      <c r="C1756" s="32">
        <v>250.5</v>
      </c>
      <c r="D1756" s="32">
        <v>250.5</v>
      </c>
    </row>
    <row r="1757" spans="1:4" x14ac:dyDescent="0.25">
      <c r="A1757" s="32" t="s">
        <v>156</v>
      </c>
      <c r="B1757" t="s">
        <v>233</v>
      </c>
      <c r="C1757" s="32">
        <v>250.5</v>
      </c>
      <c r="D1757" s="32">
        <v>250.5</v>
      </c>
    </row>
    <row r="1758" spans="1:4" x14ac:dyDescent="0.25">
      <c r="A1758" s="32" t="s">
        <v>157</v>
      </c>
      <c r="B1758" t="s">
        <v>233</v>
      </c>
      <c r="C1758" s="32">
        <v>250.5</v>
      </c>
      <c r="D1758" s="32">
        <v>252.5</v>
      </c>
    </row>
    <row r="1759" spans="1:4" x14ac:dyDescent="0.25">
      <c r="A1759" s="32" t="s">
        <v>158</v>
      </c>
      <c r="B1759" t="s">
        <v>233</v>
      </c>
      <c r="C1759" s="32">
        <v>251.5</v>
      </c>
      <c r="D1759" s="32">
        <v>252.5</v>
      </c>
    </row>
    <row r="1760" spans="1:4" x14ac:dyDescent="0.25">
      <c r="A1760" s="32" t="s">
        <v>159</v>
      </c>
      <c r="B1760" t="s">
        <v>233</v>
      </c>
      <c r="C1760" s="32">
        <v>246.3</v>
      </c>
      <c r="D1760" s="32">
        <v>250.5</v>
      </c>
    </row>
    <row r="1761" spans="1:4" x14ac:dyDescent="0.25">
      <c r="A1761" s="32" t="s">
        <v>160</v>
      </c>
      <c r="B1761" t="s">
        <v>233</v>
      </c>
      <c r="C1761" s="32">
        <v>251.5</v>
      </c>
      <c r="D1761" s="32">
        <v>251.5</v>
      </c>
    </row>
    <row r="1762" spans="1:4" x14ac:dyDescent="0.25">
      <c r="A1762" s="32" t="s">
        <v>161</v>
      </c>
      <c r="B1762" t="s">
        <v>233</v>
      </c>
      <c r="C1762" s="32">
        <v>250.4</v>
      </c>
      <c r="D1762" s="32">
        <v>250.4</v>
      </c>
    </row>
    <row r="1763" spans="1:4" x14ac:dyDescent="0.25">
      <c r="A1763" s="32" t="s">
        <v>162</v>
      </c>
      <c r="B1763" t="s">
        <v>233</v>
      </c>
      <c r="C1763" s="32">
        <v>251.4</v>
      </c>
      <c r="D1763" s="32">
        <v>252.4</v>
      </c>
    </row>
    <row r="1764" spans="1:4" x14ac:dyDescent="0.25">
      <c r="A1764" s="32" t="s">
        <v>163</v>
      </c>
      <c r="B1764" t="s">
        <v>233</v>
      </c>
      <c r="C1764" s="32">
        <v>250.5</v>
      </c>
      <c r="D1764" s="32">
        <v>250.5</v>
      </c>
    </row>
    <row r="1765" spans="1:4" x14ac:dyDescent="0.25">
      <c r="A1765" s="32" t="s">
        <v>188</v>
      </c>
      <c r="B1765" t="s">
        <v>233</v>
      </c>
      <c r="C1765" s="32">
        <v>250.4</v>
      </c>
      <c r="D1765" s="32">
        <v>250.4</v>
      </c>
    </row>
    <row r="1766" spans="1:4" x14ac:dyDescent="0.25">
      <c r="A1766" s="32" t="s">
        <v>164</v>
      </c>
      <c r="B1766" t="s">
        <v>233</v>
      </c>
      <c r="C1766" s="32">
        <v>250.5</v>
      </c>
      <c r="D1766" s="32">
        <v>251.5</v>
      </c>
    </row>
    <row r="1767" spans="1:4" x14ac:dyDescent="0.25">
      <c r="A1767" s="32" t="s">
        <v>165</v>
      </c>
      <c r="B1767" t="s">
        <v>233</v>
      </c>
      <c r="C1767" s="32">
        <v>250.4</v>
      </c>
      <c r="D1767" s="32">
        <v>251.5</v>
      </c>
    </row>
    <row r="1768" spans="1:4" x14ac:dyDescent="0.25">
      <c r="A1768" s="32" t="s">
        <v>189</v>
      </c>
      <c r="B1768" t="s">
        <v>233</v>
      </c>
      <c r="C1768" s="32">
        <v>250.6</v>
      </c>
      <c r="D1768" s="32">
        <v>250.6</v>
      </c>
    </row>
    <row r="1769" spans="1:4" x14ac:dyDescent="0.25">
      <c r="A1769" s="32" t="s">
        <v>190</v>
      </c>
      <c r="B1769" t="s">
        <v>233</v>
      </c>
      <c r="C1769" s="32">
        <v>250.4</v>
      </c>
      <c r="D1769" s="32">
        <v>251.5</v>
      </c>
    </row>
    <row r="1770" spans="1:4" x14ac:dyDescent="0.25">
      <c r="A1770" s="32" t="s">
        <v>166</v>
      </c>
      <c r="B1770" t="s">
        <v>233</v>
      </c>
      <c r="C1770" s="32">
        <v>251.5</v>
      </c>
      <c r="D1770" s="32">
        <v>251.5</v>
      </c>
    </row>
    <row r="1771" spans="1:4" x14ac:dyDescent="0.25">
      <c r="A1771" s="32" t="s">
        <v>204</v>
      </c>
      <c r="B1771" t="s">
        <v>233</v>
      </c>
      <c r="C1771" s="32">
        <v>250.4</v>
      </c>
      <c r="D1771" s="32">
        <v>251.5</v>
      </c>
    </row>
    <row r="1772" spans="1:4" x14ac:dyDescent="0.25">
      <c r="A1772" s="32" t="s">
        <v>167</v>
      </c>
      <c r="B1772" t="s">
        <v>233</v>
      </c>
      <c r="C1772" s="32">
        <v>250.4</v>
      </c>
      <c r="D1772" s="32">
        <v>250.4</v>
      </c>
    </row>
    <row r="1773" spans="1:4" x14ac:dyDescent="0.25">
      <c r="A1773" s="32" t="s">
        <v>168</v>
      </c>
      <c r="B1773" t="s">
        <v>233</v>
      </c>
      <c r="C1773" s="32">
        <v>246.2</v>
      </c>
      <c r="D1773" s="32">
        <v>251.5</v>
      </c>
    </row>
    <row r="1774" spans="1:4" x14ac:dyDescent="0.25">
      <c r="A1774" s="32" t="s">
        <v>169</v>
      </c>
      <c r="B1774" t="s">
        <v>233</v>
      </c>
      <c r="C1774" s="32">
        <v>250.5</v>
      </c>
      <c r="D1774" s="32">
        <v>250.5</v>
      </c>
    </row>
    <row r="1775" spans="1:4" x14ac:dyDescent="0.25">
      <c r="A1775" s="32" t="s">
        <v>191</v>
      </c>
      <c r="B1775" t="s">
        <v>233</v>
      </c>
      <c r="C1775" s="32">
        <v>249.6</v>
      </c>
      <c r="D1775" s="32">
        <v>251.5</v>
      </c>
    </row>
    <row r="1776" spans="1:4" x14ac:dyDescent="0.25">
      <c r="A1776" s="32" t="s">
        <v>192</v>
      </c>
      <c r="B1776" t="s">
        <v>233</v>
      </c>
      <c r="C1776" s="32">
        <v>250.6</v>
      </c>
      <c r="D1776" s="32">
        <v>251.6</v>
      </c>
    </row>
    <row r="1777" spans="1:4" x14ac:dyDescent="0.25">
      <c r="A1777" s="32" t="s">
        <v>170</v>
      </c>
      <c r="B1777" t="s">
        <v>233</v>
      </c>
      <c r="C1777" s="32">
        <v>250.2</v>
      </c>
      <c r="D1777" s="32">
        <v>251.4</v>
      </c>
    </row>
    <row r="1778" spans="1:4" x14ac:dyDescent="0.25">
      <c r="A1778" s="32" t="s">
        <v>171</v>
      </c>
      <c r="B1778" t="s">
        <v>233</v>
      </c>
      <c r="C1778" s="32">
        <v>251.4</v>
      </c>
      <c r="D1778" s="32">
        <v>251.4</v>
      </c>
    </row>
    <row r="1779" spans="1:4" x14ac:dyDescent="0.25">
      <c r="A1779" s="32" t="s">
        <v>193</v>
      </c>
      <c r="B1779" t="s">
        <v>233</v>
      </c>
      <c r="C1779" s="32">
        <v>251.6</v>
      </c>
      <c r="D1779" s="32">
        <v>252.6</v>
      </c>
    </row>
    <row r="1780" spans="1:4" x14ac:dyDescent="0.25">
      <c r="A1780" s="32" t="s">
        <v>194</v>
      </c>
      <c r="B1780" t="s">
        <v>233</v>
      </c>
      <c r="C1780" s="32">
        <v>250.4</v>
      </c>
      <c r="D1780" s="32">
        <v>251.4</v>
      </c>
    </row>
    <row r="1781" spans="1:4" x14ac:dyDescent="0.25">
      <c r="A1781" s="32" t="s">
        <v>195</v>
      </c>
      <c r="B1781" t="s">
        <v>233</v>
      </c>
      <c r="C1781" s="32">
        <v>250.6</v>
      </c>
      <c r="D1781" s="32">
        <v>251.6</v>
      </c>
    </row>
    <row r="1782" spans="1:4" x14ac:dyDescent="0.25">
      <c r="A1782" s="32" t="s">
        <v>172</v>
      </c>
      <c r="B1782" t="s">
        <v>233</v>
      </c>
      <c r="C1782" s="32">
        <v>250.4</v>
      </c>
      <c r="D1782" s="32">
        <v>251.5</v>
      </c>
    </row>
    <row r="1783" spans="1:4" x14ac:dyDescent="0.25">
      <c r="A1783" s="32" t="s">
        <v>173</v>
      </c>
      <c r="B1783" t="s">
        <v>233</v>
      </c>
      <c r="C1783" s="32">
        <v>250.4</v>
      </c>
      <c r="D1783" s="32">
        <v>250.4</v>
      </c>
    </row>
    <row r="1784" spans="1:4" x14ac:dyDescent="0.25">
      <c r="A1784" s="32" t="s">
        <v>174</v>
      </c>
      <c r="B1784" t="s">
        <v>233</v>
      </c>
      <c r="C1784" s="32">
        <v>251.4</v>
      </c>
      <c r="D1784" s="32">
        <v>251.4</v>
      </c>
    </row>
    <row r="1785" spans="1:4" x14ac:dyDescent="0.25">
      <c r="A1785" s="32" t="s">
        <v>175</v>
      </c>
      <c r="B1785" t="s">
        <v>233</v>
      </c>
      <c r="C1785" s="32">
        <v>250.4</v>
      </c>
      <c r="D1785" s="32">
        <v>251.4</v>
      </c>
    </row>
    <row r="1786" spans="1:4" x14ac:dyDescent="0.25">
      <c r="A1786" s="32" t="s">
        <v>176</v>
      </c>
      <c r="B1786" t="s">
        <v>233</v>
      </c>
      <c r="C1786" s="32">
        <v>250.4</v>
      </c>
      <c r="D1786" s="32">
        <v>251.5</v>
      </c>
    </row>
    <row r="1787" spans="1:4" x14ac:dyDescent="0.25">
      <c r="A1787" s="32" t="s">
        <v>177</v>
      </c>
      <c r="B1787" t="s">
        <v>233</v>
      </c>
      <c r="C1787" s="32">
        <v>250.5</v>
      </c>
      <c r="D1787" s="32">
        <v>250.5</v>
      </c>
    </row>
    <row r="1788" spans="1:4" x14ac:dyDescent="0.25">
      <c r="A1788" s="32" t="s">
        <v>178</v>
      </c>
      <c r="B1788" t="s">
        <v>233</v>
      </c>
      <c r="C1788" s="32">
        <v>250.3</v>
      </c>
      <c r="D1788" s="32">
        <v>251.4</v>
      </c>
    </row>
    <row r="1789" spans="1:4" x14ac:dyDescent="0.25">
      <c r="A1789" s="32" t="s">
        <v>196</v>
      </c>
      <c r="B1789" t="s">
        <v>233</v>
      </c>
      <c r="C1789" s="32">
        <v>250.6</v>
      </c>
      <c r="D1789" s="32">
        <v>252.6</v>
      </c>
    </row>
    <row r="1790" spans="1:4" x14ac:dyDescent="0.25">
      <c r="A1790" s="32" t="s">
        <v>197</v>
      </c>
      <c r="B1790" t="s">
        <v>233</v>
      </c>
      <c r="C1790" s="32">
        <v>251.4</v>
      </c>
      <c r="D1790" s="32">
        <v>251.4</v>
      </c>
    </row>
    <row r="1791" spans="1:4" x14ac:dyDescent="0.25">
      <c r="A1791" s="32" t="s">
        <v>198</v>
      </c>
      <c r="B1791" t="s">
        <v>233</v>
      </c>
      <c r="C1791" s="32">
        <v>246.4</v>
      </c>
      <c r="D1791" s="32">
        <v>252.6</v>
      </c>
    </row>
    <row r="1792" spans="1:4" x14ac:dyDescent="0.25">
      <c r="A1792" s="32" t="s">
        <v>179</v>
      </c>
      <c r="B1792" t="s">
        <v>233</v>
      </c>
      <c r="C1792" s="32">
        <v>250.5</v>
      </c>
      <c r="D1792" s="32">
        <v>250.5</v>
      </c>
    </row>
    <row r="1793" spans="1:4" x14ac:dyDescent="0.25">
      <c r="A1793" s="32" t="s">
        <v>180</v>
      </c>
      <c r="B1793" t="s">
        <v>233</v>
      </c>
      <c r="C1793" s="32">
        <v>251.5</v>
      </c>
      <c r="D1793" s="32">
        <v>251.5</v>
      </c>
    </row>
    <row r="1794" spans="1:4" x14ac:dyDescent="0.25">
      <c r="A1794" s="32" t="s">
        <v>181</v>
      </c>
      <c r="B1794" t="s">
        <v>233</v>
      </c>
      <c r="C1794" s="32">
        <v>250.4</v>
      </c>
      <c r="D1794" s="32">
        <v>250.4</v>
      </c>
    </row>
    <row r="1795" spans="1:4" x14ac:dyDescent="0.25">
      <c r="A1795" s="32" t="s">
        <v>199</v>
      </c>
      <c r="B1795" t="s">
        <v>233</v>
      </c>
      <c r="C1795" s="32">
        <v>250.6</v>
      </c>
      <c r="D1795" s="32">
        <v>251.6</v>
      </c>
    </row>
    <row r="1796" spans="1:4" x14ac:dyDescent="0.25">
      <c r="A1796" s="32" t="s">
        <v>200</v>
      </c>
      <c r="B1796" t="s">
        <v>233</v>
      </c>
      <c r="C1796" s="32">
        <v>250.6</v>
      </c>
      <c r="D1796" s="32">
        <v>251.5</v>
      </c>
    </row>
    <row r="1797" spans="1:4" x14ac:dyDescent="0.25">
      <c r="A1797" s="32" t="s">
        <v>201</v>
      </c>
      <c r="B1797" t="s">
        <v>233</v>
      </c>
      <c r="C1797" s="32">
        <v>250.6</v>
      </c>
      <c r="D1797" s="32">
        <v>250.6</v>
      </c>
    </row>
    <row r="1798" spans="1:4" x14ac:dyDescent="0.25">
      <c r="A1798" s="32" t="s">
        <v>202</v>
      </c>
      <c r="B1798" t="s">
        <v>233</v>
      </c>
      <c r="C1798" s="32">
        <v>250.6</v>
      </c>
      <c r="D1798" s="32">
        <v>250.6</v>
      </c>
    </row>
    <row r="1799" spans="1:4" x14ac:dyDescent="0.25">
      <c r="A1799" s="32" t="s">
        <v>203</v>
      </c>
      <c r="B1799" t="s">
        <v>233</v>
      </c>
      <c r="C1799" s="32">
        <v>251.6</v>
      </c>
      <c r="D1799" s="32">
        <v>252.6</v>
      </c>
    </row>
    <row r="1800" spans="1:4" x14ac:dyDescent="0.25">
      <c r="A1800" s="32" t="s">
        <v>206</v>
      </c>
      <c r="B1800" t="s">
        <v>233</v>
      </c>
      <c r="C1800" s="32">
        <v>250.2</v>
      </c>
      <c r="D1800" s="32">
        <v>251.3</v>
      </c>
    </row>
    <row r="1801" spans="1:4" x14ac:dyDescent="0.25">
      <c r="A1801" s="32" t="s">
        <v>182</v>
      </c>
      <c r="B1801" t="s">
        <v>233</v>
      </c>
      <c r="C1801" s="32">
        <v>250.5</v>
      </c>
      <c r="D1801" s="32">
        <v>250.5</v>
      </c>
    </row>
    <row r="1802" spans="1:4" x14ac:dyDescent="0.25">
      <c r="A1802" s="32" t="s">
        <v>70</v>
      </c>
      <c r="B1802" t="s">
        <v>233</v>
      </c>
      <c r="C1802" s="32">
        <v>252.5</v>
      </c>
      <c r="D1802" s="32">
        <v>252.5</v>
      </c>
    </row>
    <row r="1803" spans="1:4" x14ac:dyDescent="0.25">
      <c r="A1803" s="32" t="s">
        <v>63</v>
      </c>
      <c r="B1803" t="s">
        <v>233</v>
      </c>
      <c r="C1803" s="32">
        <v>250.4</v>
      </c>
      <c r="D1803" s="32">
        <v>251.4</v>
      </c>
    </row>
    <row r="1804" spans="1:4" x14ac:dyDescent="0.25">
      <c r="A1804" s="32" t="s">
        <v>64</v>
      </c>
      <c r="B1804" t="s">
        <v>233</v>
      </c>
      <c r="C1804" s="32">
        <v>250.4</v>
      </c>
      <c r="D1804" s="32">
        <v>250.4</v>
      </c>
    </row>
    <row r="1805" spans="1:4" x14ac:dyDescent="0.25">
      <c r="A1805" s="32" t="s">
        <v>71</v>
      </c>
      <c r="B1805" t="s">
        <v>233</v>
      </c>
      <c r="C1805" s="32">
        <v>250.4</v>
      </c>
      <c r="D1805" s="32">
        <v>250.4</v>
      </c>
    </row>
    <row r="1806" spans="1:4" x14ac:dyDescent="0.25">
      <c r="A1806" s="32" t="s">
        <v>72</v>
      </c>
      <c r="B1806" t="s">
        <v>233</v>
      </c>
      <c r="C1806" s="32">
        <v>246.3</v>
      </c>
      <c r="D1806" s="32">
        <v>250.5</v>
      </c>
    </row>
    <row r="1807" spans="1:4" x14ac:dyDescent="0.25">
      <c r="A1807" s="32" t="s">
        <v>65</v>
      </c>
      <c r="B1807" t="s">
        <v>233</v>
      </c>
      <c r="C1807" s="32">
        <v>246.3</v>
      </c>
      <c r="D1807" s="32">
        <v>251.5</v>
      </c>
    </row>
    <row r="1808" spans="1:4" x14ac:dyDescent="0.25">
      <c r="A1808" s="32" t="s">
        <v>66</v>
      </c>
      <c r="B1808" t="s">
        <v>233</v>
      </c>
      <c r="C1808" s="32">
        <v>251.4</v>
      </c>
      <c r="D1808" s="32">
        <v>252.5</v>
      </c>
    </row>
    <row r="1809" spans="1:4" x14ac:dyDescent="0.25">
      <c r="A1809" s="32" t="s">
        <v>73</v>
      </c>
      <c r="B1809" t="s">
        <v>233</v>
      </c>
      <c r="C1809" s="32">
        <v>250.4</v>
      </c>
      <c r="D1809" s="32">
        <v>251.4</v>
      </c>
    </row>
    <row r="1810" spans="1:4" x14ac:dyDescent="0.25">
      <c r="A1810" s="32" t="s">
        <v>67</v>
      </c>
      <c r="B1810" t="s">
        <v>233</v>
      </c>
      <c r="C1810" s="32">
        <v>250.4</v>
      </c>
      <c r="D1810" s="32">
        <v>250.4</v>
      </c>
    </row>
    <row r="1811" spans="1:4" x14ac:dyDescent="0.25">
      <c r="A1811" s="32" t="s">
        <v>74</v>
      </c>
      <c r="B1811" t="s">
        <v>233</v>
      </c>
      <c r="C1811" s="32">
        <v>250.5</v>
      </c>
      <c r="D1811" s="32">
        <v>250.5</v>
      </c>
    </row>
    <row r="1812" spans="1:4" x14ac:dyDescent="0.25">
      <c r="A1812" s="32" t="s">
        <v>75</v>
      </c>
      <c r="B1812" t="s">
        <v>233</v>
      </c>
      <c r="C1812" s="32">
        <v>250.4</v>
      </c>
      <c r="D1812" s="32">
        <v>252.5</v>
      </c>
    </row>
    <row r="1813" spans="1:4" x14ac:dyDescent="0.25">
      <c r="A1813" s="32" t="s">
        <v>76</v>
      </c>
      <c r="B1813" t="s">
        <v>233</v>
      </c>
      <c r="C1813" s="32">
        <v>250.4</v>
      </c>
      <c r="D1813" s="32">
        <v>252.5</v>
      </c>
    </row>
    <row r="1814" spans="1:4" x14ac:dyDescent="0.25">
      <c r="A1814" s="32" t="s">
        <v>31</v>
      </c>
      <c r="B1814" t="s">
        <v>233</v>
      </c>
      <c r="C1814" s="32">
        <v>242.5</v>
      </c>
      <c r="D1814" s="32">
        <v>251.5</v>
      </c>
    </row>
    <row r="1815" spans="1:4" x14ac:dyDescent="0.25">
      <c r="A1815" s="32" t="s">
        <v>32</v>
      </c>
      <c r="B1815" t="s">
        <v>233</v>
      </c>
      <c r="C1815" s="32">
        <v>250.5</v>
      </c>
      <c r="D1815" s="32">
        <v>252.6</v>
      </c>
    </row>
    <row r="1816" spans="1:4" x14ac:dyDescent="0.25">
      <c r="A1816" s="32" t="s">
        <v>33</v>
      </c>
      <c r="B1816" t="s">
        <v>233</v>
      </c>
      <c r="C1816" s="32">
        <v>250.5</v>
      </c>
      <c r="D1816" s="32">
        <v>252.5</v>
      </c>
    </row>
    <row r="1817" spans="1:4" x14ac:dyDescent="0.25">
      <c r="A1817" s="32" t="s">
        <v>34</v>
      </c>
      <c r="B1817" t="s">
        <v>233</v>
      </c>
      <c r="C1817" s="32">
        <v>251.5</v>
      </c>
      <c r="D1817" s="32">
        <v>251.5</v>
      </c>
    </row>
    <row r="1818" spans="1:4" x14ac:dyDescent="0.25">
      <c r="A1818" s="32" t="s">
        <v>35</v>
      </c>
      <c r="B1818" t="s">
        <v>233</v>
      </c>
      <c r="C1818" s="32">
        <v>250.4</v>
      </c>
      <c r="D1818" s="32">
        <v>250.4</v>
      </c>
    </row>
    <row r="1819" spans="1:4" x14ac:dyDescent="0.25">
      <c r="A1819" s="32" t="s">
        <v>36</v>
      </c>
      <c r="B1819" t="s">
        <v>233</v>
      </c>
      <c r="C1819" s="32">
        <v>246.2</v>
      </c>
      <c r="D1819" s="32">
        <v>251.4</v>
      </c>
    </row>
    <row r="1820" spans="1:4" x14ac:dyDescent="0.25">
      <c r="A1820" s="32" t="s">
        <v>37</v>
      </c>
      <c r="B1820" t="s">
        <v>233</v>
      </c>
      <c r="C1820" s="32">
        <v>250.4</v>
      </c>
      <c r="D1820" s="32">
        <v>251.5</v>
      </c>
    </row>
    <row r="1821" spans="1:4" x14ac:dyDescent="0.25">
      <c r="A1821" s="32" t="s">
        <v>38</v>
      </c>
      <c r="B1821" t="s">
        <v>233</v>
      </c>
      <c r="C1821" s="32">
        <v>250.4</v>
      </c>
      <c r="D1821" s="32">
        <v>252.6</v>
      </c>
    </row>
    <row r="1822" spans="1:4" x14ac:dyDescent="0.25">
      <c r="A1822" s="32" t="s">
        <v>39</v>
      </c>
      <c r="B1822" t="s">
        <v>233</v>
      </c>
      <c r="C1822" s="32">
        <v>250.4</v>
      </c>
      <c r="D1822" s="32">
        <v>252.3</v>
      </c>
    </row>
    <row r="1823" spans="1:4" x14ac:dyDescent="0.25">
      <c r="A1823" s="32" t="s">
        <v>40</v>
      </c>
      <c r="B1823" t="s">
        <v>233</v>
      </c>
      <c r="C1823" s="32">
        <v>250.4</v>
      </c>
      <c r="D1823" s="32">
        <v>250.4</v>
      </c>
    </row>
    <row r="1824" spans="1:4" x14ac:dyDescent="0.25">
      <c r="A1824" s="32" t="s">
        <v>41</v>
      </c>
      <c r="B1824" t="s">
        <v>233</v>
      </c>
      <c r="C1824" s="32">
        <v>250.4</v>
      </c>
      <c r="D1824" s="32">
        <v>250.4</v>
      </c>
    </row>
    <row r="1825" spans="1:4" x14ac:dyDescent="0.25">
      <c r="A1825" s="32" t="s">
        <v>42</v>
      </c>
      <c r="B1825" t="s">
        <v>233</v>
      </c>
      <c r="C1825" s="32">
        <v>250.4</v>
      </c>
      <c r="D1825" s="32">
        <v>253.5</v>
      </c>
    </row>
    <row r="1826" spans="1:4" x14ac:dyDescent="0.25">
      <c r="A1826" s="32" t="s">
        <v>43</v>
      </c>
      <c r="B1826" t="s">
        <v>233</v>
      </c>
      <c r="C1826" s="32">
        <v>250.4</v>
      </c>
      <c r="D1826" s="32">
        <v>251.5</v>
      </c>
    </row>
    <row r="1827" spans="1:4" x14ac:dyDescent="0.25">
      <c r="A1827" s="32" t="s">
        <v>44</v>
      </c>
      <c r="B1827" t="s">
        <v>233</v>
      </c>
      <c r="C1827" s="32">
        <v>250.4</v>
      </c>
      <c r="D1827" s="32">
        <v>251.5</v>
      </c>
    </row>
    <row r="1828" spans="1:4" x14ac:dyDescent="0.25">
      <c r="A1828" s="32" t="s">
        <v>45</v>
      </c>
      <c r="B1828" t="s">
        <v>233</v>
      </c>
      <c r="C1828" s="32">
        <v>250.4</v>
      </c>
      <c r="D1828" s="32">
        <v>252.4</v>
      </c>
    </row>
    <row r="1829" spans="1:4" x14ac:dyDescent="0.25">
      <c r="A1829" s="32" t="s">
        <v>46</v>
      </c>
      <c r="B1829" t="s">
        <v>233</v>
      </c>
      <c r="C1829" s="32">
        <v>250.4</v>
      </c>
      <c r="D1829" s="32">
        <v>252.4</v>
      </c>
    </row>
    <row r="1830" spans="1:4" x14ac:dyDescent="0.25">
      <c r="A1830" s="32" t="s">
        <v>47</v>
      </c>
      <c r="B1830" t="s">
        <v>233</v>
      </c>
      <c r="C1830" s="32">
        <v>250.4</v>
      </c>
      <c r="D1830" s="32">
        <v>251.6</v>
      </c>
    </row>
    <row r="1831" spans="1:4" x14ac:dyDescent="0.25">
      <c r="A1831" s="32" t="s">
        <v>48</v>
      </c>
      <c r="B1831" t="s">
        <v>233</v>
      </c>
      <c r="C1831" s="32">
        <v>250.5</v>
      </c>
      <c r="D1831" s="32">
        <v>250.5</v>
      </c>
    </row>
    <row r="1832" spans="1:4" x14ac:dyDescent="0.25">
      <c r="A1832" s="32" t="s">
        <v>49</v>
      </c>
      <c r="B1832" t="s">
        <v>233</v>
      </c>
      <c r="C1832" s="32">
        <v>251.5</v>
      </c>
      <c r="D1832" s="32">
        <v>252.5</v>
      </c>
    </row>
    <row r="1833" spans="1:4" x14ac:dyDescent="0.25">
      <c r="A1833" s="32" t="s">
        <v>50</v>
      </c>
      <c r="B1833" t="s">
        <v>233</v>
      </c>
      <c r="C1833" s="32">
        <v>250.4</v>
      </c>
      <c r="D1833" s="32">
        <v>250.4</v>
      </c>
    </row>
    <row r="1834" spans="1:4" x14ac:dyDescent="0.25">
      <c r="A1834" s="32" t="s">
        <v>51</v>
      </c>
      <c r="B1834" t="s">
        <v>233</v>
      </c>
      <c r="C1834" s="32">
        <v>251.4</v>
      </c>
      <c r="D1834" s="32">
        <v>251.4</v>
      </c>
    </row>
    <row r="1835" spans="1:4" x14ac:dyDescent="0.25">
      <c r="A1835" s="32" t="s">
        <v>52</v>
      </c>
      <c r="B1835" t="s">
        <v>233</v>
      </c>
      <c r="C1835" s="32">
        <v>250.5</v>
      </c>
      <c r="D1835" s="32">
        <v>251.5</v>
      </c>
    </row>
    <row r="1836" spans="1:4" x14ac:dyDescent="0.25">
      <c r="A1836" s="32" t="s">
        <v>53</v>
      </c>
      <c r="B1836" t="s">
        <v>233</v>
      </c>
      <c r="C1836" s="32">
        <v>250.4</v>
      </c>
      <c r="D1836" s="32">
        <v>250.4</v>
      </c>
    </row>
    <row r="1837" spans="1:4" x14ac:dyDescent="0.25">
      <c r="A1837" s="32" t="s">
        <v>54</v>
      </c>
      <c r="B1837" t="s">
        <v>233</v>
      </c>
      <c r="C1837" s="32">
        <v>251.4</v>
      </c>
      <c r="D1837" s="32">
        <v>252.4</v>
      </c>
    </row>
    <row r="1838" spans="1:4" x14ac:dyDescent="0.25">
      <c r="A1838" s="32" t="s">
        <v>55</v>
      </c>
      <c r="B1838" t="s">
        <v>233</v>
      </c>
      <c r="C1838" s="32">
        <v>251.4</v>
      </c>
      <c r="D1838" s="32">
        <v>251.4</v>
      </c>
    </row>
    <row r="1839" spans="1:4" x14ac:dyDescent="0.25">
      <c r="A1839" s="32" t="s">
        <v>56</v>
      </c>
      <c r="B1839" t="s">
        <v>233</v>
      </c>
      <c r="C1839" s="32">
        <v>250.4</v>
      </c>
      <c r="D1839" s="32">
        <v>252.4</v>
      </c>
    </row>
    <row r="1840" spans="1:4" x14ac:dyDescent="0.25">
      <c r="A1840" s="32" t="s">
        <v>57</v>
      </c>
      <c r="B1840" t="s">
        <v>233</v>
      </c>
      <c r="C1840" s="32">
        <v>250.5</v>
      </c>
      <c r="D1840" s="32">
        <v>250.5</v>
      </c>
    </row>
    <row r="1841" spans="1:4" x14ac:dyDescent="0.25">
      <c r="A1841" s="32" t="s">
        <v>58</v>
      </c>
      <c r="B1841" t="s">
        <v>233</v>
      </c>
      <c r="C1841" s="32">
        <v>250.5</v>
      </c>
      <c r="D1841" s="32">
        <v>251.5</v>
      </c>
    </row>
    <row r="1842" spans="1:4" x14ac:dyDescent="0.25">
      <c r="A1842" s="32" t="s">
        <v>59</v>
      </c>
      <c r="B1842" t="s">
        <v>233</v>
      </c>
      <c r="C1842" s="32">
        <v>250.4</v>
      </c>
      <c r="D1842" s="32">
        <v>251.5</v>
      </c>
    </row>
    <row r="1843" spans="1:4" x14ac:dyDescent="0.25">
      <c r="A1843" s="32" t="s">
        <v>60</v>
      </c>
      <c r="B1843" t="s">
        <v>233</v>
      </c>
      <c r="C1843" s="32">
        <v>250.4</v>
      </c>
      <c r="D1843" s="32">
        <v>250.4</v>
      </c>
    </row>
    <row r="1844" spans="1:4" x14ac:dyDescent="0.25">
      <c r="A1844" s="32" t="s">
        <v>77</v>
      </c>
      <c r="B1844" t="s">
        <v>233</v>
      </c>
      <c r="C1844" s="32">
        <v>250.4</v>
      </c>
      <c r="D1844" s="32">
        <v>251.4</v>
      </c>
    </row>
    <row r="1845" spans="1:4" x14ac:dyDescent="0.25">
      <c r="A1845" s="32" t="s">
        <v>92</v>
      </c>
      <c r="B1845" t="s">
        <v>233</v>
      </c>
      <c r="C1845" s="32">
        <v>250.5</v>
      </c>
      <c r="D1845" s="32">
        <v>250.5</v>
      </c>
    </row>
    <row r="1846" spans="1:4" x14ac:dyDescent="0.25">
      <c r="A1846" s="32" t="s">
        <v>78</v>
      </c>
      <c r="B1846" t="s">
        <v>233</v>
      </c>
      <c r="C1846" s="32">
        <v>246.3</v>
      </c>
      <c r="D1846" s="32">
        <v>250.4</v>
      </c>
    </row>
    <row r="1847" spans="1:4" x14ac:dyDescent="0.25">
      <c r="A1847" s="32" t="s">
        <v>79</v>
      </c>
      <c r="B1847" t="s">
        <v>233</v>
      </c>
      <c r="C1847" s="32">
        <v>251.5</v>
      </c>
      <c r="D1847" s="32">
        <v>252.5</v>
      </c>
    </row>
    <row r="1848" spans="1:4" x14ac:dyDescent="0.25">
      <c r="A1848" s="32" t="s">
        <v>80</v>
      </c>
      <c r="B1848" t="s">
        <v>233</v>
      </c>
      <c r="C1848" s="32">
        <v>250.5</v>
      </c>
      <c r="D1848" s="32">
        <v>252.5</v>
      </c>
    </row>
    <row r="1849" spans="1:4" x14ac:dyDescent="0.25">
      <c r="A1849" s="32" t="s">
        <v>93</v>
      </c>
      <c r="B1849" t="s">
        <v>233</v>
      </c>
      <c r="C1849" s="32">
        <v>251.5</v>
      </c>
      <c r="D1849" s="32">
        <v>251.5</v>
      </c>
    </row>
    <row r="1850" spans="1:4" x14ac:dyDescent="0.25">
      <c r="A1850" s="32" t="s">
        <v>94</v>
      </c>
      <c r="B1850" t="s">
        <v>233</v>
      </c>
      <c r="C1850" s="32">
        <v>242.6</v>
      </c>
      <c r="D1850" s="32">
        <v>249.6</v>
      </c>
    </row>
    <row r="1851" spans="1:4" x14ac:dyDescent="0.25">
      <c r="A1851" s="32" t="s">
        <v>95</v>
      </c>
      <c r="B1851" t="s">
        <v>233</v>
      </c>
      <c r="C1851" s="32">
        <v>252.5</v>
      </c>
      <c r="D1851" s="32">
        <v>252.5</v>
      </c>
    </row>
    <row r="1852" spans="1:4" x14ac:dyDescent="0.25">
      <c r="A1852" s="32" t="s">
        <v>96</v>
      </c>
      <c r="B1852" t="s">
        <v>233</v>
      </c>
      <c r="C1852" s="32">
        <v>251.5</v>
      </c>
      <c r="D1852" s="32">
        <v>252.5</v>
      </c>
    </row>
    <row r="1853" spans="1:4" x14ac:dyDescent="0.25">
      <c r="A1853" s="32" t="s">
        <v>97</v>
      </c>
      <c r="B1853" t="s">
        <v>233</v>
      </c>
      <c r="C1853" s="32">
        <v>251.5</v>
      </c>
      <c r="D1853" s="32">
        <v>251.5</v>
      </c>
    </row>
    <row r="1854" spans="1:4" x14ac:dyDescent="0.25">
      <c r="A1854" s="32" t="s">
        <v>98</v>
      </c>
      <c r="B1854" t="s">
        <v>233</v>
      </c>
      <c r="C1854" s="32">
        <v>252.7</v>
      </c>
      <c r="D1854" s="32">
        <v>254.4</v>
      </c>
    </row>
    <row r="1855" spans="1:4" x14ac:dyDescent="0.25">
      <c r="A1855" s="32" t="s">
        <v>99</v>
      </c>
      <c r="B1855" t="s">
        <v>233</v>
      </c>
      <c r="C1855" s="32">
        <v>250.4</v>
      </c>
      <c r="D1855" s="32">
        <v>251.4</v>
      </c>
    </row>
    <row r="1856" spans="1:4" x14ac:dyDescent="0.25">
      <c r="A1856" s="32" t="s">
        <v>100</v>
      </c>
      <c r="B1856" t="s">
        <v>233</v>
      </c>
      <c r="C1856" s="32">
        <v>251.5</v>
      </c>
      <c r="D1856" s="32">
        <v>252.5</v>
      </c>
    </row>
    <row r="1857" spans="1:4" x14ac:dyDescent="0.25">
      <c r="A1857" s="32" t="s">
        <v>101</v>
      </c>
      <c r="B1857" t="s">
        <v>233</v>
      </c>
      <c r="C1857" s="32">
        <v>251.5</v>
      </c>
      <c r="D1857" s="32">
        <v>251.5</v>
      </c>
    </row>
    <row r="1858" spans="1:4" x14ac:dyDescent="0.25">
      <c r="A1858" s="32" t="s">
        <v>102</v>
      </c>
      <c r="B1858" t="s">
        <v>233</v>
      </c>
      <c r="C1858" s="32">
        <v>251.5</v>
      </c>
      <c r="D1858" s="32">
        <v>252.6</v>
      </c>
    </row>
    <row r="1859" spans="1:4" x14ac:dyDescent="0.25">
      <c r="A1859" s="32" t="s">
        <v>81</v>
      </c>
      <c r="B1859" t="s">
        <v>233</v>
      </c>
      <c r="C1859" s="32">
        <v>250.5</v>
      </c>
      <c r="D1859" s="32">
        <v>251.5</v>
      </c>
    </row>
    <row r="1860" spans="1:4" x14ac:dyDescent="0.25">
      <c r="A1860" s="32" t="s">
        <v>82</v>
      </c>
      <c r="B1860" t="s">
        <v>233</v>
      </c>
      <c r="C1860" s="32">
        <v>251.5</v>
      </c>
      <c r="D1860" s="32">
        <v>252.5</v>
      </c>
    </row>
    <row r="1861" spans="1:4" x14ac:dyDescent="0.25">
      <c r="A1861" s="32" t="s">
        <v>83</v>
      </c>
      <c r="B1861" t="s">
        <v>233</v>
      </c>
      <c r="C1861" s="32">
        <v>251.5</v>
      </c>
      <c r="D1861" s="32">
        <v>252.5</v>
      </c>
    </row>
    <row r="1862" spans="1:4" x14ac:dyDescent="0.25">
      <c r="A1862" s="32" t="s">
        <v>84</v>
      </c>
      <c r="B1862" t="s">
        <v>233</v>
      </c>
      <c r="C1862" s="32">
        <v>250.5</v>
      </c>
      <c r="D1862" s="32">
        <v>251.5</v>
      </c>
    </row>
    <row r="1863" spans="1:4" x14ac:dyDescent="0.25">
      <c r="A1863" s="32" t="s">
        <v>85</v>
      </c>
      <c r="B1863" t="s">
        <v>233</v>
      </c>
      <c r="C1863" s="32">
        <v>250.5</v>
      </c>
      <c r="D1863" s="32">
        <v>252.5</v>
      </c>
    </row>
    <row r="1864" spans="1:4" x14ac:dyDescent="0.25">
      <c r="A1864" s="32" t="s">
        <v>86</v>
      </c>
      <c r="B1864" t="s">
        <v>233</v>
      </c>
      <c r="C1864" s="32">
        <v>250.5</v>
      </c>
      <c r="D1864" s="32">
        <v>251.5</v>
      </c>
    </row>
    <row r="1865" spans="1:4" x14ac:dyDescent="0.25">
      <c r="A1865" s="32" t="s">
        <v>87</v>
      </c>
      <c r="B1865" t="s">
        <v>233</v>
      </c>
      <c r="C1865" s="32">
        <v>250.5</v>
      </c>
      <c r="D1865" s="32">
        <v>252.5</v>
      </c>
    </row>
    <row r="1866" spans="1:4" x14ac:dyDescent="0.25">
      <c r="A1866" s="32" t="s">
        <v>88</v>
      </c>
      <c r="B1866" t="s">
        <v>233</v>
      </c>
      <c r="C1866" s="32">
        <v>250.5</v>
      </c>
      <c r="D1866" s="32">
        <v>252.5</v>
      </c>
    </row>
    <row r="1867" spans="1:4" x14ac:dyDescent="0.25">
      <c r="A1867" s="32" t="s">
        <v>89</v>
      </c>
      <c r="B1867" t="s">
        <v>233</v>
      </c>
      <c r="C1867" s="32">
        <v>251.5</v>
      </c>
      <c r="D1867" s="32">
        <v>251.5</v>
      </c>
    </row>
    <row r="1868" spans="1:4" x14ac:dyDescent="0.25">
      <c r="A1868" s="32" t="s">
        <v>61</v>
      </c>
      <c r="B1868" t="s">
        <v>233</v>
      </c>
      <c r="C1868" s="32">
        <v>250.4</v>
      </c>
      <c r="D1868" s="32">
        <v>251.4</v>
      </c>
    </row>
    <row r="1869" spans="1:4" x14ac:dyDescent="0.25">
      <c r="A1869" s="32" t="s">
        <v>62</v>
      </c>
      <c r="B1869" t="s">
        <v>233</v>
      </c>
      <c r="C1869" s="32">
        <v>246.2</v>
      </c>
      <c r="D1869" s="32">
        <v>251.5</v>
      </c>
    </row>
    <row r="1870" spans="1:4" x14ac:dyDescent="0.25">
      <c r="A1870" s="32" t="s">
        <v>90</v>
      </c>
      <c r="B1870" t="s">
        <v>233</v>
      </c>
      <c r="C1870" s="32">
        <v>249.6</v>
      </c>
      <c r="D1870" s="32">
        <v>251.5</v>
      </c>
    </row>
    <row r="1871" spans="1:4" x14ac:dyDescent="0.25">
      <c r="A1871" s="32" t="s">
        <v>91</v>
      </c>
      <c r="B1871" t="s">
        <v>233</v>
      </c>
      <c r="C1871" s="32">
        <v>250.5</v>
      </c>
      <c r="D1871" s="32">
        <v>251.4</v>
      </c>
    </row>
    <row r="1872" spans="1:4" x14ac:dyDescent="0.25">
      <c r="A1872" s="32" t="s">
        <v>133</v>
      </c>
      <c r="B1872" t="s">
        <v>234</v>
      </c>
      <c r="C1872" s="32">
        <v>166.8</v>
      </c>
      <c r="D1872" s="32">
        <v>168.5</v>
      </c>
    </row>
    <row r="1873" spans="1:4" x14ac:dyDescent="0.25">
      <c r="A1873" s="32" t="s">
        <v>141</v>
      </c>
      <c r="B1873" t="s">
        <v>234</v>
      </c>
      <c r="C1873" s="32">
        <v>166.7</v>
      </c>
      <c r="D1873" s="32">
        <v>166.7</v>
      </c>
    </row>
    <row r="1874" spans="1:4" x14ac:dyDescent="0.25">
      <c r="A1874" s="32" t="s">
        <v>142</v>
      </c>
      <c r="B1874" t="s">
        <v>234</v>
      </c>
      <c r="C1874" s="32">
        <v>166.7</v>
      </c>
      <c r="D1874" s="32">
        <v>168.4</v>
      </c>
    </row>
    <row r="1875" spans="1:4" x14ac:dyDescent="0.25">
      <c r="A1875" s="32" t="s">
        <v>105</v>
      </c>
      <c r="B1875" t="s">
        <v>234</v>
      </c>
      <c r="C1875" s="32">
        <v>166.7</v>
      </c>
      <c r="D1875" s="32">
        <v>166.7</v>
      </c>
    </row>
    <row r="1876" spans="1:4" x14ac:dyDescent="0.25">
      <c r="A1876" s="32" t="s">
        <v>117</v>
      </c>
      <c r="B1876" t="s">
        <v>234</v>
      </c>
      <c r="C1876" s="32">
        <v>166.7</v>
      </c>
      <c r="D1876" s="32">
        <v>168.6</v>
      </c>
    </row>
    <row r="1877" spans="1:4" x14ac:dyDescent="0.25">
      <c r="A1877" s="32" t="s">
        <v>113</v>
      </c>
      <c r="B1877" t="s">
        <v>234</v>
      </c>
      <c r="C1877" s="32">
        <v>166.4</v>
      </c>
      <c r="D1877" s="32">
        <v>166.4</v>
      </c>
    </row>
    <row r="1878" spans="1:4" x14ac:dyDescent="0.25">
      <c r="A1878" s="32" t="s">
        <v>129</v>
      </c>
      <c r="B1878" t="s">
        <v>234</v>
      </c>
      <c r="C1878" s="32">
        <v>166.8</v>
      </c>
      <c r="D1878" s="32">
        <v>166.8</v>
      </c>
    </row>
    <row r="1879" spans="1:4" x14ac:dyDescent="0.25">
      <c r="A1879" s="32" t="s">
        <v>106</v>
      </c>
      <c r="B1879" t="s">
        <v>234</v>
      </c>
      <c r="C1879" s="32">
        <v>166.8</v>
      </c>
      <c r="D1879" s="32">
        <v>166.8</v>
      </c>
    </row>
    <row r="1880" spans="1:4" x14ac:dyDescent="0.25">
      <c r="A1880" s="32" t="s">
        <v>143</v>
      </c>
      <c r="B1880" t="s">
        <v>234</v>
      </c>
      <c r="C1880" s="32">
        <v>166.7</v>
      </c>
      <c r="D1880" s="32">
        <v>168.4</v>
      </c>
    </row>
    <row r="1881" spans="1:4" x14ac:dyDescent="0.25">
      <c r="A1881" s="32" t="s">
        <v>107</v>
      </c>
      <c r="B1881" t="s">
        <v>234</v>
      </c>
      <c r="C1881" s="32">
        <v>166.7</v>
      </c>
      <c r="D1881" s="32">
        <v>166.7</v>
      </c>
    </row>
    <row r="1882" spans="1:4" x14ac:dyDescent="0.25">
      <c r="A1882" s="32" t="s">
        <v>118</v>
      </c>
      <c r="B1882" t="s">
        <v>234</v>
      </c>
      <c r="C1882" s="32">
        <v>166.5</v>
      </c>
      <c r="D1882" s="32">
        <v>168.2</v>
      </c>
    </row>
    <row r="1883" spans="1:4" x14ac:dyDescent="0.25">
      <c r="A1883" s="32" t="s">
        <v>130</v>
      </c>
      <c r="B1883" t="s">
        <v>234</v>
      </c>
      <c r="C1883" s="32">
        <v>166.7</v>
      </c>
      <c r="D1883" s="32">
        <v>166.7</v>
      </c>
    </row>
    <row r="1884" spans="1:4" x14ac:dyDescent="0.25">
      <c r="A1884" s="32" t="s">
        <v>144</v>
      </c>
      <c r="B1884" t="s">
        <v>234</v>
      </c>
      <c r="C1884" s="32">
        <v>166.8</v>
      </c>
      <c r="D1884" s="32">
        <v>166.8</v>
      </c>
    </row>
    <row r="1885" spans="1:4" x14ac:dyDescent="0.25">
      <c r="A1885" s="32" t="s">
        <v>119</v>
      </c>
      <c r="B1885" t="s">
        <v>234</v>
      </c>
      <c r="C1885" s="32">
        <v>166.8</v>
      </c>
      <c r="D1885" s="32">
        <v>168.4</v>
      </c>
    </row>
    <row r="1886" spans="1:4" x14ac:dyDescent="0.25">
      <c r="A1886" s="32" t="s">
        <v>120</v>
      </c>
      <c r="B1886" t="s">
        <v>234</v>
      </c>
      <c r="C1886" s="32">
        <v>166.7</v>
      </c>
      <c r="D1886" s="32">
        <v>166.7</v>
      </c>
    </row>
    <row r="1887" spans="1:4" x14ac:dyDescent="0.25">
      <c r="A1887" s="32" t="s">
        <v>108</v>
      </c>
      <c r="B1887" t="s">
        <v>234</v>
      </c>
      <c r="C1887" s="32">
        <v>166.7</v>
      </c>
      <c r="D1887" s="32">
        <v>166.7</v>
      </c>
    </row>
    <row r="1888" spans="1:4" x14ac:dyDescent="0.25">
      <c r="A1888" s="32" t="s">
        <v>145</v>
      </c>
      <c r="B1888" t="s">
        <v>234</v>
      </c>
      <c r="C1888" s="32">
        <v>166.7</v>
      </c>
      <c r="D1888" s="32">
        <v>168.6</v>
      </c>
    </row>
    <row r="1889" spans="1:4" x14ac:dyDescent="0.25">
      <c r="A1889" s="32" t="s">
        <v>131</v>
      </c>
      <c r="B1889" t="s">
        <v>234</v>
      </c>
      <c r="C1889" s="32">
        <v>166.7</v>
      </c>
      <c r="D1889" s="32">
        <v>166.7</v>
      </c>
    </row>
    <row r="1890" spans="1:4" x14ac:dyDescent="0.25">
      <c r="A1890" s="32" t="s">
        <v>124</v>
      </c>
      <c r="B1890" t="s">
        <v>234</v>
      </c>
      <c r="C1890" s="32">
        <v>166.8</v>
      </c>
      <c r="D1890" s="32">
        <v>166.8</v>
      </c>
    </row>
    <row r="1891" spans="1:4" x14ac:dyDescent="0.25">
      <c r="A1891" s="32" t="s">
        <v>146</v>
      </c>
      <c r="B1891" t="s">
        <v>234</v>
      </c>
      <c r="C1891" s="32">
        <v>166.7</v>
      </c>
      <c r="D1891" s="32">
        <v>168.5</v>
      </c>
    </row>
    <row r="1892" spans="1:4" x14ac:dyDescent="0.25">
      <c r="A1892" s="32" t="s">
        <v>114</v>
      </c>
      <c r="B1892" t="s">
        <v>234</v>
      </c>
      <c r="C1892" s="32">
        <v>166.5</v>
      </c>
      <c r="D1892" s="32">
        <v>166.5</v>
      </c>
    </row>
    <row r="1893" spans="1:4" x14ac:dyDescent="0.25">
      <c r="A1893" s="32" t="s">
        <v>132</v>
      </c>
      <c r="B1893" t="s">
        <v>234</v>
      </c>
      <c r="C1893" s="32">
        <v>166.7</v>
      </c>
      <c r="D1893" s="32">
        <v>166.7</v>
      </c>
    </row>
    <row r="1894" spans="1:4" x14ac:dyDescent="0.25">
      <c r="A1894" s="32" t="s">
        <v>147</v>
      </c>
      <c r="B1894" t="s">
        <v>234</v>
      </c>
      <c r="C1894" s="32">
        <v>166.8</v>
      </c>
      <c r="D1894" s="32">
        <v>168.6</v>
      </c>
    </row>
    <row r="1895" spans="1:4" x14ac:dyDescent="0.25">
      <c r="A1895" s="32" t="s">
        <v>109</v>
      </c>
      <c r="B1895" t="s">
        <v>234</v>
      </c>
      <c r="C1895" s="32">
        <v>166.7</v>
      </c>
      <c r="D1895" s="32">
        <v>166.7</v>
      </c>
    </row>
    <row r="1896" spans="1:4" x14ac:dyDescent="0.25">
      <c r="A1896" s="32" t="s">
        <v>121</v>
      </c>
      <c r="B1896" t="s">
        <v>234</v>
      </c>
      <c r="C1896" s="32">
        <v>166.8</v>
      </c>
      <c r="D1896" s="32">
        <v>166.8</v>
      </c>
    </row>
    <row r="1897" spans="1:4" x14ac:dyDescent="0.25">
      <c r="A1897" s="32" t="s">
        <v>110</v>
      </c>
      <c r="B1897" t="s">
        <v>234</v>
      </c>
      <c r="C1897" s="32">
        <v>166.8</v>
      </c>
      <c r="D1897" s="32">
        <v>166.8</v>
      </c>
    </row>
    <row r="1898" spans="1:4" x14ac:dyDescent="0.25">
      <c r="A1898" s="32" t="s">
        <v>148</v>
      </c>
      <c r="B1898" t="s">
        <v>234</v>
      </c>
      <c r="C1898" s="32">
        <v>166.7</v>
      </c>
      <c r="D1898" s="32">
        <v>166.7</v>
      </c>
    </row>
    <row r="1899" spans="1:4" x14ac:dyDescent="0.25">
      <c r="A1899" s="32" t="s">
        <v>134</v>
      </c>
      <c r="B1899" t="s">
        <v>234</v>
      </c>
      <c r="C1899" s="32">
        <v>166.9</v>
      </c>
      <c r="D1899" s="32">
        <v>168.7</v>
      </c>
    </row>
    <row r="1900" spans="1:4" x14ac:dyDescent="0.25">
      <c r="A1900" s="32" t="s">
        <v>115</v>
      </c>
      <c r="B1900" t="s">
        <v>234</v>
      </c>
      <c r="C1900" s="32">
        <v>166.6</v>
      </c>
      <c r="D1900" s="32">
        <v>166.6</v>
      </c>
    </row>
    <row r="1901" spans="1:4" x14ac:dyDescent="0.25">
      <c r="A1901" s="32" t="s">
        <v>135</v>
      </c>
      <c r="B1901" t="s">
        <v>234</v>
      </c>
      <c r="C1901" s="32">
        <v>166.7</v>
      </c>
      <c r="D1901" s="32">
        <v>166.7</v>
      </c>
    </row>
    <row r="1902" spans="1:4" x14ac:dyDescent="0.25">
      <c r="A1902" s="32" t="s">
        <v>136</v>
      </c>
      <c r="B1902" t="s">
        <v>234</v>
      </c>
      <c r="C1902" s="32">
        <v>166.8</v>
      </c>
      <c r="D1902" s="32">
        <v>168.5</v>
      </c>
    </row>
    <row r="1903" spans="1:4" x14ac:dyDescent="0.25">
      <c r="A1903" s="32" t="s">
        <v>137</v>
      </c>
      <c r="B1903" t="s">
        <v>234</v>
      </c>
      <c r="C1903" s="32">
        <v>166.8</v>
      </c>
      <c r="D1903" s="32">
        <v>166.8</v>
      </c>
    </row>
    <row r="1904" spans="1:4" x14ac:dyDescent="0.25">
      <c r="A1904" s="32" t="s">
        <v>138</v>
      </c>
      <c r="B1904" t="s">
        <v>234</v>
      </c>
      <c r="C1904" s="32">
        <v>166.8</v>
      </c>
      <c r="D1904" s="32">
        <v>166.8</v>
      </c>
    </row>
    <row r="1905" spans="1:4" x14ac:dyDescent="0.25">
      <c r="A1905" s="32" t="s">
        <v>139</v>
      </c>
      <c r="B1905" t="s">
        <v>234</v>
      </c>
      <c r="C1905" s="32">
        <v>166.8</v>
      </c>
      <c r="D1905" s="32">
        <v>166.8</v>
      </c>
    </row>
    <row r="1906" spans="1:4" x14ac:dyDescent="0.25">
      <c r="A1906" s="32" t="s">
        <v>140</v>
      </c>
      <c r="B1906" t="s">
        <v>234</v>
      </c>
      <c r="C1906" s="32">
        <v>166.8</v>
      </c>
      <c r="D1906" s="32">
        <v>168.5</v>
      </c>
    </row>
    <row r="1907" spans="1:4" x14ac:dyDescent="0.25">
      <c r="A1907" s="32" t="s">
        <v>116</v>
      </c>
      <c r="B1907" t="s">
        <v>234</v>
      </c>
      <c r="C1907" s="32">
        <v>166.6</v>
      </c>
      <c r="D1907" s="32">
        <v>168.4</v>
      </c>
    </row>
    <row r="1908" spans="1:4" x14ac:dyDescent="0.25">
      <c r="A1908" s="32" t="s">
        <v>125</v>
      </c>
      <c r="B1908" t="s">
        <v>234</v>
      </c>
      <c r="C1908" s="32">
        <v>166.9</v>
      </c>
      <c r="D1908" s="32">
        <v>166.9</v>
      </c>
    </row>
    <row r="1909" spans="1:4" x14ac:dyDescent="0.25">
      <c r="A1909" s="32" t="s">
        <v>111</v>
      </c>
      <c r="B1909" t="s">
        <v>234</v>
      </c>
      <c r="C1909" s="32">
        <v>166.7</v>
      </c>
      <c r="D1909" s="32">
        <v>168.5</v>
      </c>
    </row>
    <row r="1910" spans="1:4" x14ac:dyDescent="0.25">
      <c r="A1910" s="32" t="s">
        <v>122</v>
      </c>
      <c r="B1910" t="s">
        <v>234</v>
      </c>
      <c r="C1910" s="32">
        <v>166.7</v>
      </c>
      <c r="D1910" s="32">
        <v>168.4</v>
      </c>
    </row>
    <row r="1911" spans="1:4" x14ac:dyDescent="0.25">
      <c r="A1911" s="32" t="s">
        <v>112</v>
      </c>
      <c r="B1911" t="s">
        <v>234</v>
      </c>
      <c r="C1911" s="32">
        <v>166.8</v>
      </c>
      <c r="D1911" s="32">
        <v>166.8</v>
      </c>
    </row>
    <row r="1912" spans="1:4" x14ac:dyDescent="0.25">
      <c r="A1912" s="32" t="s">
        <v>127</v>
      </c>
      <c r="B1912" t="s">
        <v>234</v>
      </c>
      <c r="C1912" s="32">
        <v>166.7</v>
      </c>
      <c r="D1912" s="32">
        <v>166.7</v>
      </c>
    </row>
    <row r="1913" spans="1:4" x14ac:dyDescent="0.25">
      <c r="A1913" s="32" t="s">
        <v>128</v>
      </c>
      <c r="B1913" t="s">
        <v>234</v>
      </c>
      <c r="C1913" s="32">
        <v>166.7</v>
      </c>
      <c r="D1913" s="32">
        <v>166.7</v>
      </c>
    </row>
    <row r="1914" spans="1:4" x14ac:dyDescent="0.25">
      <c r="A1914" s="32" t="s">
        <v>208</v>
      </c>
      <c r="B1914" t="s">
        <v>234</v>
      </c>
      <c r="C1914" s="32">
        <v>166.7</v>
      </c>
      <c r="D1914" s="32">
        <v>166.7</v>
      </c>
    </row>
    <row r="1915" spans="1:4" x14ac:dyDescent="0.25">
      <c r="A1915" s="32" t="s">
        <v>209</v>
      </c>
      <c r="B1915" t="s">
        <v>234</v>
      </c>
      <c r="C1915" s="32">
        <v>166.8</v>
      </c>
      <c r="D1915" s="32">
        <v>168.5</v>
      </c>
    </row>
    <row r="1916" spans="1:4" x14ac:dyDescent="0.25">
      <c r="A1916" s="32" t="s">
        <v>210</v>
      </c>
      <c r="B1916" t="s">
        <v>234</v>
      </c>
      <c r="C1916" s="32">
        <v>166.7</v>
      </c>
      <c r="D1916" s="32">
        <v>168.4</v>
      </c>
    </row>
    <row r="1917" spans="1:4" x14ac:dyDescent="0.25">
      <c r="A1917" s="32" t="s">
        <v>211</v>
      </c>
      <c r="B1917" t="s">
        <v>234</v>
      </c>
      <c r="C1917" s="32">
        <v>166.6</v>
      </c>
      <c r="D1917" s="32">
        <v>166.6</v>
      </c>
    </row>
    <row r="1918" spans="1:4" x14ac:dyDescent="0.25">
      <c r="A1918" s="32" t="s">
        <v>212</v>
      </c>
      <c r="B1918" t="s">
        <v>234</v>
      </c>
      <c r="C1918" s="32">
        <v>166.8</v>
      </c>
      <c r="D1918" s="32">
        <v>168.5</v>
      </c>
    </row>
    <row r="1919" spans="1:4" x14ac:dyDescent="0.25">
      <c r="A1919" s="32" t="s">
        <v>213</v>
      </c>
      <c r="B1919" t="s">
        <v>234</v>
      </c>
      <c r="C1919" s="32">
        <v>166.8</v>
      </c>
      <c r="D1919" s="32">
        <v>168.6</v>
      </c>
    </row>
    <row r="1920" spans="1:4" x14ac:dyDescent="0.25">
      <c r="A1920" s="32" t="s">
        <v>214</v>
      </c>
      <c r="B1920" t="s">
        <v>234</v>
      </c>
      <c r="C1920" s="32">
        <v>166.7</v>
      </c>
      <c r="D1920" s="32">
        <v>166.7</v>
      </c>
    </row>
    <row r="1921" spans="1:4" x14ac:dyDescent="0.25">
      <c r="A1921" s="32" t="s">
        <v>215</v>
      </c>
      <c r="B1921" t="s">
        <v>234</v>
      </c>
      <c r="C1921" s="32">
        <v>166.7</v>
      </c>
      <c r="D1921" s="32">
        <v>168.4</v>
      </c>
    </row>
    <row r="1922" spans="1:4" x14ac:dyDescent="0.25">
      <c r="A1922" s="32" t="s">
        <v>216</v>
      </c>
      <c r="B1922" t="s">
        <v>234</v>
      </c>
      <c r="C1922" s="32">
        <v>166.7</v>
      </c>
      <c r="D1922" s="32">
        <v>166.7</v>
      </c>
    </row>
    <row r="1923" spans="1:4" x14ac:dyDescent="0.25">
      <c r="A1923" s="32" t="s">
        <v>217</v>
      </c>
      <c r="B1923" t="s">
        <v>234</v>
      </c>
      <c r="C1923" s="32">
        <v>166.7</v>
      </c>
      <c r="D1923" s="32">
        <v>166.7</v>
      </c>
    </row>
    <row r="1924" spans="1:4" x14ac:dyDescent="0.25">
      <c r="A1924" s="32" t="s">
        <v>218</v>
      </c>
      <c r="B1924" t="s">
        <v>234</v>
      </c>
      <c r="C1924" s="32">
        <v>166.6</v>
      </c>
      <c r="D1924" s="32">
        <v>166.6</v>
      </c>
    </row>
    <row r="1925" spans="1:4" x14ac:dyDescent="0.25">
      <c r="A1925" s="32" t="s">
        <v>219</v>
      </c>
      <c r="B1925" t="s">
        <v>234</v>
      </c>
      <c r="C1925" s="32">
        <v>166.7</v>
      </c>
      <c r="D1925" s="32">
        <v>168.4</v>
      </c>
    </row>
    <row r="1926" spans="1:4" x14ac:dyDescent="0.25">
      <c r="A1926" s="32" t="s">
        <v>220</v>
      </c>
      <c r="B1926" t="s">
        <v>234</v>
      </c>
      <c r="C1926" s="32">
        <v>166.7</v>
      </c>
      <c r="D1926" s="32">
        <v>168.5</v>
      </c>
    </row>
    <row r="1927" spans="1:4" x14ac:dyDescent="0.25">
      <c r="A1927" s="32" t="s">
        <v>221</v>
      </c>
      <c r="B1927" t="s">
        <v>234</v>
      </c>
      <c r="C1927" s="32">
        <v>166.7</v>
      </c>
      <c r="D1927" s="32">
        <v>166.7</v>
      </c>
    </row>
    <row r="1928" spans="1:4" x14ac:dyDescent="0.25">
      <c r="A1928" s="32" t="s">
        <v>222</v>
      </c>
      <c r="B1928" t="s">
        <v>234</v>
      </c>
      <c r="C1928" s="32">
        <v>166.7</v>
      </c>
      <c r="D1928" s="32">
        <v>166.7</v>
      </c>
    </row>
    <row r="1929" spans="1:4" x14ac:dyDescent="0.25">
      <c r="A1929" s="32" t="s">
        <v>123</v>
      </c>
      <c r="B1929" t="s">
        <v>234</v>
      </c>
      <c r="C1929" s="32">
        <v>166.6</v>
      </c>
      <c r="D1929" s="32">
        <v>166.6</v>
      </c>
    </row>
    <row r="1930" spans="1:4" x14ac:dyDescent="0.25">
      <c r="A1930" s="32" t="s">
        <v>223</v>
      </c>
      <c r="B1930" t="s">
        <v>234</v>
      </c>
      <c r="C1930" s="32">
        <v>166.7</v>
      </c>
      <c r="D1930" s="32">
        <v>166.7</v>
      </c>
    </row>
    <row r="1931" spans="1:4" x14ac:dyDescent="0.25">
      <c r="A1931" s="32" t="s">
        <v>183</v>
      </c>
      <c r="B1931" t="s">
        <v>234</v>
      </c>
      <c r="C1931" s="32">
        <v>166.6</v>
      </c>
      <c r="D1931" s="32">
        <v>166.6</v>
      </c>
    </row>
    <row r="1932" spans="1:4" x14ac:dyDescent="0.25">
      <c r="A1932" s="32" t="s">
        <v>184</v>
      </c>
      <c r="B1932" t="s">
        <v>234</v>
      </c>
      <c r="C1932" s="32">
        <v>166.8</v>
      </c>
      <c r="D1932" s="32">
        <v>166.8</v>
      </c>
    </row>
    <row r="1933" spans="1:4" x14ac:dyDescent="0.25">
      <c r="A1933" s="32" t="s">
        <v>185</v>
      </c>
      <c r="B1933" t="s">
        <v>234</v>
      </c>
      <c r="C1933" s="32">
        <v>166.7</v>
      </c>
      <c r="D1933" s="32">
        <v>166.7</v>
      </c>
    </row>
    <row r="1934" spans="1:4" x14ac:dyDescent="0.25">
      <c r="A1934" s="32" t="s">
        <v>186</v>
      </c>
      <c r="B1934" t="s">
        <v>234</v>
      </c>
      <c r="C1934" s="32">
        <v>168.5</v>
      </c>
      <c r="D1934" s="32">
        <v>168.5</v>
      </c>
    </row>
    <row r="1935" spans="1:4" x14ac:dyDescent="0.25">
      <c r="A1935" s="32" t="s">
        <v>205</v>
      </c>
      <c r="B1935" t="s">
        <v>234</v>
      </c>
      <c r="C1935" s="32">
        <v>166.7</v>
      </c>
      <c r="D1935" s="32">
        <v>166.7</v>
      </c>
    </row>
    <row r="1936" spans="1:4" x14ac:dyDescent="0.25">
      <c r="A1936" s="32" t="s">
        <v>187</v>
      </c>
      <c r="B1936" t="s">
        <v>234</v>
      </c>
      <c r="C1936" s="32">
        <v>166.7</v>
      </c>
      <c r="D1936" s="32">
        <v>166.7</v>
      </c>
    </row>
    <row r="1937" spans="1:4" x14ac:dyDescent="0.25">
      <c r="A1937" s="32" t="s">
        <v>149</v>
      </c>
      <c r="B1937" t="s">
        <v>234</v>
      </c>
      <c r="C1937" s="32">
        <v>168.6</v>
      </c>
      <c r="D1937" s="32">
        <v>168.6</v>
      </c>
    </row>
    <row r="1938" spans="1:4" x14ac:dyDescent="0.25">
      <c r="A1938" s="32" t="s">
        <v>150</v>
      </c>
      <c r="B1938" t="s">
        <v>234</v>
      </c>
      <c r="C1938" s="32">
        <v>166.8</v>
      </c>
      <c r="D1938" s="32">
        <v>166.8</v>
      </c>
    </row>
    <row r="1939" spans="1:4" x14ac:dyDescent="0.25">
      <c r="A1939" s="32" t="s">
        <v>151</v>
      </c>
      <c r="B1939" t="s">
        <v>234</v>
      </c>
      <c r="C1939" s="32">
        <v>166.7</v>
      </c>
      <c r="D1939" s="32">
        <v>166.7</v>
      </c>
    </row>
    <row r="1940" spans="1:4" x14ac:dyDescent="0.25">
      <c r="A1940" s="32" t="s">
        <v>152</v>
      </c>
      <c r="B1940" t="s">
        <v>234</v>
      </c>
      <c r="C1940" s="32">
        <v>166.8</v>
      </c>
      <c r="D1940" s="32">
        <v>166.8</v>
      </c>
    </row>
    <row r="1941" spans="1:4" x14ac:dyDescent="0.25">
      <c r="A1941" s="32" t="s">
        <v>153</v>
      </c>
      <c r="B1941" t="s">
        <v>234</v>
      </c>
      <c r="C1941" s="32">
        <v>166.8</v>
      </c>
      <c r="D1941" s="32">
        <v>166.8</v>
      </c>
    </row>
    <row r="1942" spans="1:4" x14ac:dyDescent="0.25">
      <c r="A1942" s="32" t="s">
        <v>154</v>
      </c>
      <c r="B1942" t="s">
        <v>234</v>
      </c>
      <c r="C1942" s="32">
        <v>166.7</v>
      </c>
      <c r="D1942" s="32">
        <v>166.7</v>
      </c>
    </row>
    <row r="1943" spans="1:4" x14ac:dyDescent="0.25">
      <c r="A1943" s="32" t="s">
        <v>155</v>
      </c>
      <c r="B1943" t="s">
        <v>234</v>
      </c>
      <c r="C1943" s="32">
        <v>168.6</v>
      </c>
      <c r="D1943" s="32">
        <v>168.6</v>
      </c>
    </row>
    <row r="1944" spans="1:4" x14ac:dyDescent="0.25">
      <c r="A1944" s="32" t="s">
        <v>156</v>
      </c>
      <c r="B1944" t="s">
        <v>234</v>
      </c>
      <c r="C1944" s="32">
        <v>166.7</v>
      </c>
      <c r="D1944" s="32">
        <v>167.7</v>
      </c>
    </row>
    <row r="1945" spans="1:4" x14ac:dyDescent="0.25">
      <c r="A1945" s="32" t="s">
        <v>157</v>
      </c>
      <c r="B1945" t="s">
        <v>234</v>
      </c>
      <c r="C1945" s="32">
        <v>166.8</v>
      </c>
      <c r="D1945" s="32">
        <v>166.8</v>
      </c>
    </row>
    <row r="1946" spans="1:4" x14ac:dyDescent="0.25">
      <c r="A1946" s="32" t="s">
        <v>158</v>
      </c>
      <c r="B1946" t="s">
        <v>234</v>
      </c>
      <c r="C1946" s="32">
        <v>166.8</v>
      </c>
      <c r="D1946" s="32">
        <v>166.8</v>
      </c>
    </row>
    <row r="1947" spans="1:4" x14ac:dyDescent="0.25">
      <c r="A1947" s="32" t="s">
        <v>159</v>
      </c>
      <c r="B1947" t="s">
        <v>234</v>
      </c>
      <c r="C1947" s="32">
        <v>166.8</v>
      </c>
      <c r="D1947" s="32">
        <v>166.8</v>
      </c>
    </row>
    <row r="1948" spans="1:4" x14ac:dyDescent="0.25">
      <c r="A1948" s="32" t="s">
        <v>160</v>
      </c>
      <c r="B1948" t="s">
        <v>234</v>
      </c>
      <c r="C1948" s="32">
        <v>168.6</v>
      </c>
      <c r="D1948" s="32">
        <v>168.6</v>
      </c>
    </row>
    <row r="1949" spans="1:4" x14ac:dyDescent="0.25">
      <c r="A1949" s="32" t="s">
        <v>161</v>
      </c>
      <c r="B1949" t="s">
        <v>234</v>
      </c>
      <c r="C1949" s="32">
        <v>166.7</v>
      </c>
      <c r="D1949" s="32">
        <v>168.5</v>
      </c>
    </row>
    <row r="1950" spans="1:4" x14ac:dyDescent="0.25">
      <c r="A1950" s="32" t="s">
        <v>162</v>
      </c>
      <c r="B1950" t="s">
        <v>234</v>
      </c>
      <c r="C1950" s="32">
        <v>166.9</v>
      </c>
      <c r="D1950" s="32">
        <v>168.7</v>
      </c>
    </row>
    <row r="1951" spans="1:4" x14ac:dyDescent="0.25">
      <c r="A1951" s="32" t="s">
        <v>163</v>
      </c>
      <c r="B1951" t="s">
        <v>234</v>
      </c>
      <c r="C1951" s="32">
        <v>166.9</v>
      </c>
      <c r="D1951" s="32">
        <v>166.9</v>
      </c>
    </row>
    <row r="1952" spans="1:4" x14ac:dyDescent="0.25">
      <c r="A1952" s="32" t="s">
        <v>188</v>
      </c>
      <c r="B1952" t="s">
        <v>234</v>
      </c>
      <c r="C1952" s="32">
        <v>166.7</v>
      </c>
      <c r="D1952" s="32">
        <v>166.7</v>
      </c>
    </row>
    <row r="1953" spans="1:4" x14ac:dyDescent="0.25">
      <c r="A1953" s="32" t="s">
        <v>164</v>
      </c>
      <c r="B1953" t="s">
        <v>234</v>
      </c>
      <c r="C1953" s="32">
        <v>166.7</v>
      </c>
      <c r="D1953" s="32">
        <v>168.6</v>
      </c>
    </row>
    <row r="1954" spans="1:4" x14ac:dyDescent="0.25">
      <c r="A1954" s="32" t="s">
        <v>165</v>
      </c>
      <c r="B1954" t="s">
        <v>234</v>
      </c>
      <c r="C1954" s="32">
        <v>166.8</v>
      </c>
      <c r="D1954" s="32">
        <v>166.8</v>
      </c>
    </row>
    <row r="1955" spans="1:4" x14ac:dyDescent="0.25">
      <c r="A1955" s="32" t="s">
        <v>189</v>
      </c>
      <c r="B1955" t="s">
        <v>234</v>
      </c>
      <c r="C1955" s="32">
        <v>166.6</v>
      </c>
      <c r="D1955" s="32">
        <v>166.6</v>
      </c>
    </row>
    <row r="1956" spans="1:4" x14ac:dyDescent="0.25">
      <c r="A1956" s="32" t="s">
        <v>190</v>
      </c>
      <c r="B1956" t="s">
        <v>234</v>
      </c>
      <c r="C1956" s="32">
        <v>166.6</v>
      </c>
      <c r="D1956" s="32">
        <v>166.6</v>
      </c>
    </row>
    <row r="1957" spans="1:4" x14ac:dyDescent="0.25">
      <c r="A1957" s="32" t="s">
        <v>166</v>
      </c>
      <c r="B1957" t="s">
        <v>234</v>
      </c>
      <c r="C1957" s="32">
        <v>166.9</v>
      </c>
      <c r="D1957" s="32">
        <v>168.7</v>
      </c>
    </row>
    <row r="1958" spans="1:4" x14ac:dyDescent="0.25">
      <c r="A1958" s="32" t="s">
        <v>204</v>
      </c>
      <c r="B1958" t="s">
        <v>234</v>
      </c>
      <c r="C1958" s="32">
        <v>166.8</v>
      </c>
      <c r="D1958" s="32">
        <v>168.6</v>
      </c>
    </row>
    <row r="1959" spans="1:4" x14ac:dyDescent="0.25">
      <c r="A1959" s="32" t="s">
        <v>167</v>
      </c>
      <c r="B1959" t="s">
        <v>234</v>
      </c>
      <c r="C1959" s="32">
        <v>166.9</v>
      </c>
      <c r="D1959" s="32">
        <v>166.9</v>
      </c>
    </row>
    <row r="1960" spans="1:4" x14ac:dyDescent="0.25">
      <c r="A1960" s="32" t="s">
        <v>168</v>
      </c>
      <c r="B1960" t="s">
        <v>234</v>
      </c>
      <c r="C1960" s="32">
        <v>166.8</v>
      </c>
      <c r="D1960" s="32">
        <v>166.8</v>
      </c>
    </row>
    <row r="1961" spans="1:4" x14ac:dyDescent="0.25">
      <c r="A1961" s="32" t="s">
        <v>169</v>
      </c>
      <c r="B1961" t="s">
        <v>234</v>
      </c>
      <c r="C1961" s="32">
        <v>166.9</v>
      </c>
      <c r="D1961" s="32">
        <v>166.9</v>
      </c>
    </row>
    <row r="1962" spans="1:4" x14ac:dyDescent="0.25">
      <c r="A1962" s="32" t="s">
        <v>191</v>
      </c>
      <c r="B1962" t="s">
        <v>234</v>
      </c>
      <c r="C1962" s="32">
        <v>166.8</v>
      </c>
      <c r="D1962" s="32">
        <v>166.8</v>
      </c>
    </row>
    <row r="1963" spans="1:4" x14ac:dyDescent="0.25">
      <c r="A1963" s="32" t="s">
        <v>192</v>
      </c>
      <c r="B1963" t="s">
        <v>234</v>
      </c>
      <c r="C1963" s="32">
        <v>168.4</v>
      </c>
      <c r="D1963" s="32">
        <v>168.4</v>
      </c>
    </row>
    <row r="1964" spans="1:4" x14ac:dyDescent="0.25">
      <c r="A1964" s="32" t="s">
        <v>170</v>
      </c>
      <c r="B1964" t="s">
        <v>234</v>
      </c>
      <c r="C1964" s="32">
        <v>167</v>
      </c>
      <c r="D1964" s="32">
        <v>168.7</v>
      </c>
    </row>
    <row r="1965" spans="1:4" x14ac:dyDescent="0.25">
      <c r="A1965" s="32" t="s">
        <v>171</v>
      </c>
      <c r="B1965" t="s">
        <v>234</v>
      </c>
      <c r="C1965" s="32">
        <v>166.9</v>
      </c>
      <c r="D1965" s="32">
        <v>168.6</v>
      </c>
    </row>
    <row r="1966" spans="1:4" x14ac:dyDescent="0.25">
      <c r="A1966" s="32" t="s">
        <v>193</v>
      </c>
      <c r="B1966" t="s">
        <v>234</v>
      </c>
      <c r="C1966" s="32">
        <v>166.7</v>
      </c>
      <c r="D1966" s="32">
        <v>166.7</v>
      </c>
    </row>
    <row r="1967" spans="1:4" x14ac:dyDescent="0.25">
      <c r="A1967" s="32" t="s">
        <v>194</v>
      </c>
      <c r="B1967" t="s">
        <v>234</v>
      </c>
      <c r="C1967" s="32">
        <v>166.7</v>
      </c>
      <c r="D1967" s="32">
        <v>166.7</v>
      </c>
    </row>
    <row r="1968" spans="1:4" x14ac:dyDescent="0.25">
      <c r="A1968" s="32" t="s">
        <v>195</v>
      </c>
      <c r="B1968" t="s">
        <v>234</v>
      </c>
      <c r="C1968" s="32">
        <v>166.6</v>
      </c>
      <c r="D1968" s="32">
        <v>166.6</v>
      </c>
    </row>
    <row r="1969" spans="1:4" x14ac:dyDescent="0.25">
      <c r="A1969" s="32" t="s">
        <v>172</v>
      </c>
      <c r="B1969" t="s">
        <v>234</v>
      </c>
      <c r="C1969" s="32">
        <v>166.8</v>
      </c>
      <c r="D1969" s="32">
        <v>166.8</v>
      </c>
    </row>
    <row r="1970" spans="1:4" x14ac:dyDescent="0.25">
      <c r="A1970" s="32" t="s">
        <v>173</v>
      </c>
      <c r="B1970" t="s">
        <v>234</v>
      </c>
      <c r="C1970" s="32">
        <v>166.9</v>
      </c>
      <c r="D1970" s="32">
        <v>166.9</v>
      </c>
    </row>
    <row r="1971" spans="1:4" x14ac:dyDescent="0.25">
      <c r="A1971" s="32" t="s">
        <v>174</v>
      </c>
      <c r="B1971" t="s">
        <v>234</v>
      </c>
      <c r="C1971" s="32">
        <v>166.8</v>
      </c>
      <c r="D1971" s="32">
        <v>168.6</v>
      </c>
    </row>
    <row r="1972" spans="1:4" x14ac:dyDescent="0.25">
      <c r="A1972" s="32" t="s">
        <v>175</v>
      </c>
      <c r="B1972" t="s">
        <v>234</v>
      </c>
      <c r="C1972" s="32">
        <v>166.8</v>
      </c>
      <c r="D1972" s="32">
        <v>168.5</v>
      </c>
    </row>
    <row r="1973" spans="1:4" x14ac:dyDescent="0.25">
      <c r="A1973" s="32" t="s">
        <v>176</v>
      </c>
      <c r="B1973" t="s">
        <v>234</v>
      </c>
      <c r="C1973" s="32">
        <v>166.8</v>
      </c>
      <c r="D1973" s="32">
        <v>166.8</v>
      </c>
    </row>
    <row r="1974" spans="1:4" x14ac:dyDescent="0.25">
      <c r="A1974" s="32" t="s">
        <v>177</v>
      </c>
      <c r="B1974" t="s">
        <v>234</v>
      </c>
      <c r="C1974" s="32">
        <v>166.9</v>
      </c>
      <c r="D1974" s="32">
        <v>166.9</v>
      </c>
    </row>
    <row r="1975" spans="1:4" x14ac:dyDescent="0.25">
      <c r="A1975" s="32" t="s">
        <v>178</v>
      </c>
      <c r="B1975" t="s">
        <v>234</v>
      </c>
      <c r="C1975" s="32">
        <v>166.8</v>
      </c>
      <c r="D1975" s="32">
        <v>168.6</v>
      </c>
    </row>
    <row r="1976" spans="1:4" x14ac:dyDescent="0.25">
      <c r="A1976" s="32" t="s">
        <v>196</v>
      </c>
      <c r="B1976" t="s">
        <v>234</v>
      </c>
      <c r="C1976" s="32">
        <v>166.7</v>
      </c>
      <c r="D1976" s="32">
        <v>166.7</v>
      </c>
    </row>
    <row r="1977" spans="1:4" x14ac:dyDescent="0.25">
      <c r="A1977" s="32" t="s">
        <v>197</v>
      </c>
      <c r="B1977" t="s">
        <v>234</v>
      </c>
      <c r="C1977" s="32">
        <v>166.8</v>
      </c>
      <c r="D1977" s="32">
        <v>166.8</v>
      </c>
    </row>
    <row r="1978" spans="1:4" x14ac:dyDescent="0.25">
      <c r="A1978" s="32" t="s">
        <v>198</v>
      </c>
      <c r="B1978" t="s">
        <v>234</v>
      </c>
      <c r="C1978" s="32">
        <v>166.7</v>
      </c>
      <c r="D1978" s="32">
        <v>166.7</v>
      </c>
    </row>
    <row r="1979" spans="1:4" x14ac:dyDescent="0.25">
      <c r="A1979" s="32" t="s">
        <v>179</v>
      </c>
      <c r="B1979" t="s">
        <v>234</v>
      </c>
      <c r="C1979" s="32">
        <v>166.8</v>
      </c>
      <c r="D1979" s="32">
        <v>166.8</v>
      </c>
    </row>
    <row r="1980" spans="1:4" x14ac:dyDescent="0.25">
      <c r="A1980" s="32" t="s">
        <v>180</v>
      </c>
      <c r="B1980" t="s">
        <v>234</v>
      </c>
      <c r="C1980" s="32">
        <v>167</v>
      </c>
      <c r="D1980" s="32">
        <v>168.5</v>
      </c>
    </row>
    <row r="1981" spans="1:4" x14ac:dyDescent="0.25">
      <c r="A1981" s="32" t="s">
        <v>181</v>
      </c>
      <c r="B1981" t="s">
        <v>234</v>
      </c>
      <c r="C1981" s="32">
        <v>166.8</v>
      </c>
      <c r="D1981" s="32">
        <v>168.8</v>
      </c>
    </row>
    <row r="1982" spans="1:4" x14ac:dyDescent="0.25">
      <c r="A1982" s="32" t="s">
        <v>199</v>
      </c>
      <c r="B1982" t="s">
        <v>234</v>
      </c>
      <c r="C1982" s="32">
        <v>166.8</v>
      </c>
      <c r="D1982" s="32">
        <v>166.8</v>
      </c>
    </row>
    <row r="1983" spans="1:4" x14ac:dyDescent="0.25">
      <c r="A1983" s="32" t="s">
        <v>200</v>
      </c>
      <c r="B1983" t="s">
        <v>234</v>
      </c>
      <c r="C1983" s="32">
        <v>166.6</v>
      </c>
      <c r="D1983" s="32">
        <v>168.5</v>
      </c>
    </row>
    <row r="1984" spans="1:4" x14ac:dyDescent="0.25">
      <c r="A1984" s="32" t="s">
        <v>201</v>
      </c>
      <c r="B1984" t="s">
        <v>234</v>
      </c>
      <c r="C1984" s="32">
        <v>166.8</v>
      </c>
      <c r="D1984" s="32">
        <v>166.8</v>
      </c>
    </row>
    <row r="1985" spans="1:4" x14ac:dyDescent="0.25">
      <c r="A1985" s="32" t="s">
        <v>202</v>
      </c>
      <c r="B1985" t="s">
        <v>234</v>
      </c>
      <c r="C1985" s="32">
        <v>166.7</v>
      </c>
      <c r="D1985" s="32">
        <v>166.7</v>
      </c>
    </row>
    <row r="1986" spans="1:4" x14ac:dyDescent="0.25">
      <c r="A1986" s="32" t="s">
        <v>203</v>
      </c>
      <c r="B1986" t="s">
        <v>234</v>
      </c>
      <c r="C1986" s="32">
        <v>166.8</v>
      </c>
      <c r="D1986" s="32">
        <v>166.8</v>
      </c>
    </row>
    <row r="1987" spans="1:4" x14ac:dyDescent="0.25">
      <c r="A1987" s="32" t="s">
        <v>206</v>
      </c>
      <c r="B1987" t="s">
        <v>234</v>
      </c>
      <c r="C1987" s="32">
        <v>166.8</v>
      </c>
      <c r="D1987" s="32">
        <v>166.8</v>
      </c>
    </row>
    <row r="1988" spans="1:4" x14ac:dyDescent="0.25">
      <c r="A1988" s="32" t="s">
        <v>182</v>
      </c>
      <c r="B1988" t="s">
        <v>234</v>
      </c>
      <c r="C1988" s="32">
        <v>166.8</v>
      </c>
      <c r="D1988" s="32">
        <v>166.8</v>
      </c>
    </row>
    <row r="1989" spans="1:4" x14ac:dyDescent="0.25">
      <c r="A1989" s="32" t="s">
        <v>70</v>
      </c>
      <c r="B1989" t="s">
        <v>234</v>
      </c>
      <c r="C1989" s="32">
        <v>166.8</v>
      </c>
      <c r="D1989" s="32">
        <v>168.6</v>
      </c>
    </row>
    <row r="1990" spans="1:4" x14ac:dyDescent="0.25">
      <c r="A1990" s="32" t="s">
        <v>63</v>
      </c>
      <c r="B1990" t="s">
        <v>234</v>
      </c>
      <c r="C1990" s="32">
        <v>166.9</v>
      </c>
      <c r="D1990" s="32">
        <v>166.9</v>
      </c>
    </row>
    <row r="1991" spans="1:4" x14ac:dyDescent="0.25">
      <c r="A1991" s="32" t="s">
        <v>64</v>
      </c>
      <c r="B1991" t="s">
        <v>234</v>
      </c>
      <c r="C1991" s="32">
        <v>166.7</v>
      </c>
      <c r="D1991" s="32">
        <v>168.5</v>
      </c>
    </row>
    <row r="1992" spans="1:4" x14ac:dyDescent="0.25">
      <c r="A1992" s="32" t="s">
        <v>71</v>
      </c>
      <c r="B1992" t="s">
        <v>234</v>
      </c>
      <c r="C1992" s="32">
        <v>166.8</v>
      </c>
      <c r="D1992" s="32">
        <v>168.5</v>
      </c>
    </row>
    <row r="1993" spans="1:4" x14ac:dyDescent="0.25">
      <c r="A1993" s="32" t="s">
        <v>72</v>
      </c>
      <c r="B1993" t="s">
        <v>234</v>
      </c>
      <c r="C1993" s="32">
        <v>166.8</v>
      </c>
      <c r="D1993" s="32">
        <v>168.7</v>
      </c>
    </row>
    <row r="1994" spans="1:4" x14ac:dyDescent="0.25">
      <c r="A1994" s="32" t="s">
        <v>65</v>
      </c>
      <c r="B1994" t="s">
        <v>234</v>
      </c>
      <c r="C1994" s="32">
        <v>166.8</v>
      </c>
      <c r="D1994" s="32">
        <v>166.8</v>
      </c>
    </row>
    <row r="1995" spans="1:4" x14ac:dyDescent="0.25">
      <c r="A1995" s="32" t="s">
        <v>66</v>
      </c>
      <c r="B1995" t="s">
        <v>234</v>
      </c>
      <c r="C1995" s="32">
        <v>166.8</v>
      </c>
      <c r="D1995" s="32">
        <v>166.8</v>
      </c>
    </row>
    <row r="1996" spans="1:4" x14ac:dyDescent="0.25">
      <c r="A1996" s="32" t="s">
        <v>73</v>
      </c>
      <c r="B1996" t="s">
        <v>234</v>
      </c>
      <c r="C1996" s="32">
        <v>166.8</v>
      </c>
      <c r="D1996" s="32">
        <v>166.8</v>
      </c>
    </row>
    <row r="1997" spans="1:4" x14ac:dyDescent="0.25">
      <c r="A1997" s="32" t="s">
        <v>67</v>
      </c>
      <c r="B1997" t="s">
        <v>234</v>
      </c>
      <c r="C1997" s="32">
        <v>166.9</v>
      </c>
      <c r="D1997" s="32">
        <v>168.5</v>
      </c>
    </row>
    <row r="1998" spans="1:4" x14ac:dyDescent="0.25">
      <c r="A1998" s="32" t="s">
        <v>74</v>
      </c>
      <c r="B1998" t="s">
        <v>234</v>
      </c>
      <c r="C1998" s="32">
        <v>166.8</v>
      </c>
      <c r="D1998" s="32">
        <v>166.8</v>
      </c>
    </row>
    <row r="1999" spans="1:4" x14ac:dyDescent="0.25">
      <c r="A1999" s="32" t="s">
        <v>75</v>
      </c>
      <c r="B1999" t="s">
        <v>234</v>
      </c>
      <c r="C1999" s="32">
        <v>166.8</v>
      </c>
      <c r="D1999" s="32">
        <v>168.7</v>
      </c>
    </row>
    <row r="2000" spans="1:4" x14ac:dyDescent="0.25">
      <c r="A2000" s="32" t="s">
        <v>76</v>
      </c>
      <c r="B2000" t="s">
        <v>234</v>
      </c>
      <c r="C2000" s="32">
        <v>166.8</v>
      </c>
      <c r="D2000" s="32">
        <v>166.8</v>
      </c>
    </row>
    <row r="2001" spans="1:4" x14ac:dyDescent="0.25">
      <c r="A2001" s="32" t="s">
        <v>31</v>
      </c>
      <c r="B2001" t="s">
        <v>234</v>
      </c>
      <c r="C2001" s="32">
        <v>166.6</v>
      </c>
      <c r="D2001" s="32">
        <v>166.6</v>
      </c>
    </row>
    <row r="2002" spans="1:4" x14ac:dyDescent="0.25">
      <c r="A2002" s="32" t="s">
        <v>32</v>
      </c>
      <c r="B2002" t="s">
        <v>234</v>
      </c>
      <c r="C2002" s="32">
        <v>166.8</v>
      </c>
      <c r="D2002" s="32">
        <v>166.8</v>
      </c>
    </row>
    <row r="2003" spans="1:4" x14ac:dyDescent="0.25">
      <c r="A2003" s="32" t="s">
        <v>33</v>
      </c>
      <c r="B2003" t="s">
        <v>234</v>
      </c>
      <c r="C2003" s="32">
        <v>166.7</v>
      </c>
      <c r="D2003" s="32">
        <v>166.7</v>
      </c>
    </row>
    <row r="2004" spans="1:4" x14ac:dyDescent="0.25">
      <c r="A2004" s="32" t="s">
        <v>34</v>
      </c>
      <c r="B2004" t="s">
        <v>234</v>
      </c>
      <c r="C2004" s="32">
        <v>166.7</v>
      </c>
      <c r="D2004" s="32">
        <v>166.7</v>
      </c>
    </row>
    <row r="2005" spans="1:4" x14ac:dyDescent="0.25">
      <c r="A2005" s="32" t="s">
        <v>35</v>
      </c>
      <c r="B2005" t="s">
        <v>234</v>
      </c>
      <c r="C2005" s="32">
        <v>168.5</v>
      </c>
      <c r="D2005" s="32">
        <v>168.5</v>
      </c>
    </row>
    <row r="2006" spans="1:4" x14ac:dyDescent="0.25">
      <c r="A2006" s="32" t="s">
        <v>36</v>
      </c>
      <c r="B2006" t="s">
        <v>234</v>
      </c>
      <c r="C2006" s="32">
        <v>166.8</v>
      </c>
      <c r="D2006" s="32">
        <v>168.6</v>
      </c>
    </row>
    <row r="2007" spans="1:4" x14ac:dyDescent="0.25">
      <c r="A2007" s="32" t="s">
        <v>37</v>
      </c>
      <c r="B2007" t="s">
        <v>234</v>
      </c>
      <c r="C2007" s="32">
        <v>166.7</v>
      </c>
      <c r="D2007" s="32">
        <v>168.6</v>
      </c>
    </row>
    <row r="2008" spans="1:4" x14ac:dyDescent="0.25">
      <c r="A2008" s="32" t="s">
        <v>38</v>
      </c>
      <c r="B2008" t="s">
        <v>234</v>
      </c>
      <c r="C2008" s="32">
        <v>166.8</v>
      </c>
      <c r="D2008" s="32">
        <v>166.8</v>
      </c>
    </row>
    <row r="2009" spans="1:4" x14ac:dyDescent="0.25">
      <c r="A2009" s="32" t="s">
        <v>39</v>
      </c>
      <c r="B2009" t="s">
        <v>234</v>
      </c>
      <c r="C2009" s="32">
        <v>166.8</v>
      </c>
      <c r="D2009" s="32">
        <v>166.8</v>
      </c>
    </row>
    <row r="2010" spans="1:4" x14ac:dyDescent="0.25">
      <c r="A2010" s="32" t="s">
        <v>40</v>
      </c>
      <c r="B2010" t="s">
        <v>234</v>
      </c>
      <c r="C2010" s="32">
        <v>166.8</v>
      </c>
      <c r="D2010" s="32">
        <v>168.6</v>
      </c>
    </row>
    <row r="2011" spans="1:4" x14ac:dyDescent="0.25">
      <c r="A2011" s="32" t="s">
        <v>41</v>
      </c>
      <c r="B2011" t="s">
        <v>234</v>
      </c>
      <c r="C2011" s="32">
        <v>166.7</v>
      </c>
      <c r="D2011" s="32">
        <v>166.7</v>
      </c>
    </row>
    <row r="2012" spans="1:4" x14ac:dyDescent="0.25">
      <c r="A2012" s="32" t="s">
        <v>42</v>
      </c>
      <c r="B2012" t="s">
        <v>234</v>
      </c>
      <c r="C2012" s="32">
        <v>166.7</v>
      </c>
      <c r="D2012" s="32">
        <v>166.7</v>
      </c>
    </row>
    <row r="2013" spans="1:4" x14ac:dyDescent="0.25">
      <c r="A2013" s="32" t="s">
        <v>43</v>
      </c>
      <c r="B2013" t="s">
        <v>234</v>
      </c>
      <c r="C2013" s="32">
        <v>166.7</v>
      </c>
      <c r="D2013" s="32">
        <v>168.5</v>
      </c>
    </row>
    <row r="2014" spans="1:4" x14ac:dyDescent="0.25">
      <c r="A2014" s="32" t="s">
        <v>44</v>
      </c>
      <c r="B2014" t="s">
        <v>234</v>
      </c>
      <c r="C2014" s="32">
        <v>166.8</v>
      </c>
      <c r="D2014" s="32">
        <v>166.8</v>
      </c>
    </row>
    <row r="2015" spans="1:4" x14ac:dyDescent="0.25">
      <c r="A2015" s="32" t="s">
        <v>45</v>
      </c>
      <c r="B2015" t="s">
        <v>234</v>
      </c>
      <c r="C2015" s="32">
        <v>166.7</v>
      </c>
      <c r="D2015" s="32">
        <v>168.4</v>
      </c>
    </row>
    <row r="2016" spans="1:4" x14ac:dyDescent="0.25">
      <c r="A2016" s="32" t="s">
        <v>46</v>
      </c>
      <c r="B2016" t="s">
        <v>234</v>
      </c>
      <c r="C2016" s="32">
        <v>166.8</v>
      </c>
      <c r="D2016" s="32">
        <v>168.6</v>
      </c>
    </row>
    <row r="2017" spans="1:4" x14ac:dyDescent="0.25">
      <c r="A2017" s="32" t="s">
        <v>47</v>
      </c>
      <c r="B2017" t="s">
        <v>234</v>
      </c>
      <c r="C2017" s="32">
        <v>166.8</v>
      </c>
      <c r="D2017" s="32">
        <v>168.6</v>
      </c>
    </row>
    <row r="2018" spans="1:4" x14ac:dyDescent="0.25">
      <c r="A2018" s="32" t="s">
        <v>48</v>
      </c>
      <c r="B2018" t="s">
        <v>234</v>
      </c>
      <c r="C2018" s="32">
        <v>166.8</v>
      </c>
      <c r="D2018" s="32">
        <v>168.5</v>
      </c>
    </row>
    <row r="2019" spans="1:4" x14ac:dyDescent="0.25">
      <c r="A2019" s="32" t="s">
        <v>49</v>
      </c>
      <c r="B2019" t="s">
        <v>234</v>
      </c>
      <c r="C2019" s="32">
        <v>168.3</v>
      </c>
      <c r="D2019" s="32">
        <v>168.3</v>
      </c>
    </row>
    <row r="2020" spans="1:4" x14ac:dyDescent="0.25">
      <c r="A2020" s="32" t="s">
        <v>50</v>
      </c>
      <c r="B2020" t="s">
        <v>234</v>
      </c>
      <c r="C2020" s="32">
        <v>166.7</v>
      </c>
      <c r="D2020" s="32">
        <v>166.7</v>
      </c>
    </row>
    <row r="2021" spans="1:4" x14ac:dyDescent="0.25">
      <c r="A2021" s="32" t="s">
        <v>51</v>
      </c>
      <c r="B2021" t="s">
        <v>234</v>
      </c>
      <c r="C2021" s="32">
        <v>166.7</v>
      </c>
      <c r="D2021" s="32">
        <v>166.7</v>
      </c>
    </row>
    <row r="2022" spans="1:4" x14ac:dyDescent="0.25">
      <c r="A2022" s="32" t="s">
        <v>52</v>
      </c>
      <c r="B2022" t="s">
        <v>234</v>
      </c>
      <c r="C2022" s="32">
        <v>166.8</v>
      </c>
      <c r="D2022" s="32">
        <v>166.8</v>
      </c>
    </row>
    <row r="2023" spans="1:4" x14ac:dyDescent="0.25">
      <c r="A2023" s="32" t="s">
        <v>53</v>
      </c>
      <c r="B2023" t="s">
        <v>234</v>
      </c>
      <c r="C2023" s="32">
        <v>166.7</v>
      </c>
      <c r="D2023" s="32">
        <v>166.7</v>
      </c>
    </row>
    <row r="2024" spans="1:4" x14ac:dyDescent="0.25">
      <c r="A2024" s="32" t="s">
        <v>54</v>
      </c>
      <c r="B2024" t="s">
        <v>234</v>
      </c>
      <c r="C2024" s="32">
        <v>168.5</v>
      </c>
      <c r="D2024" s="32">
        <v>168.5</v>
      </c>
    </row>
    <row r="2025" spans="1:4" x14ac:dyDescent="0.25">
      <c r="A2025" s="32" t="s">
        <v>55</v>
      </c>
      <c r="B2025" t="s">
        <v>234</v>
      </c>
      <c r="C2025" s="32">
        <v>166.8</v>
      </c>
      <c r="D2025" s="32">
        <v>168.6</v>
      </c>
    </row>
    <row r="2026" spans="1:4" x14ac:dyDescent="0.25">
      <c r="A2026" s="32" t="s">
        <v>56</v>
      </c>
      <c r="B2026" t="s">
        <v>234</v>
      </c>
      <c r="C2026" s="32">
        <v>166.8</v>
      </c>
      <c r="D2026" s="32">
        <v>166.8</v>
      </c>
    </row>
    <row r="2027" spans="1:4" x14ac:dyDescent="0.25">
      <c r="A2027" s="32" t="s">
        <v>57</v>
      </c>
      <c r="B2027" t="s">
        <v>234</v>
      </c>
      <c r="C2027" s="32">
        <v>166.7</v>
      </c>
      <c r="D2027" s="32">
        <v>166.7</v>
      </c>
    </row>
    <row r="2028" spans="1:4" x14ac:dyDescent="0.25">
      <c r="A2028" s="32" t="s">
        <v>58</v>
      </c>
      <c r="B2028" t="s">
        <v>234</v>
      </c>
      <c r="C2028" s="32">
        <v>166.6</v>
      </c>
      <c r="D2028" s="32">
        <v>168.5</v>
      </c>
    </row>
    <row r="2029" spans="1:4" x14ac:dyDescent="0.25">
      <c r="A2029" s="32" t="s">
        <v>59</v>
      </c>
      <c r="B2029" t="s">
        <v>234</v>
      </c>
      <c r="C2029" s="32">
        <v>166.8</v>
      </c>
      <c r="D2029" s="32">
        <v>166.8</v>
      </c>
    </row>
    <row r="2030" spans="1:4" x14ac:dyDescent="0.25">
      <c r="A2030" s="32" t="s">
        <v>60</v>
      </c>
      <c r="B2030" t="s">
        <v>234</v>
      </c>
      <c r="C2030" s="32">
        <v>166.8</v>
      </c>
      <c r="D2030" s="32">
        <v>166.8</v>
      </c>
    </row>
    <row r="2031" spans="1:4" x14ac:dyDescent="0.25">
      <c r="A2031" s="32" t="s">
        <v>77</v>
      </c>
      <c r="B2031" t="s">
        <v>234</v>
      </c>
      <c r="C2031" s="32">
        <v>166.8</v>
      </c>
      <c r="D2031" s="32">
        <v>166.8</v>
      </c>
    </row>
    <row r="2032" spans="1:4" x14ac:dyDescent="0.25">
      <c r="A2032" s="32" t="s">
        <v>92</v>
      </c>
      <c r="B2032" t="s">
        <v>234</v>
      </c>
      <c r="C2032" s="32">
        <v>166.6</v>
      </c>
      <c r="D2032" s="32">
        <v>168.5</v>
      </c>
    </row>
    <row r="2033" spans="1:4" x14ac:dyDescent="0.25">
      <c r="A2033" s="32" t="s">
        <v>78</v>
      </c>
      <c r="B2033" t="s">
        <v>234</v>
      </c>
      <c r="C2033" s="32">
        <v>166.9</v>
      </c>
      <c r="D2033" s="32">
        <v>168.6</v>
      </c>
    </row>
    <row r="2034" spans="1:4" x14ac:dyDescent="0.25">
      <c r="A2034" s="32" t="s">
        <v>79</v>
      </c>
      <c r="B2034" t="s">
        <v>234</v>
      </c>
      <c r="C2034" s="32">
        <v>166.9</v>
      </c>
      <c r="D2034" s="32">
        <v>166.9</v>
      </c>
    </row>
    <row r="2035" spans="1:4" x14ac:dyDescent="0.25">
      <c r="A2035" s="32" t="s">
        <v>80</v>
      </c>
      <c r="B2035" t="s">
        <v>234</v>
      </c>
      <c r="C2035" s="32">
        <v>166.8</v>
      </c>
      <c r="D2035" s="32">
        <v>168.6</v>
      </c>
    </row>
    <row r="2036" spans="1:4" x14ac:dyDescent="0.25">
      <c r="A2036" s="32" t="s">
        <v>93</v>
      </c>
      <c r="B2036" t="s">
        <v>234</v>
      </c>
      <c r="C2036" s="32">
        <v>166.7</v>
      </c>
      <c r="D2036" s="32">
        <v>166.7</v>
      </c>
    </row>
    <row r="2037" spans="1:4" x14ac:dyDescent="0.25">
      <c r="A2037" s="32" t="s">
        <v>94</v>
      </c>
      <c r="B2037" t="s">
        <v>234</v>
      </c>
      <c r="C2037" s="32">
        <v>166.8</v>
      </c>
      <c r="D2037" s="32">
        <v>168.6</v>
      </c>
    </row>
    <row r="2038" spans="1:4" x14ac:dyDescent="0.25">
      <c r="A2038" s="32" t="s">
        <v>95</v>
      </c>
      <c r="B2038" t="s">
        <v>234</v>
      </c>
      <c r="C2038" s="32">
        <v>166.8</v>
      </c>
      <c r="D2038" s="32">
        <v>166.8</v>
      </c>
    </row>
    <row r="2039" spans="1:4" x14ac:dyDescent="0.25">
      <c r="A2039" s="32" t="s">
        <v>96</v>
      </c>
      <c r="B2039" t="s">
        <v>234</v>
      </c>
      <c r="C2039" s="32">
        <v>166.8</v>
      </c>
      <c r="D2039" s="32">
        <v>166.8</v>
      </c>
    </row>
    <row r="2040" spans="1:4" x14ac:dyDescent="0.25">
      <c r="A2040" s="32" t="s">
        <v>97</v>
      </c>
      <c r="B2040" t="s">
        <v>234</v>
      </c>
      <c r="C2040" s="32">
        <v>166.9</v>
      </c>
      <c r="D2040" s="32">
        <v>166.9</v>
      </c>
    </row>
    <row r="2041" spans="1:4" x14ac:dyDescent="0.25">
      <c r="A2041" s="32" t="s">
        <v>98</v>
      </c>
      <c r="B2041" t="s">
        <v>234</v>
      </c>
      <c r="C2041" s="32">
        <v>166.9</v>
      </c>
      <c r="D2041" s="32">
        <v>166.9</v>
      </c>
    </row>
    <row r="2042" spans="1:4" x14ac:dyDescent="0.25">
      <c r="A2042" s="32" t="s">
        <v>99</v>
      </c>
      <c r="B2042" t="s">
        <v>234</v>
      </c>
      <c r="C2042" s="32">
        <v>166.8</v>
      </c>
      <c r="D2042" s="32">
        <v>166.8</v>
      </c>
    </row>
    <row r="2043" spans="1:4" x14ac:dyDescent="0.25">
      <c r="A2043" s="32" t="s">
        <v>100</v>
      </c>
      <c r="B2043" t="s">
        <v>234</v>
      </c>
      <c r="C2043" s="32">
        <v>166.7</v>
      </c>
      <c r="D2043" s="32">
        <v>166.7</v>
      </c>
    </row>
    <row r="2044" spans="1:4" x14ac:dyDescent="0.25">
      <c r="A2044" s="32" t="s">
        <v>101</v>
      </c>
      <c r="B2044" t="s">
        <v>234</v>
      </c>
      <c r="C2044" s="32">
        <v>166.8</v>
      </c>
      <c r="D2044" s="32">
        <v>168.6</v>
      </c>
    </row>
    <row r="2045" spans="1:4" x14ac:dyDescent="0.25">
      <c r="A2045" s="32" t="s">
        <v>102</v>
      </c>
      <c r="B2045" t="s">
        <v>234</v>
      </c>
      <c r="C2045" s="32">
        <v>168.6</v>
      </c>
      <c r="D2045" s="32">
        <v>168.6</v>
      </c>
    </row>
    <row r="2046" spans="1:4" x14ac:dyDescent="0.25">
      <c r="A2046" s="32" t="s">
        <v>81</v>
      </c>
      <c r="B2046" t="s">
        <v>234</v>
      </c>
      <c r="C2046" s="32">
        <v>167</v>
      </c>
      <c r="D2046" s="32">
        <v>168.7</v>
      </c>
    </row>
    <row r="2047" spans="1:4" x14ac:dyDescent="0.25">
      <c r="A2047" s="32" t="s">
        <v>82</v>
      </c>
      <c r="B2047" t="s">
        <v>234</v>
      </c>
      <c r="C2047" s="32">
        <v>166.9</v>
      </c>
      <c r="D2047" s="32">
        <v>166.9</v>
      </c>
    </row>
    <row r="2048" spans="1:4" x14ac:dyDescent="0.25">
      <c r="A2048" s="32" t="s">
        <v>83</v>
      </c>
      <c r="B2048" t="s">
        <v>234</v>
      </c>
      <c r="C2048" s="32">
        <v>167</v>
      </c>
      <c r="D2048" s="32">
        <v>168.8</v>
      </c>
    </row>
    <row r="2049" spans="1:4" x14ac:dyDescent="0.25">
      <c r="A2049" s="32" t="s">
        <v>84</v>
      </c>
      <c r="B2049" t="s">
        <v>234</v>
      </c>
      <c r="C2049" s="32">
        <v>166.9</v>
      </c>
      <c r="D2049" s="32">
        <v>166.9</v>
      </c>
    </row>
    <row r="2050" spans="1:4" x14ac:dyDescent="0.25">
      <c r="A2050" s="32" t="s">
        <v>85</v>
      </c>
      <c r="B2050" t="s">
        <v>234</v>
      </c>
      <c r="C2050" s="32">
        <v>166.9</v>
      </c>
      <c r="D2050" s="32">
        <v>166.9</v>
      </c>
    </row>
    <row r="2051" spans="1:4" x14ac:dyDescent="0.25">
      <c r="A2051" s="32" t="s">
        <v>86</v>
      </c>
      <c r="B2051" t="s">
        <v>234</v>
      </c>
      <c r="C2051" s="32">
        <v>166.9</v>
      </c>
      <c r="D2051" s="32">
        <v>168.7</v>
      </c>
    </row>
    <row r="2052" spans="1:4" x14ac:dyDescent="0.25">
      <c r="A2052" s="32" t="s">
        <v>87</v>
      </c>
      <c r="B2052" t="s">
        <v>234</v>
      </c>
      <c r="C2052" s="32">
        <v>166.9</v>
      </c>
      <c r="D2052" s="32">
        <v>168.8</v>
      </c>
    </row>
    <row r="2053" spans="1:4" x14ac:dyDescent="0.25">
      <c r="A2053" s="32" t="s">
        <v>88</v>
      </c>
      <c r="B2053" t="s">
        <v>234</v>
      </c>
      <c r="C2053" s="32">
        <v>166.9</v>
      </c>
      <c r="D2053" s="32">
        <v>166.9</v>
      </c>
    </row>
    <row r="2054" spans="1:4" x14ac:dyDescent="0.25">
      <c r="A2054" s="32" t="s">
        <v>89</v>
      </c>
      <c r="B2054" t="s">
        <v>234</v>
      </c>
      <c r="C2054" s="32">
        <v>166.9</v>
      </c>
      <c r="D2054" s="32">
        <v>168.6</v>
      </c>
    </row>
    <row r="2055" spans="1:4" x14ac:dyDescent="0.25">
      <c r="A2055" s="32" t="s">
        <v>61</v>
      </c>
      <c r="B2055" t="s">
        <v>234</v>
      </c>
      <c r="C2055" s="32">
        <v>166.8</v>
      </c>
      <c r="D2055" s="32">
        <v>168.6</v>
      </c>
    </row>
    <row r="2056" spans="1:4" x14ac:dyDescent="0.25">
      <c r="A2056" s="32" t="s">
        <v>62</v>
      </c>
      <c r="B2056" t="s">
        <v>234</v>
      </c>
      <c r="C2056" s="32">
        <v>166.8</v>
      </c>
      <c r="D2056" s="32">
        <v>168.5</v>
      </c>
    </row>
    <row r="2057" spans="1:4" x14ac:dyDescent="0.25">
      <c r="A2057" s="32" t="s">
        <v>90</v>
      </c>
      <c r="B2057" t="s">
        <v>234</v>
      </c>
      <c r="C2057" s="32">
        <v>166.9</v>
      </c>
      <c r="D2057" s="32">
        <v>166.9</v>
      </c>
    </row>
    <row r="2058" spans="1:4" x14ac:dyDescent="0.25">
      <c r="A2058" s="32" t="s">
        <v>91</v>
      </c>
      <c r="B2058" t="s">
        <v>234</v>
      </c>
      <c r="C2058" s="32">
        <v>166.9</v>
      </c>
      <c r="D2058" s="32">
        <v>166.9</v>
      </c>
    </row>
    <row r="2059" spans="1:4" x14ac:dyDescent="0.25">
      <c r="A2059" s="32" t="s">
        <v>133</v>
      </c>
      <c r="B2059" t="s">
        <v>235</v>
      </c>
      <c r="C2059" s="32">
        <v>197.2</v>
      </c>
      <c r="D2059" s="32">
        <v>201.5</v>
      </c>
    </row>
    <row r="2060" spans="1:4" x14ac:dyDescent="0.25">
      <c r="A2060" s="32" t="s">
        <v>141</v>
      </c>
      <c r="B2060" t="s">
        <v>235</v>
      </c>
      <c r="C2060" s="32">
        <v>199.1</v>
      </c>
      <c r="D2060" s="32">
        <v>201.2</v>
      </c>
    </row>
    <row r="2061" spans="1:4" x14ac:dyDescent="0.25">
      <c r="A2061" s="32" t="s">
        <v>142</v>
      </c>
      <c r="B2061" t="s">
        <v>235</v>
      </c>
      <c r="C2061" s="32">
        <v>193</v>
      </c>
      <c r="D2061" s="32">
        <v>224.7</v>
      </c>
    </row>
    <row r="2062" spans="1:4" x14ac:dyDescent="0.25">
      <c r="A2062" s="32" t="s">
        <v>105</v>
      </c>
      <c r="B2062" t="s">
        <v>235</v>
      </c>
      <c r="C2062" s="32">
        <v>192.8</v>
      </c>
      <c r="D2062" s="32">
        <v>192.8</v>
      </c>
    </row>
    <row r="2063" spans="1:4" x14ac:dyDescent="0.25">
      <c r="A2063" s="32" t="s">
        <v>117</v>
      </c>
      <c r="B2063" t="s">
        <v>235</v>
      </c>
      <c r="C2063" s="32">
        <v>186.2</v>
      </c>
      <c r="D2063" s="32">
        <v>201.7</v>
      </c>
    </row>
    <row r="2064" spans="1:4" x14ac:dyDescent="0.25">
      <c r="A2064" s="32" t="s">
        <v>113</v>
      </c>
      <c r="B2064" t="s">
        <v>235</v>
      </c>
      <c r="C2064" s="32">
        <v>188.1</v>
      </c>
      <c r="D2064" s="32">
        <v>191.9</v>
      </c>
    </row>
    <row r="2065" spans="1:4" x14ac:dyDescent="0.25">
      <c r="A2065" s="32" t="s">
        <v>129</v>
      </c>
      <c r="B2065" t="s">
        <v>235</v>
      </c>
      <c r="C2065" s="32">
        <v>193</v>
      </c>
      <c r="D2065" s="32">
        <v>195.1</v>
      </c>
    </row>
    <row r="2066" spans="1:4" x14ac:dyDescent="0.25">
      <c r="A2066" s="32" t="s">
        <v>106</v>
      </c>
      <c r="B2066" t="s">
        <v>235</v>
      </c>
      <c r="C2066" s="32">
        <v>192.9</v>
      </c>
      <c r="D2066" s="32">
        <v>205.5</v>
      </c>
    </row>
    <row r="2067" spans="1:4" x14ac:dyDescent="0.25">
      <c r="A2067" s="32" t="s">
        <v>143</v>
      </c>
      <c r="B2067" t="s">
        <v>235</v>
      </c>
      <c r="C2067" s="32">
        <v>192.9</v>
      </c>
      <c r="D2067" s="32">
        <v>192.9</v>
      </c>
    </row>
    <row r="2068" spans="1:4" x14ac:dyDescent="0.25">
      <c r="A2068" s="32" t="s">
        <v>107</v>
      </c>
      <c r="B2068" t="s">
        <v>235</v>
      </c>
      <c r="C2068" s="32">
        <v>192.7</v>
      </c>
      <c r="D2068" s="32">
        <v>203.4</v>
      </c>
    </row>
    <row r="2069" spans="1:4" x14ac:dyDescent="0.25">
      <c r="A2069" s="32" t="s">
        <v>118</v>
      </c>
      <c r="B2069" t="s">
        <v>235</v>
      </c>
      <c r="C2069" s="32">
        <v>186.2</v>
      </c>
      <c r="D2069" s="32">
        <v>199.8</v>
      </c>
    </row>
    <row r="2070" spans="1:4" x14ac:dyDescent="0.25">
      <c r="A2070" s="32" t="s">
        <v>130</v>
      </c>
      <c r="B2070" t="s">
        <v>235</v>
      </c>
      <c r="C2070" s="32">
        <v>197.3</v>
      </c>
      <c r="D2070" s="32">
        <v>209.7</v>
      </c>
    </row>
    <row r="2071" spans="1:4" x14ac:dyDescent="0.25">
      <c r="A2071" s="32" t="s">
        <v>144</v>
      </c>
      <c r="B2071" t="s">
        <v>235</v>
      </c>
      <c r="C2071" s="32">
        <v>197.1</v>
      </c>
      <c r="D2071" s="32">
        <v>205.5</v>
      </c>
    </row>
    <row r="2072" spans="1:4" x14ac:dyDescent="0.25">
      <c r="A2072" s="32" t="s">
        <v>119</v>
      </c>
      <c r="B2072" t="s">
        <v>235</v>
      </c>
      <c r="C2072" s="32">
        <v>188.1</v>
      </c>
      <c r="D2072" s="32">
        <v>199.7</v>
      </c>
    </row>
    <row r="2073" spans="1:4" x14ac:dyDescent="0.25">
      <c r="A2073" s="32" t="s">
        <v>120</v>
      </c>
      <c r="B2073" t="s">
        <v>235</v>
      </c>
      <c r="C2073" s="32">
        <v>192.1</v>
      </c>
      <c r="D2073" s="32">
        <v>205.6</v>
      </c>
    </row>
    <row r="2074" spans="1:4" x14ac:dyDescent="0.25">
      <c r="A2074" s="32" t="s">
        <v>108</v>
      </c>
      <c r="B2074" t="s">
        <v>235</v>
      </c>
      <c r="C2074" s="32">
        <v>185</v>
      </c>
      <c r="D2074" s="32">
        <v>185</v>
      </c>
    </row>
    <row r="2075" spans="1:4" x14ac:dyDescent="0.25">
      <c r="A2075" s="32" t="s">
        <v>145</v>
      </c>
      <c r="B2075" t="s">
        <v>235</v>
      </c>
      <c r="C2075" s="32">
        <v>192.8</v>
      </c>
      <c r="D2075" s="32">
        <v>205.5</v>
      </c>
    </row>
    <row r="2076" spans="1:4" x14ac:dyDescent="0.25">
      <c r="A2076" s="32" t="s">
        <v>131</v>
      </c>
      <c r="B2076" t="s">
        <v>235</v>
      </c>
      <c r="C2076" s="32">
        <v>195</v>
      </c>
      <c r="D2076" s="32">
        <v>228.7</v>
      </c>
    </row>
    <row r="2077" spans="1:4" x14ac:dyDescent="0.25">
      <c r="A2077" s="32" t="s">
        <v>124</v>
      </c>
      <c r="B2077" t="s">
        <v>235</v>
      </c>
      <c r="C2077" s="32">
        <v>197.8</v>
      </c>
      <c r="D2077" s="32">
        <v>199.8</v>
      </c>
    </row>
    <row r="2078" spans="1:4" x14ac:dyDescent="0.25">
      <c r="A2078" s="32" t="s">
        <v>146</v>
      </c>
      <c r="B2078" t="s">
        <v>235</v>
      </c>
      <c r="C2078" s="32">
        <v>192.7</v>
      </c>
      <c r="D2078" s="32">
        <v>192.7</v>
      </c>
    </row>
    <row r="2079" spans="1:4" x14ac:dyDescent="0.25">
      <c r="A2079" s="32" t="s">
        <v>114</v>
      </c>
      <c r="B2079" t="s">
        <v>235</v>
      </c>
      <c r="C2079" s="32">
        <v>191.9</v>
      </c>
      <c r="D2079" s="32">
        <v>199.8</v>
      </c>
    </row>
    <row r="2080" spans="1:4" x14ac:dyDescent="0.25">
      <c r="A2080" s="32" t="s">
        <v>132</v>
      </c>
      <c r="B2080" t="s">
        <v>235</v>
      </c>
      <c r="C2080" s="32">
        <v>184.3</v>
      </c>
      <c r="D2080" s="32">
        <v>197.1</v>
      </c>
    </row>
    <row r="2081" spans="1:4" x14ac:dyDescent="0.25">
      <c r="A2081" s="32" t="s">
        <v>147</v>
      </c>
      <c r="B2081" t="s">
        <v>235</v>
      </c>
      <c r="C2081" s="32">
        <v>201.1</v>
      </c>
      <c r="D2081" s="32">
        <v>205.4</v>
      </c>
    </row>
    <row r="2082" spans="1:4" x14ac:dyDescent="0.25">
      <c r="A2082" s="32" t="s">
        <v>109</v>
      </c>
      <c r="B2082" t="s">
        <v>235</v>
      </c>
      <c r="C2082" s="32">
        <v>183.1</v>
      </c>
      <c r="D2082" s="32">
        <v>194.9</v>
      </c>
    </row>
    <row r="2083" spans="1:4" x14ac:dyDescent="0.25">
      <c r="A2083" s="32" t="s">
        <v>121</v>
      </c>
      <c r="B2083" t="s">
        <v>235</v>
      </c>
      <c r="C2083" s="32">
        <v>180.6</v>
      </c>
      <c r="D2083" s="32">
        <v>190.4</v>
      </c>
    </row>
    <row r="2084" spans="1:4" x14ac:dyDescent="0.25">
      <c r="A2084" s="32" t="s">
        <v>110</v>
      </c>
      <c r="B2084" t="s">
        <v>235</v>
      </c>
      <c r="C2084" s="32">
        <v>186.9</v>
      </c>
      <c r="D2084" s="32">
        <v>192.7</v>
      </c>
    </row>
    <row r="2085" spans="1:4" x14ac:dyDescent="0.25">
      <c r="A2085" s="32" t="s">
        <v>148</v>
      </c>
      <c r="B2085" t="s">
        <v>235</v>
      </c>
      <c r="C2085" s="32">
        <v>192.9</v>
      </c>
      <c r="D2085" s="32">
        <v>194.9</v>
      </c>
    </row>
    <row r="2086" spans="1:4" x14ac:dyDescent="0.25">
      <c r="A2086" s="32" t="s">
        <v>134</v>
      </c>
      <c r="B2086" t="s">
        <v>235</v>
      </c>
      <c r="C2086" s="32">
        <v>190.8</v>
      </c>
      <c r="D2086" s="32">
        <v>195.2</v>
      </c>
    </row>
    <row r="2087" spans="1:4" x14ac:dyDescent="0.25">
      <c r="A2087" s="32" t="s">
        <v>115</v>
      </c>
      <c r="B2087" t="s">
        <v>235</v>
      </c>
      <c r="C2087" s="32">
        <v>191.9</v>
      </c>
      <c r="D2087" s="32">
        <v>197.7</v>
      </c>
    </row>
    <row r="2088" spans="1:4" x14ac:dyDescent="0.25">
      <c r="A2088" s="32" t="s">
        <v>135</v>
      </c>
      <c r="B2088" t="s">
        <v>235</v>
      </c>
      <c r="C2088" s="32">
        <v>195.1</v>
      </c>
      <c r="D2088" s="32">
        <v>203.6</v>
      </c>
    </row>
    <row r="2089" spans="1:4" x14ac:dyDescent="0.25">
      <c r="A2089" s="32" t="s">
        <v>136</v>
      </c>
      <c r="B2089" t="s">
        <v>235</v>
      </c>
      <c r="C2089" s="32">
        <v>193.2</v>
      </c>
      <c r="D2089" s="32">
        <v>218.3</v>
      </c>
    </row>
    <row r="2090" spans="1:4" x14ac:dyDescent="0.25">
      <c r="A2090" s="32" t="s">
        <v>137</v>
      </c>
      <c r="B2090" t="s">
        <v>235</v>
      </c>
      <c r="C2090" s="32">
        <v>193.1</v>
      </c>
      <c r="D2090" s="32">
        <v>197.3</v>
      </c>
    </row>
    <row r="2091" spans="1:4" x14ac:dyDescent="0.25">
      <c r="A2091" s="32" t="s">
        <v>138</v>
      </c>
      <c r="B2091" t="s">
        <v>235</v>
      </c>
      <c r="C2091" s="32">
        <v>182.4</v>
      </c>
      <c r="D2091" s="32">
        <v>195.1</v>
      </c>
    </row>
    <row r="2092" spans="1:4" x14ac:dyDescent="0.25">
      <c r="A2092" s="32" t="s">
        <v>139</v>
      </c>
      <c r="B2092" t="s">
        <v>235</v>
      </c>
      <c r="C2092" s="32">
        <v>199</v>
      </c>
      <c r="D2092" s="32">
        <v>226.6</v>
      </c>
    </row>
    <row r="2093" spans="1:4" x14ac:dyDescent="0.25">
      <c r="A2093" s="32" t="s">
        <v>140</v>
      </c>
      <c r="B2093" t="s">
        <v>235</v>
      </c>
      <c r="C2093" s="32">
        <v>192.9</v>
      </c>
      <c r="D2093" s="32">
        <v>192.9</v>
      </c>
    </row>
    <row r="2094" spans="1:4" x14ac:dyDescent="0.25">
      <c r="A2094" s="32" t="s">
        <v>116</v>
      </c>
      <c r="B2094" t="s">
        <v>235</v>
      </c>
      <c r="C2094" s="32">
        <v>203.6</v>
      </c>
      <c r="D2094" s="32">
        <v>213.3</v>
      </c>
    </row>
    <row r="2095" spans="1:4" x14ac:dyDescent="0.25">
      <c r="A2095" s="32" t="s">
        <v>125</v>
      </c>
      <c r="B2095" t="s">
        <v>235</v>
      </c>
      <c r="C2095" s="32">
        <v>192.1</v>
      </c>
      <c r="D2095" s="32">
        <v>194.1</v>
      </c>
    </row>
    <row r="2096" spans="1:4" x14ac:dyDescent="0.25">
      <c r="A2096" s="32" t="s">
        <v>111</v>
      </c>
      <c r="B2096" t="s">
        <v>235</v>
      </c>
      <c r="C2096" s="32">
        <v>185</v>
      </c>
      <c r="D2096" s="32">
        <v>192.7</v>
      </c>
    </row>
    <row r="2097" spans="1:4" x14ac:dyDescent="0.25">
      <c r="A2097" s="32" t="s">
        <v>122</v>
      </c>
      <c r="B2097" t="s">
        <v>235</v>
      </c>
      <c r="C2097" s="32">
        <v>192.1</v>
      </c>
      <c r="D2097" s="32">
        <v>194</v>
      </c>
    </row>
    <row r="2098" spans="1:4" x14ac:dyDescent="0.25">
      <c r="A2098" s="32" t="s">
        <v>112</v>
      </c>
      <c r="B2098" t="s">
        <v>235</v>
      </c>
      <c r="C2098" s="32">
        <v>192.7</v>
      </c>
      <c r="D2098" s="32">
        <v>198.6</v>
      </c>
    </row>
    <row r="2099" spans="1:4" x14ac:dyDescent="0.25">
      <c r="A2099" s="32" t="s">
        <v>127</v>
      </c>
      <c r="B2099" t="s">
        <v>235</v>
      </c>
      <c r="C2099" s="32">
        <v>192.9</v>
      </c>
      <c r="D2099" s="32">
        <v>194.9</v>
      </c>
    </row>
    <row r="2100" spans="1:4" x14ac:dyDescent="0.25">
      <c r="A2100" s="32" t="s">
        <v>128</v>
      </c>
      <c r="B2100" t="s">
        <v>235</v>
      </c>
      <c r="C2100" s="32">
        <v>190.8</v>
      </c>
      <c r="D2100" s="32">
        <v>195.1</v>
      </c>
    </row>
    <row r="2101" spans="1:4" x14ac:dyDescent="0.25">
      <c r="A2101" s="32" t="s">
        <v>208</v>
      </c>
      <c r="B2101" t="s">
        <v>235</v>
      </c>
      <c r="C2101" s="32">
        <v>182.3</v>
      </c>
      <c r="D2101" s="32">
        <v>209.7</v>
      </c>
    </row>
    <row r="2102" spans="1:4" x14ac:dyDescent="0.25">
      <c r="A2102" s="32" t="s">
        <v>209</v>
      </c>
      <c r="B2102" t="s">
        <v>235</v>
      </c>
      <c r="C2102" s="32">
        <v>184.3</v>
      </c>
      <c r="D2102" s="32">
        <v>192.8</v>
      </c>
    </row>
    <row r="2103" spans="1:4" x14ac:dyDescent="0.25">
      <c r="A2103" s="32" t="s">
        <v>210</v>
      </c>
      <c r="B2103" t="s">
        <v>235</v>
      </c>
      <c r="C2103" s="32">
        <v>192.8</v>
      </c>
      <c r="D2103" s="32">
        <v>201.2</v>
      </c>
    </row>
    <row r="2104" spans="1:4" x14ac:dyDescent="0.25">
      <c r="A2104" s="32" t="s">
        <v>211</v>
      </c>
      <c r="B2104" t="s">
        <v>235</v>
      </c>
      <c r="C2104" s="32">
        <v>192.8</v>
      </c>
      <c r="D2104" s="32">
        <v>194.7</v>
      </c>
    </row>
    <row r="2105" spans="1:4" x14ac:dyDescent="0.25">
      <c r="A2105" s="32" t="s">
        <v>212</v>
      </c>
      <c r="B2105" t="s">
        <v>235</v>
      </c>
      <c r="C2105" s="32">
        <v>184.3</v>
      </c>
      <c r="D2105" s="32">
        <v>184.3</v>
      </c>
    </row>
    <row r="2106" spans="1:4" x14ac:dyDescent="0.25">
      <c r="A2106" s="32" t="s">
        <v>213</v>
      </c>
      <c r="B2106" t="s">
        <v>235</v>
      </c>
      <c r="C2106" s="32">
        <v>195</v>
      </c>
      <c r="D2106" s="32">
        <v>195</v>
      </c>
    </row>
    <row r="2107" spans="1:4" x14ac:dyDescent="0.25">
      <c r="A2107" s="32" t="s">
        <v>214</v>
      </c>
      <c r="B2107" t="s">
        <v>235</v>
      </c>
      <c r="C2107" s="32">
        <v>192.8</v>
      </c>
      <c r="D2107" s="32">
        <v>199.2</v>
      </c>
    </row>
    <row r="2108" spans="1:4" x14ac:dyDescent="0.25">
      <c r="A2108" s="32" t="s">
        <v>215</v>
      </c>
      <c r="B2108" t="s">
        <v>235</v>
      </c>
      <c r="C2108" s="32">
        <v>180.2</v>
      </c>
      <c r="D2108" s="32">
        <v>192.8</v>
      </c>
    </row>
    <row r="2109" spans="1:4" x14ac:dyDescent="0.25">
      <c r="A2109" s="32" t="s">
        <v>216</v>
      </c>
      <c r="B2109" t="s">
        <v>235</v>
      </c>
      <c r="C2109" s="32">
        <v>207.8</v>
      </c>
      <c r="D2109" s="32">
        <v>251.8</v>
      </c>
    </row>
    <row r="2110" spans="1:4" x14ac:dyDescent="0.25">
      <c r="A2110" s="32" t="s">
        <v>217</v>
      </c>
      <c r="B2110" t="s">
        <v>235</v>
      </c>
      <c r="C2110" s="32">
        <v>192.8</v>
      </c>
      <c r="D2110" s="32">
        <v>211.8</v>
      </c>
    </row>
    <row r="2111" spans="1:4" x14ac:dyDescent="0.25">
      <c r="A2111" s="32" t="s">
        <v>218</v>
      </c>
      <c r="B2111" t="s">
        <v>235</v>
      </c>
      <c r="C2111" s="32">
        <v>184.4</v>
      </c>
      <c r="D2111" s="32">
        <v>197.1</v>
      </c>
    </row>
    <row r="2112" spans="1:4" x14ac:dyDescent="0.25">
      <c r="A2112" s="32" t="s">
        <v>219</v>
      </c>
      <c r="B2112" t="s">
        <v>235</v>
      </c>
      <c r="C2112" s="32">
        <v>192.8</v>
      </c>
      <c r="D2112" s="32">
        <v>197</v>
      </c>
    </row>
    <row r="2113" spans="1:4" x14ac:dyDescent="0.25">
      <c r="A2113" s="32" t="s">
        <v>220</v>
      </c>
      <c r="B2113" t="s">
        <v>235</v>
      </c>
      <c r="C2113" s="32">
        <v>201.3</v>
      </c>
      <c r="D2113" s="32">
        <v>266.60000000000002</v>
      </c>
    </row>
    <row r="2114" spans="1:4" x14ac:dyDescent="0.25">
      <c r="A2114" s="32" t="s">
        <v>221</v>
      </c>
      <c r="B2114" t="s">
        <v>235</v>
      </c>
      <c r="C2114" s="32">
        <v>192.7</v>
      </c>
      <c r="D2114" s="32">
        <v>226.4</v>
      </c>
    </row>
    <row r="2115" spans="1:4" x14ac:dyDescent="0.25">
      <c r="A2115" s="32" t="s">
        <v>222</v>
      </c>
      <c r="B2115" t="s">
        <v>235</v>
      </c>
      <c r="C2115" s="32">
        <v>197</v>
      </c>
      <c r="D2115" s="32">
        <v>203.3</v>
      </c>
    </row>
    <row r="2116" spans="1:4" x14ac:dyDescent="0.25">
      <c r="A2116" s="32" t="s">
        <v>123</v>
      </c>
      <c r="B2116" t="s">
        <v>235</v>
      </c>
      <c r="C2116" s="32">
        <v>184.3</v>
      </c>
      <c r="D2116" s="32">
        <v>199.7</v>
      </c>
    </row>
    <row r="2117" spans="1:4" x14ac:dyDescent="0.25">
      <c r="A2117" s="32" t="s">
        <v>223</v>
      </c>
      <c r="B2117" t="s">
        <v>235</v>
      </c>
      <c r="C2117" s="32">
        <v>190.6</v>
      </c>
      <c r="D2117" s="32">
        <v>192.9</v>
      </c>
    </row>
    <row r="2118" spans="1:4" x14ac:dyDescent="0.25">
      <c r="A2118" s="32" t="s">
        <v>183</v>
      </c>
      <c r="B2118" t="s">
        <v>235</v>
      </c>
      <c r="C2118" s="32">
        <v>192.9</v>
      </c>
      <c r="D2118" s="32">
        <v>201.3</v>
      </c>
    </row>
    <row r="2119" spans="1:4" x14ac:dyDescent="0.25">
      <c r="A2119" s="32" t="s">
        <v>184</v>
      </c>
      <c r="B2119" t="s">
        <v>235</v>
      </c>
      <c r="C2119" s="32">
        <v>178.3</v>
      </c>
      <c r="D2119" s="32">
        <v>178.3</v>
      </c>
    </row>
    <row r="2120" spans="1:4" x14ac:dyDescent="0.25">
      <c r="A2120" s="32" t="s">
        <v>185</v>
      </c>
      <c r="B2120" t="s">
        <v>235</v>
      </c>
      <c r="C2120" s="32">
        <v>197.3</v>
      </c>
      <c r="D2120" s="32">
        <v>201.6</v>
      </c>
    </row>
    <row r="2121" spans="1:4" x14ac:dyDescent="0.25">
      <c r="A2121" s="32" t="s">
        <v>186</v>
      </c>
      <c r="B2121" t="s">
        <v>235</v>
      </c>
      <c r="C2121" s="32">
        <v>193</v>
      </c>
      <c r="D2121" s="32">
        <v>193</v>
      </c>
    </row>
    <row r="2122" spans="1:4" x14ac:dyDescent="0.25">
      <c r="A2122" s="32" t="s">
        <v>205</v>
      </c>
      <c r="B2122" t="s">
        <v>235</v>
      </c>
      <c r="C2122" s="32">
        <v>184.6</v>
      </c>
      <c r="D2122" s="32">
        <v>193.1</v>
      </c>
    </row>
    <row r="2123" spans="1:4" x14ac:dyDescent="0.25">
      <c r="A2123" s="32" t="s">
        <v>187</v>
      </c>
      <c r="B2123" t="s">
        <v>235</v>
      </c>
      <c r="C2123" s="32">
        <v>186.7</v>
      </c>
      <c r="D2123" s="32">
        <v>193.1</v>
      </c>
    </row>
    <row r="2124" spans="1:4" x14ac:dyDescent="0.25">
      <c r="A2124" s="32" t="s">
        <v>149</v>
      </c>
      <c r="B2124" t="s">
        <v>235</v>
      </c>
      <c r="C2124" s="32">
        <v>179.4</v>
      </c>
      <c r="D2124" s="32">
        <v>200.4</v>
      </c>
    </row>
    <row r="2125" spans="1:4" x14ac:dyDescent="0.25">
      <c r="A2125" s="32" t="s">
        <v>150</v>
      </c>
      <c r="B2125" t="s">
        <v>235</v>
      </c>
      <c r="C2125" s="32">
        <v>188.6</v>
      </c>
      <c r="D2125" s="32">
        <v>216.1</v>
      </c>
    </row>
    <row r="2126" spans="1:4" x14ac:dyDescent="0.25">
      <c r="A2126" s="32" t="s">
        <v>151</v>
      </c>
      <c r="B2126" t="s">
        <v>235</v>
      </c>
      <c r="C2126" s="32">
        <v>197.3</v>
      </c>
      <c r="D2126" s="32">
        <v>224.8</v>
      </c>
    </row>
    <row r="2127" spans="1:4" x14ac:dyDescent="0.25">
      <c r="A2127" s="32" t="s">
        <v>152</v>
      </c>
      <c r="B2127" t="s">
        <v>235</v>
      </c>
      <c r="C2127" s="32">
        <v>192.1</v>
      </c>
      <c r="D2127" s="32">
        <v>196.2</v>
      </c>
    </row>
    <row r="2128" spans="1:4" x14ac:dyDescent="0.25">
      <c r="A2128" s="32" t="s">
        <v>153</v>
      </c>
      <c r="B2128" t="s">
        <v>235</v>
      </c>
      <c r="C2128" s="32">
        <v>199.5</v>
      </c>
      <c r="D2128" s="32">
        <v>203.7</v>
      </c>
    </row>
    <row r="2129" spans="1:4" x14ac:dyDescent="0.25">
      <c r="A2129" s="32" t="s">
        <v>154</v>
      </c>
      <c r="B2129" t="s">
        <v>235</v>
      </c>
      <c r="C2129" s="32">
        <v>191</v>
      </c>
      <c r="D2129" s="32">
        <v>216.4</v>
      </c>
    </row>
    <row r="2130" spans="1:4" x14ac:dyDescent="0.25">
      <c r="A2130" s="32" t="s">
        <v>155</v>
      </c>
      <c r="B2130" t="s">
        <v>235</v>
      </c>
      <c r="C2130" s="32">
        <v>200.4</v>
      </c>
      <c r="D2130" s="32">
        <v>202.6</v>
      </c>
    </row>
    <row r="2131" spans="1:4" x14ac:dyDescent="0.25">
      <c r="A2131" s="32" t="s">
        <v>156</v>
      </c>
      <c r="B2131" t="s">
        <v>235</v>
      </c>
      <c r="C2131" s="32">
        <v>192.1</v>
      </c>
      <c r="D2131" s="32">
        <v>192.1</v>
      </c>
    </row>
    <row r="2132" spans="1:4" x14ac:dyDescent="0.25">
      <c r="A2132" s="32" t="s">
        <v>157</v>
      </c>
      <c r="B2132" t="s">
        <v>235</v>
      </c>
      <c r="C2132" s="32">
        <v>187.9</v>
      </c>
      <c r="D2132" s="32">
        <v>192.1</v>
      </c>
    </row>
    <row r="2133" spans="1:4" x14ac:dyDescent="0.25">
      <c r="A2133" s="32" t="s">
        <v>158</v>
      </c>
      <c r="B2133" t="s">
        <v>235</v>
      </c>
      <c r="C2133" s="32">
        <v>183.6</v>
      </c>
      <c r="D2133" s="32">
        <v>192.1</v>
      </c>
    </row>
    <row r="2134" spans="1:4" x14ac:dyDescent="0.25">
      <c r="A2134" s="32" t="s">
        <v>159</v>
      </c>
      <c r="B2134" t="s">
        <v>235</v>
      </c>
      <c r="C2134" s="32">
        <v>188.5</v>
      </c>
      <c r="D2134" s="32">
        <v>201.1</v>
      </c>
    </row>
    <row r="2135" spans="1:4" x14ac:dyDescent="0.25">
      <c r="A2135" s="32" t="s">
        <v>160</v>
      </c>
      <c r="B2135" t="s">
        <v>235</v>
      </c>
      <c r="C2135" s="32">
        <v>186.7</v>
      </c>
      <c r="D2135" s="32">
        <v>195.2</v>
      </c>
    </row>
    <row r="2136" spans="1:4" x14ac:dyDescent="0.25">
      <c r="A2136" s="32" t="s">
        <v>161</v>
      </c>
      <c r="B2136" t="s">
        <v>235</v>
      </c>
      <c r="C2136" s="32">
        <v>191.1</v>
      </c>
      <c r="D2136" s="32">
        <v>191.1</v>
      </c>
    </row>
    <row r="2137" spans="1:4" x14ac:dyDescent="0.25">
      <c r="A2137" s="32" t="s">
        <v>162</v>
      </c>
      <c r="B2137" t="s">
        <v>235</v>
      </c>
      <c r="C2137" s="32">
        <v>182.6</v>
      </c>
      <c r="D2137" s="32">
        <v>193.1</v>
      </c>
    </row>
    <row r="2138" spans="1:4" x14ac:dyDescent="0.25">
      <c r="A2138" s="32" t="s">
        <v>163</v>
      </c>
      <c r="B2138" t="s">
        <v>235</v>
      </c>
      <c r="C2138" s="32">
        <v>191.1</v>
      </c>
      <c r="D2138" s="32">
        <v>199.4</v>
      </c>
    </row>
    <row r="2139" spans="1:4" x14ac:dyDescent="0.25">
      <c r="A2139" s="32" t="s">
        <v>188</v>
      </c>
      <c r="B2139" t="s">
        <v>235</v>
      </c>
      <c r="C2139" s="32">
        <v>193</v>
      </c>
      <c r="D2139" s="32">
        <v>195.1</v>
      </c>
    </row>
    <row r="2140" spans="1:4" x14ac:dyDescent="0.25">
      <c r="A2140" s="32" t="s">
        <v>164</v>
      </c>
      <c r="B2140" t="s">
        <v>235</v>
      </c>
      <c r="C2140" s="32">
        <v>192.1</v>
      </c>
      <c r="D2140" s="32">
        <v>198.4</v>
      </c>
    </row>
    <row r="2141" spans="1:4" x14ac:dyDescent="0.25">
      <c r="A2141" s="32" t="s">
        <v>165</v>
      </c>
      <c r="B2141" t="s">
        <v>235</v>
      </c>
      <c r="C2141" s="32">
        <v>189.8</v>
      </c>
      <c r="D2141" s="32">
        <v>192.1</v>
      </c>
    </row>
    <row r="2142" spans="1:4" x14ac:dyDescent="0.25">
      <c r="A2142" s="32" t="s">
        <v>189</v>
      </c>
      <c r="B2142" t="s">
        <v>235</v>
      </c>
      <c r="C2142" s="32">
        <v>195.1</v>
      </c>
      <c r="D2142" s="32">
        <v>212</v>
      </c>
    </row>
    <row r="2143" spans="1:4" x14ac:dyDescent="0.25">
      <c r="A2143" s="32" t="s">
        <v>190</v>
      </c>
      <c r="B2143" t="s">
        <v>235</v>
      </c>
      <c r="C2143" s="32">
        <v>192.9</v>
      </c>
      <c r="D2143" s="32">
        <v>197.1</v>
      </c>
    </row>
    <row r="2144" spans="1:4" x14ac:dyDescent="0.25">
      <c r="A2144" s="32" t="s">
        <v>166</v>
      </c>
      <c r="B2144" t="s">
        <v>235</v>
      </c>
      <c r="C2144" s="32">
        <v>185.8</v>
      </c>
      <c r="D2144" s="32">
        <v>213.3</v>
      </c>
    </row>
    <row r="2145" spans="1:4" x14ac:dyDescent="0.25">
      <c r="A2145" s="32" t="s">
        <v>204</v>
      </c>
      <c r="B2145" t="s">
        <v>235</v>
      </c>
      <c r="C2145" s="32">
        <v>193.1</v>
      </c>
      <c r="D2145" s="32">
        <v>193.1</v>
      </c>
    </row>
    <row r="2146" spans="1:4" x14ac:dyDescent="0.25">
      <c r="A2146" s="32" t="s">
        <v>167</v>
      </c>
      <c r="B2146" t="s">
        <v>235</v>
      </c>
      <c r="C2146" s="32">
        <v>192.1</v>
      </c>
      <c r="D2146" s="32">
        <v>228.1</v>
      </c>
    </row>
    <row r="2147" spans="1:4" x14ac:dyDescent="0.25">
      <c r="A2147" s="32" t="s">
        <v>168</v>
      </c>
      <c r="B2147" t="s">
        <v>235</v>
      </c>
      <c r="C2147" s="32">
        <v>187.8</v>
      </c>
      <c r="D2147" s="32">
        <v>192</v>
      </c>
    </row>
    <row r="2148" spans="1:4" x14ac:dyDescent="0.25">
      <c r="A2148" s="32" t="s">
        <v>169</v>
      </c>
      <c r="B2148" t="s">
        <v>235</v>
      </c>
      <c r="C2148" s="32">
        <v>181.5</v>
      </c>
      <c r="D2148" s="32">
        <v>202.6</v>
      </c>
    </row>
    <row r="2149" spans="1:4" x14ac:dyDescent="0.25">
      <c r="A2149" s="32" t="s">
        <v>191</v>
      </c>
      <c r="B2149" t="s">
        <v>235</v>
      </c>
      <c r="C2149" s="32">
        <v>192.9</v>
      </c>
      <c r="D2149" s="32">
        <v>195</v>
      </c>
    </row>
    <row r="2150" spans="1:4" x14ac:dyDescent="0.25">
      <c r="A2150" s="32" t="s">
        <v>192</v>
      </c>
      <c r="B2150" t="s">
        <v>235</v>
      </c>
      <c r="C2150" s="32">
        <v>192.9</v>
      </c>
      <c r="D2150" s="32">
        <v>214.1</v>
      </c>
    </row>
    <row r="2151" spans="1:4" x14ac:dyDescent="0.25">
      <c r="A2151" s="32" t="s">
        <v>170</v>
      </c>
      <c r="B2151" t="s">
        <v>235</v>
      </c>
      <c r="C2151" s="32">
        <v>192.1</v>
      </c>
      <c r="D2151" s="32">
        <v>192.1</v>
      </c>
    </row>
    <row r="2152" spans="1:4" x14ac:dyDescent="0.25">
      <c r="A2152" s="32" t="s">
        <v>171</v>
      </c>
      <c r="B2152" t="s">
        <v>235</v>
      </c>
      <c r="C2152" s="32">
        <v>182.6</v>
      </c>
      <c r="D2152" s="32">
        <v>191.1</v>
      </c>
    </row>
    <row r="2153" spans="1:4" x14ac:dyDescent="0.25">
      <c r="A2153" s="32" t="s">
        <v>193</v>
      </c>
      <c r="B2153" t="s">
        <v>235</v>
      </c>
      <c r="C2153" s="32">
        <v>193</v>
      </c>
      <c r="D2153" s="32">
        <v>211.9</v>
      </c>
    </row>
    <row r="2154" spans="1:4" x14ac:dyDescent="0.25">
      <c r="A2154" s="32" t="s">
        <v>194</v>
      </c>
      <c r="B2154" t="s">
        <v>235</v>
      </c>
      <c r="C2154" s="32">
        <v>190.9</v>
      </c>
      <c r="D2154" s="32">
        <v>192.9</v>
      </c>
    </row>
    <row r="2155" spans="1:4" x14ac:dyDescent="0.25">
      <c r="A2155" s="32" t="s">
        <v>195</v>
      </c>
      <c r="B2155" t="s">
        <v>235</v>
      </c>
      <c r="C2155" s="32">
        <v>192.9</v>
      </c>
      <c r="D2155" s="32">
        <v>192.9</v>
      </c>
    </row>
    <row r="2156" spans="1:4" x14ac:dyDescent="0.25">
      <c r="A2156" s="32" t="s">
        <v>172</v>
      </c>
      <c r="B2156" t="s">
        <v>235</v>
      </c>
      <c r="C2156" s="32">
        <v>194.1</v>
      </c>
      <c r="D2156" s="32">
        <v>194.1</v>
      </c>
    </row>
    <row r="2157" spans="1:4" x14ac:dyDescent="0.25">
      <c r="A2157" s="32" t="s">
        <v>173</v>
      </c>
      <c r="B2157" t="s">
        <v>235</v>
      </c>
      <c r="C2157" s="32">
        <v>192.1</v>
      </c>
      <c r="D2157" s="32">
        <v>196.2</v>
      </c>
    </row>
    <row r="2158" spans="1:4" x14ac:dyDescent="0.25">
      <c r="A2158" s="32" t="s">
        <v>174</v>
      </c>
      <c r="B2158" t="s">
        <v>235</v>
      </c>
      <c r="C2158" s="32">
        <v>186.8</v>
      </c>
      <c r="D2158" s="32">
        <v>193.1</v>
      </c>
    </row>
    <row r="2159" spans="1:4" x14ac:dyDescent="0.25">
      <c r="A2159" s="32" t="s">
        <v>175</v>
      </c>
      <c r="B2159" t="s">
        <v>235</v>
      </c>
      <c r="C2159" s="32">
        <v>213.1</v>
      </c>
      <c r="D2159" s="32">
        <v>223.7</v>
      </c>
    </row>
    <row r="2160" spans="1:4" x14ac:dyDescent="0.25">
      <c r="A2160" s="32" t="s">
        <v>176</v>
      </c>
      <c r="B2160" t="s">
        <v>235</v>
      </c>
      <c r="C2160" s="32">
        <v>183.6</v>
      </c>
      <c r="D2160" s="32">
        <v>200.5</v>
      </c>
    </row>
    <row r="2161" spans="1:4" x14ac:dyDescent="0.25">
      <c r="A2161" s="32" t="s">
        <v>177</v>
      </c>
      <c r="B2161" t="s">
        <v>235</v>
      </c>
      <c r="C2161" s="32">
        <v>192.2</v>
      </c>
      <c r="D2161" s="32">
        <v>192.2</v>
      </c>
    </row>
    <row r="2162" spans="1:4" x14ac:dyDescent="0.25">
      <c r="A2162" s="32" t="s">
        <v>178</v>
      </c>
      <c r="B2162" t="s">
        <v>235</v>
      </c>
      <c r="C2162" s="32">
        <v>192.1</v>
      </c>
      <c r="D2162" s="32">
        <v>192.1</v>
      </c>
    </row>
    <row r="2163" spans="1:4" x14ac:dyDescent="0.25">
      <c r="A2163" s="32" t="s">
        <v>196</v>
      </c>
      <c r="B2163" t="s">
        <v>235</v>
      </c>
      <c r="C2163" s="32">
        <v>195</v>
      </c>
      <c r="D2163" s="32">
        <v>195</v>
      </c>
    </row>
    <row r="2164" spans="1:4" x14ac:dyDescent="0.25">
      <c r="A2164" s="32" t="s">
        <v>197</v>
      </c>
      <c r="B2164" t="s">
        <v>235</v>
      </c>
      <c r="C2164" s="32">
        <v>192.9</v>
      </c>
      <c r="D2164" s="32">
        <v>201.3</v>
      </c>
    </row>
    <row r="2165" spans="1:4" x14ac:dyDescent="0.25">
      <c r="A2165" s="32" t="s">
        <v>198</v>
      </c>
      <c r="B2165" t="s">
        <v>235</v>
      </c>
      <c r="C2165" s="32">
        <v>195</v>
      </c>
      <c r="D2165" s="32">
        <v>199.3</v>
      </c>
    </row>
    <row r="2166" spans="1:4" x14ac:dyDescent="0.25">
      <c r="A2166" s="32" t="s">
        <v>179</v>
      </c>
      <c r="B2166" t="s">
        <v>235</v>
      </c>
      <c r="C2166" s="32">
        <v>191</v>
      </c>
      <c r="D2166" s="32">
        <v>218.4</v>
      </c>
    </row>
    <row r="2167" spans="1:4" x14ac:dyDescent="0.25">
      <c r="A2167" s="32" t="s">
        <v>180</v>
      </c>
      <c r="B2167" t="s">
        <v>235</v>
      </c>
      <c r="C2167" s="32">
        <v>192.2</v>
      </c>
      <c r="D2167" s="32">
        <v>198.4</v>
      </c>
    </row>
    <row r="2168" spans="1:4" x14ac:dyDescent="0.25">
      <c r="A2168" s="32" t="s">
        <v>181</v>
      </c>
      <c r="B2168" t="s">
        <v>235</v>
      </c>
      <c r="C2168" s="32">
        <v>182.6</v>
      </c>
      <c r="D2168" s="32">
        <v>191.1</v>
      </c>
    </row>
    <row r="2169" spans="1:4" x14ac:dyDescent="0.25">
      <c r="A2169" s="32" t="s">
        <v>199</v>
      </c>
      <c r="B2169" t="s">
        <v>235</v>
      </c>
      <c r="C2169" s="32">
        <v>192.9</v>
      </c>
      <c r="D2169" s="32">
        <v>218.2</v>
      </c>
    </row>
    <row r="2170" spans="1:4" x14ac:dyDescent="0.25">
      <c r="A2170" s="32" t="s">
        <v>200</v>
      </c>
      <c r="B2170" t="s">
        <v>235</v>
      </c>
      <c r="C2170" s="32">
        <v>186.6</v>
      </c>
      <c r="D2170" s="32">
        <v>192.9</v>
      </c>
    </row>
    <row r="2171" spans="1:4" x14ac:dyDescent="0.25">
      <c r="A2171" s="32" t="s">
        <v>201</v>
      </c>
      <c r="B2171" t="s">
        <v>235</v>
      </c>
      <c r="C2171" s="32">
        <v>207.6</v>
      </c>
      <c r="D2171" s="32">
        <v>207.6</v>
      </c>
    </row>
    <row r="2172" spans="1:4" x14ac:dyDescent="0.25">
      <c r="A2172" s="32" t="s">
        <v>202</v>
      </c>
      <c r="B2172" t="s">
        <v>235</v>
      </c>
      <c r="C2172" s="32">
        <v>201.2</v>
      </c>
      <c r="D2172" s="32">
        <v>203.4</v>
      </c>
    </row>
    <row r="2173" spans="1:4" x14ac:dyDescent="0.25">
      <c r="A2173" s="32" t="s">
        <v>203</v>
      </c>
      <c r="B2173" t="s">
        <v>235</v>
      </c>
      <c r="C2173" s="32">
        <v>192.9</v>
      </c>
      <c r="D2173" s="32">
        <v>209.8</v>
      </c>
    </row>
    <row r="2174" spans="1:4" x14ac:dyDescent="0.25">
      <c r="A2174" s="32" t="s">
        <v>206</v>
      </c>
      <c r="B2174" t="s">
        <v>235</v>
      </c>
      <c r="C2174" s="32">
        <v>207.8</v>
      </c>
      <c r="D2174" s="32">
        <v>207.8</v>
      </c>
    </row>
    <row r="2175" spans="1:4" x14ac:dyDescent="0.25">
      <c r="A2175" s="32" t="s">
        <v>182</v>
      </c>
      <c r="B2175" t="s">
        <v>235</v>
      </c>
      <c r="C2175" s="32">
        <v>184.5</v>
      </c>
      <c r="D2175" s="32">
        <v>197.1</v>
      </c>
    </row>
    <row r="2176" spans="1:4" x14ac:dyDescent="0.25">
      <c r="A2176" s="32" t="s">
        <v>70</v>
      </c>
      <c r="B2176" t="s">
        <v>235</v>
      </c>
      <c r="C2176" s="32">
        <v>192.1</v>
      </c>
      <c r="D2176" s="32">
        <v>201.9</v>
      </c>
    </row>
    <row r="2177" spans="1:4" x14ac:dyDescent="0.25">
      <c r="A2177" s="32" t="s">
        <v>63</v>
      </c>
      <c r="B2177" t="s">
        <v>235</v>
      </c>
      <c r="C2177" s="32">
        <v>190.2</v>
      </c>
      <c r="D2177" s="32">
        <v>190.2</v>
      </c>
    </row>
    <row r="2178" spans="1:4" x14ac:dyDescent="0.25">
      <c r="A2178" s="32" t="s">
        <v>64</v>
      </c>
      <c r="B2178" t="s">
        <v>235</v>
      </c>
      <c r="C2178" s="32">
        <v>192</v>
      </c>
      <c r="D2178" s="32">
        <v>192</v>
      </c>
    </row>
    <row r="2179" spans="1:4" x14ac:dyDescent="0.25">
      <c r="A2179" s="32" t="s">
        <v>71</v>
      </c>
      <c r="B2179" t="s">
        <v>235</v>
      </c>
      <c r="C2179" s="32">
        <v>193</v>
      </c>
      <c r="D2179" s="32">
        <v>193</v>
      </c>
    </row>
    <row r="2180" spans="1:4" x14ac:dyDescent="0.25">
      <c r="A2180" s="32" t="s">
        <v>72</v>
      </c>
      <c r="B2180" t="s">
        <v>235</v>
      </c>
      <c r="C2180" s="32">
        <v>192.2</v>
      </c>
      <c r="D2180" s="32">
        <v>198.1</v>
      </c>
    </row>
    <row r="2181" spans="1:4" x14ac:dyDescent="0.25">
      <c r="A2181" s="32" t="s">
        <v>65</v>
      </c>
      <c r="B2181" t="s">
        <v>235</v>
      </c>
      <c r="C2181" s="32">
        <v>190.8</v>
      </c>
      <c r="D2181" s="32">
        <v>192.9</v>
      </c>
    </row>
    <row r="2182" spans="1:4" x14ac:dyDescent="0.25">
      <c r="A2182" s="32" t="s">
        <v>66</v>
      </c>
      <c r="B2182" t="s">
        <v>235</v>
      </c>
      <c r="C2182" s="32">
        <v>190.4</v>
      </c>
      <c r="D2182" s="32">
        <v>196.1</v>
      </c>
    </row>
    <row r="2183" spans="1:4" x14ac:dyDescent="0.25">
      <c r="A2183" s="32" t="s">
        <v>73</v>
      </c>
      <c r="B2183" t="s">
        <v>235</v>
      </c>
      <c r="C2183" s="32">
        <v>192</v>
      </c>
      <c r="D2183" s="32">
        <v>192</v>
      </c>
    </row>
    <row r="2184" spans="1:4" x14ac:dyDescent="0.25">
      <c r="A2184" s="32" t="s">
        <v>67</v>
      </c>
      <c r="B2184" t="s">
        <v>235</v>
      </c>
      <c r="C2184" s="32">
        <v>194</v>
      </c>
      <c r="D2184" s="32">
        <v>217.5</v>
      </c>
    </row>
    <row r="2185" spans="1:4" x14ac:dyDescent="0.25">
      <c r="A2185" s="32" t="s">
        <v>74</v>
      </c>
      <c r="B2185" t="s">
        <v>235</v>
      </c>
      <c r="C2185" s="32">
        <v>192.2</v>
      </c>
      <c r="D2185" s="32">
        <v>192.2</v>
      </c>
    </row>
    <row r="2186" spans="1:4" x14ac:dyDescent="0.25">
      <c r="A2186" s="32" t="s">
        <v>75</v>
      </c>
      <c r="B2186" t="s">
        <v>235</v>
      </c>
      <c r="C2186" s="32">
        <v>194.1</v>
      </c>
      <c r="D2186" s="32">
        <v>194.1</v>
      </c>
    </row>
    <row r="2187" spans="1:4" x14ac:dyDescent="0.25">
      <c r="A2187" s="32" t="s">
        <v>76</v>
      </c>
      <c r="B2187" t="s">
        <v>235</v>
      </c>
      <c r="C2187" s="32">
        <v>180.6</v>
      </c>
      <c r="D2187" s="32">
        <v>180.6</v>
      </c>
    </row>
    <row r="2188" spans="1:4" x14ac:dyDescent="0.25">
      <c r="A2188" s="32" t="s">
        <v>31</v>
      </c>
      <c r="B2188" t="s">
        <v>235</v>
      </c>
      <c r="C2188" s="32">
        <v>190.2</v>
      </c>
      <c r="D2188" s="32">
        <v>192.2</v>
      </c>
    </row>
    <row r="2189" spans="1:4" x14ac:dyDescent="0.25">
      <c r="A2189" s="32" t="s">
        <v>32</v>
      </c>
      <c r="B2189" t="s">
        <v>235</v>
      </c>
      <c r="C2189" s="32">
        <v>192.2</v>
      </c>
      <c r="D2189" s="32">
        <v>192.2</v>
      </c>
    </row>
    <row r="2190" spans="1:4" x14ac:dyDescent="0.25">
      <c r="A2190" s="32" t="s">
        <v>33</v>
      </c>
      <c r="B2190" t="s">
        <v>235</v>
      </c>
      <c r="C2190" s="32">
        <v>188.2</v>
      </c>
      <c r="D2190" s="32">
        <v>192.1</v>
      </c>
    </row>
    <row r="2191" spans="1:4" x14ac:dyDescent="0.25">
      <c r="A2191" s="32" t="s">
        <v>34</v>
      </c>
      <c r="B2191" t="s">
        <v>235</v>
      </c>
      <c r="C2191" s="32">
        <v>192.2</v>
      </c>
      <c r="D2191" s="32">
        <v>192.2</v>
      </c>
    </row>
    <row r="2192" spans="1:4" x14ac:dyDescent="0.25">
      <c r="A2192" s="32" t="s">
        <v>35</v>
      </c>
      <c r="B2192" t="s">
        <v>235</v>
      </c>
      <c r="C2192" s="32">
        <v>192.1</v>
      </c>
      <c r="D2192" s="32">
        <v>192.1</v>
      </c>
    </row>
    <row r="2193" spans="1:4" x14ac:dyDescent="0.25">
      <c r="A2193" s="32" t="s">
        <v>36</v>
      </c>
      <c r="B2193" t="s">
        <v>235</v>
      </c>
      <c r="C2193" s="32">
        <v>195</v>
      </c>
      <c r="D2193" s="32">
        <v>199.2</v>
      </c>
    </row>
    <row r="2194" spans="1:4" x14ac:dyDescent="0.25">
      <c r="A2194" s="32" t="s">
        <v>37</v>
      </c>
      <c r="B2194" t="s">
        <v>235</v>
      </c>
      <c r="C2194" s="32">
        <v>192.1</v>
      </c>
      <c r="D2194" s="32">
        <v>195.9</v>
      </c>
    </row>
    <row r="2195" spans="1:4" x14ac:dyDescent="0.25">
      <c r="A2195" s="32" t="s">
        <v>38</v>
      </c>
      <c r="B2195" t="s">
        <v>235</v>
      </c>
      <c r="C2195" s="32">
        <v>192</v>
      </c>
      <c r="D2195" s="32">
        <v>213.5</v>
      </c>
    </row>
    <row r="2196" spans="1:4" x14ac:dyDescent="0.25">
      <c r="A2196" s="32" t="s">
        <v>39</v>
      </c>
      <c r="B2196" t="s">
        <v>235</v>
      </c>
      <c r="C2196" s="32">
        <v>192</v>
      </c>
      <c r="D2196" s="32">
        <v>192</v>
      </c>
    </row>
    <row r="2197" spans="1:4" x14ac:dyDescent="0.25">
      <c r="A2197" s="32" t="s">
        <v>40</v>
      </c>
      <c r="B2197" t="s">
        <v>235</v>
      </c>
      <c r="C2197" s="32">
        <v>190.2</v>
      </c>
      <c r="D2197" s="32">
        <v>192</v>
      </c>
    </row>
    <row r="2198" spans="1:4" x14ac:dyDescent="0.25">
      <c r="A2198" s="32" t="s">
        <v>41</v>
      </c>
      <c r="B2198" t="s">
        <v>235</v>
      </c>
      <c r="C2198" s="32">
        <v>182.4</v>
      </c>
      <c r="D2198" s="32">
        <v>192</v>
      </c>
    </row>
    <row r="2199" spans="1:4" x14ac:dyDescent="0.25">
      <c r="A2199" s="32" t="s">
        <v>42</v>
      </c>
      <c r="B2199" t="s">
        <v>235</v>
      </c>
      <c r="C2199" s="32">
        <v>192</v>
      </c>
      <c r="D2199" s="32">
        <v>192</v>
      </c>
    </row>
    <row r="2200" spans="1:4" x14ac:dyDescent="0.25">
      <c r="A2200" s="32" t="s">
        <v>43</v>
      </c>
      <c r="B2200" t="s">
        <v>235</v>
      </c>
      <c r="C2200" s="32">
        <v>190.6</v>
      </c>
      <c r="D2200" s="32">
        <v>201.3</v>
      </c>
    </row>
    <row r="2201" spans="1:4" x14ac:dyDescent="0.25">
      <c r="A2201" s="32" t="s">
        <v>44</v>
      </c>
      <c r="B2201" t="s">
        <v>235</v>
      </c>
      <c r="C2201" s="32">
        <v>182.4</v>
      </c>
      <c r="D2201" s="32">
        <v>192</v>
      </c>
    </row>
    <row r="2202" spans="1:4" x14ac:dyDescent="0.25">
      <c r="A2202" s="32" t="s">
        <v>45</v>
      </c>
      <c r="B2202" t="s">
        <v>235</v>
      </c>
      <c r="C2202" s="32">
        <v>192</v>
      </c>
      <c r="D2202" s="32">
        <v>194.1</v>
      </c>
    </row>
    <row r="2203" spans="1:4" x14ac:dyDescent="0.25">
      <c r="A2203" s="32" t="s">
        <v>46</v>
      </c>
      <c r="B2203" t="s">
        <v>235</v>
      </c>
      <c r="C2203" s="32">
        <v>192.2</v>
      </c>
      <c r="D2203" s="32">
        <v>194.1</v>
      </c>
    </row>
    <row r="2204" spans="1:4" x14ac:dyDescent="0.25">
      <c r="A2204" s="32" t="s">
        <v>47</v>
      </c>
      <c r="B2204" t="s">
        <v>235</v>
      </c>
      <c r="C2204" s="32">
        <v>192</v>
      </c>
      <c r="D2204" s="32">
        <v>192</v>
      </c>
    </row>
    <row r="2205" spans="1:4" x14ac:dyDescent="0.25">
      <c r="A2205" s="32" t="s">
        <v>48</v>
      </c>
      <c r="B2205" t="s">
        <v>235</v>
      </c>
      <c r="C2205" s="32">
        <v>192.1</v>
      </c>
      <c r="D2205" s="32">
        <v>196</v>
      </c>
    </row>
    <row r="2206" spans="1:4" x14ac:dyDescent="0.25">
      <c r="A2206" s="32" t="s">
        <v>49</v>
      </c>
      <c r="B2206" t="s">
        <v>235</v>
      </c>
      <c r="C2206" s="32">
        <v>188.2</v>
      </c>
      <c r="D2206" s="32">
        <v>192.2</v>
      </c>
    </row>
    <row r="2207" spans="1:4" x14ac:dyDescent="0.25">
      <c r="A2207" s="32" t="s">
        <v>50</v>
      </c>
      <c r="B2207" t="s">
        <v>235</v>
      </c>
      <c r="C2207" s="32">
        <v>186.3</v>
      </c>
      <c r="D2207" s="32">
        <v>190.2</v>
      </c>
    </row>
    <row r="2208" spans="1:4" x14ac:dyDescent="0.25">
      <c r="A2208" s="32" t="s">
        <v>51</v>
      </c>
      <c r="B2208" t="s">
        <v>235</v>
      </c>
      <c r="C2208" s="32">
        <v>192</v>
      </c>
      <c r="D2208" s="32">
        <v>192</v>
      </c>
    </row>
    <row r="2209" spans="1:4" x14ac:dyDescent="0.25">
      <c r="A2209" s="32" t="s">
        <v>52</v>
      </c>
      <c r="B2209" t="s">
        <v>235</v>
      </c>
      <c r="C2209" s="32">
        <v>192</v>
      </c>
      <c r="D2209" s="32">
        <v>209.5</v>
      </c>
    </row>
    <row r="2210" spans="1:4" x14ac:dyDescent="0.25">
      <c r="A2210" s="32" t="s">
        <v>53</v>
      </c>
      <c r="B2210" t="s">
        <v>235</v>
      </c>
      <c r="C2210" s="32">
        <v>192</v>
      </c>
      <c r="D2210" s="32">
        <v>223.2</v>
      </c>
    </row>
    <row r="2211" spans="1:4" x14ac:dyDescent="0.25">
      <c r="A2211" s="32" t="s">
        <v>54</v>
      </c>
      <c r="B2211" t="s">
        <v>235</v>
      </c>
      <c r="C2211" s="32">
        <v>188.3</v>
      </c>
      <c r="D2211" s="32">
        <v>190.2</v>
      </c>
    </row>
    <row r="2212" spans="1:4" x14ac:dyDescent="0.25">
      <c r="A2212" s="32" t="s">
        <v>55</v>
      </c>
      <c r="B2212" t="s">
        <v>235</v>
      </c>
      <c r="C2212" s="32">
        <v>192.2</v>
      </c>
      <c r="D2212" s="32">
        <v>221.3</v>
      </c>
    </row>
    <row r="2213" spans="1:4" x14ac:dyDescent="0.25">
      <c r="A2213" s="32" t="s">
        <v>56</v>
      </c>
      <c r="B2213" t="s">
        <v>235</v>
      </c>
      <c r="C2213" s="32">
        <v>184.2</v>
      </c>
      <c r="D2213" s="32">
        <v>201.8</v>
      </c>
    </row>
    <row r="2214" spans="1:4" x14ac:dyDescent="0.25">
      <c r="A2214" s="32" t="s">
        <v>57</v>
      </c>
      <c r="B2214" t="s">
        <v>235</v>
      </c>
      <c r="C2214" s="32">
        <v>217.4</v>
      </c>
      <c r="D2214" s="32">
        <v>217.4</v>
      </c>
    </row>
    <row r="2215" spans="1:4" x14ac:dyDescent="0.25">
      <c r="A2215" s="32" t="s">
        <v>58</v>
      </c>
      <c r="B2215" t="s">
        <v>235</v>
      </c>
      <c r="C2215" s="32">
        <v>192</v>
      </c>
      <c r="D2215" s="32">
        <v>196</v>
      </c>
    </row>
    <row r="2216" spans="1:4" x14ac:dyDescent="0.25">
      <c r="A2216" s="32" t="s">
        <v>59</v>
      </c>
      <c r="B2216" t="s">
        <v>235</v>
      </c>
      <c r="C2216" s="32">
        <v>192</v>
      </c>
      <c r="D2216" s="32">
        <v>194.1</v>
      </c>
    </row>
    <row r="2217" spans="1:4" x14ac:dyDescent="0.25">
      <c r="A2217" s="32" t="s">
        <v>60</v>
      </c>
      <c r="B2217" t="s">
        <v>235</v>
      </c>
      <c r="C2217" s="32">
        <v>196.1</v>
      </c>
      <c r="D2217" s="32">
        <v>201.9</v>
      </c>
    </row>
    <row r="2218" spans="1:4" x14ac:dyDescent="0.25">
      <c r="A2218" s="32" t="s">
        <v>77</v>
      </c>
      <c r="B2218" t="s">
        <v>235</v>
      </c>
      <c r="C2218" s="32">
        <v>192.1</v>
      </c>
      <c r="D2218" s="32">
        <v>192.1</v>
      </c>
    </row>
    <row r="2219" spans="1:4" x14ac:dyDescent="0.25">
      <c r="A2219" s="32" t="s">
        <v>92</v>
      </c>
      <c r="B2219" t="s">
        <v>235</v>
      </c>
      <c r="C2219" s="32">
        <v>192.4</v>
      </c>
      <c r="D2219" s="32">
        <v>196.2</v>
      </c>
    </row>
    <row r="2220" spans="1:4" x14ac:dyDescent="0.25">
      <c r="A2220" s="32" t="s">
        <v>78</v>
      </c>
      <c r="B2220" t="s">
        <v>235</v>
      </c>
      <c r="C2220" s="32">
        <v>192.3</v>
      </c>
      <c r="D2220" s="32">
        <v>192.3</v>
      </c>
    </row>
    <row r="2221" spans="1:4" x14ac:dyDescent="0.25">
      <c r="A2221" s="32" t="s">
        <v>79</v>
      </c>
      <c r="B2221" t="s">
        <v>235</v>
      </c>
      <c r="C2221" s="32">
        <v>184.5</v>
      </c>
      <c r="D2221" s="32">
        <v>211.5</v>
      </c>
    </row>
    <row r="2222" spans="1:4" x14ac:dyDescent="0.25">
      <c r="A2222" s="32" t="s">
        <v>80</v>
      </c>
      <c r="B2222" t="s">
        <v>235</v>
      </c>
      <c r="C2222" s="32">
        <v>192</v>
      </c>
      <c r="D2222" s="32">
        <v>192</v>
      </c>
    </row>
    <row r="2223" spans="1:4" x14ac:dyDescent="0.25">
      <c r="A2223" s="32" t="s">
        <v>93</v>
      </c>
      <c r="B2223" t="s">
        <v>235</v>
      </c>
      <c r="C2223" s="32">
        <v>192.2</v>
      </c>
      <c r="D2223" s="32">
        <v>196.1</v>
      </c>
    </row>
    <row r="2224" spans="1:4" x14ac:dyDescent="0.25">
      <c r="A2224" s="32" t="s">
        <v>94</v>
      </c>
      <c r="B2224" t="s">
        <v>235</v>
      </c>
      <c r="C2224" s="32">
        <v>192.4</v>
      </c>
      <c r="D2224" s="32">
        <v>194.3</v>
      </c>
    </row>
    <row r="2225" spans="1:4" x14ac:dyDescent="0.25">
      <c r="A2225" s="32" t="s">
        <v>95</v>
      </c>
      <c r="B2225" t="s">
        <v>235</v>
      </c>
      <c r="C2225" s="32">
        <v>188.5</v>
      </c>
      <c r="D2225" s="32">
        <v>192.4</v>
      </c>
    </row>
    <row r="2226" spans="1:4" x14ac:dyDescent="0.25">
      <c r="A2226" s="32" t="s">
        <v>96</v>
      </c>
      <c r="B2226" t="s">
        <v>235</v>
      </c>
      <c r="C2226" s="32">
        <v>184.6</v>
      </c>
      <c r="D2226" s="32">
        <v>192.4</v>
      </c>
    </row>
    <row r="2227" spans="1:4" x14ac:dyDescent="0.25">
      <c r="A2227" s="32" t="s">
        <v>97</v>
      </c>
      <c r="B2227" t="s">
        <v>235</v>
      </c>
      <c r="C2227" s="32">
        <v>194.9</v>
      </c>
      <c r="D2227" s="32">
        <v>216</v>
      </c>
    </row>
    <row r="2228" spans="1:4" x14ac:dyDescent="0.25">
      <c r="A2228" s="32" t="s">
        <v>98</v>
      </c>
      <c r="B2228" t="s">
        <v>235</v>
      </c>
      <c r="C2228" s="32">
        <v>193.1</v>
      </c>
      <c r="D2228" s="32">
        <v>201.5</v>
      </c>
    </row>
    <row r="2229" spans="1:4" x14ac:dyDescent="0.25">
      <c r="A2229" s="32" t="s">
        <v>99</v>
      </c>
      <c r="B2229" t="s">
        <v>235</v>
      </c>
      <c r="C2229" s="32">
        <v>178.9</v>
      </c>
      <c r="D2229" s="32">
        <v>178.9</v>
      </c>
    </row>
    <row r="2230" spans="1:4" x14ac:dyDescent="0.25">
      <c r="A2230" s="32" t="s">
        <v>100</v>
      </c>
      <c r="B2230" t="s">
        <v>235</v>
      </c>
      <c r="C2230" s="32">
        <v>188.4</v>
      </c>
      <c r="D2230" s="32">
        <v>188.4</v>
      </c>
    </row>
    <row r="2231" spans="1:4" x14ac:dyDescent="0.25">
      <c r="A2231" s="32" t="s">
        <v>101</v>
      </c>
      <c r="B2231" t="s">
        <v>235</v>
      </c>
      <c r="C2231" s="32">
        <v>192.4</v>
      </c>
      <c r="D2231" s="32">
        <v>198.4</v>
      </c>
    </row>
    <row r="2232" spans="1:4" x14ac:dyDescent="0.25">
      <c r="A2232" s="32" t="s">
        <v>102</v>
      </c>
      <c r="B2232" t="s">
        <v>235</v>
      </c>
      <c r="C2232" s="32">
        <v>197.1</v>
      </c>
      <c r="D2232" s="32">
        <v>201.3</v>
      </c>
    </row>
    <row r="2233" spans="1:4" x14ac:dyDescent="0.25">
      <c r="A2233" s="32" t="s">
        <v>81</v>
      </c>
      <c r="B2233" t="s">
        <v>235</v>
      </c>
      <c r="C2233" s="32">
        <v>197.2</v>
      </c>
      <c r="D2233" s="32">
        <v>199.3</v>
      </c>
    </row>
    <row r="2234" spans="1:4" x14ac:dyDescent="0.25">
      <c r="A2234" s="32" t="s">
        <v>82</v>
      </c>
      <c r="B2234" t="s">
        <v>235</v>
      </c>
      <c r="C2234" s="32">
        <v>180.6</v>
      </c>
      <c r="D2234" s="32">
        <v>180.6</v>
      </c>
    </row>
    <row r="2235" spans="1:4" x14ac:dyDescent="0.25">
      <c r="A2235" s="32" t="s">
        <v>83</v>
      </c>
      <c r="B2235" t="s">
        <v>235</v>
      </c>
      <c r="C2235" s="32">
        <v>188.4</v>
      </c>
      <c r="D2235" s="32">
        <v>192.3</v>
      </c>
    </row>
    <row r="2236" spans="1:4" x14ac:dyDescent="0.25">
      <c r="A2236" s="32" t="s">
        <v>84</v>
      </c>
      <c r="B2236" t="s">
        <v>235</v>
      </c>
      <c r="C2236" s="32">
        <v>194.3</v>
      </c>
      <c r="D2236" s="32">
        <v>198.2</v>
      </c>
    </row>
    <row r="2237" spans="1:4" x14ac:dyDescent="0.25">
      <c r="A2237" s="32" t="s">
        <v>85</v>
      </c>
      <c r="B2237" t="s">
        <v>235</v>
      </c>
      <c r="C2237" s="32">
        <v>188.5</v>
      </c>
      <c r="D2237" s="32">
        <v>200.3</v>
      </c>
    </row>
    <row r="2238" spans="1:4" x14ac:dyDescent="0.25">
      <c r="A2238" s="32" t="s">
        <v>86</v>
      </c>
      <c r="B2238" t="s">
        <v>235</v>
      </c>
      <c r="C2238" s="32">
        <v>192.3</v>
      </c>
      <c r="D2238" s="32">
        <v>196.3</v>
      </c>
    </row>
    <row r="2239" spans="1:4" x14ac:dyDescent="0.25">
      <c r="A2239" s="32" t="s">
        <v>87</v>
      </c>
      <c r="B2239" t="s">
        <v>235</v>
      </c>
      <c r="C2239" s="32">
        <v>192.9</v>
      </c>
      <c r="D2239" s="32">
        <v>192.9</v>
      </c>
    </row>
    <row r="2240" spans="1:4" x14ac:dyDescent="0.25">
      <c r="A2240" s="32" t="s">
        <v>88</v>
      </c>
      <c r="B2240" t="s">
        <v>235</v>
      </c>
      <c r="C2240" s="32">
        <v>193</v>
      </c>
      <c r="D2240" s="32">
        <v>201.4</v>
      </c>
    </row>
    <row r="2241" spans="1:4" x14ac:dyDescent="0.25">
      <c r="A2241" s="32" t="s">
        <v>89</v>
      </c>
      <c r="B2241" t="s">
        <v>235</v>
      </c>
      <c r="C2241" s="32">
        <v>182.8</v>
      </c>
      <c r="D2241" s="32">
        <v>196.3</v>
      </c>
    </row>
    <row r="2242" spans="1:4" x14ac:dyDescent="0.25">
      <c r="A2242" s="32" t="s">
        <v>61</v>
      </c>
      <c r="B2242" t="s">
        <v>235</v>
      </c>
      <c r="C2242" s="32">
        <v>184.3</v>
      </c>
      <c r="D2242" s="32">
        <v>184.3</v>
      </c>
    </row>
    <row r="2243" spans="1:4" x14ac:dyDescent="0.25">
      <c r="A2243" s="32" t="s">
        <v>62</v>
      </c>
      <c r="B2243" t="s">
        <v>235</v>
      </c>
      <c r="C2243" s="32">
        <v>192</v>
      </c>
      <c r="D2243" s="32">
        <v>213.6</v>
      </c>
    </row>
    <row r="2244" spans="1:4" x14ac:dyDescent="0.25">
      <c r="A2244" s="32" t="s">
        <v>90</v>
      </c>
      <c r="B2244" t="s">
        <v>235</v>
      </c>
      <c r="C2244" s="32">
        <v>199.2</v>
      </c>
      <c r="D2244" s="32">
        <v>203.4</v>
      </c>
    </row>
    <row r="2245" spans="1:4" x14ac:dyDescent="0.25">
      <c r="A2245" s="32" t="s">
        <v>91</v>
      </c>
      <c r="B2245" t="s">
        <v>235</v>
      </c>
      <c r="C2245" s="32">
        <v>190</v>
      </c>
      <c r="D2245" s="32">
        <v>193.9</v>
      </c>
    </row>
    <row r="2246" spans="1:4" x14ac:dyDescent="0.25">
      <c r="A2246" s="32" t="s">
        <v>133</v>
      </c>
      <c r="B2246" t="s">
        <v>236</v>
      </c>
      <c r="C2246" s="32">
        <v>255</v>
      </c>
      <c r="D2246" s="32">
        <v>267.3</v>
      </c>
    </row>
    <row r="2247" spans="1:4" x14ac:dyDescent="0.25">
      <c r="A2247" s="32" t="s">
        <v>141</v>
      </c>
      <c r="B2247" t="s">
        <v>236</v>
      </c>
      <c r="C2247" s="32">
        <v>251.1</v>
      </c>
      <c r="D2247" s="32">
        <v>255.1</v>
      </c>
    </row>
    <row r="2248" spans="1:4" x14ac:dyDescent="0.25">
      <c r="A2248" s="32" t="s">
        <v>142</v>
      </c>
      <c r="B2248" t="s">
        <v>236</v>
      </c>
      <c r="C2248" s="32">
        <v>259.60000000000002</v>
      </c>
      <c r="D2248" s="32">
        <v>267.8</v>
      </c>
    </row>
    <row r="2249" spans="1:4" x14ac:dyDescent="0.25">
      <c r="A2249" s="32" t="s">
        <v>105</v>
      </c>
      <c r="B2249" t="s">
        <v>236</v>
      </c>
      <c r="C2249" s="32">
        <v>255.4</v>
      </c>
      <c r="D2249" s="32">
        <v>255.4</v>
      </c>
    </row>
    <row r="2250" spans="1:4" x14ac:dyDescent="0.25">
      <c r="A2250" s="32" t="s">
        <v>117</v>
      </c>
      <c r="B2250" t="s">
        <v>236</v>
      </c>
      <c r="C2250" s="32">
        <v>258.89999999999998</v>
      </c>
      <c r="D2250" s="32">
        <v>258.89999999999998</v>
      </c>
    </row>
    <row r="2251" spans="1:4" x14ac:dyDescent="0.25">
      <c r="A2251" s="32" t="s">
        <v>113</v>
      </c>
      <c r="B2251" t="s">
        <v>236</v>
      </c>
      <c r="C2251" s="32">
        <v>255.1</v>
      </c>
      <c r="D2251" s="32">
        <v>255.1</v>
      </c>
    </row>
    <row r="2252" spans="1:4" x14ac:dyDescent="0.25">
      <c r="A2252" s="32" t="s">
        <v>129</v>
      </c>
      <c r="B2252" t="s">
        <v>236</v>
      </c>
      <c r="C2252" s="32">
        <v>259.10000000000002</v>
      </c>
      <c r="D2252" s="32">
        <v>259.10000000000002</v>
      </c>
    </row>
    <row r="2253" spans="1:4" x14ac:dyDescent="0.25">
      <c r="A2253" s="32" t="s">
        <v>106</v>
      </c>
      <c r="B2253" t="s">
        <v>236</v>
      </c>
      <c r="C2253" s="32">
        <v>255.3</v>
      </c>
      <c r="D2253" s="32">
        <v>255.3</v>
      </c>
    </row>
    <row r="2254" spans="1:4" x14ac:dyDescent="0.25">
      <c r="A2254" s="32" t="s">
        <v>143</v>
      </c>
      <c r="B2254" t="s">
        <v>236</v>
      </c>
      <c r="C2254" s="32">
        <v>255.2</v>
      </c>
      <c r="D2254" s="32">
        <v>255.2</v>
      </c>
    </row>
    <row r="2255" spans="1:4" x14ac:dyDescent="0.25">
      <c r="A2255" s="32" t="s">
        <v>107</v>
      </c>
      <c r="B2255" t="s">
        <v>236</v>
      </c>
      <c r="C2255" s="32">
        <v>255.4</v>
      </c>
      <c r="D2255" s="32">
        <v>255.4</v>
      </c>
    </row>
    <row r="2256" spans="1:4" x14ac:dyDescent="0.25">
      <c r="A2256" s="32" t="s">
        <v>118</v>
      </c>
      <c r="B2256" t="s">
        <v>236</v>
      </c>
      <c r="C2256" s="32">
        <v>255.1</v>
      </c>
      <c r="D2256" s="32">
        <v>260.8</v>
      </c>
    </row>
    <row r="2257" spans="1:4" x14ac:dyDescent="0.25">
      <c r="A2257" s="32" t="s">
        <v>130</v>
      </c>
      <c r="B2257" t="s">
        <v>236</v>
      </c>
      <c r="C2257" s="32">
        <v>255</v>
      </c>
      <c r="D2257" s="32">
        <v>255</v>
      </c>
    </row>
    <row r="2258" spans="1:4" x14ac:dyDescent="0.25">
      <c r="A2258" s="32" t="s">
        <v>144</v>
      </c>
      <c r="B2258" t="s">
        <v>236</v>
      </c>
      <c r="C2258" s="32">
        <v>255.1</v>
      </c>
      <c r="D2258" s="32">
        <v>257.10000000000002</v>
      </c>
    </row>
    <row r="2259" spans="1:4" x14ac:dyDescent="0.25">
      <c r="A2259" s="32" t="s">
        <v>119</v>
      </c>
      <c r="B2259" t="s">
        <v>236</v>
      </c>
      <c r="C2259" s="32">
        <v>255.1</v>
      </c>
      <c r="D2259" s="32">
        <v>257</v>
      </c>
    </row>
    <row r="2260" spans="1:4" x14ac:dyDescent="0.25">
      <c r="A2260" s="32" t="s">
        <v>120</v>
      </c>
      <c r="B2260" t="s">
        <v>236</v>
      </c>
      <c r="C2260" s="32">
        <v>249.3</v>
      </c>
      <c r="D2260" s="32">
        <v>255.1</v>
      </c>
    </row>
    <row r="2261" spans="1:4" x14ac:dyDescent="0.25">
      <c r="A2261" s="32" t="s">
        <v>108</v>
      </c>
      <c r="B2261" t="s">
        <v>236</v>
      </c>
      <c r="C2261" s="32">
        <v>249.4</v>
      </c>
      <c r="D2261" s="32">
        <v>254.4</v>
      </c>
    </row>
    <row r="2262" spans="1:4" x14ac:dyDescent="0.25">
      <c r="A2262" s="32" t="s">
        <v>145</v>
      </c>
      <c r="B2262" t="s">
        <v>236</v>
      </c>
      <c r="C2262" s="32">
        <v>255.2</v>
      </c>
      <c r="D2262" s="32">
        <v>259.3</v>
      </c>
    </row>
    <row r="2263" spans="1:4" x14ac:dyDescent="0.25">
      <c r="A2263" s="32" t="s">
        <v>131</v>
      </c>
      <c r="B2263" t="s">
        <v>236</v>
      </c>
      <c r="C2263" s="32">
        <v>259.10000000000002</v>
      </c>
      <c r="D2263" s="32">
        <v>265.3</v>
      </c>
    </row>
    <row r="2264" spans="1:4" x14ac:dyDescent="0.25">
      <c r="A2264" s="32" t="s">
        <v>124</v>
      </c>
      <c r="B2264" t="s">
        <v>236</v>
      </c>
      <c r="C2264" s="32">
        <v>251.3</v>
      </c>
      <c r="D2264" s="32">
        <v>255.2</v>
      </c>
    </row>
    <row r="2265" spans="1:4" x14ac:dyDescent="0.25">
      <c r="A2265" s="32" t="s">
        <v>146</v>
      </c>
      <c r="B2265" t="s">
        <v>236</v>
      </c>
      <c r="C2265" s="32">
        <v>248.9</v>
      </c>
      <c r="D2265" s="32">
        <v>257.2</v>
      </c>
    </row>
    <row r="2266" spans="1:4" x14ac:dyDescent="0.25">
      <c r="A2266" s="32" t="s">
        <v>114</v>
      </c>
      <c r="B2266" t="s">
        <v>236</v>
      </c>
      <c r="C2266" s="32">
        <v>255.5</v>
      </c>
      <c r="D2266" s="32">
        <v>259.5</v>
      </c>
    </row>
    <row r="2267" spans="1:4" x14ac:dyDescent="0.25">
      <c r="A2267" s="32" t="s">
        <v>132</v>
      </c>
      <c r="B2267" t="s">
        <v>236</v>
      </c>
      <c r="C2267" s="32">
        <v>255</v>
      </c>
      <c r="D2267" s="32">
        <v>257.10000000000002</v>
      </c>
    </row>
    <row r="2268" spans="1:4" x14ac:dyDescent="0.25">
      <c r="A2268" s="32" t="s">
        <v>147</v>
      </c>
      <c r="B2268" t="s">
        <v>236</v>
      </c>
      <c r="C2268" s="32">
        <v>255.2</v>
      </c>
      <c r="D2268" s="32">
        <v>261.3</v>
      </c>
    </row>
    <row r="2269" spans="1:4" x14ac:dyDescent="0.25">
      <c r="A2269" s="32" t="s">
        <v>109</v>
      </c>
      <c r="B2269" t="s">
        <v>236</v>
      </c>
      <c r="C2269" s="32">
        <v>259.2</v>
      </c>
      <c r="D2269" s="32">
        <v>261.2</v>
      </c>
    </row>
    <row r="2270" spans="1:4" x14ac:dyDescent="0.25">
      <c r="A2270" s="32" t="s">
        <v>121</v>
      </c>
      <c r="B2270" t="s">
        <v>236</v>
      </c>
      <c r="C2270" s="32">
        <v>259.5</v>
      </c>
      <c r="D2270" s="32">
        <v>259.5</v>
      </c>
    </row>
    <row r="2271" spans="1:4" x14ac:dyDescent="0.25">
      <c r="A2271" s="32" t="s">
        <v>110</v>
      </c>
      <c r="B2271" t="s">
        <v>236</v>
      </c>
      <c r="C2271" s="32">
        <v>257.2</v>
      </c>
      <c r="D2271" s="32">
        <v>261</v>
      </c>
    </row>
    <row r="2272" spans="1:4" x14ac:dyDescent="0.25">
      <c r="A2272" s="32" t="s">
        <v>148</v>
      </c>
      <c r="B2272" t="s">
        <v>236</v>
      </c>
      <c r="C2272" s="32">
        <v>249</v>
      </c>
      <c r="D2272" s="32">
        <v>255.2</v>
      </c>
    </row>
    <row r="2273" spans="1:4" x14ac:dyDescent="0.25">
      <c r="A2273" s="32" t="s">
        <v>134</v>
      </c>
      <c r="B2273" t="s">
        <v>236</v>
      </c>
      <c r="C2273" s="32">
        <v>255.1</v>
      </c>
      <c r="D2273" s="32">
        <v>259.10000000000002</v>
      </c>
    </row>
    <row r="2274" spans="1:4" x14ac:dyDescent="0.25">
      <c r="A2274" s="32" t="s">
        <v>115</v>
      </c>
      <c r="B2274" t="s">
        <v>236</v>
      </c>
      <c r="C2274" s="32">
        <v>257.3</v>
      </c>
      <c r="D2274" s="32">
        <v>270.8</v>
      </c>
    </row>
    <row r="2275" spans="1:4" x14ac:dyDescent="0.25">
      <c r="A2275" s="32" t="s">
        <v>135</v>
      </c>
      <c r="B2275" t="s">
        <v>236</v>
      </c>
      <c r="C2275" s="32">
        <v>255</v>
      </c>
      <c r="D2275" s="32">
        <v>255</v>
      </c>
    </row>
    <row r="2276" spans="1:4" x14ac:dyDescent="0.25">
      <c r="A2276" s="32" t="s">
        <v>136</v>
      </c>
      <c r="B2276" t="s">
        <v>236</v>
      </c>
      <c r="C2276" s="32">
        <v>248.9</v>
      </c>
      <c r="D2276" s="32">
        <v>253</v>
      </c>
    </row>
    <row r="2277" spans="1:4" x14ac:dyDescent="0.25">
      <c r="A2277" s="32" t="s">
        <v>137</v>
      </c>
      <c r="B2277" t="s">
        <v>236</v>
      </c>
      <c r="C2277" s="32">
        <v>255</v>
      </c>
      <c r="D2277" s="32">
        <v>265.3</v>
      </c>
    </row>
    <row r="2278" spans="1:4" x14ac:dyDescent="0.25">
      <c r="A2278" s="32" t="s">
        <v>138</v>
      </c>
      <c r="B2278" t="s">
        <v>236</v>
      </c>
      <c r="C2278" s="32">
        <v>255.1</v>
      </c>
      <c r="D2278" s="32">
        <v>255.1</v>
      </c>
    </row>
    <row r="2279" spans="1:4" x14ac:dyDescent="0.25">
      <c r="A2279" s="32" t="s">
        <v>139</v>
      </c>
      <c r="B2279" t="s">
        <v>236</v>
      </c>
      <c r="C2279" s="32">
        <v>255.2</v>
      </c>
      <c r="D2279" s="32">
        <v>257.3</v>
      </c>
    </row>
    <row r="2280" spans="1:4" x14ac:dyDescent="0.25">
      <c r="A2280" s="32" t="s">
        <v>140</v>
      </c>
      <c r="B2280" t="s">
        <v>236</v>
      </c>
      <c r="C2280" s="32">
        <v>255.2</v>
      </c>
      <c r="D2280" s="32">
        <v>259.39999999999998</v>
      </c>
    </row>
    <row r="2281" spans="1:4" x14ac:dyDescent="0.25">
      <c r="A2281" s="32" t="s">
        <v>116</v>
      </c>
      <c r="B2281" t="s">
        <v>236</v>
      </c>
      <c r="C2281" s="32">
        <v>251.4</v>
      </c>
      <c r="D2281" s="32">
        <v>259.10000000000002</v>
      </c>
    </row>
    <row r="2282" spans="1:4" x14ac:dyDescent="0.25">
      <c r="A2282" s="32" t="s">
        <v>125</v>
      </c>
      <c r="B2282" t="s">
        <v>236</v>
      </c>
      <c r="C2282" s="32">
        <v>255.4</v>
      </c>
      <c r="D2282" s="32">
        <v>257.2</v>
      </c>
    </row>
    <row r="2283" spans="1:4" x14ac:dyDescent="0.25">
      <c r="A2283" s="32" t="s">
        <v>111</v>
      </c>
      <c r="B2283" t="s">
        <v>236</v>
      </c>
      <c r="C2283" s="32">
        <v>255.4</v>
      </c>
      <c r="D2283" s="32">
        <v>261.10000000000002</v>
      </c>
    </row>
    <row r="2284" spans="1:4" x14ac:dyDescent="0.25">
      <c r="A2284" s="32" t="s">
        <v>122</v>
      </c>
      <c r="B2284" t="s">
        <v>236</v>
      </c>
      <c r="C2284" s="32">
        <v>255.2</v>
      </c>
      <c r="D2284" s="32">
        <v>257.2</v>
      </c>
    </row>
    <row r="2285" spans="1:4" x14ac:dyDescent="0.25">
      <c r="A2285" s="32" t="s">
        <v>112</v>
      </c>
      <c r="B2285" t="s">
        <v>236</v>
      </c>
      <c r="C2285" s="32">
        <v>255.4</v>
      </c>
      <c r="D2285" s="32">
        <v>257.3</v>
      </c>
    </row>
    <row r="2286" spans="1:4" x14ac:dyDescent="0.25">
      <c r="A2286" s="32" t="s">
        <v>127</v>
      </c>
      <c r="B2286" t="s">
        <v>236</v>
      </c>
      <c r="C2286" s="32">
        <v>255.5</v>
      </c>
      <c r="D2286" s="32">
        <v>259.5</v>
      </c>
    </row>
    <row r="2287" spans="1:4" x14ac:dyDescent="0.25">
      <c r="A2287" s="32" t="s">
        <v>128</v>
      </c>
      <c r="B2287" t="s">
        <v>236</v>
      </c>
      <c r="C2287" s="32">
        <v>253.4</v>
      </c>
      <c r="D2287" s="32">
        <v>257.5</v>
      </c>
    </row>
    <row r="2288" spans="1:4" x14ac:dyDescent="0.25">
      <c r="A2288" s="32" t="s">
        <v>208</v>
      </c>
      <c r="B2288" t="s">
        <v>236</v>
      </c>
      <c r="C2288" s="32">
        <v>253.1</v>
      </c>
      <c r="D2288" s="32">
        <v>255.1</v>
      </c>
    </row>
    <row r="2289" spans="1:4" x14ac:dyDescent="0.25">
      <c r="A2289" s="32" t="s">
        <v>209</v>
      </c>
      <c r="B2289" t="s">
        <v>236</v>
      </c>
      <c r="C2289" s="32">
        <v>255.1</v>
      </c>
      <c r="D2289" s="32">
        <v>259.2</v>
      </c>
    </row>
    <row r="2290" spans="1:4" x14ac:dyDescent="0.25">
      <c r="A2290" s="32" t="s">
        <v>210</v>
      </c>
      <c r="B2290" t="s">
        <v>236</v>
      </c>
      <c r="C2290" s="32">
        <v>259.10000000000002</v>
      </c>
      <c r="D2290" s="32">
        <v>261.10000000000002</v>
      </c>
    </row>
    <row r="2291" spans="1:4" x14ac:dyDescent="0.25">
      <c r="A2291" s="32" t="s">
        <v>211</v>
      </c>
      <c r="B2291" t="s">
        <v>236</v>
      </c>
      <c r="C2291" s="32">
        <v>253.1</v>
      </c>
      <c r="D2291" s="32">
        <v>255.1</v>
      </c>
    </row>
    <row r="2292" spans="1:4" x14ac:dyDescent="0.25">
      <c r="A2292" s="32" t="s">
        <v>212</v>
      </c>
      <c r="B2292" t="s">
        <v>236</v>
      </c>
      <c r="C2292" s="32">
        <v>255.1</v>
      </c>
      <c r="D2292" s="32">
        <v>257.10000000000002</v>
      </c>
    </row>
    <row r="2293" spans="1:4" x14ac:dyDescent="0.25">
      <c r="A2293" s="32" t="s">
        <v>213</v>
      </c>
      <c r="B2293" t="s">
        <v>236</v>
      </c>
      <c r="C2293" s="32">
        <v>255.2</v>
      </c>
      <c r="D2293" s="32">
        <v>257.10000000000002</v>
      </c>
    </row>
    <row r="2294" spans="1:4" x14ac:dyDescent="0.25">
      <c r="A2294" s="32" t="s">
        <v>214</v>
      </c>
      <c r="B2294" t="s">
        <v>236</v>
      </c>
      <c r="C2294" s="32">
        <v>255.1</v>
      </c>
      <c r="D2294" s="32">
        <v>257.10000000000002</v>
      </c>
    </row>
    <row r="2295" spans="1:4" x14ac:dyDescent="0.25">
      <c r="A2295" s="32" t="s">
        <v>215</v>
      </c>
      <c r="B2295" t="s">
        <v>236</v>
      </c>
      <c r="C2295" s="32">
        <v>253.1</v>
      </c>
      <c r="D2295" s="32">
        <v>255.1</v>
      </c>
    </row>
    <row r="2296" spans="1:4" x14ac:dyDescent="0.25">
      <c r="A2296" s="32" t="s">
        <v>216</v>
      </c>
      <c r="B2296" t="s">
        <v>236</v>
      </c>
      <c r="C2296" s="32">
        <v>255.2</v>
      </c>
      <c r="D2296" s="32">
        <v>257.10000000000002</v>
      </c>
    </row>
    <row r="2297" spans="1:4" x14ac:dyDescent="0.25">
      <c r="A2297" s="32" t="s">
        <v>217</v>
      </c>
      <c r="B2297" t="s">
        <v>236</v>
      </c>
      <c r="C2297" s="32">
        <v>257.2</v>
      </c>
      <c r="D2297" s="32">
        <v>257.2</v>
      </c>
    </row>
    <row r="2298" spans="1:4" x14ac:dyDescent="0.25">
      <c r="A2298" s="32" t="s">
        <v>218</v>
      </c>
      <c r="B2298" t="s">
        <v>236</v>
      </c>
      <c r="C2298" s="32">
        <v>255</v>
      </c>
      <c r="D2298" s="32">
        <v>255</v>
      </c>
    </row>
    <row r="2299" spans="1:4" x14ac:dyDescent="0.25">
      <c r="A2299" s="32" t="s">
        <v>219</v>
      </c>
      <c r="B2299" t="s">
        <v>236</v>
      </c>
      <c r="C2299" s="32">
        <v>255.1</v>
      </c>
      <c r="D2299" s="32">
        <v>259.2</v>
      </c>
    </row>
    <row r="2300" spans="1:4" x14ac:dyDescent="0.25">
      <c r="A2300" s="32" t="s">
        <v>220</v>
      </c>
      <c r="B2300" t="s">
        <v>236</v>
      </c>
      <c r="C2300" s="32">
        <v>256.89999999999998</v>
      </c>
      <c r="D2300" s="32">
        <v>263.10000000000002</v>
      </c>
    </row>
    <row r="2301" spans="1:4" x14ac:dyDescent="0.25">
      <c r="A2301" s="32" t="s">
        <v>221</v>
      </c>
      <c r="B2301" t="s">
        <v>236</v>
      </c>
      <c r="C2301" s="32">
        <v>246.6</v>
      </c>
      <c r="D2301" s="32">
        <v>248.9</v>
      </c>
    </row>
    <row r="2302" spans="1:4" x14ac:dyDescent="0.25">
      <c r="A2302" s="32" t="s">
        <v>222</v>
      </c>
      <c r="B2302" t="s">
        <v>236</v>
      </c>
      <c r="C2302" s="32">
        <v>257.10000000000002</v>
      </c>
      <c r="D2302" s="32">
        <v>257.10000000000002</v>
      </c>
    </row>
    <row r="2303" spans="1:4" x14ac:dyDescent="0.25">
      <c r="A2303" s="32" t="s">
        <v>123</v>
      </c>
      <c r="B2303" t="s">
        <v>236</v>
      </c>
      <c r="C2303" s="32">
        <v>257</v>
      </c>
      <c r="D2303" s="32">
        <v>257</v>
      </c>
    </row>
    <row r="2304" spans="1:4" x14ac:dyDescent="0.25">
      <c r="A2304" s="32" t="s">
        <v>223</v>
      </c>
      <c r="B2304" t="s">
        <v>236</v>
      </c>
      <c r="C2304" s="32">
        <v>255.3</v>
      </c>
      <c r="D2304" s="32">
        <v>255.3</v>
      </c>
    </row>
    <row r="2305" spans="1:4" x14ac:dyDescent="0.25">
      <c r="A2305" s="32" t="s">
        <v>183</v>
      </c>
      <c r="B2305" t="s">
        <v>236</v>
      </c>
      <c r="C2305" s="32">
        <v>257.5</v>
      </c>
      <c r="D2305" s="32">
        <v>257.5</v>
      </c>
    </row>
    <row r="2306" spans="1:4" x14ac:dyDescent="0.25">
      <c r="A2306" s="32" t="s">
        <v>184</v>
      </c>
      <c r="B2306" t="s">
        <v>236</v>
      </c>
      <c r="C2306" s="32">
        <v>248.8</v>
      </c>
      <c r="D2306" s="32">
        <v>255</v>
      </c>
    </row>
    <row r="2307" spans="1:4" x14ac:dyDescent="0.25">
      <c r="A2307" s="32" t="s">
        <v>185</v>
      </c>
      <c r="B2307" t="s">
        <v>236</v>
      </c>
      <c r="C2307" s="32">
        <v>255</v>
      </c>
      <c r="D2307" s="32">
        <v>255</v>
      </c>
    </row>
    <row r="2308" spans="1:4" x14ac:dyDescent="0.25">
      <c r="A2308" s="32" t="s">
        <v>186</v>
      </c>
      <c r="B2308" t="s">
        <v>236</v>
      </c>
      <c r="C2308" s="32">
        <v>240.3</v>
      </c>
      <c r="D2308" s="32">
        <v>257.10000000000002</v>
      </c>
    </row>
    <row r="2309" spans="1:4" x14ac:dyDescent="0.25">
      <c r="A2309" s="32" t="s">
        <v>205</v>
      </c>
      <c r="B2309" t="s">
        <v>236</v>
      </c>
      <c r="C2309" s="32">
        <v>257.60000000000002</v>
      </c>
      <c r="D2309" s="32">
        <v>259.60000000000002</v>
      </c>
    </row>
    <row r="2310" spans="1:4" x14ac:dyDescent="0.25">
      <c r="A2310" s="32" t="s">
        <v>187</v>
      </c>
      <c r="B2310" t="s">
        <v>236</v>
      </c>
      <c r="C2310" s="32">
        <v>255.1</v>
      </c>
      <c r="D2310" s="32">
        <v>255.1</v>
      </c>
    </row>
    <row r="2311" spans="1:4" x14ac:dyDescent="0.25">
      <c r="A2311" s="32" t="s">
        <v>149</v>
      </c>
      <c r="B2311" t="s">
        <v>236</v>
      </c>
      <c r="C2311" s="32">
        <v>257.2</v>
      </c>
      <c r="D2311" s="32">
        <v>262.89999999999998</v>
      </c>
    </row>
    <row r="2312" spans="1:4" x14ac:dyDescent="0.25">
      <c r="A2312" s="32" t="s">
        <v>150</v>
      </c>
      <c r="B2312" t="s">
        <v>236</v>
      </c>
      <c r="C2312" s="32">
        <v>255.3</v>
      </c>
      <c r="D2312" s="32">
        <v>261</v>
      </c>
    </row>
    <row r="2313" spans="1:4" x14ac:dyDescent="0.25">
      <c r="A2313" s="32" t="s">
        <v>151</v>
      </c>
      <c r="B2313" t="s">
        <v>236</v>
      </c>
      <c r="C2313" s="32">
        <v>251.4</v>
      </c>
      <c r="D2313" s="32">
        <v>257.5</v>
      </c>
    </row>
    <row r="2314" spans="1:4" x14ac:dyDescent="0.25">
      <c r="A2314" s="32" t="s">
        <v>152</v>
      </c>
      <c r="B2314" t="s">
        <v>236</v>
      </c>
      <c r="C2314" s="32">
        <v>255.4</v>
      </c>
      <c r="D2314" s="32">
        <v>259.2</v>
      </c>
    </row>
    <row r="2315" spans="1:4" x14ac:dyDescent="0.25">
      <c r="A2315" s="32" t="s">
        <v>153</v>
      </c>
      <c r="B2315" t="s">
        <v>236</v>
      </c>
      <c r="C2315" s="32">
        <v>257.39999999999998</v>
      </c>
      <c r="D2315" s="32">
        <v>259.3</v>
      </c>
    </row>
    <row r="2316" spans="1:4" x14ac:dyDescent="0.25">
      <c r="A2316" s="32" t="s">
        <v>154</v>
      </c>
      <c r="B2316" t="s">
        <v>236</v>
      </c>
      <c r="C2316" s="32">
        <v>255.4</v>
      </c>
      <c r="D2316" s="32">
        <v>255.4</v>
      </c>
    </row>
    <row r="2317" spans="1:4" x14ac:dyDescent="0.25">
      <c r="A2317" s="32" t="s">
        <v>155</v>
      </c>
      <c r="B2317" t="s">
        <v>236</v>
      </c>
      <c r="C2317" s="32">
        <v>257.3</v>
      </c>
      <c r="D2317" s="32">
        <v>261.10000000000002</v>
      </c>
    </row>
    <row r="2318" spans="1:4" x14ac:dyDescent="0.25">
      <c r="A2318" s="32" t="s">
        <v>156</v>
      </c>
      <c r="B2318" t="s">
        <v>236</v>
      </c>
      <c r="C2318" s="32">
        <v>255.4</v>
      </c>
      <c r="D2318" s="32">
        <v>255.4</v>
      </c>
    </row>
    <row r="2319" spans="1:4" x14ac:dyDescent="0.25">
      <c r="A2319" s="32" t="s">
        <v>157</v>
      </c>
      <c r="B2319" t="s">
        <v>236</v>
      </c>
      <c r="C2319" s="32">
        <v>255.5</v>
      </c>
      <c r="D2319" s="32">
        <v>261.2</v>
      </c>
    </row>
    <row r="2320" spans="1:4" x14ac:dyDescent="0.25">
      <c r="A2320" s="32" t="s">
        <v>158</v>
      </c>
      <c r="B2320" t="s">
        <v>236</v>
      </c>
      <c r="C2320" s="32">
        <v>253.4</v>
      </c>
      <c r="D2320" s="32">
        <v>266.89999999999998</v>
      </c>
    </row>
    <row r="2321" spans="1:4" x14ac:dyDescent="0.25">
      <c r="A2321" s="32" t="s">
        <v>159</v>
      </c>
      <c r="B2321" t="s">
        <v>236</v>
      </c>
      <c r="C2321" s="32">
        <v>255.4</v>
      </c>
      <c r="D2321" s="32">
        <v>255.4</v>
      </c>
    </row>
    <row r="2322" spans="1:4" x14ac:dyDescent="0.25">
      <c r="A2322" s="32" t="s">
        <v>160</v>
      </c>
      <c r="B2322" t="s">
        <v>236</v>
      </c>
      <c r="C2322" s="32">
        <v>255.2</v>
      </c>
      <c r="D2322" s="32">
        <v>259.2</v>
      </c>
    </row>
    <row r="2323" spans="1:4" x14ac:dyDescent="0.25">
      <c r="A2323" s="32" t="s">
        <v>161</v>
      </c>
      <c r="B2323" t="s">
        <v>236</v>
      </c>
      <c r="C2323" s="32">
        <v>257.39999999999998</v>
      </c>
      <c r="D2323" s="32">
        <v>261.39999999999998</v>
      </c>
    </row>
    <row r="2324" spans="1:4" x14ac:dyDescent="0.25">
      <c r="A2324" s="32" t="s">
        <v>162</v>
      </c>
      <c r="B2324" t="s">
        <v>236</v>
      </c>
      <c r="C2324" s="32">
        <v>249</v>
      </c>
      <c r="D2324" s="32">
        <v>261.39999999999998</v>
      </c>
    </row>
    <row r="2325" spans="1:4" x14ac:dyDescent="0.25">
      <c r="A2325" s="32" t="s">
        <v>163</v>
      </c>
      <c r="B2325" t="s">
        <v>236</v>
      </c>
      <c r="C2325" s="32">
        <v>251.1</v>
      </c>
      <c r="D2325" s="32">
        <v>257.2</v>
      </c>
    </row>
    <row r="2326" spans="1:4" x14ac:dyDescent="0.25">
      <c r="A2326" s="32" t="s">
        <v>188</v>
      </c>
      <c r="B2326" t="s">
        <v>236</v>
      </c>
      <c r="C2326" s="32">
        <v>253.5</v>
      </c>
      <c r="D2326" s="32">
        <v>255.6</v>
      </c>
    </row>
    <row r="2327" spans="1:4" x14ac:dyDescent="0.25">
      <c r="A2327" s="32" t="s">
        <v>164</v>
      </c>
      <c r="B2327" t="s">
        <v>236</v>
      </c>
      <c r="C2327" s="32">
        <v>257.39999999999998</v>
      </c>
      <c r="D2327" s="32">
        <v>259.2</v>
      </c>
    </row>
    <row r="2328" spans="1:4" x14ac:dyDescent="0.25">
      <c r="A2328" s="32" t="s">
        <v>165</v>
      </c>
      <c r="B2328" t="s">
        <v>236</v>
      </c>
      <c r="C2328" s="32">
        <v>255.4</v>
      </c>
      <c r="D2328" s="32">
        <v>255.4</v>
      </c>
    </row>
    <row r="2329" spans="1:4" x14ac:dyDescent="0.25">
      <c r="A2329" s="32" t="s">
        <v>189</v>
      </c>
      <c r="B2329" t="s">
        <v>236</v>
      </c>
      <c r="C2329" s="32">
        <v>255.5</v>
      </c>
      <c r="D2329" s="32">
        <v>259.60000000000002</v>
      </c>
    </row>
    <row r="2330" spans="1:4" x14ac:dyDescent="0.25">
      <c r="A2330" s="32" t="s">
        <v>190</v>
      </c>
      <c r="B2330" t="s">
        <v>236</v>
      </c>
      <c r="C2330" s="32">
        <v>249.3</v>
      </c>
      <c r="D2330" s="32">
        <v>255.5</v>
      </c>
    </row>
    <row r="2331" spans="1:4" x14ac:dyDescent="0.25">
      <c r="A2331" s="32" t="s">
        <v>166</v>
      </c>
      <c r="B2331" t="s">
        <v>236</v>
      </c>
      <c r="C2331" s="32">
        <v>249.7</v>
      </c>
      <c r="D2331" s="32">
        <v>255.4</v>
      </c>
    </row>
    <row r="2332" spans="1:4" x14ac:dyDescent="0.25">
      <c r="A2332" s="32" t="s">
        <v>204</v>
      </c>
      <c r="B2332" t="s">
        <v>236</v>
      </c>
      <c r="C2332" s="32">
        <v>257.10000000000002</v>
      </c>
      <c r="D2332" s="32">
        <v>261.39999999999998</v>
      </c>
    </row>
    <row r="2333" spans="1:4" x14ac:dyDescent="0.25">
      <c r="A2333" s="32" t="s">
        <v>167</v>
      </c>
      <c r="B2333" t="s">
        <v>236</v>
      </c>
      <c r="C2333" s="32">
        <v>253.4</v>
      </c>
      <c r="D2333" s="32">
        <v>257.3</v>
      </c>
    </row>
    <row r="2334" spans="1:4" x14ac:dyDescent="0.25">
      <c r="A2334" s="32" t="s">
        <v>168</v>
      </c>
      <c r="B2334" t="s">
        <v>236</v>
      </c>
      <c r="C2334" s="32">
        <v>255.3</v>
      </c>
      <c r="D2334" s="32">
        <v>259.2</v>
      </c>
    </row>
    <row r="2335" spans="1:4" x14ac:dyDescent="0.25">
      <c r="A2335" s="32" t="s">
        <v>169</v>
      </c>
      <c r="B2335" t="s">
        <v>236</v>
      </c>
      <c r="C2335" s="32">
        <v>251.4</v>
      </c>
      <c r="D2335" s="32">
        <v>255.4</v>
      </c>
    </row>
    <row r="2336" spans="1:4" x14ac:dyDescent="0.25">
      <c r="A2336" s="32" t="s">
        <v>191</v>
      </c>
      <c r="B2336" t="s">
        <v>236</v>
      </c>
      <c r="C2336" s="32">
        <v>255.4</v>
      </c>
      <c r="D2336" s="32">
        <v>255.4</v>
      </c>
    </row>
    <row r="2337" spans="1:4" x14ac:dyDescent="0.25">
      <c r="A2337" s="32" t="s">
        <v>192</v>
      </c>
      <c r="B2337" t="s">
        <v>236</v>
      </c>
      <c r="C2337" s="32">
        <v>255.4</v>
      </c>
      <c r="D2337" s="32">
        <v>257.60000000000002</v>
      </c>
    </row>
    <row r="2338" spans="1:4" x14ac:dyDescent="0.25">
      <c r="A2338" s="32" t="s">
        <v>170</v>
      </c>
      <c r="B2338" t="s">
        <v>236</v>
      </c>
      <c r="C2338" s="32">
        <v>255.4</v>
      </c>
      <c r="D2338" s="32">
        <v>259.3</v>
      </c>
    </row>
    <row r="2339" spans="1:4" x14ac:dyDescent="0.25">
      <c r="A2339" s="32" t="s">
        <v>171</v>
      </c>
      <c r="B2339" t="s">
        <v>236</v>
      </c>
      <c r="C2339" s="32">
        <v>255.2</v>
      </c>
      <c r="D2339" s="32">
        <v>255.2</v>
      </c>
    </row>
    <row r="2340" spans="1:4" x14ac:dyDescent="0.25">
      <c r="A2340" s="32" t="s">
        <v>193</v>
      </c>
      <c r="B2340" t="s">
        <v>236</v>
      </c>
      <c r="C2340" s="32">
        <v>255.5</v>
      </c>
      <c r="D2340" s="32">
        <v>255.5</v>
      </c>
    </row>
    <row r="2341" spans="1:4" x14ac:dyDescent="0.25">
      <c r="A2341" s="32" t="s">
        <v>194</v>
      </c>
      <c r="B2341" t="s">
        <v>236</v>
      </c>
      <c r="C2341" s="32">
        <v>255.5</v>
      </c>
      <c r="D2341" s="32">
        <v>255.5</v>
      </c>
    </row>
    <row r="2342" spans="1:4" x14ac:dyDescent="0.25">
      <c r="A2342" s="32" t="s">
        <v>195</v>
      </c>
      <c r="B2342" t="s">
        <v>236</v>
      </c>
      <c r="C2342" s="32">
        <v>253.4</v>
      </c>
      <c r="D2342" s="32">
        <v>261.60000000000002</v>
      </c>
    </row>
    <row r="2343" spans="1:4" x14ac:dyDescent="0.25">
      <c r="A2343" s="32" t="s">
        <v>172</v>
      </c>
      <c r="B2343" t="s">
        <v>236</v>
      </c>
      <c r="C2343" s="32">
        <v>257.39999999999998</v>
      </c>
      <c r="D2343" s="32">
        <v>261.2</v>
      </c>
    </row>
    <row r="2344" spans="1:4" x14ac:dyDescent="0.25">
      <c r="A2344" s="32" t="s">
        <v>173</v>
      </c>
      <c r="B2344" t="s">
        <v>236</v>
      </c>
      <c r="C2344" s="32">
        <v>255.4</v>
      </c>
      <c r="D2344" s="32">
        <v>255.4</v>
      </c>
    </row>
    <row r="2345" spans="1:4" x14ac:dyDescent="0.25">
      <c r="A2345" s="32" t="s">
        <v>174</v>
      </c>
      <c r="B2345" t="s">
        <v>236</v>
      </c>
      <c r="C2345" s="32">
        <v>251</v>
      </c>
      <c r="D2345" s="32">
        <v>261.3</v>
      </c>
    </row>
    <row r="2346" spans="1:4" x14ac:dyDescent="0.25">
      <c r="A2346" s="32" t="s">
        <v>175</v>
      </c>
      <c r="B2346" t="s">
        <v>236</v>
      </c>
      <c r="C2346" s="32">
        <v>255.3</v>
      </c>
      <c r="D2346" s="32">
        <v>257.10000000000002</v>
      </c>
    </row>
    <row r="2347" spans="1:4" x14ac:dyDescent="0.25">
      <c r="A2347" s="32" t="s">
        <v>176</v>
      </c>
      <c r="B2347" t="s">
        <v>236</v>
      </c>
      <c r="C2347" s="32">
        <v>249.7</v>
      </c>
      <c r="D2347" s="32">
        <v>261.10000000000002</v>
      </c>
    </row>
    <row r="2348" spans="1:4" x14ac:dyDescent="0.25">
      <c r="A2348" s="32" t="s">
        <v>177</v>
      </c>
      <c r="B2348" t="s">
        <v>236</v>
      </c>
      <c r="C2348" s="32">
        <v>255.3</v>
      </c>
      <c r="D2348" s="32">
        <v>257.3</v>
      </c>
    </row>
    <row r="2349" spans="1:4" x14ac:dyDescent="0.25">
      <c r="A2349" s="32" t="s">
        <v>178</v>
      </c>
      <c r="B2349" t="s">
        <v>236</v>
      </c>
      <c r="C2349" s="32">
        <v>251.5</v>
      </c>
      <c r="D2349" s="32">
        <v>255.4</v>
      </c>
    </row>
    <row r="2350" spans="1:4" x14ac:dyDescent="0.25">
      <c r="A2350" s="32" t="s">
        <v>196</v>
      </c>
      <c r="B2350" t="s">
        <v>236</v>
      </c>
      <c r="C2350" s="32">
        <v>255.6</v>
      </c>
      <c r="D2350" s="32">
        <v>261.60000000000002</v>
      </c>
    </row>
    <row r="2351" spans="1:4" x14ac:dyDescent="0.25">
      <c r="A2351" s="32" t="s">
        <v>197</v>
      </c>
      <c r="B2351" t="s">
        <v>236</v>
      </c>
      <c r="C2351" s="32">
        <v>249.2</v>
      </c>
      <c r="D2351" s="32">
        <v>255.5</v>
      </c>
    </row>
    <row r="2352" spans="1:4" x14ac:dyDescent="0.25">
      <c r="A2352" s="32" t="s">
        <v>198</v>
      </c>
      <c r="B2352" t="s">
        <v>236</v>
      </c>
      <c r="C2352" s="32">
        <v>264.60000000000002</v>
      </c>
      <c r="D2352" s="32">
        <v>267.8</v>
      </c>
    </row>
    <row r="2353" spans="1:4" x14ac:dyDescent="0.25">
      <c r="A2353" s="32" t="s">
        <v>179</v>
      </c>
      <c r="B2353" t="s">
        <v>236</v>
      </c>
      <c r="C2353" s="32">
        <v>255.2</v>
      </c>
      <c r="D2353" s="32">
        <v>261.3</v>
      </c>
    </row>
    <row r="2354" spans="1:4" x14ac:dyDescent="0.25">
      <c r="A2354" s="32" t="s">
        <v>180</v>
      </c>
      <c r="B2354" t="s">
        <v>236</v>
      </c>
      <c r="C2354" s="32">
        <v>249.7</v>
      </c>
      <c r="D2354" s="32">
        <v>257.3</v>
      </c>
    </row>
    <row r="2355" spans="1:4" x14ac:dyDescent="0.25">
      <c r="A2355" s="32" t="s">
        <v>181</v>
      </c>
      <c r="B2355" t="s">
        <v>236</v>
      </c>
      <c r="C2355" s="32">
        <v>255.1</v>
      </c>
      <c r="D2355" s="32">
        <v>257.2</v>
      </c>
    </row>
    <row r="2356" spans="1:4" x14ac:dyDescent="0.25">
      <c r="A2356" s="32" t="s">
        <v>199</v>
      </c>
      <c r="B2356" t="s">
        <v>236</v>
      </c>
      <c r="C2356" s="32">
        <v>255.4</v>
      </c>
      <c r="D2356" s="32">
        <v>257.60000000000002</v>
      </c>
    </row>
    <row r="2357" spans="1:4" x14ac:dyDescent="0.25">
      <c r="A2357" s="32" t="s">
        <v>200</v>
      </c>
      <c r="B2357" t="s">
        <v>236</v>
      </c>
      <c r="C2357" s="32">
        <v>249.3</v>
      </c>
      <c r="D2357" s="32">
        <v>255.5</v>
      </c>
    </row>
    <row r="2358" spans="1:4" x14ac:dyDescent="0.25">
      <c r="A2358" s="32" t="s">
        <v>201</v>
      </c>
      <c r="B2358" t="s">
        <v>236</v>
      </c>
      <c r="C2358" s="32">
        <v>249.3</v>
      </c>
      <c r="D2358" s="32">
        <v>249.3</v>
      </c>
    </row>
    <row r="2359" spans="1:4" x14ac:dyDescent="0.25">
      <c r="A2359" s="32" t="s">
        <v>202</v>
      </c>
      <c r="B2359" t="s">
        <v>236</v>
      </c>
      <c r="C2359" s="32">
        <v>255.5</v>
      </c>
      <c r="D2359" s="32">
        <v>267.8</v>
      </c>
    </row>
    <row r="2360" spans="1:4" x14ac:dyDescent="0.25">
      <c r="A2360" s="32" t="s">
        <v>203</v>
      </c>
      <c r="B2360" t="s">
        <v>236</v>
      </c>
      <c r="C2360" s="32">
        <v>253.5</v>
      </c>
      <c r="D2360" s="32">
        <v>267.89999999999998</v>
      </c>
    </row>
    <row r="2361" spans="1:4" x14ac:dyDescent="0.25">
      <c r="A2361" s="32" t="s">
        <v>206</v>
      </c>
      <c r="B2361" t="s">
        <v>236</v>
      </c>
      <c r="C2361" s="32">
        <v>255.5</v>
      </c>
      <c r="D2361" s="32">
        <v>255.5</v>
      </c>
    </row>
    <row r="2362" spans="1:4" x14ac:dyDescent="0.25">
      <c r="A2362" s="32" t="s">
        <v>182</v>
      </c>
      <c r="B2362" t="s">
        <v>236</v>
      </c>
      <c r="C2362" s="32">
        <v>255.4</v>
      </c>
      <c r="D2362" s="32">
        <v>257.3</v>
      </c>
    </row>
    <row r="2363" spans="1:4" x14ac:dyDescent="0.25">
      <c r="A2363" s="32" t="s">
        <v>70</v>
      </c>
      <c r="B2363" t="s">
        <v>236</v>
      </c>
      <c r="C2363" s="32">
        <v>253.1</v>
      </c>
      <c r="D2363" s="32">
        <v>257.5</v>
      </c>
    </row>
    <row r="2364" spans="1:4" x14ac:dyDescent="0.25">
      <c r="A2364" s="32" t="s">
        <v>63</v>
      </c>
      <c r="B2364" t="s">
        <v>236</v>
      </c>
      <c r="C2364" s="32">
        <v>253.5</v>
      </c>
      <c r="D2364" s="32">
        <v>253.5</v>
      </c>
    </row>
    <row r="2365" spans="1:4" x14ac:dyDescent="0.25">
      <c r="A2365" s="32" t="s">
        <v>64</v>
      </c>
      <c r="B2365" t="s">
        <v>236</v>
      </c>
      <c r="C2365" s="32">
        <v>255.3</v>
      </c>
      <c r="D2365" s="32">
        <v>259.10000000000002</v>
      </c>
    </row>
    <row r="2366" spans="1:4" x14ac:dyDescent="0.25">
      <c r="A2366" s="32" t="s">
        <v>71</v>
      </c>
      <c r="B2366" t="s">
        <v>236</v>
      </c>
      <c r="C2366" s="32">
        <v>251.3</v>
      </c>
      <c r="D2366" s="32">
        <v>255.2</v>
      </c>
    </row>
    <row r="2367" spans="1:4" x14ac:dyDescent="0.25">
      <c r="A2367" s="32" t="s">
        <v>72</v>
      </c>
      <c r="B2367" t="s">
        <v>236</v>
      </c>
      <c r="C2367" s="32">
        <v>261</v>
      </c>
      <c r="D2367" s="32">
        <v>264.8</v>
      </c>
    </row>
    <row r="2368" spans="1:4" x14ac:dyDescent="0.25">
      <c r="A2368" s="32" t="s">
        <v>65</v>
      </c>
      <c r="B2368" t="s">
        <v>236</v>
      </c>
      <c r="C2368" s="32">
        <v>255.3</v>
      </c>
      <c r="D2368" s="32">
        <v>257.3</v>
      </c>
    </row>
    <row r="2369" spans="1:4" x14ac:dyDescent="0.25">
      <c r="A2369" s="32" t="s">
        <v>66</v>
      </c>
      <c r="B2369" t="s">
        <v>236</v>
      </c>
      <c r="C2369" s="32">
        <v>253.3</v>
      </c>
      <c r="D2369" s="32">
        <v>259.10000000000002</v>
      </c>
    </row>
    <row r="2370" spans="1:4" x14ac:dyDescent="0.25">
      <c r="A2370" s="32" t="s">
        <v>73</v>
      </c>
      <c r="B2370" t="s">
        <v>236</v>
      </c>
      <c r="C2370" s="32">
        <v>255.2</v>
      </c>
      <c r="D2370" s="32">
        <v>264.89999999999998</v>
      </c>
    </row>
    <row r="2371" spans="1:4" x14ac:dyDescent="0.25">
      <c r="A2371" s="32" t="s">
        <v>67</v>
      </c>
      <c r="B2371" t="s">
        <v>236</v>
      </c>
      <c r="C2371" s="32">
        <v>255.2</v>
      </c>
      <c r="D2371" s="32">
        <v>257.10000000000002</v>
      </c>
    </row>
    <row r="2372" spans="1:4" x14ac:dyDescent="0.25">
      <c r="A2372" s="32" t="s">
        <v>74</v>
      </c>
      <c r="B2372" t="s">
        <v>236</v>
      </c>
      <c r="C2372" s="32">
        <v>257.10000000000002</v>
      </c>
      <c r="D2372" s="32">
        <v>260.89999999999998</v>
      </c>
    </row>
    <row r="2373" spans="1:4" x14ac:dyDescent="0.25">
      <c r="A2373" s="32" t="s">
        <v>75</v>
      </c>
      <c r="B2373" t="s">
        <v>236</v>
      </c>
      <c r="C2373" s="32">
        <v>241.4</v>
      </c>
      <c r="D2373" s="32">
        <v>259</v>
      </c>
    </row>
    <row r="2374" spans="1:4" x14ac:dyDescent="0.25">
      <c r="A2374" s="32" t="s">
        <v>76</v>
      </c>
      <c r="B2374" t="s">
        <v>236</v>
      </c>
      <c r="C2374" s="32">
        <v>255.3</v>
      </c>
      <c r="D2374" s="32">
        <v>257.2</v>
      </c>
    </row>
    <row r="2375" spans="1:4" x14ac:dyDescent="0.25">
      <c r="A2375" s="32" t="s">
        <v>31</v>
      </c>
      <c r="B2375" t="s">
        <v>236</v>
      </c>
      <c r="C2375" s="32">
        <v>255.2</v>
      </c>
      <c r="D2375" s="32">
        <v>257.10000000000002</v>
      </c>
    </row>
    <row r="2376" spans="1:4" x14ac:dyDescent="0.25">
      <c r="A2376" s="32" t="s">
        <v>32</v>
      </c>
      <c r="B2376" t="s">
        <v>236</v>
      </c>
      <c r="C2376" s="32">
        <v>255.1</v>
      </c>
      <c r="D2376" s="32">
        <v>257.10000000000002</v>
      </c>
    </row>
    <row r="2377" spans="1:4" x14ac:dyDescent="0.25">
      <c r="A2377" s="32" t="s">
        <v>33</v>
      </c>
      <c r="B2377" t="s">
        <v>236</v>
      </c>
      <c r="C2377" s="32">
        <v>253.2</v>
      </c>
      <c r="D2377" s="32">
        <v>255.3</v>
      </c>
    </row>
    <row r="2378" spans="1:4" x14ac:dyDescent="0.25">
      <c r="A2378" s="32" t="s">
        <v>34</v>
      </c>
      <c r="B2378" t="s">
        <v>236</v>
      </c>
      <c r="C2378" s="32">
        <v>255.7</v>
      </c>
      <c r="D2378" s="32">
        <v>255.7</v>
      </c>
    </row>
    <row r="2379" spans="1:4" x14ac:dyDescent="0.25">
      <c r="A2379" s="32" t="s">
        <v>35</v>
      </c>
      <c r="B2379" t="s">
        <v>236</v>
      </c>
      <c r="C2379" s="32">
        <v>253.3</v>
      </c>
      <c r="D2379" s="32">
        <v>255.2</v>
      </c>
    </row>
    <row r="2380" spans="1:4" x14ac:dyDescent="0.25">
      <c r="A2380" s="32" t="s">
        <v>36</v>
      </c>
      <c r="B2380" t="s">
        <v>236</v>
      </c>
      <c r="C2380" s="32">
        <v>261</v>
      </c>
      <c r="D2380" s="32">
        <v>261</v>
      </c>
    </row>
    <row r="2381" spans="1:4" x14ac:dyDescent="0.25">
      <c r="A2381" s="32" t="s">
        <v>37</v>
      </c>
      <c r="B2381" t="s">
        <v>236</v>
      </c>
      <c r="C2381" s="32">
        <v>253.3</v>
      </c>
      <c r="D2381" s="32">
        <v>255.3</v>
      </c>
    </row>
    <row r="2382" spans="1:4" x14ac:dyDescent="0.25">
      <c r="A2382" s="32" t="s">
        <v>38</v>
      </c>
      <c r="B2382" t="s">
        <v>236</v>
      </c>
      <c r="C2382" s="32">
        <v>257.2</v>
      </c>
      <c r="D2382" s="32">
        <v>257.2</v>
      </c>
    </row>
    <row r="2383" spans="1:4" x14ac:dyDescent="0.25">
      <c r="A2383" s="32" t="s">
        <v>39</v>
      </c>
      <c r="B2383" t="s">
        <v>236</v>
      </c>
      <c r="C2383" s="32">
        <v>255.2</v>
      </c>
      <c r="D2383" s="32">
        <v>260.89999999999998</v>
      </c>
    </row>
    <row r="2384" spans="1:4" x14ac:dyDescent="0.25">
      <c r="A2384" s="32" t="s">
        <v>40</v>
      </c>
      <c r="B2384" t="s">
        <v>236</v>
      </c>
      <c r="C2384" s="32">
        <v>257</v>
      </c>
      <c r="D2384" s="32">
        <v>260.8</v>
      </c>
    </row>
    <row r="2385" spans="1:4" x14ac:dyDescent="0.25">
      <c r="A2385" s="32" t="s">
        <v>41</v>
      </c>
      <c r="B2385" t="s">
        <v>236</v>
      </c>
      <c r="C2385" s="32">
        <v>253.2</v>
      </c>
      <c r="D2385" s="32">
        <v>255.2</v>
      </c>
    </row>
    <row r="2386" spans="1:4" x14ac:dyDescent="0.25">
      <c r="A2386" s="32" t="s">
        <v>42</v>
      </c>
      <c r="B2386" t="s">
        <v>236</v>
      </c>
      <c r="C2386" s="32">
        <v>255.2</v>
      </c>
      <c r="D2386" s="32">
        <v>255.2</v>
      </c>
    </row>
    <row r="2387" spans="1:4" x14ac:dyDescent="0.25">
      <c r="A2387" s="32" t="s">
        <v>43</v>
      </c>
      <c r="B2387" t="s">
        <v>236</v>
      </c>
      <c r="C2387" s="32">
        <v>259.10000000000002</v>
      </c>
      <c r="D2387" s="32">
        <v>261</v>
      </c>
    </row>
    <row r="2388" spans="1:4" x14ac:dyDescent="0.25">
      <c r="A2388" s="32" t="s">
        <v>44</v>
      </c>
      <c r="B2388" t="s">
        <v>236</v>
      </c>
      <c r="C2388" s="32">
        <v>253.2</v>
      </c>
      <c r="D2388" s="32">
        <v>261</v>
      </c>
    </row>
    <row r="2389" spans="1:4" x14ac:dyDescent="0.25">
      <c r="A2389" s="32" t="s">
        <v>45</v>
      </c>
      <c r="B2389" t="s">
        <v>236</v>
      </c>
      <c r="C2389" s="32">
        <v>255.3</v>
      </c>
      <c r="D2389" s="32">
        <v>259.10000000000002</v>
      </c>
    </row>
    <row r="2390" spans="1:4" x14ac:dyDescent="0.25">
      <c r="A2390" s="32" t="s">
        <v>46</v>
      </c>
      <c r="B2390" t="s">
        <v>236</v>
      </c>
      <c r="C2390" s="32">
        <v>255.3</v>
      </c>
      <c r="D2390" s="32">
        <v>255.3</v>
      </c>
    </row>
    <row r="2391" spans="1:4" x14ac:dyDescent="0.25">
      <c r="A2391" s="32" t="s">
        <v>47</v>
      </c>
      <c r="B2391" t="s">
        <v>236</v>
      </c>
      <c r="C2391" s="32">
        <v>253.3</v>
      </c>
      <c r="D2391" s="32">
        <v>257</v>
      </c>
    </row>
    <row r="2392" spans="1:4" x14ac:dyDescent="0.25">
      <c r="A2392" s="32" t="s">
        <v>48</v>
      </c>
      <c r="B2392" t="s">
        <v>236</v>
      </c>
      <c r="C2392" s="32">
        <v>255.3</v>
      </c>
      <c r="D2392" s="32">
        <v>255.3</v>
      </c>
    </row>
    <row r="2393" spans="1:4" x14ac:dyDescent="0.25">
      <c r="A2393" s="32" t="s">
        <v>49</v>
      </c>
      <c r="B2393" t="s">
        <v>236</v>
      </c>
      <c r="C2393" s="32">
        <v>255.3</v>
      </c>
      <c r="D2393" s="32">
        <v>257.2</v>
      </c>
    </row>
    <row r="2394" spans="1:4" x14ac:dyDescent="0.25">
      <c r="A2394" s="32" t="s">
        <v>50</v>
      </c>
      <c r="B2394" t="s">
        <v>236</v>
      </c>
      <c r="C2394" s="32">
        <v>255.3</v>
      </c>
      <c r="D2394" s="32">
        <v>255.3</v>
      </c>
    </row>
    <row r="2395" spans="1:4" x14ac:dyDescent="0.25">
      <c r="A2395" s="32" t="s">
        <v>51</v>
      </c>
      <c r="B2395" t="s">
        <v>236</v>
      </c>
      <c r="C2395" s="32">
        <v>255.2</v>
      </c>
      <c r="D2395" s="32">
        <v>261</v>
      </c>
    </row>
    <row r="2396" spans="1:4" x14ac:dyDescent="0.25">
      <c r="A2396" s="32" t="s">
        <v>52</v>
      </c>
      <c r="B2396" t="s">
        <v>236</v>
      </c>
      <c r="C2396" s="32">
        <v>255.2</v>
      </c>
      <c r="D2396" s="32">
        <v>260.89999999999998</v>
      </c>
    </row>
    <row r="2397" spans="1:4" x14ac:dyDescent="0.25">
      <c r="A2397" s="32" t="s">
        <v>53</v>
      </c>
      <c r="B2397" t="s">
        <v>236</v>
      </c>
      <c r="C2397" s="32">
        <v>255.3</v>
      </c>
      <c r="D2397" s="32">
        <v>257.2</v>
      </c>
    </row>
    <row r="2398" spans="1:4" x14ac:dyDescent="0.25">
      <c r="A2398" s="32" t="s">
        <v>54</v>
      </c>
      <c r="B2398" t="s">
        <v>236</v>
      </c>
      <c r="C2398" s="32">
        <v>259</v>
      </c>
      <c r="D2398" s="32">
        <v>261</v>
      </c>
    </row>
    <row r="2399" spans="1:4" x14ac:dyDescent="0.25">
      <c r="A2399" s="32" t="s">
        <v>55</v>
      </c>
      <c r="B2399" t="s">
        <v>236</v>
      </c>
      <c r="C2399" s="32">
        <v>255.3</v>
      </c>
      <c r="D2399" s="32">
        <v>257.2</v>
      </c>
    </row>
    <row r="2400" spans="1:4" x14ac:dyDescent="0.25">
      <c r="A2400" s="32" t="s">
        <v>56</v>
      </c>
      <c r="B2400" t="s">
        <v>236</v>
      </c>
      <c r="C2400" s="32">
        <v>257.10000000000002</v>
      </c>
      <c r="D2400" s="32">
        <v>257.10000000000002</v>
      </c>
    </row>
    <row r="2401" spans="1:4" x14ac:dyDescent="0.25">
      <c r="A2401" s="32" t="s">
        <v>57</v>
      </c>
      <c r="B2401" t="s">
        <v>236</v>
      </c>
      <c r="C2401" s="32">
        <v>255.3</v>
      </c>
      <c r="D2401" s="32">
        <v>257.2</v>
      </c>
    </row>
    <row r="2402" spans="1:4" x14ac:dyDescent="0.25">
      <c r="A2402" s="32" t="s">
        <v>58</v>
      </c>
      <c r="B2402" t="s">
        <v>236</v>
      </c>
      <c r="C2402" s="32">
        <v>255.3</v>
      </c>
      <c r="D2402" s="32">
        <v>259.10000000000002</v>
      </c>
    </row>
    <row r="2403" spans="1:4" x14ac:dyDescent="0.25">
      <c r="A2403" s="32" t="s">
        <v>59</v>
      </c>
      <c r="B2403" t="s">
        <v>236</v>
      </c>
      <c r="C2403" s="32">
        <v>257.2</v>
      </c>
      <c r="D2403" s="32">
        <v>261</v>
      </c>
    </row>
    <row r="2404" spans="1:4" x14ac:dyDescent="0.25">
      <c r="A2404" s="32" t="s">
        <v>60</v>
      </c>
      <c r="B2404" t="s">
        <v>236</v>
      </c>
      <c r="C2404" s="32">
        <v>253.3</v>
      </c>
      <c r="D2404" s="32">
        <v>255.3</v>
      </c>
    </row>
    <row r="2405" spans="1:4" x14ac:dyDescent="0.25">
      <c r="A2405" s="32" t="s">
        <v>77</v>
      </c>
      <c r="B2405" t="s">
        <v>236</v>
      </c>
      <c r="C2405" s="32">
        <v>255.3</v>
      </c>
      <c r="D2405" s="32">
        <v>260.89999999999998</v>
      </c>
    </row>
    <row r="2406" spans="1:4" x14ac:dyDescent="0.25">
      <c r="A2406" s="32" t="s">
        <v>92</v>
      </c>
      <c r="B2406" t="s">
        <v>236</v>
      </c>
      <c r="C2406" s="32">
        <v>249.4</v>
      </c>
      <c r="D2406" s="32">
        <v>257.10000000000002</v>
      </c>
    </row>
    <row r="2407" spans="1:4" x14ac:dyDescent="0.25">
      <c r="A2407" s="32" t="s">
        <v>78</v>
      </c>
      <c r="B2407" t="s">
        <v>236</v>
      </c>
      <c r="C2407" s="32">
        <v>255.3</v>
      </c>
      <c r="D2407" s="32">
        <v>255.3</v>
      </c>
    </row>
    <row r="2408" spans="1:4" x14ac:dyDescent="0.25">
      <c r="A2408" s="32" t="s">
        <v>79</v>
      </c>
      <c r="B2408" t="s">
        <v>236</v>
      </c>
      <c r="C2408" s="32">
        <v>255.3</v>
      </c>
      <c r="D2408" s="32">
        <v>257.3</v>
      </c>
    </row>
    <row r="2409" spans="1:4" x14ac:dyDescent="0.25">
      <c r="A2409" s="32" t="s">
        <v>80</v>
      </c>
      <c r="B2409" t="s">
        <v>236</v>
      </c>
      <c r="C2409" s="32">
        <v>249.4</v>
      </c>
      <c r="D2409" s="32">
        <v>253.4</v>
      </c>
    </row>
    <row r="2410" spans="1:4" x14ac:dyDescent="0.25">
      <c r="A2410" s="32" t="s">
        <v>93</v>
      </c>
      <c r="B2410" t="s">
        <v>236</v>
      </c>
      <c r="C2410" s="32">
        <v>253.2</v>
      </c>
      <c r="D2410" s="32">
        <v>257.2</v>
      </c>
    </row>
    <row r="2411" spans="1:4" x14ac:dyDescent="0.25">
      <c r="A2411" s="32" t="s">
        <v>94</v>
      </c>
      <c r="B2411" t="s">
        <v>236</v>
      </c>
      <c r="C2411" s="32">
        <v>255.4</v>
      </c>
      <c r="D2411" s="32">
        <v>255.4</v>
      </c>
    </row>
    <row r="2412" spans="1:4" x14ac:dyDescent="0.25">
      <c r="A2412" s="32" t="s">
        <v>95</v>
      </c>
      <c r="B2412" t="s">
        <v>236</v>
      </c>
      <c r="C2412" s="32">
        <v>251.5</v>
      </c>
      <c r="D2412" s="32">
        <v>257.3</v>
      </c>
    </row>
    <row r="2413" spans="1:4" x14ac:dyDescent="0.25">
      <c r="A2413" s="32" t="s">
        <v>96</v>
      </c>
      <c r="B2413" t="s">
        <v>236</v>
      </c>
      <c r="C2413" s="32">
        <v>259.10000000000002</v>
      </c>
      <c r="D2413" s="32">
        <v>259.10000000000002</v>
      </c>
    </row>
    <row r="2414" spans="1:4" x14ac:dyDescent="0.25">
      <c r="A2414" s="32" t="s">
        <v>97</v>
      </c>
      <c r="B2414" t="s">
        <v>236</v>
      </c>
      <c r="C2414" s="32">
        <v>255.4</v>
      </c>
      <c r="D2414" s="32">
        <v>257.3</v>
      </c>
    </row>
    <row r="2415" spans="1:4" x14ac:dyDescent="0.25">
      <c r="A2415" s="32" t="s">
        <v>98</v>
      </c>
      <c r="B2415" t="s">
        <v>236</v>
      </c>
      <c r="C2415" s="32">
        <v>257.3</v>
      </c>
      <c r="D2415" s="32">
        <v>261.2</v>
      </c>
    </row>
    <row r="2416" spans="1:4" x14ac:dyDescent="0.25">
      <c r="A2416" s="32" t="s">
        <v>99</v>
      </c>
      <c r="B2416" t="s">
        <v>236</v>
      </c>
      <c r="C2416" s="32">
        <v>255.6</v>
      </c>
      <c r="D2416" s="32">
        <v>257.8</v>
      </c>
    </row>
    <row r="2417" spans="1:4" x14ac:dyDescent="0.25">
      <c r="A2417" s="32" t="s">
        <v>100</v>
      </c>
      <c r="B2417" t="s">
        <v>236</v>
      </c>
      <c r="C2417" s="32">
        <v>257.2</v>
      </c>
      <c r="D2417" s="32">
        <v>259.10000000000002</v>
      </c>
    </row>
    <row r="2418" spans="1:4" x14ac:dyDescent="0.25">
      <c r="A2418" s="32" t="s">
        <v>101</v>
      </c>
      <c r="B2418" t="s">
        <v>236</v>
      </c>
      <c r="C2418" s="32">
        <v>255.5</v>
      </c>
      <c r="D2418" s="32">
        <v>263</v>
      </c>
    </row>
    <row r="2419" spans="1:4" x14ac:dyDescent="0.25">
      <c r="A2419" s="32" t="s">
        <v>102</v>
      </c>
      <c r="B2419" t="s">
        <v>236</v>
      </c>
      <c r="C2419" s="32">
        <v>259.2</v>
      </c>
      <c r="D2419" s="32">
        <v>265</v>
      </c>
    </row>
    <row r="2420" spans="1:4" x14ac:dyDescent="0.25">
      <c r="A2420" s="32" t="s">
        <v>81</v>
      </c>
      <c r="B2420" t="s">
        <v>236</v>
      </c>
      <c r="C2420" s="32">
        <v>255.4</v>
      </c>
      <c r="D2420" s="32">
        <v>255.4</v>
      </c>
    </row>
    <row r="2421" spans="1:4" x14ac:dyDescent="0.25">
      <c r="A2421" s="32" t="s">
        <v>82</v>
      </c>
      <c r="B2421" t="s">
        <v>236</v>
      </c>
      <c r="C2421" s="32">
        <v>255.3</v>
      </c>
      <c r="D2421" s="32">
        <v>261</v>
      </c>
    </row>
    <row r="2422" spans="1:4" x14ac:dyDescent="0.25">
      <c r="A2422" s="32" t="s">
        <v>83</v>
      </c>
      <c r="B2422" t="s">
        <v>236</v>
      </c>
      <c r="C2422" s="32">
        <v>255.4</v>
      </c>
      <c r="D2422" s="32">
        <v>257.2</v>
      </c>
    </row>
    <row r="2423" spans="1:4" x14ac:dyDescent="0.25">
      <c r="A2423" s="32" t="s">
        <v>84</v>
      </c>
      <c r="B2423" t="s">
        <v>236</v>
      </c>
      <c r="C2423" s="32">
        <v>249.5</v>
      </c>
      <c r="D2423" s="32">
        <v>257.2</v>
      </c>
    </row>
    <row r="2424" spans="1:4" x14ac:dyDescent="0.25">
      <c r="A2424" s="32" t="s">
        <v>85</v>
      </c>
      <c r="B2424" t="s">
        <v>236</v>
      </c>
      <c r="C2424" s="32">
        <v>249.3</v>
      </c>
      <c r="D2424" s="32">
        <v>255.3</v>
      </c>
    </row>
    <row r="2425" spans="1:4" x14ac:dyDescent="0.25">
      <c r="A2425" s="32" t="s">
        <v>86</v>
      </c>
      <c r="B2425" t="s">
        <v>236</v>
      </c>
      <c r="C2425" s="32">
        <v>255.3</v>
      </c>
      <c r="D2425" s="32">
        <v>257.2</v>
      </c>
    </row>
    <row r="2426" spans="1:4" x14ac:dyDescent="0.25">
      <c r="A2426" s="32" t="s">
        <v>87</v>
      </c>
      <c r="B2426" t="s">
        <v>236</v>
      </c>
      <c r="C2426" s="32">
        <v>257.2</v>
      </c>
      <c r="D2426" s="32">
        <v>261</v>
      </c>
    </row>
    <row r="2427" spans="1:4" x14ac:dyDescent="0.25">
      <c r="A2427" s="32" t="s">
        <v>88</v>
      </c>
      <c r="B2427" t="s">
        <v>236</v>
      </c>
      <c r="C2427" s="32">
        <v>255.3</v>
      </c>
      <c r="D2427" s="32">
        <v>255.3</v>
      </c>
    </row>
    <row r="2428" spans="1:4" x14ac:dyDescent="0.25">
      <c r="A2428" s="32" t="s">
        <v>89</v>
      </c>
      <c r="B2428" t="s">
        <v>236</v>
      </c>
      <c r="C2428" s="32">
        <v>255.3</v>
      </c>
      <c r="D2428" s="32">
        <v>257.2</v>
      </c>
    </row>
    <row r="2429" spans="1:4" x14ac:dyDescent="0.25">
      <c r="A2429" s="32" t="s">
        <v>61</v>
      </c>
      <c r="B2429" t="s">
        <v>236</v>
      </c>
      <c r="C2429" s="32">
        <v>251.4</v>
      </c>
      <c r="D2429" s="32">
        <v>266.60000000000002</v>
      </c>
    </row>
    <row r="2430" spans="1:4" x14ac:dyDescent="0.25">
      <c r="A2430" s="32" t="s">
        <v>62</v>
      </c>
      <c r="B2430" t="s">
        <v>236</v>
      </c>
      <c r="C2430" s="32">
        <v>255.2</v>
      </c>
      <c r="D2430" s="32">
        <v>257</v>
      </c>
    </row>
    <row r="2431" spans="1:4" x14ac:dyDescent="0.25">
      <c r="A2431" s="32" t="s">
        <v>90</v>
      </c>
      <c r="B2431" t="s">
        <v>236</v>
      </c>
      <c r="C2431" s="32">
        <v>249.4</v>
      </c>
      <c r="D2431" s="32">
        <v>259</v>
      </c>
    </row>
    <row r="2432" spans="1:4" x14ac:dyDescent="0.25">
      <c r="A2432" s="32" t="s">
        <v>91</v>
      </c>
      <c r="B2432" t="s">
        <v>236</v>
      </c>
      <c r="C2432" s="32">
        <v>253.1</v>
      </c>
      <c r="D2432" s="32">
        <v>257.2</v>
      </c>
    </row>
    <row r="2433" spans="1:4" x14ac:dyDescent="0.25">
      <c r="A2433" s="32" t="s">
        <v>133</v>
      </c>
      <c r="B2433" t="s">
        <v>237</v>
      </c>
      <c r="C2433" s="32">
        <v>174.7</v>
      </c>
      <c r="D2433" s="32">
        <v>179.5</v>
      </c>
    </row>
    <row r="2434" spans="1:4" x14ac:dyDescent="0.25">
      <c r="A2434" s="32" t="s">
        <v>141</v>
      </c>
      <c r="B2434" t="s">
        <v>237</v>
      </c>
      <c r="C2434" s="32">
        <v>179.1</v>
      </c>
      <c r="D2434" s="32">
        <v>179.1</v>
      </c>
    </row>
    <row r="2435" spans="1:4" x14ac:dyDescent="0.25">
      <c r="A2435" s="32" t="s">
        <v>142</v>
      </c>
      <c r="B2435" t="s">
        <v>237</v>
      </c>
      <c r="C2435" s="32">
        <v>174.4</v>
      </c>
      <c r="D2435" s="32">
        <v>179.4</v>
      </c>
    </row>
    <row r="2436" spans="1:4" x14ac:dyDescent="0.25">
      <c r="A2436" s="32" t="s">
        <v>105</v>
      </c>
      <c r="B2436" t="s">
        <v>237</v>
      </c>
      <c r="C2436" s="32">
        <v>174.4</v>
      </c>
      <c r="D2436" s="32">
        <v>179.4</v>
      </c>
    </row>
    <row r="2437" spans="1:4" x14ac:dyDescent="0.25">
      <c r="A2437" s="32" t="s">
        <v>117</v>
      </c>
      <c r="B2437" t="s">
        <v>237</v>
      </c>
      <c r="C2437" s="32">
        <v>164</v>
      </c>
      <c r="D2437" s="32">
        <v>179.3</v>
      </c>
    </row>
    <row r="2438" spans="1:4" x14ac:dyDescent="0.25">
      <c r="A2438" s="32" t="s">
        <v>113</v>
      </c>
      <c r="B2438" t="s">
        <v>237</v>
      </c>
      <c r="C2438" s="32">
        <v>174.2</v>
      </c>
      <c r="D2438" s="32">
        <v>179.2</v>
      </c>
    </row>
    <row r="2439" spans="1:4" x14ac:dyDescent="0.25">
      <c r="A2439" s="32" t="s">
        <v>129</v>
      </c>
      <c r="B2439" t="s">
        <v>237</v>
      </c>
      <c r="C2439" s="32">
        <v>166.3</v>
      </c>
      <c r="D2439" s="32">
        <v>174.5</v>
      </c>
    </row>
    <row r="2440" spans="1:4" x14ac:dyDescent="0.25">
      <c r="A2440" s="32" t="s">
        <v>106</v>
      </c>
      <c r="B2440" t="s">
        <v>237</v>
      </c>
      <c r="C2440" s="32">
        <v>174.4</v>
      </c>
      <c r="D2440" s="32">
        <v>174.4</v>
      </c>
    </row>
    <row r="2441" spans="1:4" x14ac:dyDescent="0.25">
      <c r="A2441" s="32" t="s">
        <v>143</v>
      </c>
      <c r="B2441" t="s">
        <v>237</v>
      </c>
      <c r="C2441" s="32">
        <v>179.2</v>
      </c>
      <c r="D2441" s="32">
        <v>179.2</v>
      </c>
    </row>
    <row r="2442" spans="1:4" x14ac:dyDescent="0.25">
      <c r="A2442" s="32" t="s">
        <v>107</v>
      </c>
      <c r="B2442" t="s">
        <v>237</v>
      </c>
      <c r="C2442" s="32">
        <v>162.1</v>
      </c>
      <c r="D2442" s="32">
        <v>179.6</v>
      </c>
    </row>
    <row r="2443" spans="1:4" x14ac:dyDescent="0.25">
      <c r="A2443" s="32" t="s">
        <v>118</v>
      </c>
      <c r="B2443" t="s">
        <v>237</v>
      </c>
      <c r="C2443" s="32">
        <v>179.3</v>
      </c>
      <c r="D2443" s="32">
        <v>179.3</v>
      </c>
    </row>
    <row r="2444" spans="1:4" x14ac:dyDescent="0.25">
      <c r="A2444" s="32" t="s">
        <v>130</v>
      </c>
      <c r="B2444" t="s">
        <v>237</v>
      </c>
      <c r="C2444" s="32">
        <v>162</v>
      </c>
      <c r="D2444" s="32">
        <v>179.2</v>
      </c>
    </row>
    <row r="2445" spans="1:4" x14ac:dyDescent="0.25">
      <c r="A2445" s="32" t="s">
        <v>144</v>
      </c>
      <c r="B2445" t="s">
        <v>237</v>
      </c>
      <c r="C2445" s="32">
        <v>174.4</v>
      </c>
      <c r="D2445" s="32">
        <v>174.4</v>
      </c>
    </row>
    <row r="2446" spans="1:4" x14ac:dyDescent="0.25">
      <c r="A2446" s="32" t="s">
        <v>119</v>
      </c>
      <c r="B2446" t="s">
        <v>237</v>
      </c>
      <c r="C2446" s="32">
        <v>179.3</v>
      </c>
      <c r="D2446" s="32">
        <v>179.3</v>
      </c>
    </row>
    <row r="2447" spans="1:4" x14ac:dyDescent="0.25">
      <c r="A2447" s="32" t="s">
        <v>120</v>
      </c>
      <c r="B2447" t="s">
        <v>237</v>
      </c>
      <c r="C2447" s="32">
        <v>174.2</v>
      </c>
      <c r="D2447" s="32">
        <v>179.3</v>
      </c>
    </row>
    <row r="2448" spans="1:4" x14ac:dyDescent="0.25">
      <c r="A2448" s="32" t="s">
        <v>108</v>
      </c>
      <c r="B2448" t="s">
        <v>237</v>
      </c>
      <c r="C2448" s="32">
        <v>174.3</v>
      </c>
      <c r="D2448" s="32">
        <v>179.4</v>
      </c>
    </row>
    <row r="2449" spans="1:4" x14ac:dyDescent="0.25">
      <c r="A2449" s="32" t="s">
        <v>145</v>
      </c>
      <c r="B2449" t="s">
        <v>237</v>
      </c>
      <c r="C2449" s="32">
        <v>174.3</v>
      </c>
      <c r="D2449" s="32">
        <v>179.4</v>
      </c>
    </row>
    <row r="2450" spans="1:4" x14ac:dyDescent="0.25">
      <c r="A2450" s="32" t="s">
        <v>131</v>
      </c>
      <c r="B2450" t="s">
        <v>237</v>
      </c>
      <c r="C2450" s="32">
        <v>161.1</v>
      </c>
      <c r="D2450" s="32">
        <v>174.4</v>
      </c>
    </row>
    <row r="2451" spans="1:4" x14ac:dyDescent="0.25">
      <c r="A2451" s="32" t="s">
        <v>124</v>
      </c>
      <c r="B2451" t="s">
        <v>237</v>
      </c>
      <c r="C2451" s="32">
        <v>179.2</v>
      </c>
      <c r="D2451" s="32">
        <v>179.2</v>
      </c>
    </row>
    <row r="2452" spans="1:4" x14ac:dyDescent="0.25">
      <c r="A2452" s="32" t="s">
        <v>146</v>
      </c>
      <c r="B2452" t="s">
        <v>237</v>
      </c>
      <c r="C2452" s="32">
        <v>174.2</v>
      </c>
      <c r="D2452" s="32">
        <v>179.2</v>
      </c>
    </row>
    <row r="2453" spans="1:4" x14ac:dyDescent="0.25">
      <c r="A2453" s="32" t="s">
        <v>114</v>
      </c>
      <c r="B2453" t="s">
        <v>237</v>
      </c>
      <c r="C2453" s="32">
        <v>174.3</v>
      </c>
      <c r="D2453" s="32">
        <v>174.3</v>
      </c>
    </row>
    <row r="2454" spans="1:4" x14ac:dyDescent="0.25">
      <c r="A2454" s="32" t="s">
        <v>132</v>
      </c>
      <c r="B2454" t="s">
        <v>237</v>
      </c>
      <c r="C2454" s="32">
        <v>179.3</v>
      </c>
      <c r="D2454" s="32">
        <v>179.3</v>
      </c>
    </row>
    <row r="2455" spans="1:4" x14ac:dyDescent="0.25">
      <c r="A2455" s="32" t="s">
        <v>147</v>
      </c>
      <c r="B2455" t="s">
        <v>237</v>
      </c>
      <c r="C2455" s="32">
        <v>174.3</v>
      </c>
      <c r="D2455" s="32">
        <v>174.3</v>
      </c>
    </row>
    <row r="2456" spans="1:4" x14ac:dyDescent="0.25">
      <c r="A2456" s="32" t="s">
        <v>109</v>
      </c>
      <c r="B2456" t="s">
        <v>237</v>
      </c>
      <c r="C2456" s="32">
        <v>179.4</v>
      </c>
      <c r="D2456" s="32">
        <v>179.4</v>
      </c>
    </row>
    <row r="2457" spans="1:4" x14ac:dyDescent="0.25">
      <c r="A2457" s="32" t="s">
        <v>121</v>
      </c>
      <c r="B2457" t="s">
        <v>237</v>
      </c>
      <c r="C2457" s="32">
        <v>174.3</v>
      </c>
      <c r="D2457" s="32">
        <v>174.3</v>
      </c>
    </row>
    <row r="2458" spans="1:4" x14ac:dyDescent="0.25">
      <c r="A2458" s="32" t="s">
        <v>110</v>
      </c>
      <c r="B2458" t="s">
        <v>237</v>
      </c>
      <c r="C2458" s="32">
        <v>179.4</v>
      </c>
      <c r="D2458" s="32">
        <v>179.4</v>
      </c>
    </row>
    <row r="2459" spans="1:4" x14ac:dyDescent="0.25">
      <c r="A2459" s="32" t="s">
        <v>148</v>
      </c>
      <c r="B2459" t="s">
        <v>237</v>
      </c>
      <c r="C2459" s="32">
        <v>179.3</v>
      </c>
      <c r="D2459" s="32">
        <v>179.3</v>
      </c>
    </row>
    <row r="2460" spans="1:4" x14ac:dyDescent="0.25">
      <c r="A2460" s="32" t="s">
        <v>134</v>
      </c>
      <c r="B2460" t="s">
        <v>237</v>
      </c>
      <c r="C2460" s="32">
        <v>174.4</v>
      </c>
      <c r="D2460" s="32">
        <v>179.4</v>
      </c>
    </row>
    <row r="2461" spans="1:4" x14ac:dyDescent="0.25">
      <c r="A2461" s="32" t="s">
        <v>115</v>
      </c>
      <c r="B2461" t="s">
        <v>237</v>
      </c>
      <c r="C2461" s="32">
        <v>174.4</v>
      </c>
      <c r="D2461" s="32">
        <v>179.4</v>
      </c>
    </row>
    <row r="2462" spans="1:4" x14ac:dyDescent="0.25">
      <c r="A2462" s="32" t="s">
        <v>135</v>
      </c>
      <c r="B2462" t="s">
        <v>237</v>
      </c>
      <c r="C2462" s="32">
        <v>179.5</v>
      </c>
      <c r="D2462" s="32">
        <v>179.5</v>
      </c>
    </row>
    <row r="2463" spans="1:4" x14ac:dyDescent="0.25">
      <c r="A2463" s="32" t="s">
        <v>136</v>
      </c>
      <c r="B2463" t="s">
        <v>237</v>
      </c>
      <c r="C2463" s="32">
        <v>179.5</v>
      </c>
      <c r="D2463" s="32">
        <v>179.5</v>
      </c>
    </row>
    <row r="2464" spans="1:4" x14ac:dyDescent="0.25">
      <c r="A2464" s="32" t="s">
        <v>137</v>
      </c>
      <c r="B2464" t="s">
        <v>237</v>
      </c>
      <c r="C2464" s="32">
        <v>162.1</v>
      </c>
      <c r="D2464" s="32">
        <v>162.1</v>
      </c>
    </row>
    <row r="2465" spans="1:4" x14ac:dyDescent="0.25">
      <c r="A2465" s="32" t="s">
        <v>138</v>
      </c>
      <c r="B2465" t="s">
        <v>237</v>
      </c>
      <c r="C2465" s="32">
        <v>174.6</v>
      </c>
      <c r="D2465" s="32">
        <v>179.5</v>
      </c>
    </row>
    <row r="2466" spans="1:4" x14ac:dyDescent="0.25">
      <c r="A2466" s="32" t="s">
        <v>139</v>
      </c>
      <c r="B2466" t="s">
        <v>237</v>
      </c>
      <c r="C2466" s="32">
        <v>174.3</v>
      </c>
      <c r="D2466" s="32">
        <v>174.3</v>
      </c>
    </row>
    <row r="2467" spans="1:4" x14ac:dyDescent="0.25">
      <c r="A2467" s="32" t="s">
        <v>140</v>
      </c>
      <c r="B2467" t="s">
        <v>237</v>
      </c>
      <c r="C2467" s="32">
        <v>179.4</v>
      </c>
      <c r="D2467" s="32">
        <v>179.4</v>
      </c>
    </row>
    <row r="2468" spans="1:4" x14ac:dyDescent="0.25">
      <c r="A2468" s="32" t="s">
        <v>116</v>
      </c>
      <c r="B2468" t="s">
        <v>237</v>
      </c>
      <c r="C2468" s="32">
        <v>161</v>
      </c>
      <c r="D2468" s="32">
        <v>161</v>
      </c>
    </row>
    <row r="2469" spans="1:4" x14ac:dyDescent="0.25">
      <c r="A2469" s="32" t="s">
        <v>125</v>
      </c>
      <c r="B2469" t="s">
        <v>237</v>
      </c>
      <c r="C2469" s="32">
        <v>179.4</v>
      </c>
      <c r="D2469" s="32">
        <v>179.4</v>
      </c>
    </row>
    <row r="2470" spans="1:4" x14ac:dyDescent="0.25">
      <c r="A2470" s="32" t="s">
        <v>111</v>
      </c>
      <c r="B2470" t="s">
        <v>237</v>
      </c>
      <c r="C2470" s="32">
        <v>174.6</v>
      </c>
      <c r="D2470" s="32">
        <v>179.5</v>
      </c>
    </row>
    <row r="2471" spans="1:4" x14ac:dyDescent="0.25">
      <c r="A2471" s="32" t="s">
        <v>122</v>
      </c>
      <c r="B2471" t="s">
        <v>237</v>
      </c>
      <c r="C2471" s="32">
        <v>174.1</v>
      </c>
      <c r="D2471" s="32">
        <v>179.1</v>
      </c>
    </row>
    <row r="2472" spans="1:4" x14ac:dyDescent="0.25">
      <c r="A2472" s="32" t="s">
        <v>112</v>
      </c>
      <c r="B2472" t="s">
        <v>237</v>
      </c>
      <c r="C2472" s="32">
        <v>174.4</v>
      </c>
      <c r="D2472" s="32">
        <v>179.4</v>
      </c>
    </row>
    <row r="2473" spans="1:4" x14ac:dyDescent="0.25">
      <c r="A2473" s="32" t="s">
        <v>127</v>
      </c>
      <c r="B2473" t="s">
        <v>237</v>
      </c>
      <c r="C2473" s="32">
        <v>174.4</v>
      </c>
      <c r="D2473" s="32">
        <v>179.3</v>
      </c>
    </row>
    <row r="2474" spans="1:4" x14ac:dyDescent="0.25">
      <c r="A2474" s="32" t="s">
        <v>128</v>
      </c>
      <c r="B2474" t="s">
        <v>237</v>
      </c>
      <c r="C2474" s="32">
        <v>179.3</v>
      </c>
      <c r="D2474" s="32">
        <v>179.3</v>
      </c>
    </row>
    <row r="2475" spans="1:4" x14ac:dyDescent="0.25">
      <c r="A2475" s="32" t="s">
        <v>208</v>
      </c>
      <c r="B2475" t="s">
        <v>237</v>
      </c>
      <c r="C2475" s="32">
        <v>174.1</v>
      </c>
      <c r="D2475" s="32">
        <v>174.1</v>
      </c>
    </row>
    <row r="2476" spans="1:4" x14ac:dyDescent="0.25">
      <c r="A2476" s="32" t="s">
        <v>209</v>
      </c>
      <c r="B2476" t="s">
        <v>237</v>
      </c>
      <c r="C2476" s="32">
        <v>174.1</v>
      </c>
      <c r="D2476" s="32">
        <v>179.1</v>
      </c>
    </row>
    <row r="2477" spans="1:4" x14ac:dyDescent="0.25">
      <c r="A2477" s="32" t="s">
        <v>210</v>
      </c>
      <c r="B2477" t="s">
        <v>237</v>
      </c>
      <c r="C2477" s="32">
        <v>174.2</v>
      </c>
      <c r="D2477" s="32">
        <v>179.2</v>
      </c>
    </row>
    <row r="2478" spans="1:4" x14ac:dyDescent="0.25">
      <c r="A2478" s="32" t="s">
        <v>211</v>
      </c>
      <c r="B2478" t="s">
        <v>237</v>
      </c>
      <c r="C2478" s="32">
        <v>174.3</v>
      </c>
      <c r="D2478" s="32">
        <v>174.3</v>
      </c>
    </row>
    <row r="2479" spans="1:4" x14ac:dyDescent="0.25">
      <c r="A2479" s="32" t="s">
        <v>212</v>
      </c>
      <c r="B2479" t="s">
        <v>237</v>
      </c>
      <c r="C2479" s="32">
        <v>179.2</v>
      </c>
      <c r="D2479" s="32">
        <v>179.2</v>
      </c>
    </row>
    <row r="2480" spans="1:4" x14ac:dyDescent="0.25">
      <c r="A2480" s="32" t="s">
        <v>213</v>
      </c>
      <c r="B2480" t="s">
        <v>237</v>
      </c>
      <c r="C2480" s="32">
        <v>174.1</v>
      </c>
      <c r="D2480" s="32">
        <v>174.1</v>
      </c>
    </row>
    <row r="2481" spans="1:4" x14ac:dyDescent="0.25">
      <c r="A2481" s="32" t="s">
        <v>214</v>
      </c>
      <c r="B2481" t="s">
        <v>237</v>
      </c>
      <c r="C2481" s="32">
        <v>163.1</v>
      </c>
      <c r="D2481" s="32">
        <v>174.1</v>
      </c>
    </row>
    <row r="2482" spans="1:4" x14ac:dyDescent="0.25">
      <c r="A2482" s="32" t="s">
        <v>215</v>
      </c>
      <c r="B2482" t="s">
        <v>237</v>
      </c>
      <c r="C2482" s="32">
        <v>174.3</v>
      </c>
      <c r="D2482" s="32">
        <v>174.3</v>
      </c>
    </row>
    <row r="2483" spans="1:4" x14ac:dyDescent="0.25">
      <c r="A2483" s="32" t="s">
        <v>216</v>
      </c>
      <c r="B2483" t="s">
        <v>237</v>
      </c>
      <c r="C2483" s="32">
        <v>179.1</v>
      </c>
      <c r="D2483" s="32">
        <v>179.1</v>
      </c>
    </row>
    <row r="2484" spans="1:4" x14ac:dyDescent="0.25">
      <c r="A2484" s="32" t="s">
        <v>217</v>
      </c>
      <c r="B2484" t="s">
        <v>237</v>
      </c>
      <c r="C2484" s="32">
        <v>179.2</v>
      </c>
      <c r="D2484" s="32">
        <v>179.2</v>
      </c>
    </row>
    <row r="2485" spans="1:4" x14ac:dyDescent="0.25">
      <c r="A2485" s="32" t="s">
        <v>218</v>
      </c>
      <c r="B2485" t="s">
        <v>237</v>
      </c>
      <c r="C2485" s="32">
        <v>174.4</v>
      </c>
      <c r="D2485" s="32">
        <v>174.4</v>
      </c>
    </row>
    <row r="2486" spans="1:4" x14ac:dyDescent="0.25">
      <c r="A2486" s="32" t="s">
        <v>219</v>
      </c>
      <c r="B2486" t="s">
        <v>237</v>
      </c>
      <c r="C2486" s="32">
        <v>179.1</v>
      </c>
      <c r="D2486" s="32">
        <v>179.1</v>
      </c>
    </row>
    <row r="2487" spans="1:4" x14ac:dyDescent="0.25">
      <c r="A2487" s="32" t="s">
        <v>220</v>
      </c>
      <c r="B2487" t="s">
        <v>237</v>
      </c>
      <c r="C2487" s="32">
        <v>173.9</v>
      </c>
      <c r="D2487" s="32">
        <v>179</v>
      </c>
    </row>
    <row r="2488" spans="1:4" x14ac:dyDescent="0.25">
      <c r="A2488" s="32" t="s">
        <v>221</v>
      </c>
      <c r="B2488" t="s">
        <v>237</v>
      </c>
      <c r="C2488" s="32">
        <v>174.1</v>
      </c>
      <c r="D2488" s="32">
        <v>174.1</v>
      </c>
    </row>
    <row r="2489" spans="1:4" x14ac:dyDescent="0.25">
      <c r="A2489" s="32" t="s">
        <v>222</v>
      </c>
      <c r="B2489" t="s">
        <v>237</v>
      </c>
      <c r="C2489" s="32">
        <v>174.2</v>
      </c>
      <c r="D2489" s="32">
        <v>179.2</v>
      </c>
    </row>
    <row r="2490" spans="1:4" x14ac:dyDescent="0.25">
      <c r="A2490" s="32" t="s">
        <v>123</v>
      </c>
      <c r="B2490" t="s">
        <v>237</v>
      </c>
      <c r="C2490" s="32">
        <v>161.9</v>
      </c>
      <c r="D2490" s="32">
        <v>174.3</v>
      </c>
    </row>
    <row r="2491" spans="1:4" x14ac:dyDescent="0.25">
      <c r="A2491" s="32" t="s">
        <v>223</v>
      </c>
      <c r="B2491" t="s">
        <v>237</v>
      </c>
      <c r="C2491" s="32">
        <v>179.2</v>
      </c>
      <c r="D2491" s="32">
        <v>179.2</v>
      </c>
    </row>
    <row r="2492" spans="1:4" x14ac:dyDescent="0.25">
      <c r="A2492" s="32" t="s">
        <v>183</v>
      </c>
      <c r="B2492" t="s">
        <v>237</v>
      </c>
      <c r="C2492" s="32">
        <v>179.3</v>
      </c>
      <c r="D2492" s="32">
        <v>179.3</v>
      </c>
    </row>
    <row r="2493" spans="1:4" x14ac:dyDescent="0.25">
      <c r="A2493" s="32" t="s">
        <v>184</v>
      </c>
      <c r="B2493" t="s">
        <v>237</v>
      </c>
      <c r="C2493" s="32">
        <v>174.4</v>
      </c>
      <c r="D2493" s="32">
        <v>179.5</v>
      </c>
    </row>
    <row r="2494" spans="1:4" x14ac:dyDescent="0.25">
      <c r="A2494" s="32" t="s">
        <v>185</v>
      </c>
      <c r="B2494" t="s">
        <v>237</v>
      </c>
      <c r="C2494" s="32">
        <v>174.5</v>
      </c>
      <c r="D2494" s="32">
        <v>174.5</v>
      </c>
    </row>
    <row r="2495" spans="1:4" x14ac:dyDescent="0.25">
      <c r="A2495" s="32" t="s">
        <v>186</v>
      </c>
      <c r="B2495" t="s">
        <v>237</v>
      </c>
      <c r="C2495" s="32">
        <v>174.4</v>
      </c>
      <c r="D2495" s="32">
        <v>179.6</v>
      </c>
    </row>
    <row r="2496" spans="1:4" x14ac:dyDescent="0.25">
      <c r="A2496" s="32" t="s">
        <v>205</v>
      </c>
      <c r="B2496" t="s">
        <v>237</v>
      </c>
      <c r="C2496" s="32">
        <v>174.6</v>
      </c>
      <c r="D2496" s="32">
        <v>174.6</v>
      </c>
    </row>
    <row r="2497" spans="1:4" x14ac:dyDescent="0.25">
      <c r="A2497" s="32" t="s">
        <v>187</v>
      </c>
      <c r="B2497" t="s">
        <v>237</v>
      </c>
      <c r="C2497" s="32">
        <v>174.5</v>
      </c>
      <c r="D2497" s="32">
        <v>174.5</v>
      </c>
    </row>
    <row r="2498" spans="1:4" x14ac:dyDescent="0.25">
      <c r="A2498" s="32" t="s">
        <v>149</v>
      </c>
      <c r="B2498" t="s">
        <v>237</v>
      </c>
      <c r="C2498" s="32">
        <v>179.3</v>
      </c>
      <c r="D2498" s="32">
        <v>179.3</v>
      </c>
    </row>
    <row r="2499" spans="1:4" x14ac:dyDescent="0.25">
      <c r="A2499" s="32" t="s">
        <v>150</v>
      </c>
      <c r="B2499" t="s">
        <v>237</v>
      </c>
      <c r="C2499" s="32">
        <v>174.3</v>
      </c>
      <c r="D2499" s="32">
        <v>174.3</v>
      </c>
    </row>
    <row r="2500" spans="1:4" x14ac:dyDescent="0.25">
      <c r="A2500" s="32" t="s">
        <v>151</v>
      </c>
      <c r="B2500" t="s">
        <v>237</v>
      </c>
      <c r="C2500" s="32">
        <v>174.2</v>
      </c>
      <c r="D2500" s="32">
        <v>174.2</v>
      </c>
    </row>
    <row r="2501" spans="1:4" x14ac:dyDescent="0.25">
      <c r="A2501" s="32" t="s">
        <v>152</v>
      </c>
      <c r="B2501" t="s">
        <v>237</v>
      </c>
      <c r="C2501" s="32">
        <v>174.4</v>
      </c>
      <c r="D2501" s="32">
        <v>179.5</v>
      </c>
    </row>
    <row r="2502" spans="1:4" x14ac:dyDescent="0.25">
      <c r="A2502" s="32" t="s">
        <v>153</v>
      </c>
      <c r="B2502" t="s">
        <v>237</v>
      </c>
      <c r="C2502" s="32">
        <v>174.4</v>
      </c>
      <c r="D2502" s="32">
        <v>179.2</v>
      </c>
    </row>
    <row r="2503" spans="1:4" x14ac:dyDescent="0.25">
      <c r="A2503" s="32" t="s">
        <v>154</v>
      </c>
      <c r="B2503" t="s">
        <v>237</v>
      </c>
      <c r="C2503" s="32">
        <v>174.3</v>
      </c>
      <c r="D2503" s="32">
        <v>174.3</v>
      </c>
    </row>
    <row r="2504" spans="1:4" x14ac:dyDescent="0.25">
      <c r="A2504" s="32" t="s">
        <v>155</v>
      </c>
      <c r="B2504" t="s">
        <v>237</v>
      </c>
      <c r="C2504" s="32">
        <v>179.4</v>
      </c>
      <c r="D2504" s="32">
        <v>179.4</v>
      </c>
    </row>
    <row r="2505" spans="1:4" x14ac:dyDescent="0.25">
      <c r="A2505" s="32" t="s">
        <v>156</v>
      </c>
      <c r="B2505" t="s">
        <v>237</v>
      </c>
      <c r="C2505" s="32">
        <v>174.3</v>
      </c>
      <c r="D2505" s="32">
        <v>179.3</v>
      </c>
    </row>
    <row r="2506" spans="1:4" x14ac:dyDescent="0.25">
      <c r="A2506" s="32" t="s">
        <v>157</v>
      </c>
      <c r="B2506" t="s">
        <v>237</v>
      </c>
      <c r="C2506" s="32">
        <v>174.5</v>
      </c>
      <c r="D2506" s="32">
        <v>179.5</v>
      </c>
    </row>
    <row r="2507" spans="1:4" x14ac:dyDescent="0.25">
      <c r="A2507" s="32" t="s">
        <v>158</v>
      </c>
      <c r="B2507" t="s">
        <v>237</v>
      </c>
      <c r="C2507" s="32">
        <v>174.5</v>
      </c>
      <c r="D2507" s="32">
        <v>179.3</v>
      </c>
    </row>
    <row r="2508" spans="1:4" x14ac:dyDescent="0.25">
      <c r="A2508" s="32" t="s">
        <v>159</v>
      </c>
      <c r="B2508" t="s">
        <v>237</v>
      </c>
      <c r="C2508" s="32">
        <v>174.5</v>
      </c>
      <c r="D2508" s="32">
        <v>174.5</v>
      </c>
    </row>
    <row r="2509" spans="1:4" x14ac:dyDescent="0.25">
      <c r="A2509" s="32" t="s">
        <v>160</v>
      </c>
      <c r="B2509" t="s">
        <v>237</v>
      </c>
      <c r="C2509" s="32">
        <v>179.5</v>
      </c>
      <c r="D2509" s="32">
        <v>179.5</v>
      </c>
    </row>
    <row r="2510" spans="1:4" x14ac:dyDescent="0.25">
      <c r="A2510" s="32" t="s">
        <v>161</v>
      </c>
      <c r="B2510" t="s">
        <v>237</v>
      </c>
      <c r="C2510" s="32">
        <v>174.3</v>
      </c>
      <c r="D2510" s="32">
        <v>174.3</v>
      </c>
    </row>
    <row r="2511" spans="1:4" x14ac:dyDescent="0.25">
      <c r="A2511" s="32" t="s">
        <v>162</v>
      </c>
      <c r="B2511" t="s">
        <v>237</v>
      </c>
      <c r="C2511" s="32">
        <v>174.3</v>
      </c>
      <c r="D2511" s="32">
        <v>174.3</v>
      </c>
    </row>
    <row r="2512" spans="1:4" x14ac:dyDescent="0.25">
      <c r="A2512" s="32" t="s">
        <v>163</v>
      </c>
      <c r="B2512" t="s">
        <v>237</v>
      </c>
      <c r="C2512" s="32">
        <v>179.3</v>
      </c>
      <c r="D2512" s="32">
        <v>179.3</v>
      </c>
    </row>
    <row r="2513" spans="1:4" x14ac:dyDescent="0.25">
      <c r="A2513" s="32" t="s">
        <v>188</v>
      </c>
      <c r="B2513" t="s">
        <v>237</v>
      </c>
      <c r="C2513" s="32">
        <v>141.30000000000001</v>
      </c>
      <c r="D2513" s="32">
        <v>141.30000000000001</v>
      </c>
    </row>
    <row r="2514" spans="1:4" x14ac:dyDescent="0.25">
      <c r="A2514" s="32" t="s">
        <v>164</v>
      </c>
      <c r="B2514" t="s">
        <v>237</v>
      </c>
      <c r="C2514" s="32">
        <v>179.3</v>
      </c>
      <c r="D2514" s="32">
        <v>179.3</v>
      </c>
    </row>
    <row r="2515" spans="1:4" x14ac:dyDescent="0.25">
      <c r="A2515" s="32" t="s">
        <v>165</v>
      </c>
      <c r="B2515" t="s">
        <v>237</v>
      </c>
      <c r="C2515" s="32">
        <v>174.3</v>
      </c>
      <c r="D2515" s="32">
        <v>174.3</v>
      </c>
    </row>
    <row r="2516" spans="1:4" x14ac:dyDescent="0.25">
      <c r="A2516" s="32" t="s">
        <v>189</v>
      </c>
      <c r="B2516" t="s">
        <v>237</v>
      </c>
      <c r="C2516" s="32">
        <v>174.3</v>
      </c>
      <c r="D2516" s="32">
        <v>174.3</v>
      </c>
    </row>
    <row r="2517" spans="1:4" x14ac:dyDescent="0.25">
      <c r="A2517" s="32" t="s">
        <v>190</v>
      </c>
      <c r="B2517" t="s">
        <v>237</v>
      </c>
      <c r="C2517" s="32">
        <v>174.5</v>
      </c>
      <c r="D2517" s="32">
        <v>179.4</v>
      </c>
    </row>
    <row r="2518" spans="1:4" x14ac:dyDescent="0.25">
      <c r="A2518" s="32" t="s">
        <v>166</v>
      </c>
      <c r="B2518" t="s">
        <v>237</v>
      </c>
      <c r="C2518" s="32">
        <v>174.4</v>
      </c>
      <c r="D2518" s="32">
        <v>179.4</v>
      </c>
    </row>
    <row r="2519" spans="1:4" x14ac:dyDescent="0.25">
      <c r="A2519" s="32" t="s">
        <v>204</v>
      </c>
      <c r="B2519" t="s">
        <v>237</v>
      </c>
      <c r="C2519" s="32">
        <v>174.4</v>
      </c>
      <c r="D2519" s="32">
        <v>179.5</v>
      </c>
    </row>
    <row r="2520" spans="1:4" x14ac:dyDescent="0.25">
      <c r="A2520" s="32" t="s">
        <v>167</v>
      </c>
      <c r="B2520" t="s">
        <v>237</v>
      </c>
      <c r="C2520" s="32">
        <v>174.3</v>
      </c>
      <c r="D2520" s="32">
        <v>179.3</v>
      </c>
    </row>
    <row r="2521" spans="1:4" x14ac:dyDescent="0.25">
      <c r="A2521" s="32" t="s">
        <v>168</v>
      </c>
      <c r="B2521" t="s">
        <v>237</v>
      </c>
      <c r="C2521" s="32">
        <v>179.4</v>
      </c>
      <c r="D2521" s="32">
        <v>179.4</v>
      </c>
    </row>
    <row r="2522" spans="1:4" x14ac:dyDescent="0.25">
      <c r="A2522" s="32" t="s">
        <v>169</v>
      </c>
      <c r="B2522" t="s">
        <v>237</v>
      </c>
      <c r="C2522" s="32">
        <v>179.3</v>
      </c>
      <c r="D2522" s="32">
        <v>179.3</v>
      </c>
    </row>
    <row r="2523" spans="1:4" x14ac:dyDescent="0.25">
      <c r="A2523" s="32" t="s">
        <v>191</v>
      </c>
      <c r="B2523" t="s">
        <v>237</v>
      </c>
      <c r="C2523" s="32">
        <v>174.5</v>
      </c>
      <c r="D2523" s="32">
        <v>174.5</v>
      </c>
    </row>
    <row r="2524" spans="1:4" x14ac:dyDescent="0.25">
      <c r="A2524" s="32" t="s">
        <v>192</v>
      </c>
      <c r="B2524" t="s">
        <v>237</v>
      </c>
      <c r="C2524" s="32">
        <v>174.4</v>
      </c>
      <c r="D2524" s="32">
        <v>174.4</v>
      </c>
    </row>
    <row r="2525" spans="1:4" x14ac:dyDescent="0.25">
      <c r="A2525" s="32" t="s">
        <v>170</v>
      </c>
      <c r="B2525" t="s">
        <v>237</v>
      </c>
      <c r="C2525" s="32">
        <v>161</v>
      </c>
      <c r="D2525" s="32">
        <v>179.3</v>
      </c>
    </row>
    <row r="2526" spans="1:4" x14ac:dyDescent="0.25">
      <c r="A2526" s="32" t="s">
        <v>171</v>
      </c>
      <c r="B2526" t="s">
        <v>237</v>
      </c>
      <c r="C2526" s="32">
        <v>179.3</v>
      </c>
      <c r="D2526" s="32">
        <v>179.3</v>
      </c>
    </row>
    <row r="2527" spans="1:4" x14ac:dyDescent="0.25">
      <c r="A2527" s="32" t="s">
        <v>193</v>
      </c>
      <c r="B2527" t="s">
        <v>237</v>
      </c>
      <c r="C2527" s="32">
        <v>161</v>
      </c>
      <c r="D2527" s="32">
        <v>179.4</v>
      </c>
    </row>
    <row r="2528" spans="1:4" x14ac:dyDescent="0.25">
      <c r="A2528" s="32" t="s">
        <v>194</v>
      </c>
      <c r="B2528" t="s">
        <v>237</v>
      </c>
      <c r="C2528" s="32">
        <v>174.4</v>
      </c>
      <c r="D2528" s="32">
        <v>179.4</v>
      </c>
    </row>
    <row r="2529" spans="1:4" x14ac:dyDescent="0.25">
      <c r="A2529" s="32" t="s">
        <v>195</v>
      </c>
      <c r="B2529" t="s">
        <v>237</v>
      </c>
      <c r="C2529" s="32">
        <v>174.4</v>
      </c>
      <c r="D2529" s="32">
        <v>179.2</v>
      </c>
    </row>
    <row r="2530" spans="1:4" x14ac:dyDescent="0.25">
      <c r="A2530" s="32" t="s">
        <v>172</v>
      </c>
      <c r="B2530" t="s">
        <v>237</v>
      </c>
      <c r="C2530" s="32">
        <v>174.3</v>
      </c>
      <c r="D2530" s="32">
        <v>179.3</v>
      </c>
    </row>
    <row r="2531" spans="1:4" x14ac:dyDescent="0.25">
      <c r="A2531" s="32" t="s">
        <v>173</v>
      </c>
      <c r="B2531" t="s">
        <v>237</v>
      </c>
      <c r="C2531" s="32">
        <v>174.3</v>
      </c>
      <c r="D2531" s="32">
        <v>174.3</v>
      </c>
    </row>
    <row r="2532" spans="1:4" x14ac:dyDescent="0.25">
      <c r="A2532" s="32" t="s">
        <v>174</v>
      </c>
      <c r="B2532" t="s">
        <v>237</v>
      </c>
      <c r="C2532" s="32">
        <v>174.3</v>
      </c>
      <c r="D2532" s="32">
        <v>174.3</v>
      </c>
    </row>
    <row r="2533" spans="1:4" x14ac:dyDescent="0.25">
      <c r="A2533" s="32" t="s">
        <v>175</v>
      </c>
      <c r="B2533" t="s">
        <v>237</v>
      </c>
      <c r="C2533" s="32">
        <v>179.4</v>
      </c>
      <c r="D2533" s="32">
        <v>179.4</v>
      </c>
    </row>
    <row r="2534" spans="1:4" x14ac:dyDescent="0.25">
      <c r="A2534" s="32" t="s">
        <v>176</v>
      </c>
      <c r="B2534" t="s">
        <v>237</v>
      </c>
      <c r="C2534" s="32">
        <v>179.4</v>
      </c>
      <c r="D2534" s="32">
        <v>179.4</v>
      </c>
    </row>
    <row r="2535" spans="1:4" x14ac:dyDescent="0.25">
      <c r="A2535" s="32" t="s">
        <v>177</v>
      </c>
      <c r="B2535" t="s">
        <v>237</v>
      </c>
      <c r="C2535" s="32">
        <v>179.5</v>
      </c>
      <c r="D2535" s="32">
        <v>179.5</v>
      </c>
    </row>
    <row r="2536" spans="1:4" x14ac:dyDescent="0.25">
      <c r="A2536" s="32" t="s">
        <v>178</v>
      </c>
      <c r="B2536" t="s">
        <v>237</v>
      </c>
      <c r="C2536" s="32">
        <v>179.3</v>
      </c>
      <c r="D2536" s="32">
        <v>179.3</v>
      </c>
    </row>
    <row r="2537" spans="1:4" x14ac:dyDescent="0.25">
      <c r="A2537" s="32" t="s">
        <v>196</v>
      </c>
      <c r="B2537" t="s">
        <v>237</v>
      </c>
      <c r="C2537" s="32">
        <v>174.2</v>
      </c>
      <c r="D2537" s="32">
        <v>179.3</v>
      </c>
    </row>
    <row r="2538" spans="1:4" x14ac:dyDescent="0.25">
      <c r="A2538" s="32" t="s">
        <v>197</v>
      </c>
      <c r="B2538" t="s">
        <v>237</v>
      </c>
      <c r="C2538" s="32">
        <v>179.3</v>
      </c>
      <c r="D2538" s="32">
        <v>179.3</v>
      </c>
    </row>
    <row r="2539" spans="1:4" x14ac:dyDescent="0.25">
      <c r="A2539" s="32" t="s">
        <v>198</v>
      </c>
      <c r="B2539" t="s">
        <v>237</v>
      </c>
      <c r="C2539" s="32">
        <v>179.4</v>
      </c>
      <c r="D2539" s="32">
        <v>179.4</v>
      </c>
    </row>
    <row r="2540" spans="1:4" x14ac:dyDescent="0.25">
      <c r="A2540" s="32" t="s">
        <v>179</v>
      </c>
      <c r="B2540" t="s">
        <v>237</v>
      </c>
      <c r="C2540" s="32">
        <v>161</v>
      </c>
      <c r="D2540" s="32">
        <v>174.4</v>
      </c>
    </row>
    <row r="2541" spans="1:4" x14ac:dyDescent="0.25">
      <c r="A2541" s="32" t="s">
        <v>180</v>
      </c>
      <c r="B2541" t="s">
        <v>237</v>
      </c>
      <c r="C2541" s="32">
        <v>179.2</v>
      </c>
      <c r="D2541" s="32">
        <v>179.2</v>
      </c>
    </row>
    <row r="2542" spans="1:4" x14ac:dyDescent="0.25">
      <c r="A2542" s="32" t="s">
        <v>181</v>
      </c>
      <c r="B2542" t="s">
        <v>237</v>
      </c>
      <c r="C2542" s="32">
        <v>174.3</v>
      </c>
      <c r="D2542" s="32">
        <v>179.3</v>
      </c>
    </row>
    <row r="2543" spans="1:4" x14ac:dyDescent="0.25">
      <c r="A2543" s="32" t="s">
        <v>199</v>
      </c>
      <c r="B2543" t="s">
        <v>237</v>
      </c>
      <c r="C2543" s="32">
        <v>174.6</v>
      </c>
      <c r="D2543" s="32">
        <v>179.4</v>
      </c>
    </row>
    <row r="2544" spans="1:4" x14ac:dyDescent="0.25">
      <c r="A2544" s="32" t="s">
        <v>200</v>
      </c>
      <c r="B2544" t="s">
        <v>237</v>
      </c>
      <c r="C2544" s="32">
        <v>174.3</v>
      </c>
      <c r="D2544" s="32">
        <v>179.4</v>
      </c>
    </row>
    <row r="2545" spans="1:4" x14ac:dyDescent="0.25">
      <c r="A2545" s="32" t="s">
        <v>201</v>
      </c>
      <c r="B2545" t="s">
        <v>237</v>
      </c>
      <c r="C2545" s="32">
        <v>174.4</v>
      </c>
      <c r="D2545" s="32">
        <v>179.4</v>
      </c>
    </row>
    <row r="2546" spans="1:4" x14ac:dyDescent="0.25">
      <c r="A2546" s="32" t="s">
        <v>202</v>
      </c>
      <c r="B2546" t="s">
        <v>237</v>
      </c>
      <c r="C2546" s="32">
        <v>174.5</v>
      </c>
      <c r="D2546" s="32">
        <v>179.3</v>
      </c>
    </row>
    <row r="2547" spans="1:4" x14ac:dyDescent="0.25">
      <c r="A2547" s="32" t="s">
        <v>203</v>
      </c>
      <c r="B2547" t="s">
        <v>237</v>
      </c>
      <c r="C2547" s="32">
        <v>174.5</v>
      </c>
      <c r="D2547" s="32">
        <v>179.5</v>
      </c>
    </row>
    <row r="2548" spans="1:4" x14ac:dyDescent="0.25">
      <c r="A2548" s="32" t="s">
        <v>206</v>
      </c>
      <c r="B2548" t="s">
        <v>237</v>
      </c>
      <c r="C2548" s="32">
        <v>174.4</v>
      </c>
      <c r="D2548" s="32">
        <v>174.4</v>
      </c>
    </row>
    <row r="2549" spans="1:4" x14ac:dyDescent="0.25">
      <c r="A2549" s="32" t="s">
        <v>182</v>
      </c>
      <c r="B2549" t="s">
        <v>237</v>
      </c>
      <c r="C2549" s="32">
        <v>179.4</v>
      </c>
      <c r="D2549" s="32">
        <v>179.4</v>
      </c>
    </row>
    <row r="2550" spans="1:4" x14ac:dyDescent="0.25">
      <c r="A2550" s="32" t="s">
        <v>70</v>
      </c>
      <c r="B2550" t="s">
        <v>237</v>
      </c>
      <c r="C2550" s="32">
        <v>174.4</v>
      </c>
      <c r="D2550" s="32">
        <v>179.3</v>
      </c>
    </row>
    <row r="2551" spans="1:4" x14ac:dyDescent="0.25">
      <c r="A2551" s="32" t="s">
        <v>63</v>
      </c>
      <c r="B2551" t="s">
        <v>237</v>
      </c>
      <c r="C2551" s="32">
        <v>174.3</v>
      </c>
      <c r="D2551" s="32">
        <v>174.3</v>
      </c>
    </row>
    <row r="2552" spans="1:4" x14ac:dyDescent="0.25">
      <c r="A2552" s="32" t="s">
        <v>64</v>
      </c>
      <c r="B2552" t="s">
        <v>237</v>
      </c>
      <c r="C2552" s="32">
        <v>174.6</v>
      </c>
      <c r="D2552" s="32">
        <v>179.4</v>
      </c>
    </row>
    <row r="2553" spans="1:4" x14ac:dyDescent="0.25">
      <c r="A2553" s="32" t="s">
        <v>71</v>
      </c>
      <c r="B2553" t="s">
        <v>237</v>
      </c>
      <c r="C2553" s="32">
        <v>174.4</v>
      </c>
      <c r="D2553" s="32">
        <v>179.4</v>
      </c>
    </row>
    <row r="2554" spans="1:4" x14ac:dyDescent="0.25">
      <c r="A2554" s="32" t="s">
        <v>72</v>
      </c>
      <c r="B2554" t="s">
        <v>237</v>
      </c>
      <c r="C2554" s="32">
        <v>174.4</v>
      </c>
      <c r="D2554" s="32">
        <v>174.4</v>
      </c>
    </row>
    <row r="2555" spans="1:4" x14ac:dyDescent="0.25">
      <c r="A2555" s="32" t="s">
        <v>65</v>
      </c>
      <c r="B2555" t="s">
        <v>237</v>
      </c>
      <c r="C2555" s="32">
        <v>161</v>
      </c>
      <c r="D2555" s="32">
        <v>174.4</v>
      </c>
    </row>
    <row r="2556" spans="1:4" x14ac:dyDescent="0.25">
      <c r="A2556" s="32" t="s">
        <v>66</v>
      </c>
      <c r="B2556" t="s">
        <v>237</v>
      </c>
      <c r="C2556" s="32">
        <v>174.2</v>
      </c>
      <c r="D2556" s="32">
        <v>179.3</v>
      </c>
    </row>
    <row r="2557" spans="1:4" x14ac:dyDescent="0.25">
      <c r="A2557" s="32" t="s">
        <v>73</v>
      </c>
      <c r="B2557" t="s">
        <v>237</v>
      </c>
      <c r="C2557" s="32">
        <v>161.9</v>
      </c>
      <c r="D2557" s="32">
        <v>174.3</v>
      </c>
    </row>
    <row r="2558" spans="1:4" x14ac:dyDescent="0.25">
      <c r="A2558" s="32" t="s">
        <v>67</v>
      </c>
      <c r="B2558" t="s">
        <v>237</v>
      </c>
      <c r="C2558" s="32">
        <v>174.3</v>
      </c>
      <c r="D2558" s="32">
        <v>179.3</v>
      </c>
    </row>
    <row r="2559" spans="1:4" x14ac:dyDescent="0.25">
      <c r="A2559" s="32" t="s">
        <v>74</v>
      </c>
      <c r="B2559" t="s">
        <v>237</v>
      </c>
      <c r="C2559" s="32">
        <v>174.3</v>
      </c>
      <c r="D2559" s="32">
        <v>174.3</v>
      </c>
    </row>
    <row r="2560" spans="1:4" x14ac:dyDescent="0.25">
      <c r="A2560" s="32" t="s">
        <v>75</v>
      </c>
      <c r="B2560" t="s">
        <v>237</v>
      </c>
      <c r="C2560" s="32">
        <v>174.5</v>
      </c>
      <c r="D2560" s="32">
        <v>174.5</v>
      </c>
    </row>
    <row r="2561" spans="1:4" x14ac:dyDescent="0.25">
      <c r="A2561" s="32" t="s">
        <v>76</v>
      </c>
      <c r="B2561" t="s">
        <v>237</v>
      </c>
      <c r="C2561" s="32">
        <v>179.3</v>
      </c>
      <c r="D2561" s="32">
        <v>179.3</v>
      </c>
    </row>
    <row r="2562" spans="1:4" x14ac:dyDescent="0.25">
      <c r="A2562" s="32" t="s">
        <v>31</v>
      </c>
      <c r="B2562" t="s">
        <v>237</v>
      </c>
      <c r="C2562" s="32">
        <v>174.4</v>
      </c>
      <c r="D2562" s="32">
        <v>174.4</v>
      </c>
    </row>
    <row r="2563" spans="1:4" x14ac:dyDescent="0.25">
      <c r="A2563" s="32" t="s">
        <v>32</v>
      </c>
      <c r="B2563" t="s">
        <v>237</v>
      </c>
      <c r="C2563" s="32">
        <v>174.3</v>
      </c>
      <c r="D2563" s="32">
        <v>179.3</v>
      </c>
    </row>
    <row r="2564" spans="1:4" x14ac:dyDescent="0.25">
      <c r="A2564" s="32" t="s">
        <v>33</v>
      </c>
      <c r="B2564" t="s">
        <v>237</v>
      </c>
      <c r="C2564" s="32">
        <v>179.4</v>
      </c>
      <c r="D2564" s="32">
        <v>179.4</v>
      </c>
    </row>
    <row r="2565" spans="1:4" x14ac:dyDescent="0.25">
      <c r="A2565" s="32" t="s">
        <v>34</v>
      </c>
      <c r="B2565" t="s">
        <v>237</v>
      </c>
      <c r="C2565" s="32">
        <v>174.3</v>
      </c>
      <c r="D2565" s="32">
        <v>174.3</v>
      </c>
    </row>
    <row r="2566" spans="1:4" x14ac:dyDescent="0.25">
      <c r="A2566" s="32" t="s">
        <v>35</v>
      </c>
      <c r="B2566" t="s">
        <v>237</v>
      </c>
      <c r="C2566" s="32">
        <v>174.5</v>
      </c>
      <c r="D2566" s="32">
        <v>174.5</v>
      </c>
    </row>
    <row r="2567" spans="1:4" x14ac:dyDescent="0.25">
      <c r="A2567" s="32" t="s">
        <v>36</v>
      </c>
      <c r="B2567" t="s">
        <v>237</v>
      </c>
      <c r="C2567" s="32">
        <v>179.3</v>
      </c>
      <c r="D2567" s="32">
        <v>179.3</v>
      </c>
    </row>
    <row r="2568" spans="1:4" x14ac:dyDescent="0.25">
      <c r="A2568" s="32" t="s">
        <v>37</v>
      </c>
      <c r="B2568" t="s">
        <v>237</v>
      </c>
      <c r="C2568" s="32">
        <v>179.3</v>
      </c>
      <c r="D2568" s="32">
        <v>179.3</v>
      </c>
    </row>
    <row r="2569" spans="1:4" x14ac:dyDescent="0.25">
      <c r="A2569" s="32" t="s">
        <v>38</v>
      </c>
      <c r="B2569" t="s">
        <v>237</v>
      </c>
      <c r="C2569" s="32">
        <v>174.3</v>
      </c>
      <c r="D2569" s="32">
        <v>179.3</v>
      </c>
    </row>
    <row r="2570" spans="1:4" x14ac:dyDescent="0.25">
      <c r="A2570" s="32" t="s">
        <v>39</v>
      </c>
      <c r="B2570" t="s">
        <v>237</v>
      </c>
      <c r="C2570" s="32">
        <v>174.3</v>
      </c>
      <c r="D2570" s="32">
        <v>179.3</v>
      </c>
    </row>
    <row r="2571" spans="1:4" x14ac:dyDescent="0.25">
      <c r="A2571" s="32" t="s">
        <v>40</v>
      </c>
      <c r="B2571" t="s">
        <v>237</v>
      </c>
      <c r="C2571" s="32">
        <v>174.3</v>
      </c>
      <c r="D2571" s="32">
        <v>179.4</v>
      </c>
    </row>
    <row r="2572" spans="1:4" x14ac:dyDescent="0.25">
      <c r="A2572" s="32" t="s">
        <v>41</v>
      </c>
      <c r="B2572" t="s">
        <v>237</v>
      </c>
      <c r="C2572" s="32">
        <v>174.7</v>
      </c>
      <c r="D2572" s="32">
        <v>174.7</v>
      </c>
    </row>
    <row r="2573" spans="1:4" x14ac:dyDescent="0.25">
      <c r="A2573" s="32" t="s">
        <v>42</v>
      </c>
      <c r="B2573" t="s">
        <v>237</v>
      </c>
      <c r="C2573" s="32">
        <v>174.2</v>
      </c>
      <c r="D2573" s="32">
        <v>174.2</v>
      </c>
    </row>
    <row r="2574" spans="1:4" x14ac:dyDescent="0.25">
      <c r="A2574" s="32" t="s">
        <v>43</v>
      </c>
      <c r="B2574" t="s">
        <v>237</v>
      </c>
      <c r="C2574" s="32">
        <v>174.4</v>
      </c>
      <c r="D2574" s="32">
        <v>179.4</v>
      </c>
    </row>
    <row r="2575" spans="1:4" x14ac:dyDescent="0.25">
      <c r="A2575" s="32" t="s">
        <v>44</v>
      </c>
      <c r="B2575" t="s">
        <v>237</v>
      </c>
      <c r="C2575" s="32">
        <v>174.5</v>
      </c>
      <c r="D2575" s="32">
        <v>174.5</v>
      </c>
    </row>
    <row r="2576" spans="1:4" x14ac:dyDescent="0.25">
      <c r="A2576" s="32" t="s">
        <v>45</v>
      </c>
      <c r="B2576" t="s">
        <v>237</v>
      </c>
      <c r="C2576" s="32">
        <v>174.3</v>
      </c>
      <c r="D2576" s="32">
        <v>174.3</v>
      </c>
    </row>
    <row r="2577" spans="1:4" x14ac:dyDescent="0.25">
      <c r="A2577" s="32" t="s">
        <v>46</v>
      </c>
      <c r="B2577" t="s">
        <v>237</v>
      </c>
      <c r="C2577" s="32">
        <v>165.9</v>
      </c>
      <c r="D2577" s="32">
        <v>174.4</v>
      </c>
    </row>
    <row r="2578" spans="1:4" x14ac:dyDescent="0.25">
      <c r="A2578" s="32" t="s">
        <v>47</v>
      </c>
      <c r="B2578" t="s">
        <v>237</v>
      </c>
      <c r="C2578" s="32">
        <v>179.2</v>
      </c>
      <c r="D2578" s="32">
        <v>179.2</v>
      </c>
    </row>
    <row r="2579" spans="1:4" x14ac:dyDescent="0.25">
      <c r="A2579" s="32" t="s">
        <v>48</v>
      </c>
      <c r="B2579" t="s">
        <v>237</v>
      </c>
      <c r="C2579" s="32">
        <v>174.5</v>
      </c>
      <c r="D2579" s="32">
        <v>179.3</v>
      </c>
    </row>
    <row r="2580" spans="1:4" x14ac:dyDescent="0.25">
      <c r="A2580" s="32" t="s">
        <v>49</v>
      </c>
      <c r="B2580" t="s">
        <v>237</v>
      </c>
      <c r="C2580" s="32">
        <v>161</v>
      </c>
      <c r="D2580" s="32">
        <v>174.3</v>
      </c>
    </row>
    <row r="2581" spans="1:4" x14ac:dyDescent="0.25">
      <c r="A2581" s="32" t="s">
        <v>50</v>
      </c>
      <c r="B2581" t="s">
        <v>237</v>
      </c>
      <c r="C2581" s="32">
        <v>179.4</v>
      </c>
      <c r="D2581" s="32">
        <v>179.4</v>
      </c>
    </row>
    <row r="2582" spans="1:4" x14ac:dyDescent="0.25">
      <c r="A2582" s="32" t="s">
        <v>51</v>
      </c>
      <c r="B2582" t="s">
        <v>237</v>
      </c>
      <c r="C2582" s="32">
        <v>174.3</v>
      </c>
      <c r="D2582" s="32">
        <v>174.3</v>
      </c>
    </row>
    <row r="2583" spans="1:4" x14ac:dyDescent="0.25">
      <c r="A2583" s="32" t="s">
        <v>52</v>
      </c>
      <c r="B2583" t="s">
        <v>237</v>
      </c>
      <c r="C2583" s="32">
        <v>174.3</v>
      </c>
      <c r="D2583" s="32">
        <v>174.3</v>
      </c>
    </row>
    <row r="2584" spans="1:4" x14ac:dyDescent="0.25">
      <c r="A2584" s="32" t="s">
        <v>53</v>
      </c>
      <c r="B2584" t="s">
        <v>237</v>
      </c>
      <c r="C2584" s="32">
        <v>162</v>
      </c>
      <c r="D2584" s="32">
        <v>162</v>
      </c>
    </row>
    <row r="2585" spans="1:4" x14ac:dyDescent="0.25">
      <c r="A2585" s="32" t="s">
        <v>54</v>
      </c>
      <c r="B2585" t="s">
        <v>237</v>
      </c>
      <c r="C2585" s="32">
        <v>179.4</v>
      </c>
      <c r="D2585" s="32">
        <v>179.4</v>
      </c>
    </row>
    <row r="2586" spans="1:4" x14ac:dyDescent="0.25">
      <c r="A2586" s="32" t="s">
        <v>55</v>
      </c>
      <c r="B2586" t="s">
        <v>237</v>
      </c>
      <c r="C2586" s="32">
        <v>174.2</v>
      </c>
      <c r="D2586" s="32">
        <v>179.3</v>
      </c>
    </row>
    <row r="2587" spans="1:4" x14ac:dyDescent="0.25">
      <c r="A2587" s="32" t="s">
        <v>56</v>
      </c>
      <c r="B2587" t="s">
        <v>237</v>
      </c>
      <c r="C2587" s="32">
        <v>174.4</v>
      </c>
      <c r="D2587" s="32">
        <v>174.4</v>
      </c>
    </row>
    <row r="2588" spans="1:4" x14ac:dyDescent="0.25">
      <c r="A2588" s="32" t="s">
        <v>57</v>
      </c>
      <c r="B2588" t="s">
        <v>237</v>
      </c>
      <c r="C2588" s="32">
        <v>164.1</v>
      </c>
      <c r="D2588" s="32">
        <v>179.4</v>
      </c>
    </row>
    <row r="2589" spans="1:4" x14ac:dyDescent="0.25">
      <c r="A2589" s="32" t="s">
        <v>58</v>
      </c>
      <c r="B2589" t="s">
        <v>237</v>
      </c>
      <c r="C2589" s="32">
        <v>174.4</v>
      </c>
      <c r="D2589" s="32">
        <v>174.4</v>
      </c>
    </row>
    <row r="2590" spans="1:4" x14ac:dyDescent="0.25">
      <c r="A2590" s="32" t="s">
        <v>59</v>
      </c>
      <c r="B2590" t="s">
        <v>237</v>
      </c>
      <c r="C2590" s="32">
        <v>174.3</v>
      </c>
      <c r="D2590" s="32">
        <v>174.3</v>
      </c>
    </row>
    <row r="2591" spans="1:4" x14ac:dyDescent="0.25">
      <c r="A2591" s="32" t="s">
        <v>60</v>
      </c>
      <c r="B2591" t="s">
        <v>237</v>
      </c>
      <c r="C2591" s="32">
        <v>179.3</v>
      </c>
      <c r="D2591" s="32">
        <v>179.3</v>
      </c>
    </row>
    <row r="2592" spans="1:4" x14ac:dyDescent="0.25">
      <c r="A2592" s="32" t="s">
        <v>77</v>
      </c>
      <c r="B2592" t="s">
        <v>237</v>
      </c>
      <c r="C2592" s="32">
        <v>174.3</v>
      </c>
      <c r="D2592" s="32">
        <v>179.3</v>
      </c>
    </row>
    <row r="2593" spans="1:4" x14ac:dyDescent="0.25">
      <c r="A2593" s="32" t="s">
        <v>92</v>
      </c>
      <c r="B2593" t="s">
        <v>237</v>
      </c>
      <c r="C2593" s="32">
        <v>179.5</v>
      </c>
      <c r="D2593" s="32">
        <v>179.5</v>
      </c>
    </row>
    <row r="2594" spans="1:4" x14ac:dyDescent="0.25">
      <c r="A2594" s="32" t="s">
        <v>78</v>
      </c>
      <c r="B2594" t="s">
        <v>237</v>
      </c>
      <c r="C2594" s="32">
        <v>174.4</v>
      </c>
      <c r="D2594" s="32">
        <v>179.4</v>
      </c>
    </row>
    <row r="2595" spans="1:4" x14ac:dyDescent="0.25">
      <c r="A2595" s="32" t="s">
        <v>79</v>
      </c>
      <c r="B2595" t="s">
        <v>237</v>
      </c>
      <c r="C2595" s="32">
        <v>174.3</v>
      </c>
      <c r="D2595" s="32">
        <v>174.3</v>
      </c>
    </row>
    <row r="2596" spans="1:4" x14ac:dyDescent="0.25">
      <c r="A2596" s="32" t="s">
        <v>80</v>
      </c>
      <c r="B2596" t="s">
        <v>237</v>
      </c>
      <c r="C2596" s="32">
        <v>179.4</v>
      </c>
      <c r="D2596" s="32">
        <v>179.4</v>
      </c>
    </row>
    <row r="2597" spans="1:4" x14ac:dyDescent="0.25">
      <c r="A2597" s="32" t="s">
        <v>93</v>
      </c>
      <c r="B2597" t="s">
        <v>237</v>
      </c>
      <c r="C2597" s="32">
        <v>174.3</v>
      </c>
      <c r="D2597" s="32">
        <v>174.3</v>
      </c>
    </row>
    <row r="2598" spans="1:4" x14ac:dyDescent="0.25">
      <c r="A2598" s="32" t="s">
        <v>94</v>
      </c>
      <c r="B2598" t="s">
        <v>237</v>
      </c>
      <c r="C2598" s="32">
        <v>179.5</v>
      </c>
      <c r="D2598" s="32">
        <v>179.5</v>
      </c>
    </row>
    <row r="2599" spans="1:4" x14ac:dyDescent="0.25">
      <c r="A2599" s="32" t="s">
        <v>95</v>
      </c>
      <c r="B2599" t="s">
        <v>237</v>
      </c>
      <c r="C2599" s="32">
        <v>174.5</v>
      </c>
      <c r="D2599" s="32">
        <v>179.5</v>
      </c>
    </row>
    <row r="2600" spans="1:4" x14ac:dyDescent="0.25">
      <c r="A2600" s="32" t="s">
        <v>96</v>
      </c>
      <c r="B2600" t="s">
        <v>237</v>
      </c>
      <c r="C2600" s="32">
        <v>179.3</v>
      </c>
      <c r="D2600" s="32">
        <v>179.3</v>
      </c>
    </row>
    <row r="2601" spans="1:4" x14ac:dyDescent="0.25">
      <c r="A2601" s="32" t="s">
        <v>97</v>
      </c>
      <c r="B2601" t="s">
        <v>237</v>
      </c>
      <c r="C2601" s="32">
        <v>174.7</v>
      </c>
      <c r="D2601" s="32">
        <v>179.4</v>
      </c>
    </row>
    <row r="2602" spans="1:4" x14ac:dyDescent="0.25">
      <c r="A2602" s="32" t="s">
        <v>98</v>
      </c>
      <c r="B2602" t="s">
        <v>237</v>
      </c>
      <c r="C2602" s="32">
        <v>179.4</v>
      </c>
      <c r="D2602" s="32">
        <v>179.4</v>
      </c>
    </row>
    <row r="2603" spans="1:4" x14ac:dyDescent="0.25">
      <c r="A2603" s="32" t="s">
        <v>99</v>
      </c>
      <c r="B2603" t="s">
        <v>237</v>
      </c>
      <c r="C2603" s="32">
        <v>162.1</v>
      </c>
      <c r="D2603" s="32">
        <v>174.4</v>
      </c>
    </row>
    <row r="2604" spans="1:4" x14ac:dyDescent="0.25">
      <c r="A2604" s="32" t="s">
        <v>100</v>
      </c>
      <c r="B2604" t="s">
        <v>237</v>
      </c>
      <c r="C2604" s="32">
        <v>179.5</v>
      </c>
      <c r="D2604" s="32">
        <v>179.5</v>
      </c>
    </row>
    <row r="2605" spans="1:4" x14ac:dyDescent="0.25">
      <c r="A2605" s="32" t="s">
        <v>101</v>
      </c>
      <c r="B2605" t="s">
        <v>237</v>
      </c>
      <c r="C2605" s="32">
        <v>174.6</v>
      </c>
      <c r="D2605" s="32">
        <v>179.7</v>
      </c>
    </row>
    <row r="2606" spans="1:4" x14ac:dyDescent="0.25">
      <c r="A2606" s="32" t="s">
        <v>102</v>
      </c>
      <c r="B2606" t="s">
        <v>237</v>
      </c>
      <c r="C2606" s="32">
        <v>174.5</v>
      </c>
      <c r="D2606" s="32">
        <v>179.5</v>
      </c>
    </row>
    <row r="2607" spans="1:4" x14ac:dyDescent="0.25">
      <c r="A2607" s="32" t="s">
        <v>81</v>
      </c>
      <c r="B2607" t="s">
        <v>237</v>
      </c>
      <c r="C2607" s="32">
        <v>174.5</v>
      </c>
      <c r="D2607" s="32">
        <v>179.6</v>
      </c>
    </row>
    <row r="2608" spans="1:4" x14ac:dyDescent="0.25">
      <c r="A2608" s="32" t="s">
        <v>82</v>
      </c>
      <c r="B2608" t="s">
        <v>237</v>
      </c>
      <c r="C2608" s="32">
        <v>174.4</v>
      </c>
      <c r="D2608" s="32">
        <v>174.4</v>
      </c>
    </row>
    <row r="2609" spans="1:4" x14ac:dyDescent="0.25">
      <c r="A2609" s="32" t="s">
        <v>83</v>
      </c>
      <c r="B2609" t="s">
        <v>237</v>
      </c>
      <c r="C2609" s="32">
        <v>174.4</v>
      </c>
      <c r="D2609" s="32">
        <v>174.4</v>
      </c>
    </row>
    <row r="2610" spans="1:4" x14ac:dyDescent="0.25">
      <c r="A2610" s="32" t="s">
        <v>84</v>
      </c>
      <c r="B2610" t="s">
        <v>237</v>
      </c>
      <c r="C2610" s="32">
        <v>174.5</v>
      </c>
      <c r="D2610" s="32">
        <v>179.5</v>
      </c>
    </row>
    <row r="2611" spans="1:4" x14ac:dyDescent="0.25">
      <c r="A2611" s="32" t="s">
        <v>85</v>
      </c>
      <c r="B2611" t="s">
        <v>237</v>
      </c>
      <c r="C2611" s="32">
        <v>174.5</v>
      </c>
      <c r="D2611" s="32">
        <v>179.4</v>
      </c>
    </row>
    <row r="2612" spans="1:4" x14ac:dyDescent="0.25">
      <c r="A2612" s="32" t="s">
        <v>86</v>
      </c>
      <c r="B2612" t="s">
        <v>237</v>
      </c>
      <c r="C2612" s="32">
        <v>132.5</v>
      </c>
      <c r="D2612" s="32">
        <v>174.5</v>
      </c>
    </row>
    <row r="2613" spans="1:4" x14ac:dyDescent="0.25">
      <c r="A2613" s="32" t="s">
        <v>87</v>
      </c>
      <c r="B2613" t="s">
        <v>237</v>
      </c>
      <c r="C2613" s="32">
        <v>161.19999999999999</v>
      </c>
      <c r="D2613" s="32">
        <v>174.3</v>
      </c>
    </row>
    <row r="2614" spans="1:4" x14ac:dyDescent="0.25">
      <c r="A2614" s="32" t="s">
        <v>88</v>
      </c>
      <c r="B2614" t="s">
        <v>237</v>
      </c>
      <c r="C2614" s="32">
        <v>161.1</v>
      </c>
      <c r="D2614" s="32">
        <v>179.5</v>
      </c>
    </row>
    <row r="2615" spans="1:4" x14ac:dyDescent="0.25">
      <c r="A2615" s="32" t="s">
        <v>89</v>
      </c>
      <c r="B2615" t="s">
        <v>237</v>
      </c>
      <c r="C2615" s="32">
        <v>174.5</v>
      </c>
      <c r="D2615" s="32">
        <v>174.5</v>
      </c>
    </row>
    <row r="2616" spans="1:4" x14ac:dyDescent="0.25">
      <c r="A2616" s="32" t="s">
        <v>61</v>
      </c>
      <c r="B2616" t="s">
        <v>237</v>
      </c>
      <c r="C2616" s="32">
        <v>174.3</v>
      </c>
      <c r="D2616" s="32">
        <v>174.3</v>
      </c>
    </row>
    <row r="2617" spans="1:4" x14ac:dyDescent="0.25">
      <c r="A2617" s="32" t="s">
        <v>62</v>
      </c>
      <c r="B2617" t="s">
        <v>237</v>
      </c>
      <c r="C2617" s="32">
        <v>162</v>
      </c>
      <c r="D2617" s="32">
        <v>179.3</v>
      </c>
    </row>
    <row r="2618" spans="1:4" x14ac:dyDescent="0.25">
      <c r="A2618" s="32" t="s">
        <v>90</v>
      </c>
      <c r="B2618" t="s">
        <v>237</v>
      </c>
      <c r="C2618" s="32">
        <v>174.5</v>
      </c>
      <c r="D2618" s="32">
        <v>174.5</v>
      </c>
    </row>
    <row r="2619" spans="1:4" x14ac:dyDescent="0.25">
      <c r="A2619" s="32" t="s">
        <v>91</v>
      </c>
      <c r="B2619" t="s">
        <v>237</v>
      </c>
      <c r="C2619" s="32">
        <v>174.5</v>
      </c>
      <c r="D2619" s="32">
        <v>174.5</v>
      </c>
    </row>
    <row r="2620" spans="1:4" x14ac:dyDescent="0.25">
      <c r="A2620" s="32" t="s">
        <v>133</v>
      </c>
      <c r="B2620" t="s">
        <v>238</v>
      </c>
      <c r="C2620" s="32">
        <v>132.6</v>
      </c>
      <c r="D2620" s="32">
        <v>139.5</v>
      </c>
    </row>
    <row r="2621" spans="1:4" x14ac:dyDescent="0.25">
      <c r="A2621" s="32" t="s">
        <v>141</v>
      </c>
      <c r="B2621" t="s">
        <v>238</v>
      </c>
      <c r="C2621" s="32">
        <v>114.5</v>
      </c>
      <c r="D2621" s="32">
        <v>163.5</v>
      </c>
    </row>
    <row r="2622" spans="1:4" x14ac:dyDescent="0.25">
      <c r="A2622" s="32" t="s">
        <v>142</v>
      </c>
      <c r="B2622" t="s">
        <v>238</v>
      </c>
      <c r="C2622" s="32">
        <v>133.69999999999999</v>
      </c>
      <c r="D2622" s="32">
        <v>139.5</v>
      </c>
    </row>
    <row r="2623" spans="1:4" x14ac:dyDescent="0.25">
      <c r="A2623" s="32" t="s">
        <v>105</v>
      </c>
      <c r="B2623" t="s">
        <v>238</v>
      </c>
      <c r="C2623" s="32">
        <v>139.6</v>
      </c>
      <c r="D2623" s="32">
        <v>141.5</v>
      </c>
    </row>
    <row r="2624" spans="1:4" x14ac:dyDescent="0.25">
      <c r="A2624" s="32" t="s">
        <v>117</v>
      </c>
      <c r="B2624" t="s">
        <v>238</v>
      </c>
      <c r="C2624" s="32">
        <v>132</v>
      </c>
      <c r="D2624" s="32">
        <v>157.4</v>
      </c>
    </row>
    <row r="2625" spans="1:4" x14ac:dyDescent="0.25">
      <c r="A2625" s="32" t="s">
        <v>113</v>
      </c>
      <c r="B2625" t="s">
        <v>238</v>
      </c>
      <c r="C2625" s="32">
        <v>120.6</v>
      </c>
      <c r="D2625" s="32">
        <v>137.80000000000001</v>
      </c>
    </row>
    <row r="2626" spans="1:4" x14ac:dyDescent="0.25">
      <c r="A2626" s="32" t="s">
        <v>129</v>
      </c>
      <c r="B2626" t="s">
        <v>238</v>
      </c>
      <c r="C2626" s="32">
        <v>131.69999999999999</v>
      </c>
      <c r="D2626" s="32">
        <v>137.5</v>
      </c>
    </row>
    <row r="2627" spans="1:4" x14ac:dyDescent="0.25">
      <c r="A2627" s="32" t="s">
        <v>106</v>
      </c>
      <c r="B2627" t="s">
        <v>238</v>
      </c>
      <c r="C2627" s="32">
        <v>139.5</v>
      </c>
      <c r="D2627" s="32">
        <v>161</v>
      </c>
    </row>
    <row r="2628" spans="1:4" x14ac:dyDescent="0.25">
      <c r="A2628" s="32" t="s">
        <v>143</v>
      </c>
      <c r="B2628" t="s">
        <v>238</v>
      </c>
      <c r="C2628" s="32">
        <v>131.80000000000001</v>
      </c>
      <c r="D2628" s="32">
        <v>149.19999999999999</v>
      </c>
    </row>
    <row r="2629" spans="1:4" x14ac:dyDescent="0.25">
      <c r="A2629" s="32" t="s">
        <v>107</v>
      </c>
      <c r="B2629" t="s">
        <v>238</v>
      </c>
      <c r="C2629" s="32">
        <v>135.69999999999999</v>
      </c>
      <c r="D2629" s="32">
        <v>145.4</v>
      </c>
    </row>
    <row r="2630" spans="1:4" x14ac:dyDescent="0.25">
      <c r="A2630" s="32" t="s">
        <v>118</v>
      </c>
      <c r="B2630" t="s">
        <v>238</v>
      </c>
      <c r="C2630" s="32">
        <v>113</v>
      </c>
      <c r="D2630" s="32">
        <v>134</v>
      </c>
    </row>
    <row r="2631" spans="1:4" x14ac:dyDescent="0.25">
      <c r="A2631" s="32" t="s">
        <v>130</v>
      </c>
      <c r="B2631" t="s">
        <v>238</v>
      </c>
      <c r="C2631" s="32">
        <v>100.4</v>
      </c>
      <c r="D2631" s="32">
        <v>100.4</v>
      </c>
    </row>
    <row r="2632" spans="1:4" x14ac:dyDescent="0.25">
      <c r="A2632" s="32" t="s">
        <v>144</v>
      </c>
      <c r="B2632" t="s">
        <v>238</v>
      </c>
      <c r="C2632" s="32">
        <v>137.30000000000001</v>
      </c>
      <c r="D2632" s="32">
        <v>146.9</v>
      </c>
    </row>
    <row r="2633" spans="1:4" x14ac:dyDescent="0.25">
      <c r="A2633" s="32" t="s">
        <v>119</v>
      </c>
      <c r="B2633" t="s">
        <v>238</v>
      </c>
      <c r="C2633" s="32">
        <v>124.2</v>
      </c>
      <c r="D2633" s="32">
        <v>126.3</v>
      </c>
    </row>
    <row r="2634" spans="1:4" x14ac:dyDescent="0.25">
      <c r="A2634" s="32" t="s">
        <v>120</v>
      </c>
      <c r="B2634" t="s">
        <v>238</v>
      </c>
      <c r="C2634" s="32">
        <v>130</v>
      </c>
      <c r="D2634" s="32">
        <v>137.69999999999999</v>
      </c>
    </row>
    <row r="2635" spans="1:4" x14ac:dyDescent="0.25">
      <c r="A2635" s="32" t="s">
        <v>108</v>
      </c>
      <c r="B2635" t="s">
        <v>238</v>
      </c>
      <c r="C2635" s="32">
        <v>133.80000000000001</v>
      </c>
      <c r="D2635" s="32">
        <v>147.30000000000001</v>
      </c>
    </row>
    <row r="2636" spans="1:4" x14ac:dyDescent="0.25">
      <c r="A2636" s="32" t="s">
        <v>145</v>
      </c>
      <c r="B2636" t="s">
        <v>238</v>
      </c>
      <c r="C2636" s="32">
        <v>105.9</v>
      </c>
      <c r="D2636" s="32">
        <v>117.8</v>
      </c>
    </row>
    <row r="2637" spans="1:4" x14ac:dyDescent="0.25">
      <c r="A2637" s="32" t="s">
        <v>131</v>
      </c>
      <c r="B2637" t="s">
        <v>238</v>
      </c>
      <c r="C2637" s="32">
        <v>105.9</v>
      </c>
      <c r="D2637" s="32">
        <v>117.8</v>
      </c>
    </row>
    <row r="2638" spans="1:4" x14ac:dyDescent="0.25">
      <c r="A2638" s="32" t="s">
        <v>124</v>
      </c>
      <c r="B2638" t="s">
        <v>238</v>
      </c>
      <c r="C2638" s="32">
        <v>114.9</v>
      </c>
      <c r="D2638" s="32">
        <v>147.5</v>
      </c>
    </row>
    <row r="2639" spans="1:4" x14ac:dyDescent="0.25">
      <c r="A2639" s="32" t="s">
        <v>146</v>
      </c>
      <c r="B2639" t="s">
        <v>238</v>
      </c>
      <c r="C2639" s="32">
        <v>114.5</v>
      </c>
      <c r="D2639" s="32">
        <v>129.9</v>
      </c>
    </row>
    <row r="2640" spans="1:4" x14ac:dyDescent="0.25">
      <c r="A2640" s="32" t="s">
        <v>114</v>
      </c>
      <c r="B2640" t="s">
        <v>238</v>
      </c>
      <c r="C2640" s="32">
        <v>132.4</v>
      </c>
      <c r="D2640" s="32">
        <v>140.19999999999999</v>
      </c>
    </row>
    <row r="2641" spans="1:4" x14ac:dyDescent="0.25">
      <c r="A2641" s="32" t="s">
        <v>132</v>
      </c>
      <c r="B2641" t="s">
        <v>238</v>
      </c>
      <c r="C2641" s="32">
        <v>111.8</v>
      </c>
      <c r="D2641" s="32">
        <v>143.4</v>
      </c>
    </row>
    <row r="2642" spans="1:4" x14ac:dyDescent="0.25">
      <c r="A2642" s="32" t="s">
        <v>147</v>
      </c>
      <c r="B2642" t="s">
        <v>238</v>
      </c>
      <c r="C2642" s="32">
        <v>123.9</v>
      </c>
      <c r="D2642" s="32">
        <v>141.4</v>
      </c>
    </row>
    <row r="2643" spans="1:4" x14ac:dyDescent="0.25">
      <c r="A2643" s="32" t="s">
        <v>109</v>
      </c>
      <c r="B2643" t="s">
        <v>238</v>
      </c>
      <c r="C2643" s="32">
        <v>135.69999999999999</v>
      </c>
      <c r="D2643" s="32">
        <v>141.5</v>
      </c>
    </row>
    <row r="2644" spans="1:4" x14ac:dyDescent="0.25">
      <c r="A2644" s="32" t="s">
        <v>121</v>
      </c>
      <c r="B2644" t="s">
        <v>238</v>
      </c>
      <c r="C2644" s="32">
        <v>112.4</v>
      </c>
      <c r="D2644" s="32">
        <v>130.5</v>
      </c>
    </row>
    <row r="2645" spans="1:4" x14ac:dyDescent="0.25">
      <c r="A2645" s="32" t="s">
        <v>110</v>
      </c>
      <c r="B2645" t="s">
        <v>238</v>
      </c>
      <c r="C2645" s="32">
        <v>131.9</v>
      </c>
      <c r="D2645" s="32">
        <v>133.80000000000001</v>
      </c>
    </row>
    <row r="2646" spans="1:4" x14ac:dyDescent="0.25">
      <c r="A2646" s="32" t="s">
        <v>148</v>
      </c>
      <c r="B2646" t="s">
        <v>238</v>
      </c>
      <c r="C2646" s="32">
        <v>134.30000000000001</v>
      </c>
      <c r="D2646" s="32">
        <v>136.19999999999999</v>
      </c>
    </row>
    <row r="2647" spans="1:4" x14ac:dyDescent="0.25">
      <c r="A2647" s="32" t="s">
        <v>134</v>
      </c>
      <c r="B2647" t="s">
        <v>238</v>
      </c>
      <c r="C2647" s="32">
        <v>121.8</v>
      </c>
      <c r="D2647" s="32">
        <v>133.80000000000001</v>
      </c>
    </row>
    <row r="2648" spans="1:4" x14ac:dyDescent="0.25">
      <c r="A2648" s="32" t="s">
        <v>115</v>
      </c>
      <c r="B2648" t="s">
        <v>238</v>
      </c>
      <c r="C2648" s="32">
        <v>134</v>
      </c>
      <c r="D2648" s="32">
        <v>135.9</v>
      </c>
    </row>
    <row r="2649" spans="1:4" x14ac:dyDescent="0.25">
      <c r="A2649" s="32" t="s">
        <v>135</v>
      </c>
      <c r="B2649" t="s">
        <v>238</v>
      </c>
      <c r="C2649" s="32">
        <v>147</v>
      </c>
      <c r="D2649" s="32">
        <v>147</v>
      </c>
    </row>
    <row r="2650" spans="1:4" x14ac:dyDescent="0.25">
      <c r="A2650" s="32" t="s">
        <v>136</v>
      </c>
      <c r="B2650" t="s">
        <v>238</v>
      </c>
      <c r="C2650" s="32">
        <v>111.7</v>
      </c>
      <c r="D2650" s="32">
        <v>127.7</v>
      </c>
    </row>
    <row r="2651" spans="1:4" x14ac:dyDescent="0.25">
      <c r="A2651" s="32" t="s">
        <v>137</v>
      </c>
      <c r="B2651" t="s">
        <v>238</v>
      </c>
      <c r="C2651" s="32">
        <v>129.80000000000001</v>
      </c>
      <c r="D2651" s="32">
        <v>129.80000000000001</v>
      </c>
    </row>
    <row r="2652" spans="1:4" x14ac:dyDescent="0.25">
      <c r="A2652" s="32" t="s">
        <v>138</v>
      </c>
      <c r="B2652" t="s">
        <v>238</v>
      </c>
      <c r="C2652" s="32">
        <v>135.6</v>
      </c>
      <c r="D2652" s="32">
        <v>137.5</v>
      </c>
    </row>
    <row r="2653" spans="1:4" x14ac:dyDescent="0.25">
      <c r="A2653" s="32" t="s">
        <v>139</v>
      </c>
      <c r="B2653" t="s">
        <v>238</v>
      </c>
      <c r="C2653" s="32">
        <v>152.80000000000001</v>
      </c>
      <c r="D2653" s="32">
        <v>158.6</v>
      </c>
    </row>
    <row r="2654" spans="1:4" x14ac:dyDescent="0.25">
      <c r="A2654" s="32" t="s">
        <v>140</v>
      </c>
      <c r="B2654" t="s">
        <v>238</v>
      </c>
      <c r="C2654" s="32">
        <v>111.9</v>
      </c>
      <c r="D2654" s="32">
        <v>137.69999999999999</v>
      </c>
    </row>
    <row r="2655" spans="1:4" x14ac:dyDescent="0.25">
      <c r="A2655" s="32" t="s">
        <v>116</v>
      </c>
      <c r="B2655" t="s">
        <v>238</v>
      </c>
      <c r="C2655" s="32">
        <v>139.6</v>
      </c>
      <c r="D2655" s="32">
        <v>143.6</v>
      </c>
    </row>
    <row r="2656" spans="1:4" x14ac:dyDescent="0.25">
      <c r="A2656" s="32" t="s">
        <v>125</v>
      </c>
      <c r="B2656" t="s">
        <v>238</v>
      </c>
      <c r="C2656" s="32">
        <v>126.1</v>
      </c>
      <c r="D2656" s="32">
        <v>128.1</v>
      </c>
    </row>
    <row r="2657" spans="1:4" x14ac:dyDescent="0.25">
      <c r="A2657" s="32" t="s">
        <v>111</v>
      </c>
      <c r="B2657" t="s">
        <v>238</v>
      </c>
      <c r="C2657" s="32">
        <v>117.6</v>
      </c>
      <c r="D2657" s="32">
        <v>119.9</v>
      </c>
    </row>
    <row r="2658" spans="1:4" x14ac:dyDescent="0.25">
      <c r="A2658" s="32" t="s">
        <v>122</v>
      </c>
      <c r="B2658" t="s">
        <v>238</v>
      </c>
      <c r="C2658" s="32">
        <v>143.5</v>
      </c>
      <c r="D2658" s="32">
        <v>145.69999999999999</v>
      </c>
    </row>
    <row r="2659" spans="1:4" x14ac:dyDescent="0.25">
      <c r="A2659" s="32" t="s">
        <v>112</v>
      </c>
      <c r="B2659" t="s">
        <v>238</v>
      </c>
      <c r="C2659" s="32">
        <v>133.80000000000001</v>
      </c>
      <c r="D2659" s="32">
        <v>139.6</v>
      </c>
    </row>
    <row r="2660" spans="1:4" x14ac:dyDescent="0.25">
      <c r="A2660" s="32" t="s">
        <v>127</v>
      </c>
      <c r="B2660" t="s">
        <v>238</v>
      </c>
      <c r="C2660" s="32">
        <v>135.80000000000001</v>
      </c>
      <c r="D2660" s="32">
        <v>135.80000000000001</v>
      </c>
    </row>
    <row r="2661" spans="1:4" x14ac:dyDescent="0.25">
      <c r="A2661" s="32" t="s">
        <v>128</v>
      </c>
      <c r="B2661" t="s">
        <v>238</v>
      </c>
      <c r="C2661" s="32">
        <v>134.30000000000001</v>
      </c>
      <c r="D2661" s="32">
        <v>134.30000000000001</v>
      </c>
    </row>
    <row r="2662" spans="1:4" x14ac:dyDescent="0.25">
      <c r="A2662" s="32" t="s">
        <v>208</v>
      </c>
      <c r="B2662" t="s">
        <v>238</v>
      </c>
      <c r="C2662" s="32">
        <v>104.5</v>
      </c>
      <c r="D2662" s="32">
        <v>132.4</v>
      </c>
    </row>
    <row r="2663" spans="1:4" x14ac:dyDescent="0.25">
      <c r="A2663" s="32" t="s">
        <v>209</v>
      </c>
      <c r="B2663" t="s">
        <v>238</v>
      </c>
      <c r="C2663" s="32">
        <v>105.9</v>
      </c>
      <c r="D2663" s="32">
        <v>137.6</v>
      </c>
    </row>
    <row r="2664" spans="1:4" x14ac:dyDescent="0.25">
      <c r="A2664" s="32" t="s">
        <v>210</v>
      </c>
      <c r="B2664" t="s">
        <v>238</v>
      </c>
      <c r="C2664" s="32">
        <v>116.4</v>
      </c>
      <c r="D2664" s="32">
        <v>153.30000000000001</v>
      </c>
    </row>
    <row r="2665" spans="1:4" x14ac:dyDescent="0.25">
      <c r="A2665" s="32" t="s">
        <v>211</v>
      </c>
      <c r="B2665" t="s">
        <v>238</v>
      </c>
      <c r="C2665" s="32">
        <v>131.9</v>
      </c>
      <c r="D2665" s="32">
        <v>155.30000000000001</v>
      </c>
    </row>
    <row r="2666" spans="1:4" x14ac:dyDescent="0.25">
      <c r="A2666" s="32" t="s">
        <v>212</v>
      </c>
      <c r="B2666" t="s">
        <v>238</v>
      </c>
      <c r="C2666" s="32">
        <v>137.6</v>
      </c>
      <c r="D2666" s="32">
        <v>139.6</v>
      </c>
    </row>
    <row r="2667" spans="1:4" x14ac:dyDescent="0.25">
      <c r="A2667" s="32" t="s">
        <v>213</v>
      </c>
      <c r="B2667" t="s">
        <v>238</v>
      </c>
      <c r="C2667" s="32">
        <v>135.80000000000001</v>
      </c>
      <c r="D2667" s="32">
        <v>141.6</v>
      </c>
    </row>
    <row r="2668" spans="1:4" x14ac:dyDescent="0.25">
      <c r="A2668" s="32" t="s">
        <v>214</v>
      </c>
      <c r="B2668" t="s">
        <v>238</v>
      </c>
      <c r="C2668" s="32">
        <v>132.80000000000001</v>
      </c>
      <c r="D2668" s="32">
        <v>135.80000000000001</v>
      </c>
    </row>
    <row r="2669" spans="1:4" x14ac:dyDescent="0.25">
      <c r="A2669" s="32" t="s">
        <v>215</v>
      </c>
      <c r="B2669" t="s">
        <v>238</v>
      </c>
      <c r="C2669" s="32">
        <v>141.5</v>
      </c>
      <c r="D2669" s="32">
        <v>153</v>
      </c>
    </row>
    <row r="2670" spans="1:4" x14ac:dyDescent="0.25">
      <c r="A2670" s="32" t="s">
        <v>216</v>
      </c>
      <c r="B2670" t="s">
        <v>238</v>
      </c>
      <c r="C2670" s="32">
        <v>118.2</v>
      </c>
      <c r="D2670" s="32">
        <v>131.9</v>
      </c>
    </row>
    <row r="2671" spans="1:4" x14ac:dyDescent="0.25">
      <c r="A2671" s="32" t="s">
        <v>217</v>
      </c>
      <c r="B2671" t="s">
        <v>238</v>
      </c>
      <c r="C2671" s="32">
        <v>124.2</v>
      </c>
      <c r="D2671" s="32">
        <v>153.1</v>
      </c>
    </row>
    <row r="2672" spans="1:4" x14ac:dyDescent="0.25">
      <c r="A2672" s="32" t="s">
        <v>218</v>
      </c>
      <c r="B2672" t="s">
        <v>238</v>
      </c>
      <c r="C2672" s="32">
        <v>129.69999999999999</v>
      </c>
      <c r="D2672" s="32">
        <v>139.4</v>
      </c>
    </row>
    <row r="2673" spans="1:4" x14ac:dyDescent="0.25">
      <c r="A2673" s="32" t="s">
        <v>219</v>
      </c>
      <c r="B2673" t="s">
        <v>238</v>
      </c>
      <c r="C2673" s="32">
        <v>135.69999999999999</v>
      </c>
      <c r="D2673" s="32">
        <v>135.69999999999999</v>
      </c>
    </row>
    <row r="2674" spans="1:4" x14ac:dyDescent="0.25">
      <c r="A2674" s="32" t="s">
        <v>220</v>
      </c>
      <c r="B2674" t="s">
        <v>238</v>
      </c>
      <c r="C2674" s="32">
        <v>135.69999999999999</v>
      </c>
      <c r="D2674" s="32">
        <v>145.4</v>
      </c>
    </row>
    <row r="2675" spans="1:4" x14ac:dyDescent="0.25">
      <c r="A2675" s="32" t="s">
        <v>221</v>
      </c>
      <c r="B2675" t="s">
        <v>238</v>
      </c>
      <c r="C2675" s="32">
        <v>135.9</v>
      </c>
      <c r="D2675" s="32">
        <v>135.9</v>
      </c>
    </row>
    <row r="2676" spans="1:4" x14ac:dyDescent="0.25">
      <c r="A2676" s="32" t="s">
        <v>222</v>
      </c>
      <c r="B2676" t="s">
        <v>238</v>
      </c>
      <c r="C2676" s="32">
        <v>121.9</v>
      </c>
      <c r="D2676" s="32">
        <v>135.80000000000001</v>
      </c>
    </row>
    <row r="2677" spans="1:4" x14ac:dyDescent="0.25">
      <c r="A2677" s="32" t="s">
        <v>123</v>
      </c>
      <c r="B2677" t="s">
        <v>238</v>
      </c>
      <c r="C2677" s="32">
        <v>130.1</v>
      </c>
      <c r="D2677" s="32">
        <v>135.80000000000001</v>
      </c>
    </row>
    <row r="2678" spans="1:4" x14ac:dyDescent="0.25">
      <c r="A2678" s="32" t="s">
        <v>223</v>
      </c>
      <c r="B2678" t="s">
        <v>238</v>
      </c>
      <c r="C2678" s="32">
        <v>120.3</v>
      </c>
      <c r="D2678" s="32">
        <v>133.6</v>
      </c>
    </row>
    <row r="2679" spans="1:4" x14ac:dyDescent="0.25">
      <c r="A2679" s="32" t="s">
        <v>183</v>
      </c>
      <c r="B2679" t="s">
        <v>238</v>
      </c>
      <c r="C2679" s="32">
        <v>117.8</v>
      </c>
      <c r="D2679" s="32">
        <v>139.69999999999999</v>
      </c>
    </row>
    <row r="2680" spans="1:4" x14ac:dyDescent="0.25">
      <c r="A2680" s="32" t="s">
        <v>184</v>
      </c>
      <c r="B2680" t="s">
        <v>238</v>
      </c>
      <c r="C2680" s="32">
        <v>121.9</v>
      </c>
      <c r="D2680" s="32">
        <v>133.9</v>
      </c>
    </row>
    <row r="2681" spans="1:4" x14ac:dyDescent="0.25">
      <c r="A2681" s="32" t="s">
        <v>185</v>
      </c>
      <c r="B2681" t="s">
        <v>238</v>
      </c>
      <c r="C2681" s="32">
        <v>138.19999999999999</v>
      </c>
      <c r="D2681" s="32">
        <v>140.1</v>
      </c>
    </row>
    <row r="2682" spans="1:4" x14ac:dyDescent="0.25">
      <c r="A2682" s="32" t="s">
        <v>186</v>
      </c>
      <c r="B2682" t="s">
        <v>238</v>
      </c>
      <c r="C2682" s="32">
        <v>118.3</v>
      </c>
      <c r="D2682" s="32">
        <v>126.4</v>
      </c>
    </row>
    <row r="2683" spans="1:4" x14ac:dyDescent="0.25">
      <c r="A2683" s="32" t="s">
        <v>205</v>
      </c>
      <c r="B2683" t="s">
        <v>238</v>
      </c>
      <c r="C2683" s="32">
        <v>133.69999999999999</v>
      </c>
      <c r="D2683" s="32">
        <v>139.5</v>
      </c>
    </row>
    <row r="2684" spans="1:4" x14ac:dyDescent="0.25">
      <c r="A2684" s="32" t="s">
        <v>187</v>
      </c>
      <c r="B2684" t="s">
        <v>238</v>
      </c>
      <c r="C2684" s="32">
        <v>121.9</v>
      </c>
      <c r="D2684" s="32">
        <v>139.6</v>
      </c>
    </row>
    <row r="2685" spans="1:4" x14ac:dyDescent="0.25">
      <c r="A2685" s="32" t="s">
        <v>149</v>
      </c>
      <c r="B2685" t="s">
        <v>238</v>
      </c>
      <c r="C2685" s="32">
        <v>112.7</v>
      </c>
      <c r="D2685" s="32">
        <v>145.5</v>
      </c>
    </row>
    <row r="2686" spans="1:4" x14ac:dyDescent="0.25">
      <c r="A2686" s="32" t="s">
        <v>150</v>
      </c>
      <c r="B2686" t="s">
        <v>238</v>
      </c>
      <c r="C2686" s="32">
        <v>116.7</v>
      </c>
      <c r="D2686" s="32">
        <v>120.6</v>
      </c>
    </row>
    <row r="2687" spans="1:4" x14ac:dyDescent="0.25">
      <c r="A2687" s="32" t="s">
        <v>151</v>
      </c>
      <c r="B2687" t="s">
        <v>238</v>
      </c>
      <c r="C2687" s="32">
        <v>123.7</v>
      </c>
      <c r="D2687" s="32">
        <v>125.7</v>
      </c>
    </row>
    <row r="2688" spans="1:4" x14ac:dyDescent="0.25">
      <c r="A2688" s="32" t="s">
        <v>152</v>
      </c>
      <c r="B2688" t="s">
        <v>238</v>
      </c>
      <c r="C2688" s="32">
        <v>130.1</v>
      </c>
      <c r="D2688" s="32">
        <v>137.69999999999999</v>
      </c>
    </row>
    <row r="2689" spans="1:4" x14ac:dyDescent="0.25">
      <c r="A2689" s="32" t="s">
        <v>153</v>
      </c>
      <c r="B2689" t="s">
        <v>238</v>
      </c>
      <c r="C2689" s="32">
        <v>118.6</v>
      </c>
      <c r="D2689" s="32">
        <v>131.9</v>
      </c>
    </row>
    <row r="2690" spans="1:4" x14ac:dyDescent="0.25">
      <c r="A2690" s="32" t="s">
        <v>154</v>
      </c>
      <c r="B2690" t="s">
        <v>238</v>
      </c>
      <c r="C2690" s="32">
        <v>106.7</v>
      </c>
      <c r="D2690" s="32">
        <v>147.5</v>
      </c>
    </row>
    <row r="2691" spans="1:4" x14ac:dyDescent="0.25">
      <c r="A2691" s="32" t="s">
        <v>155</v>
      </c>
      <c r="B2691" t="s">
        <v>238</v>
      </c>
      <c r="C2691" s="32">
        <v>113.8</v>
      </c>
      <c r="D2691" s="32">
        <v>135.69999999999999</v>
      </c>
    </row>
    <row r="2692" spans="1:4" x14ac:dyDescent="0.25">
      <c r="A2692" s="32" t="s">
        <v>156</v>
      </c>
      <c r="B2692" t="s">
        <v>238</v>
      </c>
      <c r="C2692" s="32">
        <v>121.9</v>
      </c>
      <c r="D2692" s="32">
        <v>158.69999999999999</v>
      </c>
    </row>
    <row r="2693" spans="1:4" x14ac:dyDescent="0.25">
      <c r="A2693" s="32" t="s">
        <v>157</v>
      </c>
      <c r="B2693" t="s">
        <v>238</v>
      </c>
      <c r="C2693" s="32">
        <v>133.9</v>
      </c>
      <c r="D2693" s="32">
        <v>154.9</v>
      </c>
    </row>
    <row r="2694" spans="1:4" x14ac:dyDescent="0.25">
      <c r="A2694" s="32" t="s">
        <v>158</v>
      </c>
      <c r="B2694" t="s">
        <v>238</v>
      </c>
      <c r="C2694" s="32">
        <v>135.80000000000001</v>
      </c>
      <c r="D2694" s="32">
        <v>135.80000000000001</v>
      </c>
    </row>
    <row r="2695" spans="1:4" x14ac:dyDescent="0.25">
      <c r="A2695" s="32" t="s">
        <v>159</v>
      </c>
      <c r="B2695" t="s">
        <v>238</v>
      </c>
      <c r="C2695" s="32">
        <v>129.9</v>
      </c>
      <c r="D2695" s="32">
        <v>133.9</v>
      </c>
    </row>
    <row r="2696" spans="1:4" x14ac:dyDescent="0.25">
      <c r="A2696" s="32" t="s">
        <v>160</v>
      </c>
      <c r="B2696" t="s">
        <v>238</v>
      </c>
      <c r="C2696" s="32">
        <v>118.6</v>
      </c>
      <c r="D2696" s="32">
        <v>130.1</v>
      </c>
    </row>
    <row r="2697" spans="1:4" x14ac:dyDescent="0.25">
      <c r="A2697" s="32" t="s">
        <v>161</v>
      </c>
      <c r="B2697" t="s">
        <v>238</v>
      </c>
      <c r="C2697" s="32">
        <v>116.6</v>
      </c>
      <c r="D2697" s="32">
        <v>120.5</v>
      </c>
    </row>
    <row r="2698" spans="1:4" x14ac:dyDescent="0.25">
      <c r="A2698" s="32" t="s">
        <v>162</v>
      </c>
      <c r="B2698" t="s">
        <v>238</v>
      </c>
      <c r="C2698" s="32">
        <v>106.9</v>
      </c>
      <c r="D2698" s="32">
        <v>137.69999999999999</v>
      </c>
    </row>
    <row r="2699" spans="1:4" x14ac:dyDescent="0.25">
      <c r="A2699" s="32" t="s">
        <v>163</v>
      </c>
      <c r="B2699" t="s">
        <v>238</v>
      </c>
      <c r="C2699" s="32">
        <v>132</v>
      </c>
      <c r="D2699" s="32">
        <v>133.9</v>
      </c>
    </row>
    <row r="2700" spans="1:4" x14ac:dyDescent="0.25">
      <c r="A2700" s="32" t="s">
        <v>188</v>
      </c>
      <c r="B2700" t="s">
        <v>238</v>
      </c>
      <c r="C2700" s="32">
        <v>133.69999999999999</v>
      </c>
      <c r="D2700" s="32">
        <v>133.69999999999999</v>
      </c>
    </row>
    <row r="2701" spans="1:4" x14ac:dyDescent="0.25">
      <c r="A2701" s="32" t="s">
        <v>164</v>
      </c>
      <c r="B2701" t="s">
        <v>238</v>
      </c>
      <c r="C2701" s="32">
        <v>106.8</v>
      </c>
      <c r="D2701" s="32">
        <v>130.19999999999999</v>
      </c>
    </row>
    <row r="2702" spans="1:4" x14ac:dyDescent="0.25">
      <c r="A2702" s="32" t="s">
        <v>165</v>
      </c>
      <c r="B2702" t="s">
        <v>238</v>
      </c>
      <c r="C2702" s="32">
        <v>126.3</v>
      </c>
      <c r="D2702" s="32">
        <v>137.69999999999999</v>
      </c>
    </row>
    <row r="2703" spans="1:4" x14ac:dyDescent="0.25">
      <c r="A2703" s="32" t="s">
        <v>189</v>
      </c>
      <c r="B2703" t="s">
        <v>238</v>
      </c>
      <c r="C2703" s="32">
        <v>119.9</v>
      </c>
      <c r="D2703" s="32">
        <v>135.80000000000001</v>
      </c>
    </row>
    <row r="2704" spans="1:4" x14ac:dyDescent="0.25">
      <c r="A2704" s="32" t="s">
        <v>190</v>
      </c>
      <c r="B2704" t="s">
        <v>238</v>
      </c>
      <c r="C2704" s="32">
        <v>115.9</v>
      </c>
      <c r="D2704" s="32">
        <v>139.5</v>
      </c>
    </row>
    <row r="2705" spans="1:4" x14ac:dyDescent="0.25">
      <c r="A2705" s="32" t="s">
        <v>166</v>
      </c>
      <c r="B2705" t="s">
        <v>238</v>
      </c>
      <c r="C2705" s="32">
        <v>120.5</v>
      </c>
      <c r="D2705" s="32">
        <v>137.69999999999999</v>
      </c>
    </row>
    <row r="2706" spans="1:4" x14ac:dyDescent="0.25">
      <c r="A2706" s="32" t="s">
        <v>204</v>
      </c>
      <c r="B2706" t="s">
        <v>238</v>
      </c>
      <c r="C2706" s="32">
        <v>113.9</v>
      </c>
      <c r="D2706" s="32">
        <v>128</v>
      </c>
    </row>
    <row r="2707" spans="1:4" x14ac:dyDescent="0.25">
      <c r="A2707" s="32" t="s">
        <v>167</v>
      </c>
      <c r="B2707" t="s">
        <v>238</v>
      </c>
      <c r="C2707" s="32">
        <v>119.9</v>
      </c>
      <c r="D2707" s="32">
        <v>141.5</v>
      </c>
    </row>
    <row r="2708" spans="1:4" x14ac:dyDescent="0.25">
      <c r="A2708" s="32" t="s">
        <v>168</v>
      </c>
      <c r="B2708" t="s">
        <v>238</v>
      </c>
      <c r="C2708" s="32">
        <v>113.8</v>
      </c>
      <c r="D2708" s="32">
        <v>135.80000000000001</v>
      </c>
    </row>
    <row r="2709" spans="1:4" x14ac:dyDescent="0.25">
      <c r="A2709" s="32" t="s">
        <v>169</v>
      </c>
      <c r="B2709" t="s">
        <v>238</v>
      </c>
      <c r="C2709" s="32">
        <v>133.80000000000001</v>
      </c>
      <c r="D2709" s="32">
        <v>151.4</v>
      </c>
    </row>
    <row r="2710" spans="1:4" x14ac:dyDescent="0.25">
      <c r="A2710" s="32" t="s">
        <v>191</v>
      </c>
      <c r="B2710" t="s">
        <v>238</v>
      </c>
      <c r="C2710" s="32">
        <v>131.9</v>
      </c>
      <c r="D2710" s="32">
        <v>147.30000000000001</v>
      </c>
    </row>
    <row r="2711" spans="1:4" x14ac:dyDescent="0.25">
      <c r="A2711" s="32" t="s">
        <v>192</v>
      </c>
      <c r="B2711" t="s">
        <v>238</v>
      </c>
      <c r="C2711" s="32">
        <v>128.4</v>
      </c>
      <c r="D2711" s="32">
        <v>138.19999999999999</v>
      </c>
    </row>
    <row r="2712" spans="1:4" x14ac:dyDescent="0.25">
      <c r="A2712" s="32" t="s">
        <v>170</v>
      </c>
      <c r="B2712" t="s">
        <v>238</v>
      </c>
      <c r="C2712" s="32">
        <v>120.6</v>
      </c>
      <c r="D2712" s="32">
        <v>135.80000000000001</v>
      </c>
    </row>
    <row r="2713" spans="1:4" x14ac:dyDescent="0.25">
      <c r="A2713" s="32" t="s">
        <v>171</v>
      </c>
      <c r="B2713" t="s">
        <v>238</v>
      </c>
      <c r="C2713" s="32">
        <v>132</v>
      </c>
      <c r="D2713" s="32">
        <v>151.30000000000001</v>
      </c>
    </row>
    <row r="2714" spans="1:4" x14ac:dyDescent="0.25">
      <c r="A2714" s="32" t="s">
        <v>193</v>
      </c>
      <c r="B2714" t="s">
        <v>238</v>
      </c>
      <c r="C2714" s="32">
        <v>134.30000000000001</v>
      </c>
      <c r="D2714" s="32">
        <v>144</v>
      </c>
    </row>
    <row r="2715" spans="1:4" x14ac:dyDescent="0.25">
      <c r="A2715" s="32" t="s">
        <v>194</v>
      </c>
      <c r="B2715" t="s">
        <v>238</v>
      </c>
      <c r="C2715" s="32">
        <v>137.69999999999999</v>
      </c>
      <c r="D2715" s="32">
        <v>141.5</v>
      </c>
    </row>
    <row r="2716" spans="1:4" x14ac:dyDescent="0.25">
      <c r="A2716" s="32" t="s">
        <v>195</v>
      </c>
      <c r="B2716" t="s">
        <v>238</v>
      </c>
      <c r="C2716" s="32">
        <v>126.3</v>
      </c>
      <c r="D2716" s="32">
        <v>130.4</v>
      </c>
    </row>
    <row r="2717" spans="1:4" x14ac:dyDescent="0.25">
      <c r="A2717" s="32" t="s">
        <v>172</v>
      </c>
      <c r="B2717" t="s">
        <v>238</v>
      </c>
      <c r="C2717" s="32">
        <v>130.4</v>
      </c>
      <c r="D2717" s="32">
        <v>132.4</v>
      </c>
    </row>
    <row r="2718" spans="1:4" x14ac:dyDescent="0.25">
      <c r="A2718" s="32" t="s">
        <v>173</v>
      </c>
      <c r="B2718" t="s">
        <v>238</v>
      </c>
      <c r="C2718" s="32">
        <v>135.80000000000001</v>
      </c>
      <c r="D2718" s="32">
        <v>151.4</v>
      </c>
    </row>
    <row r="2719" spans="1:4" x14ac:dyDescent="0.25">
      <c r="A2719" s="32" t="s">
        <v>174</v>
      </c>
      <c r="B2719" t="s">
        <v>238</v>
      </c>
      <c r="C2719" s="32">
        <v>135.69999999999999</v>
      </c>
      <c r="D2719" s="32">
        <v>139.5</v>
      </c>
    </row>
    <row r="2720" spans="1:4" x14ac:dyDescent="0.25">
      <c r="A2720" s="32" t="s">
        <v>175</v>
      </c>
      <c r="B2720" t="s">
        <v>238</v>
      </c>
      <c r="C2720" s="32">
        <v>135.80000000000001</v>
      </c>
      <c r="D2720" s="32">
        <v>143.5</v>
      </c>
    </row>
    <row r="2721" spans="1:4" x14ac:dyDescent="0.25">
      <c r="A2721" s="32" t="s">
        <v>176</v>
      </c>
      <c r="B2721" t="s">
        <v>238</v>
      </c>
      <c r="C2721" s="32">
        <v>106.8</v>
      </c>
      <c r="D2721" s="32">
        <v>151.30000000000001</v>
      </c>
    </row>
    <row r="2722" spans="1:4" x14ac:dyDescent="0.25">
      <c r="A2722" s="32" t="s">
        <v>177</v>
      </c>
      <c r="B2722" t="s">
        <v>238</v>
      </c>
      <c r="C2722" s="32">
        <v>113.8</v>
      </c>
      <c r="D2722" s="32">
        <v>119.8</v>
      </c>
    </row>
    <row r="2723" spans="1:4" x14ac:dyDescent="0.25">
      <c r="A2723" s="32" t="s">
        <v>178</v>
      </c>
      <c r="B2723" t="s">
        <v>238</v>
      </c>
      <c r="C2723" s="32">
        <v>128.1</v>
      </c>
      <c r="D2723" s="32">
        <v>143.5</v>
      </c>
    </row>
    <row r="2724" spans="1:4" x14ac:dyDescent="0.25">
      <c r="A2724" s="32" t="s">
        <v>196</v>
      </c>
      <c r="B2724" t="s">
        <v>238</v>
      </c>
      <c r="C2724" s="32">
        <v>129.9</v>
      </c>
      <c r="D2724" s="32">
        <v>139.6</v>
      </c>
    </row>
    <row r="2725" spans="1:4" x14ac:dyDescent="0.25">
      <c r="A2725" s="32" t="s">
        <v>197</v>
      </c>
      <c r="B2725" t="s">
        <v>238</v>
      </c>
      <c r="C2725" s="32">
        <v>145.30000000000001</v>
      </c>
      <c r="D2725" s="32">
        <v>154.9</v>
      </c>
    </row>
    <row r="2726" spans="1:4" x14ac:dyDescent="0.25">
      <c r="A2726" s="32" t="s">
        <v>198</v>
      </c>
      <c r="B2726" t="s">
        <v>238</v>
      </c>
      <c r="C2726" s="32">
        <v>124</v>
      </c>
      <c r="D2726" s="32">
        <v>126.1</v>
      </c>
    </row>
    <row r="2727" spans="1:4" x14ac:dyDescent="0.25">
      <c r="A2727" s="32" t="s">
        <v>179</v>
      </c>
      <c r="B2727" t="s">
        <v>238</v>
      </c>
      <c r="C2727" s="32">
        <v>120.4</v>
      </c>
      <c r="D2727" s="32">
        <v>132.5</v>
      </c>
    </row>
    <row r="2728" spans="1:4" x14ac:dyDescent="0.25">
      <c r="A2728" s="32" t="s">
        <v>180</v>
      </c>
      <c r="B2728" t="s">
        <v>238</v>
      </c>
      <c r="C2728" s="32">
        <v>135.69999999999999</v>
      </c>
      <c r="D2728" s="32">
        <v>139.6</v>
      </c>
    </row>
    <row r="2729" spans="1:4" x14ac:dyDescent="0.25">
      <c r="A2729" s="32" t="s">
        <v>181</v>
      </c>
      <c r="B2729" t="s">
        <v>238</v>
      </c>
      <c r="C2729" s="32">
        <v>128.19999999999999</v>
      </c>
      <c r="D2729" s="32">
        <v>153.30000000000001</v>
      </c>
    </row>
    <row r="2730" spans="1:4" x14ac:dyDescent="0.25">
      <c r="A2730" s="32" t="s">
        <v>199</v>
      </c>
      <c r="B2730" t="s">
        <v>238</v>
      </c>
      <c r="C2730" s="32">
        <v>117.4</v>
      </c>
      <c r="D2730" s="32">
        <v>140</v>
      </c>
    </row>
    <row r="2731" spans="1:4" x14ac:dyDescent="0.25">
      <c r="A2731" s="32" t="s">
        <v>200</v>
      </c>
      <c r="B2731" t="s">
        <v>238</v>
      </c>
      <c r="C2731" s="32">
        <v>121.9</v>
      </c>
      <c r="D2731" s="32">
        <v>133.80000000000001</v>
      </c>
    </row>
    <row r="2732" spans="1:4" x14ac:dyDescent="0.25">
      <c r="A2732" s="32" t="s">
        <v>201</v>
      </c>
      <c r="B2732" t="s">
        <v>238</v>
      </c>
      <c r="C2732" s="32">
        <v>135.80000000000001</v>
      </c>
      <c r="D2732" s="32">
        <v>139.6</v>
      </c>
    </row>
    <row r="2733" spans="1:4" x14ac:dyDescent="0.25">
      <c r="A2733" s="32" t="s">
        <v>202</v>
      </c>
      <c r="B2733" t="s">
        <v>238</v>
      </c>
      <c r="C2733" s="32">
        <v>139.6</v>
      </c>
      <c r="D2733" s="32">
        <v>151</v>
      </c>
    </row>
    <row r="2734" spans="1:4" x14ac:dyDescent="0.25">
      <c r="A2734" s="32" t="s">
        <v>203</v>
      </c>
      <c r="B2734" t="s">
        <v>238</v>
      </c>
      <c r="C2734" s="32">
        <v>127.8</v>
      </c>
      <c r="D2734" s="32">
        <v>139.5</v>
      </c>
    </row>
    <row r="2735" spans="1:4" x14ac:dyDescent="0.25">
      <c r="A2735" s="32" t="s">
        <v>206</v>
      </c>
      <c r="B2735" t="s">
        <v>238</v>
      </c>
      <c r="C2735" s="32">
        <v>112.1</v>
      </c>
      <c r="D2735" s="32">
        <v>112.1</v>
      </c>
    </row>
    <row r="2736" spans="1:4" x14ac:dyDescent="0.25">
      <c r="A2736" s="32" t="s">
        <v>182</v>
      </c>
      <c r="B2736" t="s">
        <v>238</v>
      </c>
      <c r="C2736" s="32">
        <v>118.6</v>
      </c>
      <c r="D2736" s="32">
        <v>130.1</v>
      </c>
    </row>
    <row r="2737" spans="1:4" x14ac:dyDescent="0.25">
      <c r="A2737" s="32" t="s">
        <v>70</v>
      </c>
      <c r="B2737" t="s">
        <v>238</v>
      </c>
      <c r="C2737" s="32">
        <v>126.2</v>
      </c>
      <c r="D2737" s="32">
        <v>129.9</v>
      </c>
    </row>
    <row r="2738" spans="1:4" x14ac:dyDescent="0.25">
      <c r="A2738" s="32" t="s">
        <v>63</v>
      </c>
      <c r="B2738" t="s">
        <v>238</v>
      </c>
      <c r="C2738" s="32">
        <v>128.19999999999999</v>
      </c>
      <c r="D2738" s="32">
        <v>130</v>
      </c>
    </row>
    <row r="2739" spans="1:4" x14ac:dyDescent="0.25">
      <c r="A2739" s="32" t="s">
        <v>64</v>
      </c>
      <c r="B2739" t="s">
        <v>238</v>
      </c>
      <c r="C2739" s="32">
        <v>120.6</v>
      </c>
      <c r="D2739" s="32">
        <v>128.19999999999999</v>
      </c>
    </row>
    <row r="2740" spans="1:4" x14ac:dyDescent="0.25">
      <c r="A2740" s="32" t="s">
        <v>71</v>
      </c>
      <c r="B2740" t="s">
        <v>238</v>
      </c>
      <c r="C2740" s="32">
        <v>135.69999999999999</v>
      </c>
      <c r="D2740" s="32">
        <v>139.5</v>
      </c>
    </row>
    <row r="2741" spans="1:4" x14ac:dyDescent="0.25">
      <c r="A2741" s="32" t="s">
        <v>72</v>
      </c>
      <c r="B2741" t="s">
        <v>238</v>
      </c>
      <c r="C2741" s="32">
        <v>114.7</v>
      </c>
      <c r="D2741" s="32">
        <v>141.4</v>
      </c>
    </row>
    <row r="2742" spans="1:4" x14ac:dyDescent="0.25">
      <c r="A2742" s="32" t="s">
        <v>65</v>
      </c>
      <c r="B2742" t="s">
        <v>238</v>
      </c>
      <c r="C2742" s="32">
        <v>114.8</v>
      </c>
      <c r="D2742" s="32">
        <v>141.69999999999999</v>
      </c>
    </row>
    <row r="2743" spans="1:4" x14ac:dyDescent="0.25">
      <c r="A2743" s="32" t="s">
        <v>66</v>
      </c>
      <c r="B2743" t="s">
        <v>238</v>
      </c>
      <c r="C2743" s="32">
        <v>126.2</v>
      </c>
      <c r="D2743" s="32">
        <v>130</v>
      </c>
    </row>
    <row r="2744" spans="1:4" x14ac:dyDescent="0.25">
      <c r="A2744" s="32" t="s">
        <v>73</v>
      </c>
      <c r="B2744" t="s">
        <v>238</v>
      </c>
      <c r="C2744" s="32">
        <v>131.9</v>
      </c>
      <c r="D2744" s="32">
        <v>137.69999999999999</v>
      </c>
    </row>
    <row r="2745" spans="1:4" x14ac:dyDescent="0.25">
      <c r="A2745" s="32" t="s">
        <v>67</v>
      </c>
      <c r="B2745" t="s">
        <v>238</v>
      </c>
      <c r="C2745" s="32">
        <v>136.19999999999999</v>
      </c>
      <c r="D2745" s="32">
        <v>136.19999999999999</v>
      </c>
    </row>
    <row r="2746" spans="1:4" x14ac:dyDescent="0.25">
      <c r="A2746" s="32" t="s">
        <v>74</v>
      </c>
      <c r="B2746" t="s">
        <v>238</v>
      </c>
      <c r="C2746" s="32">
        <v>114.1</v>
      </c>
      <c r="D2746" s="32">
        <v>114.1</v>
      </c>
    </row>
    <row r="2747" spans="1:4" x14ac:dyDescent="0.25">
      <c r="A2747" s="32" t="s">
        <v>75</v>
      </c>
      <c r="B2747" t="s">
        <v>238</v>
      </c>
      <c r="C2747" s="32">
        <v>124.1</v>
      </c>
      <c r="D2747" s="32">
        <v>126.1</v>
      </c>
    </row>
    <row r="2748" spans="1:4" x14ac:dyDescent="0.25">
      <c r="A2748" s="32" t="s">
        <v>76</v>
      </c>
      <c r="B2748" t="s">
        <v>238</v>
      </c>
      <c r="C2748" s="32">
        <v>124.3</v>
      </c>
      <c r="D2748" s="32">
        <v>141.6</v>
      </c>
    </row>
    <row r="2749" spans="1:4" x14ac:dyDescent="0.25">
      <c r="A2749" s="32" t="s">
        <v>31</v>
      </c>
      <c r="B2749" t="s">
        <v>238</v>
      </c>
      <c r="C2749" s="32">
        <v>112.8</v>
      </c>
      <c r="D2749" s="32">
        <v>135.80000000000001</v>
      </c>
    </row>
    <row r="2750" spans="1:4" x14ac:dyDescent="0.25">
      <c r="A2750" s="32" t="s">
        <v>32</v>
      </c>
      <c r="B2750" t="s">
        <v>238</v>
      </c>
      <c r="C2750" s="32">
        <v>124.3</v>
      </c>
      <c r="D2750" s="32">
        <v>143.9</v>
      </c>
    </row>
    <row r="2751" spans="1:4" x14ac:dyDescent="0.25">
      <c r="A2751" s="32" t="s">
        <v>33</v>
      </c>
      <c r="B2751" t="s">
        <v>238</v>
      </c>
      <c r="C2751" s="32">
        <v>131.9</v>
      </c>
      <c r="D2751" s="32">
        <v>131.9</v>
      </c>
    </row>
    <row r="2752" spans="1:4" x14ac:dyDescent="0.25">
      <c r="A2752" s="32" t="s">
        <v>34</v>
      </c>
      <c r="B2752" t="s">
        <v>238</v>
      </c>
      <c r="C2752" s="32">
        <v>114.6</v>
      </c>
      <c r="D2752" s="32">
        <v>130</v>
      </c>
    </row>
    <row r="2753" spans="1:4" x14ac:dyDescent="0.25">
      <c r="A2753" s="32" t="s">
        <v>35</v>
      </c>
      <c r="B2753" t="s">
        <v>238</v>
      </c>
      <c r="C2753" s="32">
        <v>135.69999999999999</v>
      </c>
      <c r="D2753" s="32">
        <v>137.5</v>
      </c>
    </row>
    <row r="2754" spans="1:4" x14ac:dyDescent="0.25">
      <c r="A2754" s="32" t="s">
        <v>36</v>
      </c>
      <c r="B2754" t="s">
        <v>238</v>
      </c>
      <c r="C2754" s="32">
        <v>147.30000000000001</v>
      </c>
      <c r="D2754" s="32">
        <v>166.6</v>
      </c>
    </row>
    <row r="2755" spans="1:4" x14ac:dyDescent="0.25">
      <c r="A2755" s="32" t="s">
        <v>37</v>
      </c>
      <c r="B2755" t="s">
        <v>238</v>
      </c>
      <c r="C2755" s="32">
        <v>122.5</v>
      </c>
      <c r="D2755" s="32">
        <v>132</v>
      </c>
    </row>
    <row r="2756" spans="1:4" x14ac:dyDescent="0.25">
      <c r="A2756" s="32" t="s">
        <v>38</v>
      </c>
      <c r="B2756" t="s">
        <v>238</v>
      </c>
      <c r="C2756" s="32">
        <v>128.30000000000001</v>
      </c>
      <c r="D2756" s="32">
        <v>133.80000000000001</v>
      </c>
    </row>
    <row r="2757" spans="1:4" x14ac:dyDescent="0.25">
      <c r="A2757" s="32" t="s">
        <v>39</v>
      </c>
      <c r="B2757" t="s">
        <v>238</v>
      </c>
      <c r="C2757" s="32">
        <v>135.69999999999999</v>
      </c>
      <c r="D2757" s="32">
        <v>137.69999999999999</v>
      </c>
    </row>
    <row r="2758" spans="1:4" x14ac:dyDescent="0.25">
      <c r="A2758" s="32" t="s">
        <v>40</v>
      </c>
      <c r="B2758" t="s">
        <v>238</v>
      </c>
      <c r="C2758" s="32">
        <v>135.69999999999999</v>
      </c>
      <c r="D2758" s="32">
        <v>139.5</v>
      </c>
    </row>
    <row r="2759" spans="1:4" x14ac:dyDescent="0.25">
      <c r="A2759" s="32" t="s">
        <v>41</v>
      </c>
      <c r="B2759" t="s">
        <v>238</v>
      </c>
      <c r="C2759" s="32">
        <v>139.5</v>
      </c>
      <c r="D2759" s="32">
        <v>143.5</v>
      </c>
    </row>
    <row r="2760" spans="1:4" x14ac:dyDescent="0.25">
      <c r="A2760" s="32" t="s">
        <v>42</v>
      </c>
      <c r="B2760" t="s">
        <v>238</v>
      </c>
      <c r="C2760" s="32">
        <v>120.5</v>
      </c>
      <c r="D2760" s="32">
        <v>143.6</v>
      </c>
    </row>
    <row r="2761" spans="1:4" x14ac:dyDescent="0.25">
      <c r="A2761" s="32" t="s">
        <v>43</v>
      </c>
      <c r="B2761" t="s">
        <v>238</v>
      </c>
      <c r="C2761" s="32">
        <v>120.5</v>
      </c>
      <c r="D2761" s="32">
        <v>149.6</v>
      </c>
    </row>
    <row r="2762" spans="1:4" x14ac:dyDescent="0.25">
      <c r="A2762" s="32" t="s">
        <v>44</v>
      </c>
      <c r="B2762" t="s">
        <v>238</v>
      </c>
      <c r="C2762" s="32">
        <v>107.9</v>
      </c>
      <c r="D2762" s="32">
        <v>141.5</v>
      </c>
    </row>
    <row r="2763" spans="1:4" x14ac:dyDescent="0.25">
      <c r="A2763" s="32" t="s">
        <v>45</v>
      </c>
      <c r="B2763" t="s">
        <v>238</v>
      </c>
      <c r="C2763" s="32">
        <v>133.9</v>
      </c>
      <c r="D2763" s="32">
        <v>139.6</v>
      </c>
    </row>
    <row r="2764" spans="1:4" x14ac:dyDescent="0.25">
      <c r="A2764" s="32" t="s">
        <v>46</v>
      </c>
      <c r="B2764" t="s">
        <v>238</v>
      </c>
      <c r="C2764" s="32">
        <v>130.1</v>
      </c>
      <c r="D2764" s="32">
        <v>131.9</v>
      </c>
    </row>
    <row r="2765" spans="1:4" x14ac:dyDescent="0.25">
      <c r="A2765" s="32" t="s">
        <v>47</v>
      </c>
      <c r="B2765" t="s">
        <v>238</v>
      </c>
      <c r="C2765" s="32">
        <v>120.6</v>
      </c>
      <c r="D2765" s="32">
        <v>132</v>
      </c>
    </row>
    <row r="2766" spans="1:4" x14ac:dyDescent="0.25">
      <c r="A2766" s="32" t="s">
        <v>48</v>
      </c>
      <c r="B2766" t="s">
        <v>238</v>
      </c>
      <c r="C2766" s="32">
        <v>120.5</v>
      </c>
      <c r="D2766" s="32">
        <v>137.6</v>
      </c>
    </row>
    <row r="2767" spans="1:4" x14ac:dyDescent="0.25">
      <c r="A2767" s="32" t="s">
        <v>49</v>
      </c>
      <c r="B2767" t="s">
        <v>238</v>
      </c>
      <c r="C2767" s="32">
        <v>136.30000000000001</v>
      </c>
      <c r="D2767" s="32">
        <v>174.9</v>
      </c>
    </row>
    <row r="2768" spans="1:4" x14ac:dyDescent="0.25">
      <c r="A2768" s="32" t="s">
        <v>50</v>
      </c>
      <c r="B2768" t="s">
        <v>238</v>
      </c>
      <c r="C2768" s="32">
        <v>110.8</v>
      </c>
      <c r="D2768" s="32">
        <v>116.7</v>
      </c>
    </row>
    <row r="2769" spans="1:4" x14ac:dyDescent="0.25">
      <c r="A2769" s="32" t="s">
        <v>51</v>
      </c>
      <c r="B2769" t="s">
        <v>238</v>
      </c>
      <c r="C2769" s="32">
        <v>112.7</v>
      </c>
      <c r="D2769" s="32">
        <v>134</v>
      </c>
    </row>
    <row r="2770" spans="1:4" x14ac:dyDescent="0.25">
      <c r="A2770" s="32" t="s">
        <v>52</v>
      </c>
      <c r="B2770" t="s">
        <v>238</v>
      </c>
      <c r="C2770" s="32">
        <v>120.4</v>
      </c>
      <c r="D2770" s="32">
        <v>133.80000000000001</v>
      </c>
    </row>
    <row r="2771" spans="1:4" x14ac:dyDescent="0.25">
      <c r="A2771" s="32" t="s">
        <v>53</v>
      </c>
      <c r="B2771" t="s">
        <v>238</v>
      </c>
      <c r="C2771" s="32">
        <v>122.5</v>
      </c>
      <c r="D2771" s="32">
        <v>139.6</v>
      </c>
    </row>
    <row r="2772" spans="1:4" x14ac:dyDescent="0.25">
      <c r="A2772" s="32" t="s">
        <v>54</v>
      </c>
      <c r="B2772" t="s">
        <v>238</v>
      </c>
      <c r="C2772" s="32">
        <v>116.6</v>
      </c>
      <c r="D2772" s="32">
        <v>128</v>
      </c>
    </row>
    <row r="2773" spans="1:4" x14ac:dyDescent="0.25">
      <c r="A2773" s="32" t="s">
        <v>55</v>
      </c>
      <c r="B2773" t="s">
        <v>238</v>
      </c>
      <c r="C2773" s="32">
        <v>137.69999999999999</v>
      </c>
      <c r="D2773" s="32">
        <v>151.4</v>
      </c>
    </row>
    <row r="2774" spans="1:4" x14ac:dyDescent="0.25">
      <c r="A2774" s="32" t="s">
        <v>56</v>
      </c>
      <c r="B2774" t="s">
        <v>238</v>
      </c>
      <c r="C2774" s="32">
        <v>149.69999999999999</v>
      </c>
      <c r="D2774" s="32">
        <v>155.4</v>
      </c>
    </row>
    <row r="2775" spans="1:4" x14ac:dyDescent="0.25">
      <c r="A2775" s="32" t="s">
        <v>57</v>
      </c>
      <c r="B2775" t="s">
        <v>238</v>
      </c>
      <c r="C2775" s="32">
        <v>119.9</v>
      </c>
      <c r="D2775" s="32">
        <v>141.30000000000001</v>
      </c>
    </row>
    <row r="2776" spans="1:4" x14ac:dyDescent="0.25">
      <c r="A2776" s="32" t="s">
        <v>58</v>
      </c>
      <c r="B2776" t="s">
        <v>238</v>
      </c>
      <c r="C2776" s="32">
        <v>106.1</v>
      </c>
      <c r="D2776" s="32">
        <v>153</v>
      </c>
    </row>
    <row r="2777" spans="1:4" x14ac:dyDescent="0.25">
      <c r="A2777" s="32" t="s">
        <v>59</v>
      </c>
      <c r="B2777" t="s">
        <v>238</v>
      </c>
      <c r="C2777" s="32">
        <v>115.9</v>
      </c>
      <c r="D2777" s="32">
        <v>135.80000000000001</v>
      </c>
    </row>
    <row r="2778" spans="1:4" x14ac:dyDescent="0.25">
      <c r="A2778" s="32" t="s">
        <v>60</v>
      </c>
      <c r="B2778" t="s">
        <v>238</v>
      </c>
      <c r="C2778" s="32">
        <v>113.9</v>
      </c>
      <c r="D2778" s="32">
        <v>135.80000000000001</v>
      </c>
    </row>
    <row r="2779" spans="1:4" x14ac:dyDescent="0.25">
      <c r="A2779" s="32" t="s">
        <v>77</v>
      </c>
      <c r="B2779" t="s">
        <v>238</v>
      </c>
      <c r="C2779" s="32">
        <v>130</v>
      </c>
      <c r="D2779" s="32">
        <v>141.6</v>
      </c>
    </row>
    <row r="2780" spans="1:4" x14ac:dyDescent="0.25">
      <c r="A2780" s="32" t="s">
        <v>92</v>
      </c>
      <c r="B2780" t="s">
        <v>238</v>
      </c>
      <c r="C2780" s="32">
        <v>124.4</v>
      </c>
      <c r="D2780" s="32">
        <v>143.6</v>
      </c>
    </row>
    <row r="2781" spans="1:4" x14ac:dyDescent="0.25">
      <c r="A2781" s="32" t="s">
        <v>78</v>
      </c>
      <c r="B2781" t="s">
        <v>238</v>
      </c>
      <c r="C2781" s="32">
        <v>120.4</v>
      </c>
      <c r="D2781" s="32">
        <v>133.80000000000001</v>
      </c>
    </row>
    <row r="2782" spans="1:4" x14ac:dyDescent="0.25">
      <c r="A2782" s="32" t="s">
        <v>79</v>
      </c>
      <c r="B2782" t="s">
        <v>238</v>
      </c>
      <c r="C2782" s="32">
        <v>133.80000000000001</v>
      </c>
      <c r="D2782" s="32">
        <v>141.5</v>
      </c>
    </row>
    <row r="2783" spans="1:4" x14ac:dyDescent="0.25">
      <c r="A2783" s="32" t="s">
        <v>80</v>
      </c>
      <c r="B2783" t="s">
        <v>238</v>
      </c>
      <c r="C2783" s="32">
        <v>131.9</v>
      </c>
      <c r="D2783" s="32">
        <v>139.6</v>
      </c>
    </row>
    <row r="2784" spans="1:4" x14ac:dyDescent="0.25">
      <c r="A2784" s="32" t="s">
        <v>93</v>
      </c>
      <c r="B2784" t="s">
        <v>238</v>
      </c>
      <c r="C2784" s="32">
        <v>116.7</v>
      </c>
      <c r="D2784" s="32">
        <v>118.6</v>
      </c>
    </row>
    <row r="2785" spans="1:4" x14ac:dyDescent="0.25">
      <c r="A2785" s="32" t="s">
        <v>94</v>
      </c>
      <c r="B2785" t="s">
        <v>238</v>
      </c>
      <c r="C2785" s="32">
        <v>104.8</v>
      </c>
      <c r="D2785" s="32">
        <v>128.19999999999999</v>
      </c>
    </row>
    <row r="2786" spans="1:4" x14ac:dyDescent="0.25">
      <c r="A2786" s="32" t="s">
        <v>95</v>
      </c>
      <c r="B2786" t="s">
        <v>238</v>
      </c>
      <c r="C2786" s="32">
        <v>114.8</v>
      </c>
      <c r="D2786" s="32">
        <v>137.9</v>
      </c>
    </row>
    <row r="2787" spans="1:4" x14ac:dyDescent="0.25">
      <c r="A2787" s="32" t="s">
        <v>96</v>
      </c>
      <c r="B2787" t="s">
        <v>238</v>
      </c>
      <c r="C2787" s="32">
        <v>126.5</v>
      </c>
      <c r="D2787" s="32">
        <v>140.1</v>
      </c>
    </row>
    <row r="2788" spans="1:4" x14ac:dyDescent="0.25">
      <c r="A2788" s="32" t="s">
        <v>97</v>
      </c>
      <c r="B2788" t="s">
        <v>238</v>
      </c>
      <c r="C2788" s="32">
        <v>130.1</v>
      </c>
      <c r="D2788" s="32">
        <v>137.69999999999999</v>
      </c>
    </row>
    <row r="2789" spans="1:4" x14ac:dyDescent="0.25">
      <c r="A2789" s="32" t="s">
        <v>98</v>
      </c>
      <c r="B2789" t="s">
        <v>238</v>
      </c>
      <c r="C2789" s="32">
        <v>122.5</v>
      </c>
      <c r="D2789" s="32">
        <v>133.9</v>
      </c>
    </row>
    <row r="2790" spans="1:4" x14ac:dyDescent="0.25">
      <c r="A2790" s="32" t="s">
        <v>99</v>
      </c>
      <c r="B2790" t="s">
        <v>238</v>
      </c>
      <c r="C2790" s="32">
        <v>133.9</v>
      </c>
      <c r="D2790" s="32">
        <v>139.6</v>
      </c>
    </row>
    <row r="2791" spans="1:4" x14ac:dyDescent="0.25">
      <c r="A2791" s="32" t="s">
        <v>100</v>
      </c>
      <c r="B2791" t="s">
        <v>238</v>
      </c>
      <c r="C2791" s="32">
        <v>133.80000000000001</v>
      </c>
      <c r="D2791" s="32">
        <v>137.6</v>
      </c>
    </row>
    <row r="2792" spans="1:4" x14ac:dyDescent="0.25">
      <c r="A2792" s="32" t="s">
        <v>101</v>
      </c>
      <c r="B2792" t="s">
        <v>238</v>
      </c>
      <c r="C2792" s="32">
        <v>124</v>
      </c>
      <c r="D2792" s="32">
        <v>134.1</v>
      </c>
    </row>
    <row r="2793" spans="1:4" x14ac:dyDescent="0.25">
      <c r="A2793" s="32" t="s">
        <v>102</v>
      </c>
      <c r="B2793" t="s">
        <v>238</v>
      </c>
      <c r="C2793" s="32">
        <v>128.1</v>
      </c>
      <c r="D2793" s="32">
        <v>135.80000000000001</v>
      </c>
    </row>
    <row r="2794" spans="1:4" x14ac:dyDescent="0.25">
      <c r="A2794" s="32" t="s">
        <v>81</v>
      </c>
      <c r="B2794" t="s">
        <v>238</v>
      </c>
      <c r="C2794" s="32">
        <v>126.2</v>
      </c>
      <c r="D2794" s="32">
        <v>130.1</v>
      </c>
    </row>
    <row r="2795" spans="1:4" x14ac:dyDescent="0.25">
      <c r="A2795" s="32" t="s">
        <v>82</v>
      </c>
      <c r="B2795" t="s">
        <v>238</v>
      </c>
      <c r="C2795" s="32">
        <v>124.1</v>
      </c>
      <c r="D2795" s="32">
        <v>139.5</v>
      </c>
    </row>
    <row r="2796" spans="1:4" x14ac:dyDescent="0.25">
      <c r="A2796" s="32" t="s">
        <v>83</v>
      </c>
      <c r="B2796" t="s">
        <v>238</v>
      </c>
      <c r="C2796" s="32">
        <v>123.8</v>
      </c>
      <c r="D2796" s="32">
        <v>152.9</v>
      </c>
    </row>
    <row r="2797" spans="1:4" x14ac:dyDescent="0.25">
      <c r="A2797" s="32" t="s">
        <v>84</v>
      </c>
      <c r="B2797" t="s">
        <v>238</v>
      </c>
      <c r="C2797" s="32">
        <v>120.4</v>
      </c>
      <c r="D2797" s="32">
        <v>139.6</v>
      </c>
    </row>
    <row r="2798" spans="1:4" x14ac:dyDescent="0.25">
      <c r="A2798" s="32" t="s">
        <v>85</v>
      </c>
      <c r="B2798" t="s">
        <v>238</v>
      </c>
      <c r="C2798" s="32">
        <v>118.3</v>
      </c>
      <c r="D2798" s="32">
        <v>122.3</v>
      </c>
    </row>
    <row r="2799" spans="1:4" x14ac:dyDescent="0.25">
      <c r="A2799" s="32" t="s">
        <v>86</v>
      </c>
      <c r="B2799" t="s">
        <v>238</v>
      </c>
      <c r="C2799" s="32">
        <v>129.9</v>
      </c>
      <c r="D2799" s="32">
        <v>143.4</v>
      </c>
    </row>
    <row r="2800" spans="1:4" x14ac:dyDescent="0.25">
      <c r="A2800" s="32" t="s">
        <v>87</v>
      </c>
      <c r="B2800" t="s">
        <v>238</v>
      </c>
      <c r="C2800" s="32">
        <v>118.6</v>
      </c>
      <c r="D2800" s="32">
        <v>131.9</v>
      </c>
    </row>
    <row r="2801" spans="1:4" x14ac:dyDescent="0.25">
      <c r="A2801" s="32" t="s">
        <v>88</v>
      </c>
      <c r="B2801" t="s">
        <v>238</v>
      </c>
      <c r="C2801" s="32">
        <v>127.9</v>
      </c>
      <c r="D2801" s="32">
        <v>130</v>
      </c>
    </row>
    <row r="2802" spans="1:4" x14ac:dyDescent="0.25">
      <c r="A2802" s="32" t="s">
        <v>89</v>
      </c>
      <c r="B2802" t="s">
        <v>238</v>
      </c>
      <c r="C2802" s="32">
        <v>126.1</v>
      </c>
      <c r="D2802" s="32">
        <v>130</v>
      </c>
    </row>
    <row r="2803" spans="1:4" x14ac:dyDescent="0.25">
      <c r="A2803" s="32" t="s">
        <v>61</v>
      </c>
      <c r="B2803" t="s">
        <v>238</v>
      </c>
      <c r="C2803" s="32">
        <v>133.80000000000001</v>
      </c>
      <c r="D2803" s="32">
        <v>139.6</v>
      </c>
    </row>
    <row r="2804" spans="1:4" x14ac:dyDescent="0.25">
      <c r="A2804" s="32" t="s">
        <v>62</v>
      </c>
      <c r="B2804" t="s">
        <v>238</v>
      </c>
      <c r="C2804" s="32">
        <v>106.8</v>
      </c>
      <c r="D2804" s="32">
        <v>120.5</v>
      </c>
    </row>
    <row r="2805" spans="1:4" x14ac:dyDescent="0.25">
      <c r="A2805" s="32" t="s">
        <v>90</v>
      </c>
      <c r="B2805" t="s">
        <v>238</v>
      </c>
      <c r="C2805" s="32">
        <v>133.80000000000001</v>
      </c>
      <c r="D2805" s="32">
        <v>139.69999999999999</v>
      </c>
    </row>
    <row r="2806" spans="1:4" x14ac:dyDescent="0.25">
      <c r="A2806" s="32" t="s">
        <v>91</v>
      </c>
      <c r="B2806" t="s">
        <v>238</v>
      </c>
      <c r="C2806" s="32">
        <v>122.4</v>
      </c>
      <c r="D2806" s="32">
        <v>141.6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Lecturas</vt:lpstr>
      <vt:lpstr>AlelosCrudos</vt:lpstr>
      <vt:lpstr>FormatoBinning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Rodrigo Arce Valdés</cp:lastModifiedBy>
  <dcterms:created xsi:type="dcterms:W3CDTF">2017-06-06T21:36:18Z</dcterms:created>
  <dcterms:modified xsi:type="dcterms:W3CDTF">2018-05-21T17:13:37Z</dcterms:modified>
</cp:coreProperties>
</file>