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R. Arce Valdez\Documents\Tesis\Resultados\0_Binning\"/>
    </mc:Choice>
  </mc:AlternateContent>
  <bookViews>
    <workbookView xWindow="0" yWindow="0" windowWidth="20490" windowHeight="7755" tabRatio="608" activeTab="1"/>
  </bookViews>
  <sheets>
    <sheet name="1eras Lecturas" sheetId="177" r:id="rId1"/>
    <sheet name="2das Lecturas" sheetId="208" r:id="rId2"/>
    <sheet name="Diferencias" sheetId="209" r:id="rId3"/>
    <sheet name="Ubicaciones" sheetId="210" r:id="rId4"/>
    <sheet name="Errores" sheetId="213" r:id="rId5"/>
  </sheets>
  <definedNames>
    <definedName name="_xlnm._FilterDatabase" localSheetId="0" hidden="1">'1eras Lecturas'!$A$1:$BM$189</definedName>
    <definedName name="_xlnm._FilterDatabase" localSheetId="1" hidden="1">'2das Lecturas'!$A$1:$BJ$188</definedName>
    <definedName name="_xlnm._FilterDatabase" localSheetId="2" hidden="1">Diferencias!$A$2:$A$190</definedName>
    <definedName name="_xlnm._FilterDatabase" localSheetId="3" hidden="1">Ubicaciones!$A$1:$S$264</definedName>
  </definedNames>
  <calcPr calcId="152511"/>
</workbook>
</file>

<file path=xl/calcChain.xml><?xml version="1.0" encoding="utf-8"?>
<calcChain xmlns="http://schemas.openxmlformats.org/spreadsheetml/2006/main">
  <c r="BI180" i="208" l="1"/>
  <c r="BG180" i="208"/>
  <c r="BI169" i="208"/>
  <c r="BG169" i="208"/>
  <c r="BI156" i="208"/>
  <c r="BG156" i="208"/>
  <c r="BI149" i="208"/>
  <c r="BG149" i="208"/>
  <c r="BI132" i="208"/>
  <c r="BG132" i="208"/>
  <c r="BI109" i="208"/>
  <c r="BG109" i="208"/>
  <c r="BI99" i="208"/>
  <c r="BG99" i="208"/>
  <c r="BI96" i="208"/>
  <c r="BG96" i="208"/>
  <c r="BI93" i="208"/>
  <c r="BG93" i="208"/>
  <c r="BI64" i="208"/>
  <c r="BG64" i="208"/>
  <c r="BI63" i="208"/>
  <c r="BG63" i="208"/>
  <c r="BI44" i="208"/>
  <c r="BG44" i="208"/>
  <c r="BI26" i="208"/>
  <c r="BG26" i="208"/>
  <c r="BI22" i="208"/>
  <c r="BG22" i="208"/>
  <c r="BI15" i="208"/>
  <c r="BG15" i="208"/>
  <c r="BE181" i="208"/>
  <c r="BC181" i="208"/>
  <c r="BE141" i="208"/>
  <c r="BC141" i="208"/>
  <c r="BE135" i="208"/>
  <c r="BC135" i="208"/>
  <c r="AW56" i="208"/>
  <c r="AU56" i="208"/>
  <c r="AW52" i="208"/>
  <c r="AU52" i="208"/>
  <c r="AW19" i="208"/>
  <c r="AU19" i="208"/>
  <c r="AK186" i="208"/>
  <c r="AI186" i="208"/>
  <c r="AK41" i="208"/>
  <c r="AI41" i="208"/>
  <c r="AK18" i="208"/>
  <c r="AI18" i="208"/>
  <c r="Y82" i="208"/>
  <c r="W82" i="208"/>
  <c r="Y58" i="208"/>
  <c r="W58" i="208"/>
  <c r="Y24" i="208"/>
  <c r="W24" i="208"/>
  <c r="U123" i="208"/>
  <c r="S123" i="208"/>
  <c r="U107" i="208"/>
  <c r="S107" i="208"/>
  <c r="M89" i="208"/>
  <c r="K89" i="208"/>
  <c r="M67" i="208"/>
  <c r="K67" i="208"/>
  <c r="M64" i="208"/>
  <c r="K64" i="208"/>
  <c r="I149" i="208"/>
  <c r="G149" i="208"/>
  <c r="I144" i="208"/>
  <c r="G144" i="208"/>
  <c r="I50" i="208"/>
  <c r="G50" i="208"/>
  <c r="I49" i="208"/>
  <c r="G49" i="208"/>
  <c r="E186" i="208"/>
  <c r="C186" i="208"/>
  <c r="E181" i="208"/>
  <c r="C181" i="208"/>
  <c r="E180" i="208"/>
  <c r="C180" i="208"/>
  <c r="E178" i="208"/>
  <c r="C178" i="208"/>
  <c r="E169" i="208"/>
  <c r="C169" i="208"/>
  <c r="E156" i="208"/>
  <c r="C156" i="208"/>
  <c r="E149" i="208"/>
  <c r="C149" i="208"/>
  <c r="E144" i="208"/>
  <c r="C144" i="208"/>
  <c r="E141" i="208"/>
  <c r="C141" i="208"/>
  <c r="E135" i="208"/>
  <c r="C135" i="208"/>
  <c r="E132" i="208"/>
  <c r="C132" i="208"/>
  <c r="E126" i="208"/>
  <c r="C126" i="208"/>
  <c r="E123" i="208"/>
  <c r="C123" i="208"/>
  <c r="E107" i="208"/>
  <c r="C107" i="208"/>
  <c r="E101" i="208"/>
  <c r="C101" i="208"/>
  <c r="E99" i="208"/>
  <c r="C99" i="208"/>
  <c r="E96" i="208"/>
  <c r="C96" i="208"/>
  <c r="E93" i="208"/>
  <c r="C93" i="208"/>
  <c r="E89" i="208"/>
  <c r="C89" i="208"/>
  <c r="E82" i="208"/>
  <c r="C82" i="208"/>
  <c r="E67" i="208"/>
  <c r="C67" i="208"/>
  <c r="E64" i="208"/>
  <c r="C64" i="208"/>
  <c r="E63" i="208"/>
  <c r="C63" i="208"/>
  <c r="E62" i="208"/>
  <c r="C62" i="208"/>
  <c r="E58" i="208"/>
  <c r="C58" i="208"/>
  <c r="E56" i="208"/>
  <c r="C56" i="208"/>
  <c r="E52" i="208"/>
  <c r="C52" i="208"/>
  <c r="E50" i="208"/>
  <c r="C50" i="208"/>
  <c r="E49" i="208"/>
  <c r="C49" i="208"/>
  <c r="E44" i="208"/>
  <c r="C44" i="208"/>
  <c r="E41" i="208"/>
  <c r="C41" i="208"/>
  <c r="E26" i="208"/>
  <c r="C26" i="208"/>
  <c r="E24" i="208"/>
  <c r="C24" i="208"/>
  <c r="E22" i="208"/>
  <c r="C22" i="208"/>
  <c r="E19" i="208"/>
  <c r="C19" i="208"/>
  <c r="E18" i="208"/>
  <c r="C18" i="208"/>
  <c r="E15" i="208"/>
  <c r="C15" i="208"/>
  <c r="BI127" i="208" l="1"/>
  <c r="BG127" i="208"/>
  <c r="BI98" i="208"/>
  <c r="BG98" i="208"/>
  <c r="BI28" i="208"/>
  <c r="BG28" i="208"/>
  <c r="BI13" i="208"/>
  <c r="BG13" i="208"/>
  <c r="BI43" i="208"/>
  <c r="BG43" i="208"/>
  <c r="AG82" i="177" l="1"/>
  <c r="AE82" i="177"/>
  <c r="AG77" i="177"/>
  <c r="AE77" i="177"/>
  <c r="AG82" i="208"/>
  <c r="AE82" i="208"/>
  <c r="AG77" i="208"/>
  <c r="AE77" i="208"/>
  <c r="U177" i="177"/>
  <c r="S177" i="177"/>
  <c r="U164" i="177"/>
  <c r="S164" i="177"/>
  <c r="U156" i="177"/>
  <c r="S156" i="177"/>
  <c r="U149" i="177"/>
  <c r="S149" i="177"/>
  <c r="U130" i="177"/>
  <c r="S130" i="177"/>
  <c r="U119" i="177"/>
  <c r="S119" i="177"/>
  <c r="U8" i="177"/>
  <c r="S8" i="177"/>
  <c r="U177" i="208"/>
  <c r="S177" i="208"/>
  <c r="U164" i="208"/>
  <c r="S164" i="208"/>
  <c r="U156" i="208"/>
  <c r="S156" i="208"/>
  <c r="U149" i="208"/>
  <c r="S149" i="208"/>
  <c r="U130" i="208"/>
  <c r="S130" i="208"/>
  <c r="U119" i="208"/>
  <c r="S119" i="208"/>
  <c r="U8" i="208"/>
  <c r="S8" i="208"/>
  <c r="E106" i="177"/>
  <c r="C106" i="177"/>
  <c r="E72" i="177"/>
  <c r="C72" i="177"/>
  <c r="E106" i="208"/>
  <c r="C106" i="208"/>
  <c r="E72" i="208"/>
  <c r="C72" i="208"/>
  <c r="AG118" i="208"/>
  <c r="BI108" i="208" l="1"/>
  <c r="BG108" i="208"/>
  <c r="BI19" i="208" l="1"/>
  <c r="BG19" i="208"/>
  <c r="BG19" i="177"/>
  <c r="BI19" i="177"/>
  <c r="BE117" i="208" l="1"/>
  <c r="BC117" i="208"/>
  <c r="BE86" i="208"/>
  <c r="BC86" i="208"/>
  <c r="BE82" i="208"/>
  <c r="BC82" i="208"/>
  <c r="BE65" i="208"/>
  <c r="BC65" i="208"/>
  <c r="BE13" i="208"/>
  <c r="BC13" i="208"/>
  <c r="BE4" i="208"/>
  <c r="BC4" i="208"/>
  <c r="BA117" i="208" l="1"/>
  <c r="AY117" i="208"/>
  <c r="BA107" i="208"/>
  <c r="AY107" i="208"/>
  <c r="BA82" i="208"/>
  <c r="AY82" i="208"/>
  <c r="BA65" i="208"/>
  <c r="AY65" i="208"/>
  <c r="BA4" i="208"/>
  <c r="AY4" i="208"/>
  <c r="AW186" i="208"/>
  <c r="AU186" i="208"/>
  <c r="AW185" i="208" l="1"/>
  <c r="AU185" i="208"/>
  <c r="AW117" i="177" l="1"/>
  <c r="AU117" i="177"/>
  <c r="AW68" i="177"/>
  <c r="AU68" i="177"/>
  <c r="AW65" i="177"/>
  <c r="AU65" i="177"/>
  <c r="AW23" i="177"/>
  <c r="AU23" i="177"/>
  <c r="AW13" i="177"/>
  <c r="AU13" i="177"/>
  <c r="AW4" i="177"/>
  <c r="AU4" i="177"/>
  <c r="AW117" i="208"/>
  <c r="AU117" i="208"/>
  <c r="AW68" i="208"/>
  <c r="AU68" i="208"/>
  <c r="AW65" i="208"/>
  <c r="AU65" i="208"/>
  <c r="AW23" i="208"/>
  <c r="AU23" i="208"/>
  <c r="AW13" i="208"/>
  <c r="AU13" i="208"/>
  <c r="AW4" i="208"/>
  <c r="AU4" i="208"/>
  <c r="AS117" i="208"/>
  <c r="AQ117" i="208"/>
  <c r="AS69" i="208"/>
  <c r="AQ69" i="208"/>
  <c r="AS65" i="208"/>
  <c r="AQ65" i="208"/>
  <c r="AS4" i="208"/>
  <c r="AQ4" i="208"/>
  <c r="AM90" i="208"/>
  <c r="AO117" i="208"/>
  <c r="AM117" i="208"/>
  <c r="AO107" i="208"/>
  <c r="AM107" i="208"/>
  <c r="AO90" i="208"/>
  <c r="AO86" i="208"/>
  <c r="AM86" i="208"/>
  <c r="AO82" i="208"/>
  <c r="AM82" i="208"/>
  <c r="AO65" i="208"/>
  <c r="AM65" i="208"/>
  <c r="AO42" i="208"/>
  <c r="AM42" i="208"/>
  <c r="AO33" i="208"/>
  <c r="AM33" i="208"/>
  <c r="AO32" i="208"/>
  <c r="AM32" i="208"/>
  <c r="AO31" i="208"/>
  <c r="AM31" i="208"/>
  <c r="AO29" i="208"/>
  <c r="AM29" i="208"/>
  <c r="AO23" i="208"/>
  <c r="AM23" i="208"/>
  <c r="AO13" i="208"/>
  <c r="AM13" i="208"/>
  <c r="AO4" i="208"/>
  <c r="AM4" i="208"/>
  <c r="AK80" i="208" l="1"/>
  <c r="AI80" i="208"/>
  <c r="AK71" i="208"/>
  <c r="AI71" i="208"/>
  <c r="AK70" i="208" l="1"/>
  <c r="AI70" i="208"/>
  <c r="AG117" i="208" l="1"/>
  <c r="AE117" i="208"/>
  <c r="AG86" i="208"/>
  <c r="AE86" i="208"/>
  <c r="AG65" i="208"/>
  <c r="AE65" i="208"/>
  <c r="AG26" i="208"/>
  <c r="AE26" i="208"/>
  <c r="AG8" i="208"/>
  <c r="AE8" i="208"/>
  <c r="AG4" i="208"/>
  <c r="AE4" i="208"/>
  <c r="AC77" i="208"/>
  <c r="AA77" i="208"/>
  <c r="AC117" i="208"/>
  <c r="AA117" i="208"/>
  <c r="AC107" i="208"/>
  <c r="AA107" i="208"/>
  <c r="AC86" i="208"/>
  <c r="AA86" i="208"/>
  <c r="AC69" i="208"/>
  <c r="AA69" i="208"/>
  <c r="AC65" i="208"/>
  <c r="AA65" i="208"/>
  <c r="AC31" i="208"/>
  <c r="AA31" i="208"/>
  <c r="AC29" i="208"/>
  <c r="AA29" i="208"/>
  <c r="AC23" i="208"/>
  <c r="AA23" i="208"/>
  <c r="AC13" i="208"/>
  <c r="AA13" i="208"/>
  <c r="Y117" i="208"/>
  <c r="W117" i="208"/>
  <c r="Y65" i="208"/>
  <c r="W65" i="208"/>
  <c r="Y4" i="208"/>
  <c r="W4" i="208"/>
  <c r="U81" i="208"/>
  <c r="S81" i="208"/>
  <c r="U77" i="208" l="1"/>
  <c r="S77" i="208"/>
  <c r="U117" i="208"/>
  <c r="S117" i="208"/>
  <c r="U104" i="208"/>
  <c r="S104" i="208"/>
  <c r="U65" i="208"/>
  <c r="S65" i="208"/>
  <c r="U30" i="208"/>
  <c r="S30" i="208"/>
  <c r="U4" i="208"/>
  <c r="S4" i="208"/>
  <c r="Q117" i="208"/>
  <c r="O117" i="208"/>
  <c r="Q77" i="208"/>
  <c r="O77" i="208"/>
  <c r="Q65" i="208"/>
  <c r="O65" i="208"/>
  <c r="Q4" i="208"/>
  <c r="O4" i="208"/>
  <c r="M69" i="208" l="1"/>
  <c r="K69" i="208"/>
  <c r="M82" i="177" l="1"/>
  <c r="K82" i="177"/>
  <c r="M117" i="208"/>
  <c r="K117" i="208"/>
  <c r="M82" i="208"/>
  <c r="K82" i="208"/>
  <c r="M65" i="208"/>
  <c r="K65" i="208"/>
  <c r="M4" i="208"/>
  <c r="K4" i="208"/>
  <c r="I117" i="208"/>
  <c r="G117" i="208"/>
  <c r="I82" i="208"/>
  <c r="G82" i="208"/>
  <c r="I65" i="208"/>
  <c r="G65" i="208"/>
  <c r="I4" i="208"/>
  <c r="G4" i="208"/>
  <c r="E175" i="208"/>
  <c r="C175" i="208"/>
  <c r="E117" i="208"/>
  <c r="C117" i="208"/>
  <c r="E90" i="208"/>
  <c r="C90" i="208"/>
  <c r="E87" i="208"/>
  <c r="C87" i="208"/>
  <c r="E84" i="208"/>
  <c r="C84" i="208"/>
  <c r="E83" i="208"/>
  <c r="C83" i="208"/>
  <c r="E81" i="208"/>
  <c r="C81" i="208"/>
  <c r="E80" i="208"/>
  <c r="C80" i="208"/>
  <c r="E76" i="208"/>
  <c r="C76" i="208"/>
  <c r="E75" i="208"/>
  <c r="C75" i="208"/>
  <c r="E74" i="208"/>
  <c r="C74" i="208"/>
  <c r="E73" i="208"/>
  <c r="C73" i="208"/>
  <c r="E70" i="208"/>
  <c r="C70" i="208"/>
  <c r="E69" i="208"/>
  <c r="C69" i="208"/>
  <c r="E68" i="208"/>
  <c r="C68" i="208"/>
  <c r="E65" i="208"/>
  <c r="C65" i="208"/>
  <c r="U59" i="208"/>
  <c r="S59" i="208"/>
  <c r="AC59" i="177" l="1"/>
  <c r="AA59" i="177"/>
  <c r="AC59" i="208"/>
  <c r="AA59" i="208"/>
  <c r="I59" i="177" l="1"/>
  <c r="G59" i="177"/>
  <c r="E59" i="177"/>
  <c r="C59" i="177"/>
  <c r="BI59" i="208"/>
  <c r="BG59" i="208"/>
  <c r="BE59" i="208"/>
  <c r="BC59" i="208"/>
  <c r="BA59" i="208"/>
  <c r="AY59" i="208"/>
  <c r="AW59" i="208"/>
  <c r="AU59" i="208"/>
  <c r="AS59" i="208"/>
  <c r="AQ59" i="208"/>
  <c r="AO59" i="208"/>
  <c r="AM59" i="208"/>
  <c r="AK59" i="208"/>
  <c r="AI59" i="208"/>
  <c r="AG59" i="208"/>
  <c r="AE59" i="208"/>
  <c r="Y59" i="208"/>
  <c r="W59" i="208"/>
  <c r="Q59" i="208"/>
  <c r="O59" i="208"/>
  <c r="M59" i="208"/>
  <c r="K59" i="208"/>
  <c r="I59" i="208"/>
  <c r="G59" i="208"/>
  <c r="E59" i="208"/>
  <c r="C59" i="208"/>
  <c r="E38" i="208" l="1"/>
  <c r="C38" i="208"/>
  <c r="E30" i="208"/>
  <c r="C30" i="208"/>
  <c r="E23" i="208"/>
  <c r="C23" i="208"/>
  <c r="E13" i="208"/>
  <c r="C13" i="208"/>
  <c r="E4" i="208"/>
  <c r="C4" i="208"/>
  <c r="BI60" i="208" l="1"/>
  <c r="BG60" i="208"/>
  <c r="BE60" i="208"/>
  <c r="BC60" i="208"/>
  <c r="BA60" i="208"/>
  <c r="AY60" i="208"/>
  <c r="AW77" i="177"/>
  <c r="AU77" i="177"/>
  <c r="AW60" i="177"/>
  <c r="AU60" i="177"/>
  <c r="AW77" i="208"/>
  <c r="AU77" i="208"/>
  <c r="AW60" i="208"/>
  <c r="AU60" i="208"/>
  <c r="AS60" i="208"/>
  <c r="AQ60" i="208"/>
  <c r="AO97" i="208"/>
  <c r="AM97" i="208"/>
  <c r="AO60" i="208"/>
  <c r="AM60" i="208"/>
  <c r="AO77" i="208"/>
  <c r="AM77" i="208"/>
  <c r="AK60" i="208"/>
  <c r="AI60" i="208"/>
  <c r="AG104" i="208"/>
  <c r="AE104" i="208"/>
  <c r="AG98" i="208"/>
  <c r="AE98" i="208"/>
  <c r="AG60" i="208"/>
  <c r="AE60" i="208"/>
  <c r="AC60" i="177"/>
  <c r="AA60" i="177"/>
  <c r="AC4" i="177"/>
  <c r="AA4" i="177"/>
  <c r="AC60" i="208"/>
  <c r="AA60" i="208"/>
  <c r="AC4" i="208"/>
  <c r="AA4" i="208"/>
  <c r="Y60" i="177"/>
  <c r="W60" i="177"/>
  <c r="Y60" i="208"/>
  <c r="W60" i="208"/>
  <c r="U60" i="208"/>
  <c r="S60" i="208"/>
  <c r="Q60" i="208"/>
  <c r="O60" i="208"/>
  <c r="M60" i="208"/>
  <c r="K60" i="208"/>
  <c r="I77" i="208"/>
  <c r="G77" i="208"/>
  <c r="I60" i="208"/>
  <c r="G60" i="208"/>
  <c r="E104" i="208"/>
  <c r="C104" i="208"/>
  <c r="E77" i="208"/>
  <c r="C77" i="208"/>
  <c r="E60" i="208"/>
  <c r="C60" i="208"/>
  <c r="E57" i="208"/>
  <c r="C57" i="208"/>
  <c r="E55" i="208"/>
  <c r="C55" i="208"/>
  <c r="AW45" i="177" l="1"/>
  <c r="AW46" i="177"/>
  <c r="AW47" i="177"/>
  <c r="AW48" i="177"/>
  <c r="AW49" i="177"/>
  <c r="AW50" i="177"/>
  <c r="AW51" i="177"/>
  <c r="AW52" i="177"/>
  <c r="AW53" i="177"/>
  <c r="AW54" i="177"/>
  <c r="AW55" i="177"/>
  <c r="AW56" i="177"/>
  <c r="AW57" i="177"/>
  <c r="AW58" i="177"/>
  <c r="AW44" i="177"/>
  <c r="AU45" i="177"/>
  <c r="AU46" i="177"/>
  <c r="AU47" i="177"/>
  <c r="AU48" i="177"/>
  <c r="AU49" i="177"/>
  <c r="AU50" i="177"/>
  <c r="AU51" i="177"/>
  <c r="AU52" i="177"/>
  <c r="AU53" i="177"/>
  <c r="AU54" i="177"/>
  <c r="AU55" i="177"/>
  <c r="AU56" i="177"/>
  <c r="AU57" i="177"/>
  <c r="AU58" i="177"/>
  <c r="AU44" i="177"/>
  <c r="AC45" i="177"/>
  <c r="AC46" i="177"/>
  <c r="AC47" i="177"/>
  <c r="AC48" i="177"/>
  <c r="AC49" i="177"/>
  <c r="AC50" i="177"/>
  <c r="AC51" i="177"/>
  <c r="AC52" i="177"/>
  <c r="AC53" i="177"/>
  <c r="AC54" i="177"/>
  <c r="AC55" i="177"/>
  <c r="AC56" i="177"/>
  <c r="AC57" i="177"/>
  <c r="AC58" i="177"/>
  <c r="AC44" i="177"/>
  <c r="AA45" i="177"/>
  <c r="AA46" i="177"/>
  <c r="AA47" i="177"/>
  <c r="AA48" i="177"/>
  <c r="AA49" i="177"/>
  <c r="AA50" i="177"/>
  <c r="AA51" i="177"/>
  <c r="AA52" i="177"/>
  <c r="AA53" i="177"/>
  <c r="AA54" i="177"/>
  <c r="AA55" i="177"/>
  <c r="AA56" i="177"/>
  <c r="AA57" i="177"/>
  <c r="AA58" i="177"/>
  <c r="AA44" i="177"/>
  <c r="Y45" i="177"/>
  <c r="Y46" i="177"/>
  <c r="Y47" i="177"/>
  <c r="Y48" i="177"/>
  <c r="Y49" i="177"/>
  <c r="Y50" i="177"/>
  <c r="Y51" i="177"/>
  <c r="Y52" i="177"/>
  <c r="Y53" i="177"/>
  <c r="Y54" i="177"/>
  <c r="Y55" i="177"/>
  <c r="Y56" i="177"/>
  <c r="Y57" i="177"/>
  <c r="Y58" i="177"/>
  <c r="Y44" i="177"/>
  <c r="W45" i="177"/>
  <c r="W46" i="177"/>
  <c r="W47" i="177"/>
  <c r="W48" i="177"/>
  <c r="W49" i="177"/>
  <c r="W50" i="177"/>
  <c r="W51" i="177"/>
  <c r="W52" i="177"/>
  <c r="W53" i="177"/>
  <c r="W54" i="177"/>
  <c r="W55" i="177"/>
  <c r="W56" i="177"/>
  <c r="W57" i="177"/>
  <c r="W58" i="177"/>
  <c r="W44" i="177"/>
  <c r="BI56" i="208"/>
  <c r="BG56" i="208"/>
  <c r="BI54" i="208"/>
  <c r="BG54" i="208"/>
  <c r="BI53" i="208"/>
  <c r="BG53" i="208"/>
  <c r="BI52" i="208"/>
  <c r="BG52" i="208"/>
  <c r="BI47" i="208"/>
  <c r="BG47" i="208"/>
  <c r="BI46" i="208"/>
  <c r="BG46" i="208"/>
  <c r="BE58" i="208"/>
  <c r="BC58" i="208"/>
  <c r="BA58" i="208"/>
  <c r="AY58" i="208"/>
  <c r="AW58" i="208"/>
  <c r="AU58" i="208"/>
  <c r="BE57" i="208"/>
  <c r="BC57" i="208"/>
  <c r="BA57" i="208"/>
  <c r="AY57" i="208"/>
  <c r="AW57" i="208"/>
  <c r="AU57" i="208"/>
  <c r="BE56" i="208"/>
  <c r="BC56" i="208"/>
  <c r="BA56" i="208"/>
  <c r="AY56" i="208"/>
  <c r="BE55" i="208"/>
  <c r="BC55" i="208"/>
  <c r="BA55" i="208"/>
  <c r="AY55" i="208"/>
  <c r="AW55" i="208"/>
  <c r="AU55" i="208"/>
  <c r="BE54" i="208"/>
  <c r="BC54" i="208"/>
  <c r="BA54" i="208"/>
  <c r="AY54" i="208"/>
  <c r="AW54" i="208"/>
  <c r="AU54" i="208"/>
  <c r="BE53" i="208"/>
  <c r="BC53" i="208"/>
  <c r="BA53" i="208"/>
  <c r="AY53" i="208"/>
  <c r="AW53" i="208"/>
  <c r="AU53" i="208"/>
  <c r="BE52" i="208"/>
  <c r="BC52" i="208"/>
  <c r="BA52" i="208"/>
  <c r="AY52" i="208"/>
  <c r="BE51" i="208"/>
  <c r="BC51" i="208"/>
  <c r="BA51" i="208"/>
  <c r="AY51" i="208"/>
  <c r="AW51" i="208"/>
  <c r="AU51" i="208"/>
  <c r="BE50" i="208"/>
  <c r="BC50" i="208"/>
  <c r="BA50" i="208"/>
  <c r="AY50" i="208"/>
  <c r="AW50" i="208"/>
  <c r="AU50" i="208"/>
  <c r="BE49" i="208"/>
  <c r="BC49" i="208"/>
  <c r="BA49" i="208"/>
  <c r="AY49" i="208"/>
  <c r="AW49" i="208"/>
  <c r="AU49" i="208"/>
  <c r="BE48" i="208"/>
  <c r="BC48" i="208"/>
  <c r="BA48" i="208"/>
  <c r="AY48" i="208"/>
  <c r="AW48" i="208"/>
  <c r="AU48" i="208"/>
  <c r="BE47" i="208"/>
  <c r="BC47" i="208"/>
  <c r="BA47" i="208"/>
  <c r="AY47" i="208"/>
  <c r="AW47" i="208"/>
  <c r="AU47" i="208"/>
  <c r="BE46" i="208"/>
  <c r="BC46" i="208"/>
  <c r="BA46" i="208"/>
  <c r="AY46" i="208"/>
  <c r="AW46" i="208"/>
  <c r="AU46" i="208"/>
  <c r="BE45" i="208"/>
  <c r="BC45" i="208"/>
  <c r="BA45" i="208"/>
  <c r="AY45" i="208"/>
  <c r="AW45" i="208"/>
  <c r="AU45" i="208"/>
  <c r="BE44" i="208"/>
  <c r="BC44" i="208"/>
  <c r="BA44" i="208"/>
  <c r="AY44" i="208"/>
  <c r="AW44" i="208"/>
  <c r="AU44" i="208"/>
  <c r="AS58" i="208"/>
  <c r="AQ58" i="208"/>
  <c r="AS57" i="208"/>
  <c r="AQ57" i="208"/>
  <c r="AS56" i="208"/>
  <c r="AQ56" i="208"/>
  <c r="AS55" i="208"/>
  <c r="AQ55" i="208"/>
  <c r="AS54" i="208"/>
  <c r="AQ54" i="208"/>
  <c r="AS53" i="208"/>
  <c r="AQ53" i="208"/>
  <c r="AS52" i="208"/>
  <c r="AQ52" i="208"/>
  <c r="AS51" i="208"/>
  <c r="AQ51" i="208"/>
  <c r="AS50" i="208"/>
  <c r="AQ50" i="208"/>
  <c r="AS48" i="208"/>
  <c r="AQ48" i="208"/>
  <c r="AS47" i="208"/>
  <c r="AQ47" i="208"/>
  <c r="AS46" i="208"/>
  <c r="AQ46" i="208"/>
  <c r="AS45" i="208"/>
  <c r="AQ45" i="208"/>
  <c r="AS44" i="208"/>
  <c r="AQ44" i="208"/>
  <c r="AO56" i="208"/>
  <c r="AM56" i="208"/>
  <c r="AO55" i="208"/>
  <c r="AM55" i="208"/>
  <c r="AO54" i="208"/>
  <c r="AM54" i="208"/>
  <c r="AO53" i="208"/>
  <c r="AM53" i="208"/>
  <c r="AO52" i="208"/>
  <c r="AM52" i="208"/>
  <c r="AO51" i="208"/>
  <c r="AM51" i="208"/>
  <c r="AO50" i="208"/>
  <c r="AM50" i="208"/>
  <c r="AO49" i="208"/>
  <c r="AM49" i="208"/>
  <c r="AO48" i="208"/>
  <c r="AM48" i="208"/>
  <c r="AO47" i="208"/>
  <c r="AM47" i="208"/>
  <c r="AO46" i="208"/>
  <c r="AM46" i="208"/>
  <c r="AO45" i="208"/>
  <c r="AM45" i="208"/>
  <c r="AO44" i="208"/>
  <c r="AM44" i="208"/>
  <c r="AK56" i="208"/>
  <c r="AI56" i="208"/>
  <c r="AK54" i="208"/>
  <c r="AI54" i="208"/>
  <c r="AK53" i="208"/>
  <c r="AI53" i="208"/>
  <c r="AK52" i="208"/>
  <c r="AI52" i="208"/>
  <c r="AK47" i="208"/>
  <c r="AI47" i="208"/>
  <c r="AK46" i="208"/>
  <c r="AI46" i="208"/>
  <c r="AG58" i="208"/>
  <c r="AE58" i="208"/>
  <c r="AG57" i="208"/>
  <c r="AE57" i="208"/>
  <c r="AG55" i="208"/>
  <c r="AE55" i="208"/>
  <c r="AG54" i="208"/>
  <c r="AE54" i="208"/>
  <c r="AG53" i="208"/>
  <c r="AE53" i="208"/>
  <c r="AG52" i="208"/>
  <c r="AE52" i="208"/>
  <c r="AG51" i="208"/>
  <c r="AE51" i="208"/>
  <c r="AG50" i="208"/>
  <c r="AE50" i="208"/>
  <c r="AG49" i="208"/>
  <c r="AE49" i="208"/>
  <c r="AG48" i="208"/>
  <c r="AE48" i="208"/>
  <c r="AG47" i="208"/>
  <c r="AE47" i="208"/>
  <c r="AG46" i="208"/>
  <c r="AE46" i="208"/>
  <c r="AG45" i="208"/>
  <c r="AE45" i="208"/>
  <c r="AG44" i="208"/>
  <c r="AE44" i="208"/>
  <c r="AC58" i="208"/>
  <c r="AA58" i="208"/>
  <c r="AC56" i="208"/>
  <c r="AA56" i="208"/>
  <c r="AC55" i="208"/>
  <c r="AA55" i="208"/>
  <c r="AC54" i="208"/>
  <c r="AA54" i="208"/>
  <c r="AC53" i="208"/>
  <c r="AA53" i="208"/>
  <c r="AC52" i="208"/>
  <c r="AA52" i="208"/>
  <c r="AC51" i="208"/>
  <c r="AA51" i="208"/>
  <c r="AC50" i="208"/>
  <c r="AA50" i="208"/>
  <c r="AC49" i="208"/>
  <c r="AA49" i="208"/>
  <c r="AC48" i="208"/>
  <c r="AA48" i="208"/>
  <c r="AC47" i="208"/>
  <c r="AA47" i="208"/>
  <c r="AC46" i="208"/>
  <c r="AA46" i="208"/>
  <c r="AC45" i="208"/>
  <c r="AA45" i="208"/>
  <c r="AC44" i="208"/>
  <c r="AA44" i="208"/>
  <c r="U58" i="208"/>
  <c r="S58" i="208"/>
  <c r="Q58" i="208"/>
  <c r="O58" i="208"/>
  <c r="M58" i="208"/>
  <c r="K58" i="208"/>
  <c r="I58" i="208"/>
  <c r="G58" i="208"/>
  <c r="Y57" i="208"/>
  <c r="W57" i="208"/>
  <c r="U57" i="208"/>
  <c r="S57" i="208"/>
  <c r="Q57" i="208"/>
  <c r="O57" i="208"/>
  <c r="M57" i="208"/>
  <c r="K57" i="208"/>
  <c r="I57" i="208"/>
  <c r="G57" i="208"/>
  <c r="Y56" i="208"/>
  <c r="W56" i="208"/>
  <c r="U56" i="208"/>
  <c r="S56" i="208"/>
  <c r="Q56" i="208"/>
  <c r="O56" i="208"/>
  <c r="M56" i="208"/>
  <c r="K56" i="208"/>
  <c r="I56" i="208"/>
  <c r="G56" i="208"/>
  <c r="Y55" i="208"/>
  <c r="W55" i="208"/>
  <c r="U55" i="208"/>
  <c r="S55" i="208"/>
  <c r="Q55" i="208"/>
  <c r="O55" i="208"/>
  <c r="M55" i="208"/>
  <c r="K55" i="208"/>
  <c r="I55" i="208"/>
  <c r="G55" i="208"/>
  <c r="Y54" i="208"/>
  <c r="W54" i="208"/>
  <c r="U54" i="208"/>
  <c r="S54" i="208"/>
  <c r="Q54" i="208"/>
  <c r="O54" i="208"/>
  <c r="M54" i="208"/>
  <c r="K54" i="208"/>
  <c r="I54" i="208"/>
  <c r="G54" i="208"/>
  <c r="Y53" i="208"/>
  <c r="W53" i="208"/>
  <c r="U53" i="208"/>
  <c r="S53" i="208"/>
  <c r="Q53" i="208"/>
  <c r="O53" i="208"/>
  <c r="M53" i="208"/>
  <c r="K53" i="208"/>
  <c r="I53" i="208"/>
  <c r="G53" i="208"/>
  <c r="Y52" i="208"/>
  <c r="W52" i="208"/>
  <c r="U52" i="208"/>
  <c r="S52" i="208"/>
  <c r="Q52" i="208"/>
  <c r="O52" i="208"/>
  <c r="M52" i="208"/>
  <c r="K52" i="208"/>
  <c r="I52" i="208"/>
  <c r="G52" i="208"/>
  <c r="Y51" i="208"/>
  <c r="W51" i="208"/>
  <c r="U51" i="208"/>
  <c r="S51" i="208"/>
  <c r="Q51" i="208"/>
  <c r="O51" i="208"/>
  <c r="M51" i="208"/>
  <c r="K51" i="208"/>
  <c r="I51" i="208"/>
  <c r="G51" i="208"/>
  <c r="Y50" i="208"/>
  <c r="W50" i="208"/>
  <c r="U50" i="208"/>
  <c r="S50" i="208"/>
  <c r="Q50" i="208"/>
  <c r="O50" i="208"/>
  <c r="M50" i="208"/>
  <c r="K50" i="208"/>
  <c r="Y49" i="208"/>
  <c r="W49" i="208"/>
  <c r="U49" i="208"/>
  <c r="S49" i="208"/>
  <c r="Q49" i="208"/>
  <c r="O49" i="208"/>
  <c r="M49" i="208"/>
  <c r="K49" i="208"/>
  <c r="Y48" i="208"/>
  <c r="W48" i="208"/>
  <c r="U48" i="208"/>
  <c r="S48" i="208"/>
  <c r="Q48" i="208"/>
  <c r="O48" i="208"/>
  <c r="M48" i="208"/>
  <c r="K48" i="208"/>
  <c r="I48" i="208"/>
  <c r="G48" i="208"/>
  <c r="Y47" i="208"/>
  <c r="W47" i="208"/>
  <c r="U47" i="208"/>
  <c r="S47" i="208"/>
  <c r="Q47" i="208"/>
  <c r="O47" i="208"/>
  <c r="M47" i="208"/>
  <c r="K47" i="208"/>
  <c r="I47" i="208"/>
  <c r="G47" i="208"/>
  <c r="Y46" i="208"/>
  <c r="W46" i="208"/>
  <c r="U46" i="208"/>
  <c r="S46" i="208"/>
  <c r="Q46" i="208"/>
  <c r="O46" i="208"/>
  <c r="M46" i="208"/>
  <c r="K46" i="208"/>
  <c r="I46" i="208"/>
  <c r="G46" i="208"/>
  <c r="Y45" i="208"/>
  <c r="W45" i="208"/>
  <c r="U45" i="208"/>
  <c r="S45" i="208"/>
  <c r="Q45" i="208"/>
  <c r="O45" i="208"/>
  <c r="M45" i="208"/>
  <c r="K45" i="208"/>
  <c r="I45" i="208"/>
  <c r="G45" i="208"/>
  <c r="Y44" i="208"/>
  <c r="W44" i="208"/>
  <c r="U44" i="208"/>
  <c r="S44" i="208"/>
  <c r="Q44" i="208"/>
  <c r="O44" i="208"/>
  <c r="M44" i="208"/>
  <c r="K44" i="208"/>
  <c r="I44" i="208"/>
  <c r="G44" i="208"/>
  <c r="E54" i="208"/>
  <c r="C54" i="208"/>
  <c r="E53" i="208"/>
  <c r="C53" i="208"/>
  <c r="E48" i="208"/>
  <c r="C48" i="208"/>
  <c r="E47" i="208"/>
  <c r="C47" i="208"/>
  <c r="E46" i="208"/>
  <c r="C46" i="208"/>
  <c r="E45" i="208"/>
  <c r="C45" i="208"/>
  <c r="BI3" i="208" l="1"/>
  <c r="BG3" i="208"/>
  <c r="AW36" i="177" l="1"/>
  <c r="AW35" i="177"/>
  <c r="AW28" i="177"/>
  <c r="AW24" i="177"/>
  <c r="AW21" i="177"/>
  <c r="AW18" i="177"/>
  <c r="AW14" i="177"/>
  <c r="AW10" i="177"/>
  <c r="AW3" i="177"/>
  <c r="AU36" i="177"/>
  <c r="AU35" i="177"/>
  <c r="AU28" i="177"/>
  <c r="AU24" i="177"/>
  <c r="AU21" i="177"/>
  <c r="AU18" i="177"/>
  <c r="AU14" i="177"/>
  <c r="AU10" i="177"/>
  <c r="AU3" i="177"/>
  <c r="AC36" i="177"/>
  <c r="AC35" i="177"/>
  <c r="AC28" i="177"/>
  <c r="AC24" i="177"/>
  <c r="AC21" i="177"/>
  <c r="AC18" i="177"/>
  <c r="AC14" i="177"/>
  <c r="AC10" i="177"/>
  <c r="AC3" i="177"/>
  <c r="AA36" i="177"/>
  <c r="AA35" i="177"/>
  <c r="AA28" i="177"/>
  <c r="AA24" i="177"/>
  <c r="AA21" i="177"/>
  <c r="AA18" i="177"/>
  <c r="AA14" i="177"/>
  <c r="AA10" i="177"/>
  <c r="AA3" i="177"/>
  <c r="Y36" i="208"/>
  <c r="W36" i="208"/>
  <c r="W36" i="177"/>
  <c r="Y36" i="177"/>
  <c r="Y35" i="177"/>
  <c r="Y28" i="177"/>
  <c r="Y24" i="177"/>
  <c r="Y21" i="177"/>
  <c r="Y18" i="177"/>
  <c r="Y14" i="177"/>
  <c r="Y10" i="177"/>
  <c r="Y3" i="177"/>
  <c r="W35" i="177"/>
  <c r="W28" i="177"/>
  <c r="W24" i="177"/>
  <c r="W21" i="177"/>
  <c r="W18" i="177"/>
  <c r="W14" i="177"/>
  <c r="W10" i="177"/>
  <c r="W3" i="177"/>
  <c r="E28" i="208"/>
  <c r="C28" i="208"/>
  <c r="BI24" i="208" l="1"/>
  <c r="BG24" i="208"/>
  <c r="BI21" i="208"/>
  <c r="BG21" i="208"/>
  <c r="BI14" i="208"/>
  <c r="BG14" i="208"/>
  <c r="AK24" i="208"/>
  <c r="AI24" i="208"/>
  <c r="AK21" i="208"/>
  <c r="AI21" i="208"/>
  <c r="AK14" i="208"/>
  <c r="AI14" i="208"/>
  <c r="AI15" i="208"/>
  <c r="AK15" i="208"/>
  <c r="AI16" i="208"/>
  <c r="AK16" i="208"/>
  <c r="AK3" i="208"/>
  <c r="AI3" i="208"/>
  <c r="BE36" i="208" l="1"/>
  <c r="BC36" i="208"/>
  <c r="BA36" i="208"/>
  <c r="AY36" i="208"/>
  <c r="AW36" i="208"/>
  <c r="AU36" i="208"/>
  <c r="AS36" i="208"/>
  <c r="AQ36" i="208"/>
  <c r="AO36" i="208"/>
  <c r="AM36" i="208"/>
  <c r="BE35" i="208"/>
  <c r="BC35" i="208"/>
  <c r="BA35" i="208"/>
  <c r="AY35" i="208"/>
  <c r="AW35" i="208"/>
  <c r="AU35" i="208"/>
  <c r="AS35" i="208"/>
  <c r="AQ35" i="208"/>
  <c r="AO35" i="208"/>
  <c r="AM35" i="208"/>
  <c r="BE28" i="208"/>
  <c r="BC28" i="208"/>
  <c r="BA28" i="208"/>
  <c r="AY28" i="208"/>
  <c r="AW28" i="208"/>
  <c r="AU28" i="208"/>
  <c r="AS28" i="208"/>
  <c r="AQ28" i="208"/>
  <c r="AO28" i="208"/>
  <c r="AM28" i="208"/>
  <c r="BE24" i="208"/>
  <c r="BC24" i="208"/>
  <c r="BA24" i="208"/>
  <c r="AY24" i="208"/>
  <c r="AW24" i="208"/>
  <c r="AU24" i="208"/>
  <c r="AS24" i="208"/>
  <c r="AQ24" i="208"/>
  <c r="AO24" i="208"/>
  <c r="AM24" i="208"/>
  <c r="BE21" i="208"/>
  <c r="BC21" i="208"/>
  <c r="BA21" i="208"/>
  <c r="AY21" i="208"/>
  <c r="AW21" i="208"/>
  <c r="AU21" i="208"/>
  <c r="AS21" i="208"/>
  <c r="AQ21" i="208"/>
  <c r="AO21" i="208"/>
  <c r="AM21" i="208"/>
  <c r="BE18" i="208"/>
  <c r="BC18" i="208"/>
  <c r="BA18" i="208"/>
  <c r="AY18" i="208"/>
  <c r="AW18" i="208"/>
  <c r="AU18" i="208"/>
  <c r="AS18" i="208"/>
  <c r="AQ18" i="208"/>
  <c r="AO18" i="208"/>
  <c r="AM18" i="208"/>
  <c r="BE14" i="208"/>
  <c r="BC14" i="208"/>
  <c r="BA14" i="208"/>
  <c r="AY14" i="208"/>
  <c r="AW14" i="208"/>
  <c r="AU14" i="208"/>
  <c r="AS14" i="208"/>
  <c r="AQ14" i="208"/>
  <c r="AO14" i="208"/>
  <c r="AM14" i="208"/>
  <c r="BE10" i="208"/>
  <c r="BC10" i="208"/>
  <c r="BA10" i="208"/>
  <c r="AY10" i="208"/>
  <c r="AW10" i="208"/>
  <c r="AU10" i="208"/>
  <c r="AS10" i="208"/>
  <c r="AQ10" i="208"/>
  <c r="AO10" i="208"/>
  <c r="AM10" i="208"/>
  <c r="BE3" i="208"/>
  <c r="BC3" i="208"/>
  <c r="BA3" i="208"/>
  <c r="AY3" i="208"/>
  <c r="AW3" i="208"/>
  <c r="AU3" i="208"/>
  <c r="AS3" i="208"/>
  <c r="AQ3" i="208"/>
  <c r="AO3" i="208"/>
  <c r="AM3" i="208"/>
  <c r="AG36" i="208"/>
  <c r="AE36" i="208"/>
  <c r="AC36" i="208"/>
  <c r="AA36" i="208"/>
  <c r="U36" i="208"/>
  <c r="S36" i="208"/>
  <c r="Q36" i="208"/>
  <c r="O36" i="208"/>
  <c r="M36" i="208"/>
  <c r="K36" i="208"/>
  <c r="I36" i="208"/>
  <c r="G36" i="208"/>
  <c r="E36" i="208"/>
  <c r="C36" i="208"/>
  <c r="AG35" i="208"/>
  <c r="AE35" i="208"/>
  <c r="AC35" i="208"/>
  <c r="AA35" i="208"/>
  <c r="Y35" i="208"/>
  <c r="W35" i="208"/>
  <c r="U35" i="208"/>
  <c r="S35" i="208"/>
  <c r="Q35" i="208"/>
  <c r="O35" i="208"/>
  <c r="M35" i="208"/>
  <c r="K35" i="208"/>
  <c r="I35" i="208"/>
  <c r="G35" i="208"/>
  <c r="E35" i="208"/>
  <c r="C35" i="208"/>
  <c r="AG28" i="208"/>
  <c r="AE28" i="208"/>
  <c r="AC28" i="208"/>
  <c r="AA28" i="208"/>
  <c r="Y28" i="208"/>
  <c r="W28" i="208"/>
  <c r="U28" i="208"/>
  <c r="S28" i="208"/>
  <c r="Q28" i="208"/>
  <c r="O28" i="208"/>
  <c r="M28" i="208"/>
  <c r="K28" i="208"/>
  <c r="I28" i="208"/>
  <c r="G28" i="208"/>
  <c r="AG24" i="208"/>
  <c r="AE24" i="208"/>
  <c r="AC24" i="208"/>
  <c r="AA24" i="208"/>
  <c r="U24" i="208"/>
  <c r="S24" i="208"/>
  <c r="Q24" i="208"/>
  <c r="O24" i="208"/>
  <c r="M24" i="208"/>
  <c r="K24" i="208"/>
  <c r="I24" i="208"/>
  <c r="G24" i="208"/>
  <c r="AG21" i="208"/>
  <c r="AE21" i="208"/>
  <c r="AC21" i="208"/>
  <c r="AA21" i="208"/>
  <c r="Y21" i="208"/>
  <c r="W21" i="208"/>
  <c r="U21" i="208"/>
  <c r="S21" i="208"/>
  <c r="Q21" i="208"/>
  <c r="O21" i="208"/>
  <c r="M21" i="208"/>
  <c r="K21" i="208"/>
  <c r="I21" i="208"/>
  <c r="G21" i="208"/>
  <c r="E21" i="208"/>
  <c r="C21" i="208"/>
  <c r="AG18" i="208"/>
  <c r="AE18" i="208"/>
  <c r="AC18" i="208"/>
  <c r="AA18" i="208"/>
  <c r="Y18" i="208"/>
  <c r="W18" i="208"/>
  <c r="U18" i="208"/>
  <c r="S18" i="208"/>
  <c r="Q18" i="208"/>
  <c r="O18" i="208"/>
  <c r="M18" i="208"/>
  <c r="K18" i="208"/>
  <c r="I18" i="208"/>
  <c r="G18" i="208"/>
  <c r="AG14" i="208"/>
  <c r="AE14" i="208"/>
  <c r="AC14" i="208"/>
  <c r="AA14" i="208"/>
  <c r="Y14" i="208"/>
  <c r="W14" i="208"/>
  <c r="U14" i="208"/>
  <c r="S14" i="208"/>
  <c r="Q14" i="208"/>
  <c r="O14" i="208"/>
  <c r="M14" i="208"/>
  <c r="K14" i="208"/>
  <c r="I14" i="208"/>
  <c r="G14" i="208"/>
  <c r="E14" i="208"/>
  <c r="C14" i="208"/>
  <c r="AG10" i="208"/>
  <c r="AE10" i="208"/>
  <c r="AC10" i="208"/>
  <c r="AA10" i="208"/>
  <c r="Y10" i="208"/>
  <c r="W10" i="208"/>
  <c r="U10" i="208"/>
  <c r="S10" i="208"/>
  <c r="Q10" i="208"/>
  <c r="O10" i="208"/>
  <c r="M10" i="208"/>
  <c r="K10" i="208"/>
  <c r="I10" i="208"/>
  <c r="G10" i="208"/>
  <c r="E10" i="208"/>
  <c r="C10" i="208"/>
  <c r="AG3" i="208"/>
  <c r="AE3" i="208"/>
  <c r="AC3" i="208"/>
  <c r="AA3" i="208"/>
  <c r="Y3" i="208"/>
  <c r="W3" i="208"/>
  <c r="U3" i="208"/>
  <c r="S3" i="208"/>
  <c r="Q3" i="208"/>
  <c r="O3" i="208"/>
  <c r="M3" i="208"/>
  <c r="K3" i="208"/>
  <c r="I3" i="208"/>
  <c r="G3" i="208"/>
  <c r="E3" i="208"/>
  <c r="C3" i="208"/>
  <c r="AC88" i="177" l="1"/>
  <c r="AC66" i="177"/>
  <c r="AC64" i="177"/>
  <c r="AC63" i="177"/>
  <c r="AC62" i="177"/>
  <c r="AC34" i="177"/>
  <c r="AC33" i="177"/>
  <c r="AC32" i="177"/>
  <c r="AC19" i="177"/>
  <c r="AC8" i="177"/>
  <c r="AC2" i="177"/>
  <c r="AA88" i="177"/>
  <c r="AA66" i="177"/>
  <c r="AA64" i="177"/>
  <c r="AA63" i="177"/>
  <c r="AA62" i="177"/>
  <c r="AA34" i="177"/>
  <c r="AA33" i="177"/>
  <c r="AA32" i="177"/>
  <c r="AA19" i="177"/>
  <c r="AA13" i="177"/>
  <c r="AA8" i="177"/>
  <c r="AA2" i="177"/>
  <c r="AK64" i="208" l="1"/>
  <c r="AI64" i="208"/>
  <c r="Y88" i="177" l="1"/>
  <c r="Y66" i="177"/>
  <c r="Y64" i="177"/>
  <c r="Y63" i="177"/>
  <c r="Y62" i="177"/>
  <c r="Y34" i="177"/>
  <c r="Y33" i="177"/>
  <c r="Y32" i="177"/>
  <c r="Y31" i="177"/>
  <c r="Y29" i="177"/>
  <c r="Y23" i="177"/>
  <c r="Y19" i="177"/>
  <c r="Y13" i="177"/>
  <c r="Y8" i="177"/>
  <c r="Y2" i="177"/>
  <c r="W88" i="177"/>
  <c r="W66" i="177"/>
  <c r="W64" i="177"/>
  <c r="W63" i="177"/>
  <c r="W62" i="177"/>
  <c r="W34" i="177"/>
  <c r="W33" i="177"/>
  <c r="W32" i="177"/>
  <c r="W31" i="177"/>
  <c r="W29" i="177"/>
  <c r="W23" i="177"/>
  <c r="W19" i="177"/>
  <c r="W13" i="177"/>
  <c r="W8" i="177"/>
  <c r="W2" i="177"/>
  <c r="AU88" i="208" l="1"/>
  <c r="AW88" i="177"/>
  <c r="AW66" i="177"/>
  <c r="AW64" i="177"/>
  <c r="AW63" i="177"/>
  <c r="AW62" i="177"/>
  <c r="AW34" i="177"/>
  <c r="AW33" i="177"/>
  <c r="AW32" i="177"/>
  <c r="AW31" i="177"/>
  <c r="AW29" i="177"/>
  <c r="AW19" i="177"/>
  <c r="AW8" i="177"/>
  <c r="AW2" i="177"/>
  <c r="AU88" i="177"/>
  <c r="AU66" i="177"/>
  <c r="AU64" i="177"/>
  <c r="AU63" i="177"/>
  <c r="AU62" i="177"/>
  <c r="AU34" i="177"/>
  <c r="AU33" i="177"/>
  <c r="AU32" i="177"/>
  <c r="AU31" i="177"/>
  <c r="AU29" i="177"/>
  <c r="AU19" i="177"/>
  <c r="AU8" i="177"/>
  <c r="AU2" i="177"/>
  <c r="BI112" i="208" l="1"/>
  <c r="BG112" i="208"/>
  <c r="AC57" i="208" l="1"/>
  <c r="AA57" i="208"/>
  <c r="CK30" i="209"/>
  <c r="CK33" i="209"/>
  <c r="CK34" i="209"/>
  <c r="CK35" i="209"/>
  <c r="CK51" i="209"/>
  <c r="CK52" i="209"/>
  <c r="CK56" i="209"/>
  <c r="CK64" i="209"/>
  <c r="CK66" i="209"/>
  <c r="CK87" i="209"/>
  <c r="CK91" i="209"/>
  <c r="CK93" i="209"/>
  <c r="CK94" i="209"/>
  <c r="CK105" i="209"/>
  <c r="CK115" i="209"/>
  <c r="CK116" i="209"/>
  <c r="CK119" i="209"/>
  <c r="CK121" i="209"/>
  <c r="CK122" i="209"/>
  <c r="CK126" i="209"/>
  <c r="CK133" i="209"/>
  <c r="CK136" i="209"/>
  <c r="CK138" i="209"/>
  <c r="CK140" i="209"/>
  <c r="CK142" i="209"/>
  <c r="CK143" i="209"/>
  <c r="CK144" i="209"/>
  <c r="CK145" i="209"/>
  <c r="CK147" i="209"/>
  <c r="CK149" i="209"/>
  <c r="CK150" i="209"/>
  <c r="CK152" i="209"/>
  <c r="CK153" i="209"/>
  <c r="CK154" i="209"/>
  <c r="CK156" i="209"/>
  <c r="CK159" i="209"/>
  <c r="CK165" i="209"/>
  <c r="CK167" i="209"/>
  <c r="CK170" i="209"/>
  <c r="CK172" i="209"/>
  <c r="CK179" i="209"/>
  <c r="CK184" i="209"/>
  <c r="CK185" i="209"/>
  <c r="CK187" i="209"/>
  <c r="CK188" i="209"/>
  <c r="CH30" i="209"/>
  <c r="CH33" i="209"/>
  <c r="CH34" i="209"/>
  <c r="CH35" i="209"/>
  <c r="CH51" i="209"/>
  <c r="CH52" i="209"/>
  <c r="CH56" i="209"/>
  <c r="CH64" i="209"/>
  <c r="CH66" i="209"/>
  <c r="CH87" i="209"/>
  <c r="CH91" i="209"/>
  <c r="CH93" i="209"/>
  <c r="CH94" i="209"/>
  <c r="CH105" i="209"/>
  <c r="CH115" i="209"/>
  <c r="CH116" i="209"/>
  <c r="CH119" i="209"/>
  <c r="CH121" i="209"/>
  <c r="CH122" i="209"/>
  <c r="CH126" i="209"/>
  <c r="CH133" i="209"/>
  <c r="CH136" i="209"/>
  <c r="CH138" i="209"/>
  <c r="CH140" i="209"/>
  <c r="CH142" i="209"/>
  <c r="CH143" i="209"/>
  <c r="CH144" i="209"/>
  <c r="CH145" i="209"/>
  <c r="CH147" i="209"/>
  <c r="CH149" i="209"/>
  <c r="CH150" i="209"/>
  <c r="CH152" i="209"/>
  <c r="CH153" i="209"/>
  <c r="CH154" i="209"/>
  <c r="CH156" i="209"/>
  <c r="CH159" i="209"/>
  <c r="CH165" i="209"/>
  <c r="CH167" i="209"/>
  <c r="CH170" i="209"/>
  <c r="CH172" i="209"/>
  <c r="CH179" i="209"/>
  <c r="CH184" i="209"/>
  <c r="CH185" i="209"/>
  <c r="CH187" i="209"/>
  <c r="CH188" i="209"/>
  <c r="BI185" i="208"/>
  <c r="BG185" i="208"/>
  <c r="BI183" i="208"/>
  <c r="BG183" i="208"/>
  <c r="BI178" i="208"/>
  <c r="BG178" i="208"/>
  <c r="BI160" i="208"/>
  <c r="BG160" i="208"/>
  <c r="BI159" i="208"/>
  <c r="BG159" i="208"/>
  <c r="BI158" i="208"/>
  <c r="BG158" i="208"/>
  <c r="BI157" i="208"/>
  <c r="BG157" i="208"/>
  <c r="BI136" i="208"/>
  <c r="BG136" i="208"/>
  <c r="BI133" i="208"/>
  <c r="BG133" i="208"/>
  <c r="BI128" i="208"/>
  <c r="BG128" i="208"/>
  <c r="BI144" i="208"/>
  <c r="BG144" i="208"/>
  <c r="BI117" i="208"/>
  <c r="BG117" i="208"/>
  <c r="BI116" i="208"/>
  <c r="BG116" i="208"/>
  <c r="BI115" i="208"/>
  <c r="BG115" i="208"/>
  <c r="BI114" i="208"/>
  <c r="BG114" i="208"/>
  <c r="BI113" i="208"/>
  <c r="BG113" i="208"/>
  <c r="BI107" i="208"/>
  <c r="BG107" i="208"/>
  <c r="BI106" i="208"/>
  <c r="BG106" i="208"/>
  <c r="BI104" i="208"/>
  <c r="BG104" i="208"/>
  <c r="BI97" i="208"/>
  <c r="BG97" i="208"/>
  <c r="BI92" i="208"/>
  <c r="BG92" i="208"/>
  <c r="BI90" i="208"/>
  <c r="BG90" i="208"/>
  <c r="BI89" i="208"/>
  <c r="BG89" i="208"/>
  <c r="BI88" i="208"/>
  <c r="BG88" i="208"/>
  <c r="BI86" i="208"/>
  <c r="BG86" i="208"/>
  <c r="BI85" i="208"/>
  <c r="BG85" i="208"/>
  <c r="BI82" i="208"/>
  <c r="BG82" i="208"/>
  <c r="BI77" i="208"/>
  <c r="BG77" i="208"/>
  <c r="BI76" i="208"/>
  <c r="BG76" i="208"/>
  <c r="BI75" i="208"/>
  <c r="BG75" i="208"/>
  <c r="BI74" i="208"/>
  <c r="BG74" i="208"/>
  <c r="BI73" i="208"/>
  <c r="BG73" i="208"/>
  <c r="BI69" i="208"/>
  <c r="BG69" i="208"/>
  <c r="BI66" i="208"/>
  <c r="BG66" i="208"/>
  <c r="BI65" i="208"/>
  <c r="BG65" i="208"/>
  <c r="BI62" i="208"/>
  <c r="BG62" i="208"/>
  <c r="BI61" i="208"/>
  <c r="BG61" i="208"/>
  <c r="BI58" i="208"/>
  <c r="BG58" i="208"/>
  <c r="BI57" i="208"/>
  <c r="BG57" i="208"/>
  <c r="BI55" i="208"/>
  <c r="BG55" i="208"/>
  <c r="BI51" i="208"/>
  <c r="BG51" i="208"/>
  <c r="BI50" i="208"/>
  <c r="BG50" i="208"/>
  <c r="BI49" i="208"/>
  <c r="BG49" i="208"/>
  <c r="BI48" i="208"/>
  <c r="BG48" i="208"/>
  <c r="BI45" i="208"/>
  <c r="BG45" i="208"/>
  <c r="BI42" i="208"/>
  <c r="BG42" i="208"/>
  <c r="BI39" i="208"/>
  <c r="BG39" i="208"/>
  <c r="BI36" i="208"/>
  <c r="BG36" i="208"/>
  <c r="BI35" i="208"/>
  <c r="BG35" i="208"/>
  <c r="BI34" i="208"/>
  <c r="BG34" i="208"/>
  <c r="BI33" i="208"/>
  <c r="BG33" i="208"/>
  <c r="BI32" i="208"/>
  <c r="BG32" i="208"/>
  <c r="BI31" i="208"/>
  <c r="BG31" i="208"/>
  <c r="BI29" i="208"/>
  <c r="BG29" i="208"/>
  <c r="BI23" i="208"/>
  <c r="BG23" i="208"/>
  <c r="BI18" i="208"/>
  <c r="BG18" i="208"/>
  <c r="BI10" i="208"/>
  <c r="BG10" i="208"/>
  <c r="BI8" i="208"/>
  <c r="BG8" i="208"/>
  <c r="BI4" i="208"/>
  <c r="BG4" i="208"/>
  <c r="BI2" i="208"/>
  <c r="BG2" i="208"/>
  <c r="U115" i="208" l="1"/>
  <c r="U113" i="208"/>
  <c r="S113" i="208"/>
  <c r="U85" i="208" l="1"/>
  <c r="S85" i="208"/>
  <c r="U116" i="177"/>
  <c r="U115" i="177"/>
  <c r="U114" i="177"/>
  <c r="U113" i="177"/>
  <c r="U112" i="177"/>
  <c r="U108" i="177"/>
  <c r="U107" i="177"/>
  <c r="U106" i="177"/>
  <c r="U98" i="177"/>
  <c r="U97" i="177"/>
  <c r="U96" i="177"/>
  <c r="U93" i="177"/>
  <c r="U92" i="177"/>
  <c r="U86" i="177"/>
  <c r="U85" i="177"/>
  <c r="U82" i="177"/>
  <c r="U61" i="177"/>
  <c r="U43" i="177"/>
  <c r="U42" i="177"/>
  <c r="S116" i="177"/>
  <c r="S115" i="177"/>
  <c r="S114" i="177"/>
  <c r="S113" i="177"/>
  <c r="S112" i="177"/>
  <c r="S108" i="177"/>
  <c r="S107" i="177"/>
  <c r="S106" i="177"/>
  <c r="S98" i="177"/>
  <c r="S97" i="177"/>
  <c r="S96" i="177"/>
  <c r="S93" i="177"/>
  <c r="S92" i="177"/>
  <c r="S86" i="177"/>
  <c r="S85" i="177"/>
  <c r="S82" i="177"/>
  <c r="S61" i="177"/>
  <c r="S43" i="177"/>
  <c r="S42" i="177"/>
  <c r="AW116" i="177" l="1"/>
  <c r="AW115" i="177"/>
  <c r="AW114" i="177"/>
  <c r="AW113" i="177"/>
  <c r="AW112" i="177"/>
  <c r="AW108" i="177"/>
  <c r="AW107" i="177"/>
  <c r="AW106" i="177"/>
  <c r="AW98" i="177"/>
  <c r="AW97" i="177"/>
  <c r="AW96" i="177"/>
  <c r="AW93" i="177"/>
  <c r="AW92" i="177"/>
  <c r="AW86" i="177"/>
  <c r="AW85" i="177"/>
  <c r="AW82" i="177"/>
  <c r="AW61" i="177"/>
  <c r="AW43" i="177"/>
  <c r="AU116" i="177"/>
  <c r="AU115" i="177"/>
  <c r="AU114" i="177"/>
  <c r="AU113" i="177"/>
  <c r="AU112" i="177"/>
  <c r="AU108" i="177"/>
  <c r="AU107" i="177"/>
  <c r="AU106" i="177"/>
  <c r="AU98" i="177"/>
  <c r="AU97" i="177"/>
  <c r="AU96" i="177"/>
  <c r="AU93" i="177"/>
  <c r="AU92" i="177"/>
  <c r="AU86" i="177"/>
  <c r="AU85" i="177"/>
  <c r="AU82" i="177"/>
  <c r="AU61" i="177"/>
  <c r="AU43" i="177"/>
  <c r="AU42" i="177"/>
  <c r="AW42" i="177"/>
  <c r="AA106" i="208" l="1"/>
  <c r="AC97" i="177"/>
  <c r="AA97" i="177"/>
  <c r="AC93" i="208"/>
  <c r="AC82" i="177"/>
  <c r="AA82" i="177"/>
  <c r="AC116" i="177"/>
  <c r="AC115" i="177"/>
  <c r="AC114" i="177"/>
  <c r="AC113" i="177"/>
  <c r="AC112" i="177"/>
  <c r="AC108" i="177"/>
  <c r="AC106" i="177"/>
  <c r="AC98" i="177"/>
  <c r="AC96" i="177"/>
  <c r="AC93" i="177"/>
  <c r="AC92" i="177"/>
  <c r="AC85" i="177"/>
  <c r="AC61" i="177"/>
  <c r="AC43" i="177"/>
  <c r="AC42" i="177"/>
  <c r="AA116" i="177"/>
  <c r="AA115" i="177"/>
  <c r="AA114" i="177"/>
  <c r="AA113" i="177"/>
  <c r="AA112" i="177"/>
  <c r="AA108" i="177"/>
  <c r="AA106" i="177"/>
  <c r="AA98" i="177"/>
  <c r="AA96" i="177"/>
  <c r="AA93" i="177"/>
  <c r="AA92" i="177"/>
  <c r="AA85" i="177"/>
  <c r="AA61" i="177"/>
  <c r="AA43" i="177"/>
  <c r="AA42" i="177"/>
  <c r="AK96" i="208" l="1"/>
  <c r="AK112" i="208"/>
  <c r="AI112" i="208"/>
  <c r="AK108" i="208"/>
  <c r="AI108" i="208"/>
  <c r="AI96" i="208"/>
  <c r="AK61" i="208"/>
  <c r="AI61" i="208"/>
  <c r="Y116" i="177" l="1"/>
  <c r="Y115" i="177"/>
  <c r="Y114" i="177"/>
  <c r="Y113" i="177"/>
  <c r="Y112" i="177"/>
  <c r="Y108" i="177"/>
  <c r="Y107" i="177"/>
  <c r="Y106" i="177"/>
  <c r="Y98" i="177"/>
  <c r="Y97" i="177"/>
  <c r="Y96" i="177"/>
  <c r="Y93" i="177"/>
  <c r="Y92" i="177"/>
  <c r="Y86" i="177"/>
  <c r="Y85" i="177"/>
  <c r="Y82" i="177"/>
  <c r="Y61" i="177"/>
  <c r="Y43" i="177"/>
  <c r="Y42" i="177"/>
  <c r="W116" i="177"/>
  <c r="W115" i="177"/>
  <c r="W114" i="177"/>
  <c r="W113" i="177"/>
  <c r="W112" i="177"/>
  <c r="W108" i="177"/>
  <c r="W107" i="177"/>
  <c r="W106" i="177"/>
  <c r="W98" i="177"/>
  <c r="W97" i="177"/>
  <c r="W96" i="177"/>
  <c r="W93" i="177"/>
  <c r="W92" i="177"/>
  <c r="W86" i="177"/>
  <c r="W85" i="177"/>
  <c r="W82" i="177"/>
  <c r="W61" i="177"/>
  <c r="W43" i="177"/>
  <c r="W42" i="177"/>
  <c r="Q43" i="208"/>
  <c r="AG116" i="177" l="1"/>
  <c r="AG115" i="177"/>
  <c r="AG114" i="177"/>
  <c r="AG113" i="177"/>
  <c r="AG112" i="177"/>
  <c r="AG108" i="177"/>
  <c r="AG107" i="177"/>
  <c r="AG106" i="177"/>
  <c r="AG96" i="177"/>
  <c r="AG93" i="177"/>
  <c r="AG92" i="177"/>
  <c r="AG85" i="177"/>
  <c r="AG61" i="177"/>
  <c r="AG43" i="177"/>
  <c r="AG42" i="177"/>
  <c r="AE116" i="177"/>
  <c r="AE115" i="177"/>
  <c r="AE114" i="177"/>
  <c r="AE113" i="177"/>
  <c r="AE112" i="177"/>
  <c r="AE108" i="177"/>
  <c r="AE107" i="177"/>
  <c r="AE106" i="177"/>
  <c r="AE96" i="177"/>
  <c r="AE93" i="177"/>
  <c r="AE92" i="177"/>
  <c r="AE85" i="177"/>
  <c r="AE61" i="177"/>
  <c r="AE43" i="177"/>
  <c r="AE42" i="177"/>
  <c r="U76" i="208" l="1"/>
  <c r="BE104" i="208" l="1"/>
  <c r="BC104" i="208"/>
  <c r="BE77" i="208"/>
  <c r="BC77" i="208"/>
  <c r="BA104" i="208"/>
  <c r="AY104" i="208"/>
  <c r="BA80" i="208"/>
  <c r="AY80" i="208"/>
  <c r="BA79" i="208"/>
  <c r="AY79" i="208"/>
  <c r="BA77" i="208"/>
  <c r="AY77" i="208"/>
  <c r="BA69" i="208"/>
  <c r="AY69" i="208"/>
  <c r="BA26" i="208"/>
  <c r="AY26" i="208"/>
  <c r="I104" i="177"/>
  <c r="G104" i="177"/>
  <c r="I104" i="208"/>
  <c r="G104" i="208"/>
  <c r="BA72" i="208" l="1"/>
  <c r="AY72" i="208"/>
  <c r="BA71" i="208"/>
  <c r="AY71" i="208"/>
  <c r="BA22" i="208"/>
  <c r="AY22" i="208"/>
  <c r="AO104" i="208"/>
  <c r="AM104" i="208"/>
  <c r="AO84" i="208"/>
  <c r="AM84" i="208"/>
  <c r="AO69" i="208"/>
  <c r="AM69" i="208"/>
  <c r="AO37" i="208"/>
  <c r="AM37" i="208"/>
  <c r="AO73" i="208"/>
  <c r="AM73" i="208"/>
  <c r="AO70" i="208"/>
  <c r="AM70" i="208"/>
  <c r="AO26" i="208"/>
  <c r="AM26" i="208"/>
  <c r="AC104" i="177"/>
  <c r="AC37" i="177"/>
  <c r="AC30" i="177"/>
  <c r="AC26" i="177"/>
  <c r="AC22" i="177"/>
  <c r="AC15" i="177"/>
  <c r="AA104" i="177"/>
  <c r="AA37" i="177"/>
  <c r="AA30" i="177"/>
  <c r="AA26" i="177"/>
  <c r="AA22" i="177"/>
  <c r="AA15" i="177"/>
  <c r="AC104" i="208"/>
  <c r="AA104" i="208"/>
  <c r="AC37" i="208"/>
  <c r="AA37" i="208"/>
  <c r="AC30" i="208"/>
  <c r="AA30" i="208"/>
  <c r="AC26" i="208"/>
  <c r="AA26" i="208"/>
  <c r="AC22" i="208"/>
  <c r="AA22" i="208"/>
  <c r="AC15" i="208"/>
  <c r="AA15" i="208"/>
  <c r="Y110" i="177" l="1"/>
  <c r="Y105" i="177"/>
  <c r="Y104" i="177"/>
  <c r="Y103" i="177"/>
  <c r="Y102" i="177"/>
  <c r="Y100" i="177"/>
  <c r="Y99" i="177"/>
  <c r="Y94" i="177"/>
  <c r="Y91" i="177"/>
  <c r="Y90" i="177"/>
  <c r="Y89" i="177"/>
  <c r="Y87" i="177"/>
  <c r="Y84" i="177"/>
  <c r="Y83" i="177"/>
  <c r="Y77" i="177"/>
  <c r="Y76" i="177"/>
  <c r="Y75" i="177"/>
  <c r="Y73" i="177"/>
  <c r="Y70" i="177"/>
  <c r="Y68" i="177"/>
  <c r="Y67" i="177"/>
  <c r="Y38" i="177"/>
  <c r="W110" i="177"/>
  <c r="W105" i="177"/>
  <c r="W104" i="177"/>
  <c r="W103" i="177"/>
  <c r="W102" i="177"/>
  <c r="W100" i="177"/>
  <c r="W99" i="177"/>
  <c r="W94" i="177"/>
  <c r="W91" i="177"/>
  <c r="W90" i="177"/>
  <c r="W89" i="177"/>
  <c r="W87" i="177"/>
  <c r="W84" i="177"/>
  <c r="W83" i="177"/>
  <c r="W77" i="177"/>
  <c r="W76" i="177"/>
  <c r="W75" i="177"/>
  <c r="W73" i="177"/>
  <c r="W70" i="177"/>
  <c r="W68" i="177"/>
  <c r="W67" i="177"/>
  <c r="W38" i="177"/>
  <c r="M110" i="177"/>
  <c r="M105" i="177"/>
  <c r="M104" i="177"/>
  <c r="M103" i="177"/>
  <c r="M102" i="177"/>
  <c r="M100" i="177"/>
  <c r="M99" i="177"/>
  <c r="M94" i="177"/>
  <c r="M91" i="177"/>
  <c r="M90" i="177"/>
  <c r="M89" i="177"/>
  <c r="M87" i="177"/>
  <c r="M84" i="177"/>
  <c r="M83" i="177"/>
  <c r="M77" i="177"/>
  <c r="M76" i="177"/>
  <c r="M75" i="177"/>
  <c r="M74" i="177"/>
  <c r="M73" i="177"/>
  <c r="M70" i="177"/>
  <c r="M68" i="177"/>
  <c r="M67" i="177"/>
  <c r="M38" i="177"/>
  <c r="K110" i="177"/>
  <c r="K105" i="177"/>
  <c r="K104" i="177"/>
  <c r="K103" i="177"/>
  <c r="K102" i="177"/>
  <c r="K100" i="177"/>
  <c r="K99" i="177"/>
  <c r="K94" i="177"/>
  <c r="K91" i="177"/>
  <c r="K90" i="177"/>
  <c r="K89" i="177"/>
  <c r="K87" i="177"/>
  <c r="K84" i="177"/>
  <c r="K83" i="177"/>
  <c r="K77" i="177"/>
  <c r="K76" i="177"/>
  <c r="K75" i="177"/>
  <c r="K74" i="177"/>
  <c r="K73" i="177"/>
  <c r="K70" i="177"/>
  <c r="K68" i="177"/>
  <c r="K67" i="177"/>
  <c r="K38" i="177"/>
  <c r="E91" i="177" l="1"/>
  <c r="E94" i="177"/>
  <c r="E100" i="177"/>
  <c r="E102" i="177"/>
  <c r="E103" i="177"/>
  <c r="E105" i="177"/>
  <c r="E110" i="177"/>
  <c r="C110" i="177"/>
  <c r="C105" i="177"/>
  <c r="C103" i="177"/>
  <c r="C102" i="177"/>
  <c r="C100" i="177"/>
  <c r="C94" i="177"/>
  <c r="C91" i="177"/>
  <c r="AK103" i="208"/>
  <c r="AI103" i="208"/>
  <c r="AK102" i="208"/>
  <c r="AI102" i="208"/>
  <c r="AK100" i="208"/>
  <c r="AI100" i="208"/>
  <c r="AK99" i="208"/>
  <c r="AI99" i="208"/>
  <c r="AK94" i="208"/>
  <c r="AI94" i="208"/>
  <c r="AK91" i="208"/>
  <c r="AI91" i="208"/>
  <c r="AK90" i="208"/>
  <c r="AI90" i="208"/>
  <c r="AK110" i="208" l="1"/>
  <c r="AI110" i="208"/>
  <c r="AK105" i="208"/>
  <c r="AI105" i="208"/>
  <c r="AK87" i="208"/>
  <c r="AI87" i="208"/>
  <c r="AK84" i="208"/>
  <c r="AI84" i="208"/>
  <c r="AK83" i="208"/>
  <c r="AI83" i="208"/>
  <c r="BI110" i="208" l="1"/>
  <c r="BG110" i="208"/>
  <c r="BE110" i="208"/>
  <c r="BC110" i="208"/>
  <c r="BA110" i="208"/>
  <c r="AY110" i="208"/>
  <c r="AW110" i="208"/>
  <c r="AU110" i="208"/>
  <c r="AS110" i="208"/>
  <c r="AQ110" i="208"/>
  <c r="AO110" i="208"/>
  <c r="AM110" i="208"/>
  <c r="BI105" i="208"/>
  <c r="BG105" i="208"/>
  <c r="BE105" i="208"/>
  <c r="BC105" i="208"/>
  <c r="BA105" i="208"/>
  <c r="AY105" i="208"/>
  <c r="AW105" i="208"/>
  <c r="AU105" i="208"/>
  <c r="AS105" i="208"/>
  <c r="AQ105" i="208"/>
  <c r="AO105" i="208"/>
  <c r="AM105" i="208"/>
  <c r="AW104" i="208"/>
  <c r="AU104" i="208"/>
  <c r="AS104" i="208"/>
  <c r="AQ104" i="208"/>
  <c r="BI103" i="208"/>
  <c r="BG103" i="208"/>
  <c r="BE103" i="208"/>
  <c r="BC103" i="208"/>
  <c r="BA103" i="208"/>
  <c r="AY103" i="208"/>
  <c r="AW103" i="208"/>
  <c r="AU103" i="208"/>
  <c r="AS103" i="208"/>
  <c r="AQ103" i="208"/>
  <c r="AO103" i="208"/>
  <c r="AM103" i="208"/>
  <c r="BI102" i="208"/>
  <c r="BG102" i="208"/>
  <c r="BE102" i="208"/>
  <c r="BC102" i="208"/>
  <c r="BA102" i="208"/>
  <c r="AY102" i="208"/>
  <c r="AW102" i="208"/>
  <c r="AU102" i="208"/>
  <c r="AS102" i="208"/>
  <c r="AQ102" i="208"/>
  <c r="AO102" i="208"/>
  <c r="AM102" i="208"/>
  <c r="BI100" i="208"/>
  <c r="BG100" i="208"/>
  <c r="BE100" i="208"/>
  <c r="BC100" i="208"/>
  <c r="BA100" i="208"/>
  <c r="AY100" i="208"/>
  <c r="AW100" i="208"/>
  <c r="AU100" i="208"/>
  <c r="AS100" i="208"/>
  <c r="AQ100" i="208"/>
  <c r="AO100" i="208"/>
  <c r="AM100" i="208"/>
  <c r="BE99" i="208"/>
  <c r="BC99" i="208"/>
  <c r="BA99" i="208"/>
  <c r="AY99" i="208"/>
  <c r="AW99" i="208"/>
  <c r="AU99" i="208"/>
  <c r="AS99" i="208"/>
  <c r="AQ99" i="208"/>
  <c r="AO99" i="208"/>
  <c r="AM99" i="208"/>
  <c r="BI94" i="208"/>
  <c r="BG94" i="208"/>
  <c r="BE94" i="208"/>
  <c r="BC94" i="208"/>
  <c r="BA94" i="208"/>
  <c r="AY94" i="208"/>
  <c r="AW94" i="208"/>
  <c r="AU94" i="208"/>
  <c r="AS94" i="208"/>
  <c r="AQ94" i="208"/>
  <c r="AO94" i="208"/>
  <c r="AM94" i="208"/>
  <c r="BI91" i="208"/>
  <c r="BG91" i="208"/>
  <c r="BE91" i="208"/>
  <c r="BC91" i="208"/>
  <c r="BA91" i="208"/>
  <c r="AY91" i="208"/>
  <c r="AW91" i="208"/>
  <c r="AU91" i="208"/>
  <c r="AS91" i="208"/>
  <c r="AQ91" i="208"/>
  <c r="AO91" i="208"/>
  <c r="AM91" i="208"/>
  <c r="BE90" i="208"/>
  <c r="BC90" i="208"/>
  <c r="BA90" i="208"/>
  <c r="AY90" i="208"/>
  <c r="AW90" i="208"/>
  <c r="AU90" i="208"/>
  <c r="AS90" i="208"/>
  <c r="AQ90" i="208"/>
  <c r="BE89" i="208"/>
  <c r="BC89" i="208"/>
  <c r="BA89" i="208"/>
  <c r="AY89" i="208"/>
  <c r="AW89" i="208"/>
  <c r="AU89" i="208"/>
  <c r="AS89" i="208"/>
  <c r="AQ89" i="208"/>
  <c r="AO89" i="208"/>
  <c r="AM89" i="208"/>
  <c r="BI87" i="208"/>
  <c r="BG87" i="208"/>
  <c r="BE87" i="208"/>
  <c r="BC87" i="208"/>
  <c r="BA87" i="208"/>
  <c r="AY87" i="208"/>
  <c r="AW87" i="208"/>
  <c r="AU87" i="208"/>
  <c r="AS87" i="208"/>
  <c r="AQ87" i="208"/>
  <c r="AO87" i="208"/>
  <c r="AM87" i="208"/>
  <c r="BI84" i="208"/>
  <c r="BG84" i="208"/>
  <c r="BE84" i="208"/>
  <c r="BC84" i="208"/>
  <c r="BA84" i="208"/>
  <c r="AY84" i="208"/>
  <c r="AW84" i="208"/>
  <c r="AU84" i="208"/>
  <c r="AS84" i="208"/>
  <c r="AQ84" i="208"/>
  <c r="BI83" i="208"/>
  <c r="BG83" i="208"/>
  <c r="BE83" i="208"/>
  <c r="BC83" i="208"/>
  <c r="BA83" i="208"/>
  <c r="AY83" i="208"/>
  <c r="AW83" i="208"/>
  <c r="AU83" i="208"/>
  <c r="AS83" i="208"/>
  <c r="AQ83" i="208"/>
  <c r="AO83" i="208"/>
  <c r="AM83" i="208"/>
  <c r="AS77" i="208"/>
  <c r="AQ77" i="208"/>
  <c r="BE76" i="208"/>
  <c r="BC76" i="208"/>
  <c r="BA76" i="208"/>
  <c r="AY76" i="208"/>
  <c r="AW76" i="208"/>
  <c r="AU76" i="208"/>
  <c r="AS76" i="208"/>
  <c r="AQ76" i="208"/>
  <c r="AO76" i="208"/>
  <c r="AM76" i="208"/>
  <c r="BE75" i="208"/>
  <c r="BC75" i="208"/>
  <c r="BA75" i="208"/>
  <c r="AY75" i="208"/>
  <c r="AW75" i="208"/>
  <c r="AU75" i="208"/>
  <c r="AS75" i="208"/>
  <c r="AQ75" i="208"/>
  <c r="AO75" i="208"/>
  <c r="AM75" i="208"/>
  <c r="AG110" i="208"/>
  <c r="AE110" i="208"/>
  <c r="AC110" i="208"/>
  <c r="AA110" i="208"/>
  <c r="Y110" i="208"/>
  <c r="W110" i="208"/>
  <c r="AG105" i="208"/>
  <c r="AE105" i="208"/>
  <c r="AC105" i="208"/>
  <c r="AA105" i="208"/>
  <c r="Y105" i="208"/>
  <c r="W105" i="208"/>
  <c r="Y104" i="208"/>
  <c r="W104" i="208"/>
  <c r="AG103" i="208"/>
  <c r="AE103" i="208"/>
  <c r="AC103" i="208"/>
  <c r="AA103" i="208"/>
  <c r="Y103" i="208"/>
  <c r="W103" i="208"/>
  <c r="AG102" i="208"/>
  <c r="AE102" i="208"/>
  <c r="AC102" i="208"/>
  <c r="AA102" i="208"/>
  <c r="Y102" i="208"/>
  <c r="W102" i="208"/>
  <c r="AG100" i="208"/>
  <c r="AE100" i="208"/>
  <c r="AC100" i="208"/>
  <c r="AA100" i="208"/>
  <c r="Y100" i="208"/>
  <c r="W100" i="208"/>
  <c r="AG99" i="208"/>
  <c r="AE99" i="208"/>
  <c r="AC99" i="208"/>
  <c r="AA99" i="208"/>
  <c r="Y99" i="208"/>
  <c r="W99" i="208"/>
  <c r="AG94" i="208"/>
  <c r="AE94" i="208"/>
  <c r="AC94" i="208"/>
  <c r="AA94" i="208"/>
  <c r="Y94" i="208"/>
  <c r="W94" i="208"/>
  <c r="AG91" i="208"/>
  <c r="AE91" i="208"/>
  <c r="AC91" i="208"/>
  <c r="AA91" i="208"/>
  <c r="Y91" i="208"/>
  <c r="W91" i="208"/>
  <c r="AG90" i="208"/>
  <c r="AE90" i="208"/>
  <c r="AC90" i="208"/>
  <c r="AA90" i="208"/>
  <c r="Y90" i="208"/>
  <c r="W90" i="208"/>
  <c r="AG89" i="208"/>
  <c r="AE89" i="208"/>
  <c r="AC89" i="208"/>
  <c r="AA89" i="208"/>
  <c r="Y89" i="208"/>
  <c r="W89" i="208"/>
  <c r="AG87" i="208"/>
  <c r="AE87" i="208"/>
  <c r="AC87" i="208"/>
  <c r="AA87" i="208"/>
  <c r="Y87" i="208"/>
  <c r="W87" i="208"/>
  <c r="AG84" i="208"/>
  <c r="AE84" i="208"/>
  <c r="AC84" i="208"/>
  <c r="AA84" i="208"/>
  <c r="Y84" i="208"/>
  <c r="W84" i="208"/>
  <c r="AG83" i="208"/>
  <c r="AE83" i="208"/>
  <c r="AC83" i="208"/>
  <c r="AA83" i="208"/>
  <c r="Y83" i="208"/>
  <c r="W83" i="208"/>
  <c r="Y77" i="208"/>
  <c r="W77" i="208"/>
  <c r="AG76" i="208"/>
  <c r="AE76" i="208"/>
  <c r="AC76" i="208"/>
  <c r="AA76" i="208"/>
  <c r="Y76" i="208"/>
  <c r="W76" i="208"/>
  <c r="AG75" i="208"/>
  <c r="AE75" i="208"/>
  <c r="AC75" i="208"/>
  <c r="AA75" i="208"/>
  <c r="Y75" i="208"/>
  <c r="W75" i="208"/>
  <c r="Q110" i="208"/>
  <c r="O110" i="208"/>
  <c r="M110" i="208"/>
  <c r="K110" i="208"/>
  <c r="I110" i="208"/>
  <c r="G110" i="208"/>
  <c r="E110" i="208"/>
  <c r="C110" i="208"/>
  <c r="Q105" i="208"/>
  <c r="O105" i="208"/>
  <c r="M105" i="208"/>
  <c r="K105" i="208"/>
  <c r="I105" i="208"/>
  <c r="G105" i="208"/>
  <c r="E105" i="208"/>
  <c r="C105" i="208"/>
  <c r="Q104" i="208"/>
  <c r="O104" i="208"/>
  <c r="M104" i="208"/>
  <c r="K104" i="208"/>
  <c r="Q103" i="208"/>
  <c r="O103" i="208"/>
  <c r="M103" i="208"/>
  <c r="K103" i="208"/>
  <c r="I103" i="208"/>
  <c r="G103" i="208"/>
  <c r="E103" i="208"/>
  <c r="C103" i="208"/>
  <c r="Q102" i="208"/>
  <c r="O102" i="208"/>
  <c r="M102" i="208"/>
  <c r="K102" i="208"/>
  <c r="I102" i="208"/>
  <c r="G102" i="208"/>
  <c r="E102" i="208"/>
  <c r="C102" i="208"/>
  <c r="Q100" i="208"/>
  <c r="O100" i="208"/>
  <c r="M100" i="208"/>
  <c r="K100" i="208"/>
  <c r="I100" i="208"/>
  <c r="G100" i="208"/>
  <c r="E100" i="208"/>
  <c r="C100" i="208"/>
  <c r="Q99" i="208"/>
  <c r="O99" i="208"/>
  <c r="M99" i="208"/>
  <c r="K99" i="208"/>
  <c r="I99" i="208"/>
  <c r="G99" i="208"/>
  <c r="Q94" i="208"/>
  <c r="O94" i="208"/>
  <c r="M94" i="208"/>
  <c r="K94" i="208"/>
  <c r="I94" i="208"/>
  <c r="G94" i="208"/>
  <c r="E94" i="208"/>
  <c r="C94" i="208"/>
  <c r="Q91" i="208"/>
  <c r="O91" i="208"/>
  <c r="M91" i="208"/>
  <c r="K91" i="208"/>
  <c r="I91" i="208"/>
  <c r="G91" i="208"/>
  <c r="E91" i="208"/>
  <c r="C91" i="208"/>
  <c r="Q90" i="208"/>
  <c r="O90" i="208"/>
  <c r="M90" i="208"/>
  <c r="K90" i="208"/>
  <c r="I90" i="208"/>
  <c r="G90" i="208"/>
  <c r="Q89" i="208"/>
  <c r="O89" i="208"/>
  <c r="I89" i="208"/>
  <c r="G89" i="208"/>
  <c r="Q87" i="208"/>
  <c r="O87" i="208"/>
  <c r="M87" i="208"/>
  <c r="K87" i="208"/>
  <c r="I87" i="208"/>
  <c r="G87" i="208"/>
  <c r="Q84" i="208"/>
  <c r="O84" i="208"/>
  <c r="M84" i="208"/>
  <c r="K84" i="208"/>
  <c r="I84" i="208"/>
  <c r="G84" i="208"/>
  <c r="Q83" i="208"/>
  <c r="O83" i="208"/>
  <c r="M83" i="208"/>
  <c r="K83" i="208"/>
  <c r="I83" i="208"/>
  <c r="G83" i="208"/>
  <c r="M77" i="208"/>
  <c r="K77" i="208"/>
  <c r="Q76" i="208"/>
  <c r="O76" i="208"/>
  <c r="M76" i="208"/>
  <c r="K76" i="208"/>
  <c r="I76" i="208"/>
  <c r="G76" i="208"/>
  <c r="Q75" i="208"/>
  <c r="O75" i="208"/>
  <c r="M75" i="208"/>
  <c r="K75" i="208"/>
  <c r="I75" i="208"/>
  <c r="G75" i="208"/>
  <c r="BE74" i="208"/>
  <c r="BC74" i="208"/>
  <c r="BA74" i="208"/>
  <c r="AY74" i="208"/>
  <c r="AW74" i="208"/>
  <c r="AU74" i="208"/>
  <c r="AS74" i="208"/>
  <c r="AQ74" i="208"/>
  <c r="AO74" i="208"/>
  <c r="AM74" i="208"/>
  <c r="AG74" i="208"/>
  <c r="AE74" i="208"/>
  <c r="AC74" i="208"/>
  <c r="AA74" i="208"/>
  <c r="Q74" i="208"/>
  <c r="O74" i="208"/>
  <c r="M74" i="208"/>
  <c r="K74" i="208"/>
  <c r="I74" i="208"/>
  <c r="G74" i="208"/>
  <c r="BE73" i="208"/>
  <c r="BC73" i="208"/>
  <c r="BA73" i="208"/>
  <c r="AY73" i="208"/>
  <c r="AW73" i="208"/>
  <c r="AU73" i="208"/>
  <c r="AS73" i="208"/>
  <c r="AQ73" i="208"/>
  <c r="AG73" i="208"/>
  <c r="AE73" i="208"/>
  <c r="AC73" i="208"/>
  <c r="AA73" i="208"/>
  <c r="Y73" i="208"/>
  <c r="W73" i="208"/>
  <c r="Q73" i="208"/>
  <c r="O73" i="208"/>
  <c r="M73" i="208"/>
  <c r="K73" i="208"/>
  <c r="I73" i="208"/>
  <c r="G73" i="208"/>
  <c r="BI70" i="208"/>
  <c r="BG70" i="208"/>
  <c r="BE70" i="208"/>
  <c r="BC70" i="208"/>
  <c r="BA70" i="208"/>
  <c r="AY70" i="208"/>
  <c r="AW70" i="208"/>
  <c r="AU70" i="208"/>
  <c r="AS70" i="208"/>
  <c r="AQ70" i="208"/>
  <c r="AG70" i="208"/>
  <c r="AE70" i="208"/>
  <c r="AC70" i="208"/>
  <c r="AA70" i="208"/>
  <c r="Y70" i="208"/>
  <c r="W70" i="208"/>
  <c r="Q70" i="208"/>
  <c r="O70" i="208"/>
  <c r="M70" i="208"/>
  <c r="K70" i="208"/>
  <c r="I70" i="208"/>
  <c r="G70" i="208"/>
  <c r="BI68" i="208"/>
  <c r="BG68" i="208"/>
  <c r="BE68" i="208"/>
  <c r="BC68" i="208"/>
  <c r="BA68" i="208"/>
  <c r="AY68" i="208"/>
  <c r="AS68" i="208"/>
  <c r="AQ68" i="208"/>
  <c r="AO68" i="208"/>
  <c r="AM68" i="208"/>
  <c r="AK68" i="208"/>
  <c r="AI68" i="208"/>
  <c r="AG68" i="208"/>
  <c r="AE68" i="208"/>
  <c r="AC68" i="208"/>
  <c r="AA68" i="208"/>
  <c r="Y68" i="208"/>
  <c r="W68" i="208"/>
  <c r="Q68" i="208"/>
  <c r="O68" i="208"/>
  <c r="M68" i="208"/>
  <c r="K68" i="208"/>
  <c r="I68" i="208"/>
  <c r="G68" i="208"/>
  <c r="BI67" i="208"/>
  <c r="BG67" i="208"/>
  <c r="BE67" i="208"/>
  <c r="BC67" i="208"/>
  <c r="BA67" i="208"/>
  <c r="AY67" i="208"/>
  <c r="AW67" i="208"/>
  <c r="AU67" i="208"/>
  <c r="AS67" i="208"/>
  <c r="AQ67" i="208"/>
  <c r="AO67" i="208"/>
  <c r="AM67" i="208"/>
  <c r="AK67" i="208"/>
  <c r="AI67" i="208"/>
  <c r="AG67" i="208"/>
  <c r="AE67" i="208"/>
  <c r="AC67" i="208"/>
  <c r="AA67" i="208"/>
  <c r="Y67" i="208"/>
  <c r="W67" i="208"/>
  <c r="Q67" i="208"/>
  <c r="O67" i="208"/>
  <c r="I67" i="208"/>
  <c r="G67" i="208"/>
  <c r="BI38" i="208"/>
  <c r="BG38" i="208"/>
  <c r="BE38" i="208"/>
  <c r="BC38" i="208"/>
  <c r="BA38" i="208"/>
  <c r="AY38" i="208"/>
  <c r="AW38" i="208"/>
  <c r="AU38" i="208"/>
  <c r="AS38" i="208"/>
  <c r="AQ38" i="208"/>
  <c r="AO38" i="208"/>
  <c r="AM38" i="208"/>
  <c r="AK38" i="208"/>
  <c r="AI38" i="208"/>
  <c r="AG38" i="208"/>
  <c r="AE38" i="208"/>
  <c r="AC38" i="208"/>
  <c r="AA38" i="208"/>
  <c r="Y38" i="208"/>
  <c r="W38" i="208"/>
  <c r="Q38" i="208"/>
  <c r="O38" i="208"/>
  <c r="M38" i="208"/>
  <c r="K38" i="208"/>
  <c r="I38" i="208"/>
  <c r="G38" i="208"/>
  <c r="Y74" i="208"/>
  <c r="W74" i="208"/>
  <c r="AW111" i="177" l="1"/>
  <c r="AW109" i="177"/>
  <c r="AW101" i="177"/>
  <c r="AW95" i="177"/>
  <c r="AW81" i="177"/>
  <c r="AW80" i="177"/>
  <c r="AW79" i="177"/>
  <c r="AW78" i="177"/>
  <c r="AW72" i="177"/>
  <c r="AW71" i="177"/>
  <c r="AW69" i="177"/>
  <c r="AU111" i="177"/>
  <c r="AU109" i="177"/>
  <c r="AU101" i="177"/>
  <c r="AU95" i="177"/>
  <c r="AU81" i="177"/>
  <c r="AU80" i="177"/>
  <c r="AU79" i="177"/>
  <c r="AU78" i="177"/>
  <c r="AU72" i="177"/>
  <c r="AU71" i="177"/>
  <c r="AU69" i="177"/>
  <c r="AC101" i="208"/>
  <c r="AA101" i="208"/>
  <c r="Y71" i="208"/>
  <c r="W71" i="208"/>
  <c r="E78" i="208" l="1"/>
  <c r="C78" i="208"/>
  <c r="C111" i="177" l="1"/>
  <c r="C109" i="177"/>
  <c r="C101" i="177"/>
  <c r="C95" i="177"/>
  <c r="C78" i="177"/>
  <c r="E111" i="177"/>
  <c r="E109" i="177"/>
  <c r="E101" i="177"/>
  <c r="E95" i="177"/>
  <c r="E78" i="177"/>
  <c r="E71" i="177"/>
  <c r="C71" i="177"/>
  <c r="BI111" i="208"/>
  <c r="BG111" i="208"/>
  <c r="BE111" i="208"/>
  <c r="BC111" i="208"/>
  <c r="BA111" i="208"/>
  <c r="AY111" i="208"/>
  <c r="AW111" i="208"/>
  <c r="AU111" i="208"/>
  <c r="AS111" i="208"/>
  <c r="AQ111" i="208"/>
  <c r="AO111" i="208"/>
  <c r="AM111" i="208"/>
  <c r="AK111" i="208"/>
  <c r="AI111" i="208"/>
  <c r="AG111" i="208"/>
  <c r="AE111" i="208"/>
  <c r="AC111" i="208"/>
  <c r="AA111" i="208"/>
  <c r="Y111" i="208"/>
  <c r="W111" i="208"/>
  <c r="U111" i="208"/>
  <c r="S111" i="208"/>
  <c r="Q111" i="208"/>
  <c r="O111" i="208"/>
  <c r="M111" i="208"/>
  <c r="K111" i="208"/>
  <c r="I111" i="208"/>
  <c r="G111" i="208"/>
  <c r="E111" i="208"/>
  <c r="C111" i="208"/>
  <c r="BE109" i="208"/>
  <c r="BC109" i="208"/>
  <c r="BA109" i="208"/>
  <c r="AY109" i="208"/>
  <c r="AW109" i="208"/>
  <c r="AU109" i="208"/>
  <c r="AS109" i="208"/>
  <c r="AQ109" i="208"/>
  <c r="AO109" i="208"/>
  <c r="AM109" i="208"/>
  <c r="AK109" i="208"/>
  <c r="AI109" i="208"/>
  <c r="AG109" i="208"/>
  <c r="AE109" i="208"/>
  <c r="AC109" i="208"/>
  <c r="AA109" i="208"/>
  <c r="Y109" i="208"/>
  <c r="W109" i="208"/>
  <c r="U109" i="208"/>
  <c r="S109" i="208"/>
  <c r="Q109" i="208"/>
  <c r="O109" i="208"/>
  <c r="M109" i="208"/>
  <c r="K109" i="208"/>
  <c r="I109" i="208"/>
  <c r="G109" i="208"/>
  <c r="E109" i="208"/>
  <c r="C109" i="208"/>
  <c r="BI101" i="208"/>
  <c r="BG101" i="208"/>
  <c r="BE101" i="208"/>
  <c r="BC101" i="208"/>
  <c r="BA101" i="208"/>
  <c r="AY101" i="208"/>
  <c r="AW101" i="208"/>
  <c r="AU101" i="208"/>
  <c r="AS101" i="208"/>
  <c r="AQ101" i="208"/>
  <c r="AO101" i="208"/>
  <c r="AM101" i="208"/>
  <c r="AK101" i="208"/>
  <c r="AI101" i="208"/>
  <c r="AG101" i="208"/>
  <c r="AE101" i="208"/>
  <c r="Y101" i="208"/>
  <c r="W101" i="208"/>
  <c r="U101" i="208"/>
  <c r="S101" i="208"/>
  <c r="Q101" i="208"/>
  <c r="O101" i="208"/>
  <c r="M101" i="208"/>
  <c r="K101" i="208"/>
  <c r="I101" i="208"/>
  <c r="G101" i="208"/>
  <c r="BI95" i="208"/>
  <c r="BG95" i="208"/>
  <c r="BE95" i="208"/>
  <c r="BC95" i="208"/>
  <c r="BA95" i="208"/>
  <c r="AY95" i="208"/>
  <c r="AW95" i="208"/>
  <c r="AU95" i="208"/>
  <c r="AS95" i="208"/>
  <c r="AQ95" i="208"/>
  <c r="AO95" i="208"/>
  <c r="AM95" i="208"/>
  <c r="AK95" i="208"/>
  <c r="AI95" i="208"/>
  <c r="AG95" i="208"/>
  <c r="AE95" i="208"/>
  <c r="AC95" i="208"/>
  <c r="AA95" i="208"/>
  <c r="Y95" i="208"/>
  <c r="W95" i="208"/>
  <c r="U95" i="208"/>
  <c r="S95" i="208"/>
  <c r="Q95" i="208"/>
  <c r="O95" i="208"/>
  <c r="M95" i="208"/>
  <c r="K95" i="208"/>
  <c r="I95" i="208"/>
  <c r="G95" i="208"/>
  <c r="E95" i="208"/>
  <c r="C95" i="208"/>
  <c r="BI81" i="208"/>
  <c r="BG81" i="208"/>
  <c r="BE81" i="208"/>
  <c r="BC81" i="208"/>
  <c r="BA81" i="208"/>
  <c r="AY81" i="208"/>
  <c r="AW81" i="208"/>
  <c r="AU81" i="208"/>
  <c r="AS81" i="208"/>
  <c r="AQ81" i="208"/>
  <c r="AO81" i="208"/>
  <c r="AM81" i="208"/>
  <c r="AK81" i="208"/>
  <c r="AI81" i="208"/>
  <c r="AG81" i="208"/>
  <c r="AE81" i="208"/>
  <c r="AC81" i="208"/>
  <c r="AA81" i="208"/>
  <c r="Y81" i="208"/>
  <c r="W81" i="208"/>
  <c r="Q81" i="208"/>
  <c r="O81" i="208"/>
  <c r="M81" i="208"/>
  <c r="K81" i="208"/>
  <c r="I81" i="208"/>
  <c r="G81" i="208"/>
  <c r="BI80" i="208"/>
  <c r="BG80" i="208"/>
  <c r="BE80" i="208"/>
  <c r="BC80" i="208"/>
  <c r="AW80" i="208"/>
  <c r="AU80" i="208"/>
  <c r="AS80" i="208"/>
  <c r="AQ80" i="208"/>
  <c r="AO80" i="208"/>
  <c r="AM80" i="208"/>
  <c r="AG80" i="208"/>
  <c r="AE80" i="208"/>
  <c r="AC80" i="208"/>
  <c r="AA80" i="208"/>
  <c r="Y80" i="208"/>
  <c r="W80" i="208"/>
  <c r="Q80" i="208"/>
  <c r="O80" i="208"/>
  <c r="M80" i="208"/>
  <c r="K80" i="208"/>
  <c r="I80" i="208"/>
  <c r="G80" i="208"/>
  <c r="BI79" i="208"/>
  <c r="BG79" i="208"/>
  <c r="BE79" i="208"/>
  <c r="BC79" i="208"/>
  <c r="AW79" i="208"/>
  <c r="AU79" i="208"/>
  <c r="AS79" i="208"/>
  <c r="AQ79" i="208"/>
  <c r="AO79" i="208"/>
  <c r="AM79" i="208"/>
  <c r="AK79" i="208"/>
  <c r="AI79" i="208"/>
  <c r="AG79" i="208"/>
  <c r="AE79" i="208"/>
  <c r="AC79" i="208"/>
  <c r="AA79" i="208"/>
  <c r="Y79" i="208"/>
  <c r="W79" i="208"/>
  <c r="Q79" i="208"/>
  <c r="O79" i="208"/>
  <c r="M79" i="208"/>
  <c r="K79" i="208"/>
  <c r="I79" i="208"/>
  <c r="G79" i="208"/>
  <c r="BI78" i="208"/>
  <c r="BG78" i="208"/>
  <c r="BE78" i="208"/>
  <c r="BC78" i="208"/>
  <c r="BA78" i="208"/>
  <c r="AY78" i="208"/>
  <c r="AW78" i="208"/>
  <c r="AU78" i="208"/>
  <c r="AS78" i="208"/>
  <c r="AQ78" i="208"/>
  <c r="AO78" i="208"/>
  <c r="AM78" i="208"/>
  <c r="AK78" i="208"/>
  <c r="AI78" i="208"/>
  <c r="AG78" i="208"/>
  <c r="AE78" i="208"/>
  <c r="AC78" i="208"/>
  <c r="AA78" i="208"/>
  <c r="Y78" i="208"/>
  <c r="W78" i="208"/>
  <c r="U78" i="208"/>
  <c r="S78" i="208"/>
  <c r="Q78" i="208"/>
  <c r="O78" i="208"/>
  <c r="M78" i="208"/>
  <c r="K78" i="208"/>
  <c r="I78" i="208"/>
  <c r="G78" i="208"/>
  <c r="BI72" i="208"/>
  <c r="BG72" i="208"/>
  <c r="BE72" i="208"/>
  <c r="BC72" i="208"/>
  <c r="AW72" i="208"/>
  <c r="AU72" i="208"/>
  <c r="AS72" i="208"/>
  <c r="AQ72" i="208"/>
  <c r="AO72" i="208"/>
  <c r="AM72" i="208"/>
  <c r="AK72" i="208"/>
  <c r="AI72" i="208"/>
  <c r="AG72" i="208"/>
  <c r="AE72" i="208"/>
  <c r="AC72" i="208"/>
  <c r="AA72" i="208"/>
  <c r="Y72" i="208"/>
  <c r="W72" i="208"/>
  <c r="Q72" i="208"/>
  <c r="O72" i="208"/>
  <c r="M72" i="208"/>
  <c r="K72" i="208"/>
  <c r="I72" i="208"/>
  <c r="G72" i="208"/>
  <c r="BI71" i="208"/>
  <c r="BG71" i="208"/>
  <c r="BE71" i="208"/>
  <c r="BC71" i="208"/>
  <c r="AW71" i="208"/>
  <c r="AU71" i="208"/>
  <c r="AS71" i="208"/>
  <c r="AQ71" i="208"/>
  <c r="AO71" i="208"/>
  <c r="AM71" i="208"/>
  <c r="AG71" i="208"/>
  <c r="AE71" i="208"/>
  <c r="AC71" i="208"/>
  <c r="AA71" i="208"/>
  <c r="Q71" i="208"/>
  <c r="O71" i="208"/>
  <c r="M71" i="208"/>
  <c r="K71" i="208"/>
  <c r="I71" i="208"/>
  <c r="G71" i="208"/>
  <c r="E71" i="208"/>
  <c r="C71" i="208"/>
  <c r="BE69" i="208"/>
  <c r="BC69" i="208"/>
  <c r="AW69" i="208"/>
  <c r="AU69" i="208"/>
  <c r="AG69" i="208"/>
  <c r="AE69" i="208"/>
  <c r="Q69" i="208"/>
  <c r="O69" i="208"/>
  <c r="I69" i="208"/>
  <c r="G69" i="208"/>
  <c r="W69" i="208"/>
  <c r="I40" i="177" l="1"/>
  <c r="I26" i="177"/>
  <c r="I20" i="177"/>
  <c r="I16" i="177"/>
  <c r="I15" i="177"/>
  <c r="I6" i="177"/>
  <c r="G40" i="177"/>
  <c r="G26" i="177"/>
  <c r="G20" i="177"/>
  <c r="G16" i="177"/>
  <c r="G15" i="177"/>
  <c r="G6" i="177"/>
  <c r="E40" i="177"/>
  <c r="E20" i="177"/>
  <c r="E16" i="177"/>
  <c r="E15" i="177"/>
  <c r="E6" i="177"/>
  <c r="C40" i="177"/>
  <c r="C20" i="177"/>
  <c r="C16" i="177"/>
  <c r="C15" i="177"/>
  <c r="C6" i="177"/>
  <c r="BE15" i="208" l="1"/>
  <c r="BC15" i="208"/>
  <c r="BA15" i="208"/>
  <c r="AY15" i="208"/>
  <c r="AW15" i="208"/>
  <c r="AU15" i="208"/>
  <c r="AS15" i="208"/>
  <c r="AQ15" i="208"/>
  <c r="AO15" i="208"/>
  <c r="AM15" i="208"/>
  <c r="AG15" i="208"/>
  <c r="AE15" i="208"/>
  <c r="Y15" i="208"/>
  <c r="W15" i="208"/>
  <c r="Q15" i="208"/>
  <c r="O15" i="208"/>
  <c r="M15" i="208"/>
  <c r="K15" i="208"/>
  <c r="I15" i="208"/>
  <c r="G15" i="208"/>
  <c r="BI6" i="208"/>
  <c r="BG6" i="208"/>
  <c r="BE6" i="208"/>
  <c r="BC6" i="208"/>
  <c r="BA6" i="208"/>
  <c r="AY6" i="208"/>
  <c r="AW6" i="208"/>
  <c r="AU6" i="208"/>
  <c r="AS6" i="208"/>
  <c r="AQ6" i="208"/>
  <c r="AO6" i="208"/>
  <c r="AM6" i="208"/>
  <c r="AK6" i="208"/>
  <c r="AI6" i="208"/>
  <c r="AG6" i="208"/>
  <c r="AE6" i="208"/>
  <c r="AC6" i="208"/>
  <c r="AA6" i="208"/>
  <c r="Y6" i="208"/>
  <c r="W6" i="208"/>
  <c r="Q6" i="208"/>
  <c r="O6" i="208"/>
  <c r="M6" i="208"/>
  <c r="K6" i="208"/>
  <c r="I6" i="208"/>
  <c r="G6" i="208"/>
  <c r="E6" i="208"/>
  <c r="C6" i="208"/>
  <c r="BI40" i="208"/>
  <c r="BG40" i="208"/>
  <c r="BE40" i="208"/>
  <c r="BC40" i="208"/>
  <c r="BA40" i="208"/>
  <c r="AY40" i="208"/>
  <c r="AW40" i="208"/>
  <c r="AU40" i="208"/>
  <c r="AS40" i="208"/>
  <c r="AQ40" i="208"/>
  <c r="AO40" i="208"/>
  <c r="AM40" i="208"/>
  <c r="AK40" i="208"/>
  <c r="AI40" i="208"/>
  <c r="AG40" i="208"/>
  <c r="AE40" i="208"/>
  <c r="AC40" i="208"/>
  <c r="AA40" i="208"/>
  <c r="Y40" i="208"/>
  <c r="W40" i="208"/>
  <c r="Q40" i="208"/>
  <c r="O40" i="208"/>
  <c r="M40" i="208"/>
  <c r="K40" i="208"/>
  <c r="I40" i="208"/>
  <c r="G40" i="208"/>
  <c r="E40" i="208"/>
  <c r="C40" i="208"/>
  <c r="BE26" i="208"/>
  <c r="BC26" i="208"/>
  <c r="AW26" i="208"/>
  <c r="AU26" i="208"/>
  <c r="AS26" i="208"/>
  <c r="AQ26" i="208"/>
  <c r="AK26" i="208"/>
  <c r="AI26" i="208"/>
  <c r="Y26" i="208"/>
  <c r="W26" i="208"/>
  <c r="Q26" i="208"/>
  <c r="O26" i="208"/>
  <c r="M26" i="208"/>
  <c r="K26" i="208"/>
  <c r="I26" i="208"/>
  <c r="G26" i="208"/>
  <c r="BI20" i="208"/>
  <c r="BG20" i="208"/>
  <c r="BE20" i="208"/>
  <c r="BC20" i="208"/>
  <c r="BA20" i="208"/>
  <c r="AY20" i="208"/>
  <c r="AW20" i="208"/>
  <c r="AU20" i="208"/>
  <c r="AS20" i="208"/>
  <c r="AQ20" i="208"/>
  <c r="AO20" i="208"/>
  <c r="AM20" i="208"/>
  <c r="AK20" i="208"/>
  <c r="AI20" i="208"/>
  <c r="AG20" i="208"/>
  <c r="AE20" i="208"/>
  <c r="AC20" i="208"/>
  <c r="AA20" i="208"/>
  <c r="Y20" i="208"/>
  <c r="W20" i="208"/>
  <c r="Q20" i="208"/>
  <c r="O20" i="208"/>
  <c r="M20" i="208"/>
  <c r="K20" i="208"/>
  <c r="I20" i="208"/>
  <c r="G20" i="208"/>
  <c r="E20" i="208"/>
  <c r="C20" i="208"/>
  <c r="BI16" i="208"/>
  <c r="BG16" i="208"/>
  <c r="BE16" i="208"/>
  <c r="BC16" i="208"/>
  <c r="BA16" i="208"/>
  <c r="AY16" i="208"/>
  <c r="AW16" i="208"/>
  <c r="AU16" i="208"/>
  <c r="AS16" i="208"/>
  <c r="AQ16" i="208"/>
  <c r="AO16" i="208"/>
  <c r="AM16" i="208"/>
  <c r="AG16" i="208"/>
  <c r="AE16" i="208"/>
  <c r="AC16" i="208"/>
  <c r="AA16" i="208"/>
  <c r="Y16" i="208"/>
  <c r="W16" i="208"/>
  <c r="Q16" i="208"/>
  <c r="O16" i="208"/>
  <c r="M16" i="208"/>
  <c r="K16" i="208"/>
  <c r="I16" i="208"/>
  <c r="G16" i="208"/>
  <c r="E16" i="208"/>
  <c r="C16" i="208"/>
  <c r="AI37" i="208" l="1"/>
  <c r="AK37" i="208"/>
  <c r="E37" i="177"/>
  <c r="E22" i="177"/>
  <c r="E12" i="177"/>
  <c r="E7" i="177"/>
  <c r="C37" i="177"/>
  <c r="C22" i="177"/>
  <c r="C12" i="177"/>
  <c r="C7" i="177"/>
  <c r="BI37" i="208"/>
  <c r="BG37" i="208"/>
  <c r="BE37" i="208"/>
  <c r="BC37" i="208"/>
  <c r="BA37" i="208"/>
  <c r="AY37" i="208"/>
  <c r="AW37" i="208"/>
  <c r="AU37" i="208"/>
  <c r="AS37" i="208"/>
  <c r="AQ37" i="208"/>
  <c r="AG37" i="208"/>
  <c r="AE37" i="208"/>
  <c r="Y37" i="208"/>
  <c r="W37" i="208"/>
  <c r="U37" i="208"/>
  <c r="S37" i="208"/>
  <c r="Q37" i="208"/>
  <c r="O37" i="208"/>
  <c r="M37" i="208"/>
  <c r="K37" i="208"/>
  <c r="I37" i="208"/>
  <c r="G37" i="208"/>
  <c r="E37" i="208"/>
  <c r="C37" i="208"/>
  <c r="BI30" i="208"/>
  <c r="BG30" i="208"/>
  <c r="BE30" i="208"/>
  <c r="BC30" i="208"/>
  <c r="BA30" i="208"/>
  <c r="AY30" i="208"/>
  <c r="AW30" i="208"/>
  <c r="AU30" i="208"/>
  <c r="AS30" i="208"/>
  <c r="AQ30" i="208"/>
  <c r="AO30" i="208"/>
  <c r="AM30" i="208"/>
  <c r="AK30" i="208"/>
  <c r="AI30" i="208"/>
  <c r="AG30" i="208"/>
  <c r="AE30" i="208"/>
  <c r="Y30" i="208"/>
  <c r="W30" i="208"/>
  <c r="Q30" i="208"/>
  <c r="O30" i="208"/>
  <c r="M30" i="208"/>
  <c r="K30" i="208"/>
  <c r="I30" i="208"/>
  <c r="G30" i="208"/>
  <c r="BE22" i="208"/>
  <c r="BC22" i="208"/>
  <c r="AW22" i="208"/>
  <c r="AU22" i="208"/>
  <c r="AS22" i="208"/>
  <c r="AQ22" i="208"/>
  <c r="AO22" i="208"/>
  <c r="AM22" i="208"/>
  <c r="AK22" i="208"/>
  <c r="AI22" i="208"/>
  <c r="AG22" i="208"/>
  <c r="AE22" i="208"/>
  <c r="Y22" i="208"/>
  <c r="W22" i="208"/>
  <c r="Q22" i="208"/>
  <c r="O22" i="208"/>
  <c r="M22" i="208"/>
  <c r="K22" i="208"/>
  <c r="I22" i="208"/>
  <c r="G22" i="208"/>
  <c r="BI12" i="208"/>
  <c r="BG12" i="208"/>
  <c r="BE12" i="208"/>
  <c r="BC12" i="208"/>
  <c r="BA12" i="208"/>
  <c r="AY12" i="208"/>
  <c r="AW12" i="208"/>
  <c r="AU12" i="208"/>
  <c r="AS12" i="208"/>
  <c r="AQ12" i="208"/>
  <c r="AO12" i="208"/>
  <c r="AM12" i="208"/>
  <c r="AK12" i="208"/>
  <c r="AI12" i="208"/>
  <c r="AG12" i="208"/>
  <c r="AE12" i="208"/>
  <c r="AC12" i="208"/>
  <c r="AA12" i="208"/>
  <c r="Y12" i="208"/>
  <c r="W12" i="208"/>
  <c r="U12" i="208"/>
  <c r="S12" i="208"/>
  <c r="Q12" i="208"/>
  <c r="O12" i="208"/>
  <c r="M12" i="208"/>
  <c r="K12" i="208"/>
  <c r="I12" i="208"/>
  <c r="G12" i="208"/>
  <c r="E12" i="208"/>
  <c r="C12" i="208"/>
  <c r="BI7" i="208"/>
  <c r="BG7" i="208"/>
  <c r="BE7" i="208"/>
  <c r="BC7" i="208"/>
  <c r="BA7" i="208"/>
  <c r="AY7" i="208"/>
  <c r="AW7" i="208"/>
  <c r="AU7" i="208"/>
  <c r="AS7" i="208"/>
  <c r="AQ7" i="208"/>
  <c r="AO7" i="208"/>
  <c r="AM7" i="208"/>
  <c r="AK7" i="208"/>
  <c r="AI7" i="208"/>
  <c r="AG7" i="208"/>
  <c r="AE7" i="208"/>
  <c r="AC7" i="208"/>
  <c r="AA7" i="208"/>
  <c r="Y7" i="208"/>
  <c r="W7" i="208"/>
  <c r="U7" i="208"/>
  <c r="S7" i="208"/>
  <c r="Q7" i="208"/>
  <c r="O7" i="208"/>
  <c r="M7" i="208"/>
  <c r="K7" i="208"/>
  <c r="I7" i="208"/>
  <c r="G7" i="208"/>
  <c r="E7" i="208"/>
  <c r="C7" i="208"/>
  <c r="AK39" i="208" l="1"/>
  <c r="AI39" i="208"/>
  <c r="AW41" i="177" l="1"/>
  <c r="AW39" i="177"/>
  <c r="AW27" i="177"/>
  <c r="AW25" i="177"/>
  <c r="AW17" i="177"/>
  <c r="AW11" i="177"/>
  <c r="AW9" i="177"/>
  <c r="AW5" i="177"/>
  <c r="AU41" i="177"/>
  <c r="AU39" i="177"/>
  <c r="AU27" i="177"/>
  <c r="AU25" i="177"/>
  <c r="AU17" i="177"/>
  <c r="AU11" i="177"/>
  <c r="AU9" i="177"/>
  <c r="AU5" i="177"/>
  <c r="AC41" i="177"/>
  <c r="AC39" i="177"/>
  <c r="AC27" i="177"/>
  <c r="AC25" i="177"/>
  <c r="AC17" i="177"/>
  <c r="AC11" i="177"/>
  <c r="AC9" i="177"/>
  <c r="AC5" i="177"/>
  <c r="AA41" i="177"/>
  <c r="AA39" i="177"/>
  <c r="AA27" i="177"/>
  <c r="AA25" i="177"/>
  <c r="AA17" i="177"/>
  <c r="AA11" i="177"/>
  <c r="AA9" i="177"/>
  <c r="AA5" i="177"/>
  <c r="Y41" i="177"/>
  <c r="Y39" i="177"/>
  <c r="Y27" i="177"/>
  <c r="Y25" i="177"/>
  <c r="Y17" i="177"/>
  <c r="Y11" i="177"/>
  <c r="Y9" i="177"/>
  <c r="Y5" i="177"/>
  <c r="W41" i="177"/>
  <c r="W39" i="177"/>
  <c r="W27" i="177"/>
  <c r="W25" i="177"/>
  <c r="W17" i="177"/>
  <c r="W11" i="177"/>
  <c r="W9" i="177"/>
  <c r="W5" i="177"/>
  <c r="BI156" i="177" l="1"/>
  <c r="CK50" i="209" s="1"/>
  <c r="BG156" i="177"/>
  <c r="CH50" i="209" s="1"/>
  <c r="BI136" i="177"/>
  <c r="BG136" i="177"/>
  <c r="AW187" i="177"/>
  <c r="AU187" i="177"/>
  <c r="AW182" i="177"/>
  <c r="AU182" i="177"/>
  <c r="AW170" i="177"/>
  <c r="AU170" i="177"/>
  <c r="I188" i="177"/>
  <c r="G188" i="177"/>
  <c r="CH157" i="209" l="1"/>
  <c r="CH29" i="209"/>
  <c r="CK157" i="209"/>
  <c r="CK29" i="209"/>
  <c r="BI188" i="208"/>
  <c r="BG188" i="208"/>
  <c r="BI175" i="208"/>
  <c r="BG175" i="208"/>
  <c r="BI172" i="208"/>
  <c r="BG172" i="208"/>
  <c r="BI171" i="208"/>
  <c r="BG171" i="208"/>
  <c r="BI170" i="208"/>
  <c r="BG170" i="208"/>
  <c r="AW187" i="208"/>
  <c r="AU187" i="208"/>
  <c r="AW183" i="208"/>
  <c r="AU183" i="208"/>
  <c r="AW182" i="208"/>
  <c r="AU182" i="208"/>
  <c r="AW170" i="208"/>
  <c r="AU170" i="208"/>
  <c r="AW143" i="208"/>
  <c r="AU143" i="208"/>
  <c r="AW136" i="208"/>
  <c r="AU136" i="208"/>
  <c r="AW124" i="208"/>
  <c r="AU124" i="208"/>
  <c r="AG122" i="208"/>
  <c r="AE122" i="208"/>
  <c r="AC176" i="208"/>
  <c r="AA176" i="208"/>
  <c r="AC171" i="208"/>
  <c r="AA171" i="208"/>
  <c r="AC120" i="208"/>
  <c r="AA120" i="208"/>
  <c r="U174" i="208"/>
  <c r="S174" i="208"/>
  <c r="I188" i="208"/>
  <c r="G188" i="208"/>
  <c r="I176" i="208"/>
  <c r="G176" i="208"/>
  <c r="I182" i="208"/>
  <c r="G182" i="208"/>
  <c r="I175" i="208"/>
  <c r="G175" i="208"/>
  <c r="I174" i="208"/>
  <c r="G174" i="208"/>
  <c r="I171" i="208"/>
  <c r="G171" i="208"/>
  <c r="E171" i="208"/>
  <c r="C171" i="208"/>
  <c r="AW176" i="208" l="1"/>
  <c r="AU176" i="208"/>
  <c r="AW175" i="208"/>
  <c r="AU175" i="208"/>
  <c r="AW171" i="208"/>
  <c r="AU171" i="208"/>
  <c r="AW122" i="208"/>
  <c r="AU122" i="208"/>
  <c r="AW118" i="208"/>
  <c r="BE174" i="208" l="1"/>
  <c r="BC174" i="208"/>
  <c r="BA171" i="208"/>
  <c r="AY171" i="208"/>
  <c r="AC188" i="208"/>
  <c r="AA188" i="208"/>
  <c r="AC174" i="208"/>
  <c r="AA174" i="208"/>
  <c r="AC170" i="208"/>
  <c r="AA170" i="208"/>
  <c r="AC124" i="208"/>
  <c r="AA124" i="208"/>
  <c r="AC121" i="208"/>
  <c r="AA121" i="208"/>
  <c r="AC122" i="208"/>
  <c r="AA122" i="208"/>
  <c r="AW188" i="208" l="1"/>
  <c r="AU188" i="208"/>
  <c r="AW165" i="208"/>
  <c r="AU165" i="208"/>
  <c r="AW126" i="208"/>
  <c r="AU126" i="208"/>
  <c r="AW125" i="208"/>
  <c r="AU125" i="208"/>
  <c r="AW121" i="208"/>
  <c r="AU121" i="208"/>
  <c r="AW120" i="208"/>
  <c r="AU120" i="208"/>
  <c r="AK188" i="208"/>
  <c r="AI188" i="208"/>
  <c r="AK187" i="208"/>
  <c r="AI187" i="208"/>
  <c r="AK176" i="208"/>
  <c r="AI176" i="208"/>
  <c r="AK174" i="208"/>
  <c r="AI174" i="208"/>
  <c r="AK162" i="208"/>
  <c r="AI162" i="208"/>
  <c r="AG174" i="208" l="1"/>
  <c r="AE174" i="208"/>
  <c r="AG124" i="208"/>
  <c r="AE124" i="208"/>
  <c r="I170" i="208" l="1"/>
  <c r="G170" i="208"/>
  <c r="Y188" i="208" l="1"/>
  <c r="W188" i="208"/>
  <c r="Y176" i="208"/>
  <c r="W176" i="208"/>
  <c r="Y175" i="208"/>
  <c r="W175" i="208"/>
  <c r="Y174" i="208"/>
  <c r="W174" i="208"/>
  <c r="Y171" i="208"/>
  <c r="W171" i="208"/>
  <c r="Y170" i="208"/>
  <c r="W170" i="208"/>
  <c r="Y122" i="208"/>
  <c r="W122" i="208"/>
  <c r="Y121" i="208"/>
  <c r="W121" i="208"/>
  <c r="Y120" i="208"/>
  <c r="W120" i="208"/>
  <c r="U171" i="208"/>
  <c r="S171" i="208"/>
  <c r="U176" i="208"/>
  <c r="S176" i="208"/>
  <c r="U168" i="208"/>
  <c r="S168" i="208"/>
  <c r="BI174" i="208"/>
  <c r="BG174" i="208"/>
  <c r="BI187" i="208"/>
  <c r="BG187" i="208"/>
  <c r="BI173" i="208"/>
  <c r="BG173" i="208"/>
  <c r="M176" i="208"/>
  <c r="K176" i="208"/>
  <c r="M174" i="208"/>
  <c r="K174" i="208"/>
  <c r="AO182" i="208"/>
  <c r="AM182" i="208"/>
  <c r="AO135" i="208"/>
  <c r="AM135" i="208"/>
  <c r="Q182" i="208"/>
  <c r="O182" i="208"/>
  <c r="Q156" i="208"/>
  <c r="O156" i="208"/>
  <c r="AO170" i="208" l="1"/>
  <c r="AM170" i="208"/>
  <c r="BE175" i="208" l="1"/>
  <c r="BC175" i="208"/>
  <c r="BA175" i="208"/>
  <c r="AY175" i="208"/>
  <c r="AS175" i="208"/>
  <c r="AQ175" i="208"/>
  <c r="AO175" i="208"/>
  <c r="AM175" i="208"/>
  <c r="AK175" i="208"/>
  <c r="AI175" i="208"/>
  <c r="AG175" i="208"/>
  <c r="AE175" i="208"/>
  <c r="AC175" i="208"/>
  <c r="AA175" i="208"/>
  <c r="U175" i="208"/>
  <c r="S175" i="208"/>
  <c r="Q175" i="208"/>
  <c r="O175" i="208"/>
  <c r="M175" i="208"/>
  <c r="K175" i="208"/>
  <c r="BA174" i="208"/>
  <c r="AY174" i="208"/>
  <c r="AW174" i="208"/>
  <c r="AU174" i="208"/>
  <c r="AS174" i="208"/>
  <c r="AQ174" i="208"/>
  <c r="AO174" i="208"/>
  <c r="AM174" i="208"/>
  <c r="Q174" i="208"/>
  <c r="O174" i="208"/>
  <c r="E174" i="208"/>
  <c r="C174" i="208"/>
  <c r="BE173" i="208"/>
  <c r="BC173" i="208"/>
  <c r="BA173" i="208"/>
  <c r="AY173" i="208"/>
  <c r="AW173" i="208"/>
  <c r="AU173" i="208"/>
  <c r="AS173" i="208"/>
  <c r="AQ173" i="208"/>
  <c r="AO173" i="208"/>
  <c r="AM173" i="208"/>
  <c r="AK173" i="208"/>
  <c r="AI173" i="208"/>
  <c r="AG173" i="208"/>
  <c r="AE173" i="208"/>
  <c r="AC173" i="208"/>
  <c r="AA173" i="208"/>
  <c r="Y173" i="208"/>
  <c r="W173" i="208"/>
  <c r="U173" i="208"/>
  <c r="S173" i="208"/>
  <c r="Q173" i="208"/>
  <c r="O173" i="208"/>
  <c r="M173" i="208"/>
  <c r="K173" i="208"/>
  <c r="I173" i="208"/>
  <c r="G173" i="208"/>
  <c r="E173" i="208"/>
  <c r="C173" i="208"/>
  <c r="BE172" i="208"/>
  <c r="BC172" i="208"/>
  <c r="BA172" i="208"/>
  <c r="AY172" i="208"/>
  <c r="AW172" i="208"/>
  <c r="AU172" i="208"/>
  <c r="AS172" i="208"/>
  <c r="AQ172" i="208"/>
  <c r="AO172" i="208"/>
  <c r="AM172" i="208"/>
  <c r="AK172" i="208"/>
  <c r="AI172" i="208"/>
  <c r="AG172" i="208"/>
  <c r="AE172" i="208"/>
  <c r="AC172" i="208"/>
  <c r="AA172" i="208"/>
  <c r="Y172" i="208"/>
  <c r="W172" i="208"/>
  <c r="Q172" i="208"/>
  <c r="O172" i="208"/>
  <c r="M172" i="208"/>
  <c r="K172" i="208"/>
  <c r="I172" i="208"/>
  <c r="G172" i="208"/>
  <c r="E172" i="208"/>
  <c r="C172" i="208"/>
  <c r="BE171" i="208"/>
  <c r="BC171" i="208"/>
  <c r="AS171" i="208"/>
  <c r="AQ171" i="208"/>
  <c r="AO171" i="208"/>
  <c r="AM171" i="208"/>
  <c r="AK171" i="208"/>
  <c r="AI171" i="208"/>
  <c r="AG171" i="208"/>
  <c r="AE171" i="208"/>
  <c r="Q171" i="208"/>
  <c r="O171" i="208"/>
  <c r="M171" i="208"/>
  <c r="K171" i="208"/>
  <c r="BE170" i="208"/>
  <c r="BC170" i="208"/>
  <c r="BA170" i="208"/>
  <c r="AY170" i="208"/>
  <c r="AS170" i="208"/>
  <c r="AQ170" i="208"/>
  <c r="AK170" i="208"/>
  <c r="AI170" i="208"/>
  <c r="AG170" i="208"/>
  <c r="AE170" i="208"/>
  <c r="U170" i="208"/>
  <c r="S170" i="208"/>
  <c r="Q170" i="208"/>
  <c r="O170" i="208"/>
  <c r="M170" i="208"/>
  <c r="K170" i="208"/>
  <c r="E170" i="208"/>
  <c r="C170" i="208"/>
  <c r="BE169" i="208"/>
  <c r="BC169" i="208"/>
  <c r="BA169" i="208"/>
  <c r="AY169" i="208"/>
  <c r="AW169" i="208"/>
  <c r="AU169" i="208"/>
  <c r="AS169" i="208"/>
  <c r="AQ169" i="208"/>
  <c r="AO169" i="208"/>
  <c r="AM169" i="208"/>
  <c r="AK169" i="208"/>
  <c r="AI169" i="208"/>
  <c r="AG169" i="208"/>
  <c r="AE169" i="208"/>
  <c r="AC169" i="208"/>
  <c r="AA169" i="208"/>
  <c r="Y169" i="208"/>
  <c r="W169" i="208"/>
  <c r="U169" i="208"/>
  <c r="S169" i="208"/>
  <c r="Q169" i="208"/>
  <c r="O169" i="208"/>
  <c r="M169" i="208"/>
  <c r="K169" i="208"/>
  <c r="I169" i="208"/>
  <c r="G169" i="208"/>
  <c r="BI168" i="208"/>
  <c r="BG168" i="208"/>
  <c r="BE168" i="208"/>
  <c r="BC168" i="208"/>
  <c r="BA168" i="208"/>
  <c r="AY168" i="208"/>
  <c r="AW168" i="208"/>
  <c r="AU168" i="208"/>
  <c r="AS168" i="208"/>
  <c r="AQ168" i="208"/>
  <c r="AO168" i="208"/>
  <c r="AM168" i="208"/>
  <c r="AK168" i="208"/>
  <c r="AI168" i="208"/>
  <c r="AG168" i="208"/>
  <c r="AE168" i="208"/>
  <c r="AC168" i="208"/>
  <c r="AA168" i="208"/>
  <c r="Y168" i="208"/>
  <c r="W168" i="208"/>
  <c r="Q168" i="208"/>
  <c r="O168" i="208"/>
  <c r="M168" i="208"/>
  <c r="K168" i="208"/>
  <c r="I168" i="208"/>
  <c r="G168" i="208"/>
  <c r="E168" i="208"/>
  <c r="C168" i="208"/>
  <c r="BI167" i="208"/>
  <c r="BG167" i="208"/>
  <c r="BE167" i="208"/>
  <c r="BC167" i="208"/>
  <c r="BA167" i="208"/>
  <c r="AY167" i="208"/>
  <c r="AW167" i="208"/>
  <c r="AU167" i="208"/>
  <c r="AS167" i="208"/>
  <c r="AQ167" i="208"/>
  <c r="AO167" i="208"/>
  <c r="AM167" i="208"/>
  <c r="AK167" i="208"/>
  <c r="AI167" i="208"/>
  <c r="AG167" i="208"/>
  <c r="AE167" i="208"/>
  <c r="AC167" i="208"/>
  <c r="AA167" i="208"/>
  <c r="Y167" i="208"/>
  <c r="W167" i="208"/>
  <c r="U167" i="208"/>
  <c r="S167" i="208"/>
  <c r="Q167" i="208"/>
  <c r="O167" i="208"/>
  <c r="M167" i="208"/>
  <c r="K167" i="208"/>
  <c r="I167" i="208"/>
  <c r="G167" i="208"/>
  <c r="E167" i="208"/>
  <c r="C167" i="208"/>
  <c r="BI166" i="208"/>
  <c r="BG166" i="208"/>
  <c r="BE166" i="208"/>
  <c r="BC166" i="208"/>
  <c r="BA166" i="208"/>
  <c r="AY166" i="208"/>
  <c r="AW166" i="208"/>
  <c r="AU166" i="208"/>
  <c r="AS166" i="208"/>
  <c r="AQ166" i="208"/>
  <c r="AO166" i="208"/>
  <c r="AM166" i="208"/>
  <c r="AK166" i="208"/>
  <c r="AI166" i="208"/>
  <c r="AG166" i="208"/>
  <c r="AE166" i="208"/>
  <c r="AC166" i="208"/>
  <c r="AA166" i="208"/>
  <c r="Y166" i="208"/>
  <c r="W166" i="208"/>
  <c r="U166" i="208"/>
  <c r="S166" i="208"/>
  <c r="Q166" i="208"/>
  <c r="O166" i="208"/>
  <c r="M166" i="208"/>
  <c r="K166" i="208"/>
  <c r="I166" i="208"/>
  <c r="G166" i="208"/>
  <c r="E166" i="208"/>
  <c r="C166" i="208"/>
  <c r="BI162" i="208"/>
  <c r="BG162" i="208"/>
  <c r="BE162" i="208"/>
  <c r="BC162" i="208"/>
  <c r="BA162" i="208"/>
  <c r="AY162" i="208"/>
  <c r="AW162" i="208"/>
  <c r="AU162" i="208"/>
  <c r="AS162" i="208"/>
  <c r="AQ162" i="208"/>
  <c r="AO162" i="208"/>
  <c r="AM162" i="208"/>
  <c r="AG162" i="208"/>
  <c r="AE162" i="208"/>
  <c r="AC162" i="208"/>
  <c r="AA162" i="208"/>
  <c r="Y162" i="208"/>
  <c r="W162" i="208"/>
  <c r="U162" i="208"/>
  <c r="S162" i="208"/>
  <c r="Q162" i="208"/>
  <c r="O162" i="208"/>
  <c r="M162" i="208"/>
  <c r="K162" i="208"/>
  <c r="I162" i="208"/>
  <c r="G162" i="208"/>
  <c r="E162" i="208"/>
  <c r="C162" i="208"/>
  <c r="AU118" i="208" l="1"/>
  <c r="AC187" i="208" l="1"/>
  <c r="AA187" i="208"/>
  <c r="C188" i="177"/>
  <c r="C187" i="177"/>
  <c r="C184" i="177"/>
  <c r="C183" i="177"/>
  <c r="C182" i="177"/>
  <c r="C181" i="177"/>
  <c r="C180" i="177"/>
  <c r="C179" i="177"/>
  <c r="C178" i="177"/>
  <c r="C177" i="177"/>
  <c r="E188" i="177"/>
  <c r="E187" i="177"/>
  <c r="E184" i="177"/>
  <c r="E183" i="177"/>
  <c r="E182" i="177"/>
  <c r="E181" i="177"/>
  <c r="E180" i="177"/>
  <c r="E179" i="177"/>
  <c r="E178" i="177"/>
  <c r="E177" i="177"/>
  <c r="E176" i="177"/>
  <c r="C176" i="177"/>
  <c r="BE188" i="208" l="1"/>
  <c r="BC188" i="208"/>
  <c r="BA188" i="208"/>
  <c r="AY188" i="208"/>
  <c r="AS188" i="208"/>
  <c r="AQ188" i="208"/>
  <c r="AO188" i="208"/>
  <c r="AM188" i="208"/>
  <c r="AG188" i="208"/>
  <c r="AE188" i="208"/>
  <c r="U188" i="208"/>
  <c r="S188" i="208"/>
  <c r="Q188" i="208"/>
  <c r="O188" i="208"/>
  <c r="M188" i="208"/>
  <c r="K188" i="208"/>
  <c r="E188" i="208"/>
  <c r="C188" i="208"/>
  <c r="BE187" i="208"/>
  <c r="BC187" i="208"/>
  <c r="BA187" i="208"/>
  <c r="AY187" i="208"/>
  <c r="AS187" i="208"/>
  <c r="AQ187" i="208"/>
  <c r="AO187" i="208"/>
  <c r="AM187" i="208"/>
  <c r="AG187" i="208"/>
  <c r="AE187" i="208"/>
  <c r="Y187" i="208"/>
  <c r="W187" i="208"/>
  <c r="U187" i="208"/>
  <c r="S187" i="208"/>
  <c r="Q187" i="208"/>
  <c r="O187" i="208"/>
  <c r="M187" i="208"/>
  <c r="K187" i="208"/>
  <c r="I187" i="208"/>
  <c r="G187" i="208"/>
  <c r="E187" i="208"/>
  <c r="C187" i="208"/>
  <c r="BI184" i="208"/>
  <c r="BG184" i="208"/>
  <c r="BE184" i="208"/>
  <c r="BC184" i="208"/>
  <c r="BA184" i="208"/>
  <c r="AY184" i="208"/>
  <c r="AW184" i="208"/>
  <c r="AU184" i="208"/>
  <c r="AS184" i="208"/>
  <c r="AQ184" i="208"/>
  <c r="AO184" i="208"/>
  <c r="AM184" i="208"/>
  <c r="AK184" i="208"/>
  <c r="AI184" i="208"/>
  <c r="AG184" i="208"/>
  <c r="AE184" i="208"/>
  <c r="AC184" i="208"/>
  <c r="AA184" i="208"/>
  <c r="Y184" i="208"/>
  <c r="W184" i="208"/>
  <c r="U184" i="208"/>
  <c r="S184" i="208"/>
  <c r="Q184" i="208"/>
  <c r="O184" i="208"/>
  <c r="M184" i="208"/>
  <c r="K184" i="208"/>
  <c r="I184" i="208"/>
  <c r="G184" i="208"/>
  <c r="E184" i="208"/>
  <c r="C184" i="208"/>
  <c r="BE183" i="208"/>
  <c r="BC183" i="208"/>
  <c r="BA183" i="208"/>
  <c r="AY183" i="208"/>
  <c r="AS183" i="208"/>
  <c r="AQ183" i="208"/>
  <c r="AO183" i="208"/>
  <c r="AM183" i="208"/>
  <c r="AK183" i="208"/>
  <c r="AI183" i="208"/>
  <c r="AG183" i="208"/>
  <c r="AE183" i="208"/>
  <c r="AC183" i="208"/>
  <c r="AA183" i="208"/>
  <c r="Y183" i="208"/>
  <c r="W183" i="208"/>
  <c r="U183" i="208"/>
  <c r="S183" i="208"/>
  <c r="Q183" i="208"/>
  <c r="O183" i="208"/>
  <c r="M183" i="208"/>
  <c r="K183" i="208"/>
  <c r="I183" i="208"/>
  <c r="G183" i="208"/>
  <c r="E183" i="208"/>
  <c r="C183" i="208"/>
  <c r="BI182" i="208"/>
  <c r="BG182" i="208"/>
  <c r="BE182" i="208"/>
  <c r="BC182" i="208"/>
  <c r="BA182" i="208"/>
  <c r="AY182" i="208"/>
  <c r="AS182" i="208"/>
  <c r="AQ182" i="208"/>
  <c r="AK182" i="208"/>
  <c r="AI182" i="208"/>
  <c r="AG182" i="208"/>
  <c r="AE182" i="208"/>
  <c r="AC182" i="208"/>
  <c r="AA182" i="208"/>
  <c r="Y182" i="208"/>
  <c r="W182" i="208"/>
  <c r="U182" i="208"/>
  <c r="S182" i="208"/>
  <c r="M182" i="208"/>
  <c r="K182" i="208"/>
  <c r="E182" i="208"/>
  <c r="C182" i="208"/>
  <c r="BI181" i="208"/>
  <c r="BG181" i="208"/>
  <c r="BA181" i="208"/>
  <c r="AY181" i="208"/>
  <c r="AW181" i="208"/>
  <c r="AU181" i="208"/>
  <c r="AS181" i="208"/>
  <c r="AQ181" i="208"/>
  <c r="AO181" i="208"/>
  <c r="AM181" i="208"/>
  <c r="AK181" i="208"/>
  <c r="AI181" i="208"/>
  <c r="AG181" i="208"/>
  <c r="AE181" i="208"/>
  <c r="AC181" i="208"/>
  <c r="AA181" i="208"/>
  <c r="Y181" i="208"/>
  <c r="W181" i="208"/>
  <c r="U181" i="208"/>
  <c r="S181" i="208"/>
  <c r="Q181" i="208"/>
  <c r="O181" i="208"/>
  <c r="M181" i="208"/>
  <c r="K181" i="208"/>
  <c r="I181" i="208"/>
  <c r="G181" i="208"/>
  <c r="BE180" i="208"/>
  <c r="BC180" i="208"/>
  <c r="BA180" i="208"/>
  <c r="AY180" i="208"/>
  <c r="AW180" i="208"/>
  <c r="AU180" i="208"/>
  <c r="AS180" i="208"/>
  <c r="AQ180" i="208"/>
  <c r="AO180" i="208"/>
  <c r="AM180" i="208"/>
  <c r="AK180" i="208"/>
  <c r="AI180" i="208"/>
  <c r="AG180" i="208"/>
  <c r="AE180" i="208"/>
  <c r="AC180" i="208"/>
  <c r="AA180" i="208"/>
  <c r="Y180" i="208"/>
  <c r="W180" i="208"/>
  <c r="U180" i="208"/>
  <c r="S180" i="208"/>
  <c r="Q180" i="208"/>
  <c r="O180" i="208"/>
  <c r="M180" i="208"/>
  <c r="K180" i="208"/>
  <c r="I180" i="208"/>
  <c r="G180" i="208"/>
  <c r="BI179" i="208"/>
  <c r="BG179" i="208"/>
  <c r="BE179" i="208"/>
  <c r="BC179" i="208"/>
  <c r="BA179" i="208"/>
  <c r="AY179" i="208"/>
  <c r="AW179" i="208"/>
  <c r="AU179" i="208"/>
  <c r="AS179" i="208"/>
  <c r="AQ179" i="208"/>
  <c r="AO179" i="208"/>
  <c r="AM179" i="208"/>
  <c r="AK179" i="208"/>
  <c r="AI179" i="208"/>
  <c r="AG179" i="208"/>
  <c r="AE179" i="208"/>
  <c r="AC179" i="208"/>
  <c r="AA179" i="208"/>
  <c r="Y179" i="208"/>
  <c r="W179" i="208"/>
  <c r="U179" i="208"/>
  <c r="S179" i="208"/>
  <c r="Q179" i="208"/>
  <c r="O179" i="208"/>
  <c r="M179" i="208"/>
  <c r="K179" i="208"/>
  <c r="I179" i="208"/>
  <c r="G179" i="208"/>
  <c r="E179" i="208"/>
  <c r="C179" i="208"/>
  <c r="BE178" i="208"/>
  <c r="BC178" i="208"/>
  <c r="BA178" i="208"/>
  <c r="AY178" i="208"/>
  <c r="AW178" i="208"/>
  <c r="AU178" i="208"/>
  <c r="AS178" i="208"/>
  <c r="AQ178" i="208"/>
  <c r="AO178" i="208"/>
  <c r="AM178" i="208"/>
  <c r="AK178" i="208"/>
  <c r="AI178" i="208"/>
  <c r="AG178" i="208"/>
  <c r="AE178" i="208"/>
  <c r="AC178" i="208"/>
  <c r="AA178" i="208"/>
  <c r="Y178" i="208"/>
  <c r="W178" i="208"/>
  <c r="U178" i="208"/>
  <c r="S178" i="208"/>
  <c r="Q178" i="208"/>
  <c r="O178" i="208"/>
  <c r="M178" i="208"/>
  <c r="K178" i="208"/>
  <c r="I178" i="208"/>
  <c r="G178" i="208"/>
  <c r="BI177" i="208"/>
  <c r="BG177" i="208"/>
  <c r="BE177" i="208"/>
  <c r="BC177" i="208"/>
  <c r="BA177" i="208"/>
  <c r="AY177" i="208"/>
  <c r="AW177" i="208"/>
  <c r="AU177" i="208"/>
  <c r="AS177" i="208"/>
  <c r="AQ177" i="208"/>
  <c r="AO177" i="208"/>
  <c r="AM177" i="208"/>
  <c r="AK177" i="208"/>
  <c r="AI177" i="208"/>
  <c r="AG177" i="208"/>
  <c r="AE177" i="208"/>
  <c r="AC177" i="208"/>
  <c r="AA177" i="208"/>
  <c r="Y177" i="208"/>
  <c r="W177" i="208"/>
  <c r="Q177" i="208"/>
  <c r="O177" i="208"/>
  <c r="M177" i="208"/>
  <c r="K177" i="208"/>
  <c r="I177" i="208"/>
  <c r="G177" i="208"/>
  <c r="E177" i="208"/>
  <c r="C177" i="208"/>
  <c r="BI176" i="208"/>
  <c r="BG176" i="208"/>
  <c r="BE176" i="208"/>
  <c r="BC176" i="208"/>
  <c r="BA176" i="208"/>
  <c r="AY176" i="208"/>
  <c r="AS176" i="208"/>
  <c r="AQ176" i="208"/>
  <c r="AO176" i="208"/>
  <c r="AM176" i="208"/>
  <c r="AG176" i="208"/>
  <c r="AE176" i="208"/>
  <c r="Q176" i="208"/>
  <c r="O176" i="208"/>
  <c r="E176" i="208"/>
  <c r="C176" i="208"/>
  <c r="I165" i="208" l="1"/>
  <c r="I164" i="208"/>
  <c r="I163" i="208"/>
  <c r="I161" i="208"/>
  <c r="I130" i="208"/>
  <c r="I129" i="208"/>
  <c r="I128" i="208"/>
  <c r="I126" i="208"/>
  <c r="I123" i="208"/>
  <c r="I122" i="208"/>
  <c r="I119" i="208"/>
  <c r="BI165" i="208" l="1"/>
  <c r="BG165" i="208"/>
  <c r="BE165" i="208"/>
  <c r="BC165" i="208"/>
  <c r="BA165" i="208"/>
  <c r="AY165" i="208"/>
  <c r="AS165" i="208"/>
  <c r="AQ165" i="208"/>
  <c r="AO165" i="208"/>
  <c r="AM165" i="208"/>
  <c r="AK165" i="208"/>
  <c r="AI165" i="208"/>
  <c r="AG165" i="208"/>
  <c r="AE165" i="208"/>
  <c r="AC165" i="208"/>
  <c r="AA165" i="208"/>
  <c r="Y165" i="208"/>
  <c r="W165" i="208"/>
  <c r="U165" i="208"/>
  <c r="S165" i="208"/>
  <c r="Q165" i="208"/>
  <c r="O165" i="208"/>
  <c r="M165" i="208"/>
  <c r="K165" i="208"/>
  <c r="G165" i="208"/>
  <c r="E165" i="208"/>
  <c r="C165" i="208"/>
  <c r="BI164" i="208"/>
  <c r="BG164" i="208"/>
  <c r="BE164" i="208"/>
  <c r="BC164" i="208"/>
  <c r="BA164" i="208"/>
  <c r="AY164" i="208"/>
  <c r="AW164" i="208"/>
  <c r="AU164" i="208"/>
  <c r="AS164" i="208"/>
  <c r="AQ164" i="208"/>
  <c r="AO164" i="208"/>
  <c r="AM164" i="208"/>
  <c r="AK164" i="208"/>
  <c r="AI164" i="208"/>
  <c r="AG164" i="208"/>
  <c r="AE164" i="208"/>
  <c r="AC164" i="208"/>
  <c r="AA164" i="208"/>
  <c r="Y164" i="208"/>
  <c r="W164" i="208"/>
  <c r="Q164" i="208"/>
  <c r="O164" i="208"/>
  <c r="M164" i="208"/>
  <c r="K164" i="208"/>
  <c r="G164" i="208"/>
  <c r="E164" i="208"/>
  <c r="C164" i="208"/>
  <c r="BI163" i="208"/>
  <c r="BG163" i="208"/>
  <c r="BE163" i="208"/>
  <c r="BC163" i="208"/>
  <c r="BA163" i="208"/>
  <c r="AY163" i="208"/>
  <c r="AW163" i="208"/>
  <c r="AU163" i="208"/>
  <c r="AS163" i="208"/>
  <c r="AQ163" i="208"/>
  <c r="AO163" i="208"/>
  <c r="AM163" i="208"/>
  <c r="AK163" i="208"/>
  <c r="AI163" i="208"/>
  <c r="AG163" i="208"/>
  <c r="AE163" i="208"/>
  <c r="AC163" i="208"/>
  <c r="AA163" i="208"/>
  <c r="Y163" i="208"/>
  <c r="W163" i="208"/>
  <c r="U163" i="208"/>
  <c r="S163" i="208"/>
  <c r="Q163" i="208"/>
  <c r="O163" i="208"/>
  <c r="M163" i="208"/>
  <c r="K163" i="208"/>
  <c r="G163" i="208"/>
  <c r="E163" i="208"/>
  <c r="C163" i="208"/>
  <c r="BI161" i="208"/>
  <c r="BG161" i="208"/>
  <c r="BE161" i="208"/>
  <c r="BC161" i="208"/>
  <c r="BA161" i="208"/>
  <c r="AY161" i="208"/>
  <c r="AW161" i="208"/>
  <c r="AU161" i="208"/>
  <c r="AS161" i="208"/>
  <c r="AQ161" i="208"/>
  <c r="AO161" i="208"/>
  <c r="AM161" i="208"/>
  <c r="AK161" i="208"/>
  <c r="AI161" i="208"/>
  <c r="AG161" i="208"/>
  <c r="AE161" i="208"/>
  <c r="AC161" i="208"/>
  <c r="AA161" i="208"/>
  <c r="Y161" i="208"/>
  <c r="W161" i="208"/>
  <c r="U161" i="208"/>
  <c r="S161" i="208"/>
  <c r="Q161" i="208"/>
  <c r="O161" i="208"/>
  <c r="M161" i="208"/>
  <c r="K161" i="208"/>
  <c r="G161" i="208"/>
  <c r="E161" i="208"/>
  <c r="C161" i="208"/>
  <c r="BI130" i="208"/>
  <c r="BG130" i="208"/>
  <c r="BE130" i="208"/>
  <c r="BC130" i="208"/>
  <c r="BA130" i="208"/>
  <c r="AY130" i="208"/>
  <c r="AW130" i="208"/>
  <c r="AU130" i="208"/>
  <c r="AS130" i="208"/>
  <c r="AQ130" i="208"/>
  <c r="AO130" i="208"/>
  <c r="AM130" i="208"/>
  <c r="AK130" i="208"/>
  <c r="AI130" i="208"/>
  <c r="AG130" i="208"/>
  <c r="AE130" i="208"/>
  <c r="AC130" i="208"/>
  <c r="AA130" i="208"/>
  <c r="Y130" i="208"/>
  <c r="W130" i="208"/>
  <c r="Q130" i="208"/>
  <c r="O130" i="208"/>
  <c r="M130" i="208"/>
  <c r="K130" i="208"/>
  <c r="G130" i="208"/>
  <c r="E130" i="208"/>
  <c r="C130" i="208"/>
  <c r="BI129" i="208"/>
  <c r="BG129" i="208"/>
  <c r="BE129" i="208"/>
  <c r="BC129" i="208"/>
  <c r="BA129" i="208"/>
  <c r="AY129" i="208"/>
  <c r="AW129" i="208"/>
  <c r="AU129" i="208"/>
  <c r="AS129" i="208"/>
  <c r="AQ129" i="208"/>
  <c r="AO129" i="208"/>
  <c r="AM129" i="208"/>
  <c r="AK129" i="208"/>
  <c r="AI129" i="208"/>
  <c r="AG129" i="208"/>
  <c r="AE129" i="208"/>
  <c r="AC129" i="208"/>
  <c r="AA129" i="208"/>
  <c r="Y129" i="208"/>
  <c r="W129" i="208"/>
  <c r="U129" i="208"/>
  <c r="S129" i="208"/>
  <c r="Q129" i="208"/>
  <c r="O129" i="208"/>
  <c r="M129" i="208"/>
  <c r="K129" i="208"/>
  <c r="G129" i="208"/>
  <c r="E129" i="208"/>
  <c r="C129" i="208"/>
  <c r="BE128" i="208"/>
  <c r="BC128" i="208"/>
  <c r="BA128" i="208"/>
  <c r="AY128" i="208"/>
  <c r="AW128" i="208"/>
  <c r="AU128" i="208"/>
  <c r="AS128" i="208"/>
  <c r="AQ128" i="208"/>
  <c r="AO128" i="208"/>
  <c r="AM128" i="208"/>
  <c r="AK128" i="208"/>
  <c r="AI128" i="208"/>
  <c r="AG128" i="208"/>
  <c r="AE128" i="208"/>
  <c r="AC128" i="208"/>
  <c r="AA128" i="208"/>
  <c r="Y128" i="208"/>
  <c r="W128" i="208"/>
  <c r="U128" i="208"/>
  <c r="S128" i="208"/>
  <c r="Q128" i="208"/>
  <c r="O128" i="208"/>
  <c r="M128" i="208"/>
  <c r="K128" i="208"/>
  <c r="G128" i="208"/>
  <c r="E128" i="208"/>
  <c r="C128" i="208"/>
  <c r="BI126" i="208"/>
  <c r="BG126" i="208"/>
  <c r="BE126" i="208"/>
  <c r="BC126" i="208"/>
  <c r="BA126" i="208"/>
  <c r="AY126" i="208"/>
  <c r="AS126" i="208"/>
  <c r="AQ126" i="208"/>
  <c r="AO126" i="208"/>
  <c r="AM126" i="208"/>
  <c r="AK126" i="208"/>
  <c r="AI126" i="208"/>
  <c r="AG126" i="208"/>
  <c r="AE126" i="208"/>
  <c r="AC126" i="208"/>
  <c r="AA126" i="208"/>
  <c r="Y126" i="208"/>
  <c r="W126" i="208"/>
  <c r="U126" i="208"/>
  <c r="S126" i="208"/>
  <c r="Q126" i="208"/>
  <c r="O126" i="208"/>
  <c r="M126" i="208"/>
  <c r="K126" i="208"/>
  <c r="G126" i="208"/>
  <c r="BI123" i="208"/>
  <c r="BG123" i="208"/>
  <c r="BE123" i="208"/>
  <c r="BC123" i="208"/>
  <c r="BA123" i="208"/>
  <c r="AY123" i="208"/>
  <c r="AW123" i="208"/>
  <c r="AU123" i="208"/>
  <c r="AS123" i="208"/>
  <c r="AQ123" i="208"/>
  <c r="AO123" i="208"/>
  <c r="AM123" i="208"/>
  <c r="AK123" i="208"/>
  <c r="AI123" i="208"/>
  <c r="AG123" i="208"/>
  <c r="AE123" i="208"/>
  <c r="AC123" i="208"/>
  <c r="AA123" i="208"/>
  <c r="Y123" i="208"/>
  <c r="W123" i="208"/>
  <c r="Q123" i="208"/>
  <c r="O123" i="208"/>
  <c r="M123" i="208"/>
  <c r="K123" i="208"/>
  <c r="G123" i="208"/>
  <c r="BI122" i="208"/>
  <c r="BG122" i="208"/>
  <c r="BE122" i="208"/>
  <c r="BC122" i="208"/>
  <c r="BA122" i="208"/>
  <c r="AY122" i="208"/>
  <c r="AS122" i="208"/>
  <c r="AQ122" i="208"/>
  <c r="AO122" i="208"/>
  <c r="AM122" i="208"/>
  <c r="AK122" i="208"/>
  <c r="AI122" i="208"/>
  <c r="U122" i="208"/>
  <c r="S122" i="208"/>
  <c r="Q122" i="208"/>
  <c r="O122" i="208"/>
  <c r="M122" i="208"/>
  <c r="K122" i="208"/>
  <c r="G122" i="208"/>
  <c r="E122" i="208"/>
  <c r="C122" i="208"/>
  <c r="BI119" i="208"/>
  <c r="BG119" i="208"/>
  <c r="BE119" i="208"/>
  <c r="BC119" i="208"/>
  <c r="BA119" i="208"/>
  <c r="AY119" i="208"/>
  <c r="AW119" i="208"/>
  <c r="AU119" i="208"/>
  <c r="AS119" i="208"/>
  <c r="AQ119" i="208"/>
  <c r="AO119" i="208"/>
  <c r="AM119" i="208"/>
  <c r="AK119" i="208"/>
  <c r="AI119" i="208"/>
  <c r="AG119" i="208"/>
  <c r="AE119" i="208"/>
  <c r="AC119" i="208"/>
  <c r="AA119" i="208"/>
  <c r="Y119" i="208"/>
  <c r="W119" i="208"/>
  <c r="Q119" i="208"/>
  <c r="O119" i="208"/>
  <c r="M119" i="208"/>
  <c r="K119" i="208"/>
  <c r="G119" i="208"/>
  <c r="E119" i="208"/>
  <c r="C119" i="208"/>
  <c r="CL165" i="209" l="1"/>
  <c r="CI165" i="209"/>
  <c r="U154" i="208"/>
  <c r="S154" i="208"/>
  <c r="U153" i="208"/>
  <c r="S153" i="208"/>
  <c r="U148" i="208"/>
  <c r="S148" i="208"/>
  <c r="U147" i="208"/>
  <c r="S147" i="208"/>
  <c r="U145" i="208"/>
  <c r="S145" i="208"/>
  <c r="U138" i="208"/>
  <c r="S138" i="208"/>
  <c r="U137" i="208"/>
  <c r="S137" i="208"/>
  <c r="U136" i="208"/>
  <c r="S136" i="208"/>
  <c r="U133" i="208"/>
  <c r="S133" i="208"/>
  <c r="U121" i="208"/>
  <c r="S121" i="208"/>
  <c r="U120" i="208"/>
  <c r="S120" i="208"/>
  <c r="BI124" i="208"/>
  <c r="BG124" i="208"/>
  <c r="BI121" i="208"/>
  <c r="BG121" i="208"/>
  <c r="BI120" i="208"/>
  <c r="BG120" i="208"/>
  <c r="BE124" i="208"/>
  <c r="BC124" i="208"/>
  <c r="BE121" i="208"/>
  <c r="BC121" i="208"/>
  <c r="BE120" i="208"/>
  <c r="BC120" i="208"/>
  <c r="BA124" i="208"/>
  <c r="AY124" i="208"/>
  <c r="BA121" i="208"/>
  <c r="AY121" i="208"/>
  <c r="BA120" i="208"/>
  <c r="AY120" i="208"/>
  <c r="AK124" i="208"/>
  <c r="AI124" i="208"/>
  <c r="AK121" i="208"/>
  <c r="AI121" i="208"/>
  <c r="AK120" i="208"/>
  <c r="AI120" i="208"/>
  <c r="M124" i="208"/>
  <c r="K124" i="208"/>
  <c r="M121" i="208"/>
  <c r="K121" i="208"/>
  <c r="M120" i="208"/>
  <c r="K120" i="208"/>
  <c r="I124" i="208"/>
  <c r="G124" i="208"/>
  <c r="I121" i="208"/>
  <c r="G121" i="208"/>
  <c r="I120" i="208"/>
  <c r="G120" i="208"/>
  <c r="E125" i="208" l="1"/>
  <c r="C125" i="208"/>
  <c r="E124" i="208"/>
  <c r="C124" i="208"/>
  <c r="E121" i="208"/>
  <c r="C121" i="208"/>
  <c r="E120" i="208"/>
  <c r="C120" i="208"/>
  <c r="BI125" i="208" l="1"/>
  <c r="BG125" i="208"/>
  <c r="BE127" i="208"/>
  <c r="BC127" i="208"/>
  <c r="BE125" i="208"/>
  <c r="BC125" i="208"/>
  <c r="BA127" i="208"/>
  <c r="AY127" i="208"/>
  <c r="BA125" i="208"/>
  <c r="AY125" i="208"/>
  <c r="AW127" i="208"/>
  <c r="AU127" i="208"/>
  <c r="AO156" i="208"/>
  <c r="AM156" i="208"/>
  <c r="AO146" i="208"/>
  <c r="AM146" i="208"/>
  <c r="AK125" i="208"/>
  <c r="AI125" i="208"/>
  <c r="AC127" i="208"/>
  <c r="AA127" i="208"/>
  <c r="AC125" i="208"/>
  <c r="AA125" i="208"/>
  <c r="Y69" i="208"/>
  <c r="Y127" i="208"/>
  <c r="W127" i="208"/>
  <c r="Y125" i="208"/>
  <c r="W125" i="208"/>
  <c r="Y124" i="208"/>
  <c r="W124" i="208"/>
  <c r="U127" i="208"/>
  <c r="S127" i="208"/>
  <c r="U125" i="208"/>
  <c r="S125" i="208"/>
  <c r="U124" i="208"/>
  <c r="S124" i="208"/>
  <c r="M127" i="208"/>
  <c r="K127" i="208"/>
  <c r="M125" i="208"/>
  <c r="K125" i="208"/>
  <c r="I127" i="208"/>
  <c r="G127" i="208"/>
  <c r="I125" i="208"/>
  <c r="G125" i="208"/>
  <c r="E127" i="208"/>
  <c r="C127" i="208"/>
  <c r="BI186" i="208" l="1"/>
  <c r="BG186" i="208"/>
  <c r="BE186" i="208"/>
  <c r="BC186" i="208"/>
  <c r="BE185" i="208"/>
  <c r="BC185" i="208"/>
  <c r="BA186" i="208"/>
  <c r="AY186" i="208"/>
  <c r="BA185" i="208"/>
  <c r="AY185" i="208"/>
  <c r="AS186" i="208"/>
  <c r="AQ186" i="208"/>
  <c r="AS185" i="208"/>
  <c r="AQ185" i="208"/>
  <c r="AS127" i="208"/>
  <c r="AQ127" i="208"/>
  <c r="AS125" i="208"/>
  <c r="AQ125" i="208"/>
  <c r="AS124" i="208"/>
  <c r="AQ124" i="208"/>
  <c r="AS121" i="208"/>
  <c r="AQ121" i="208"/>
  <c r="AS120" i="208"/>
  <c r="AQ120" i="208"/>
  <c r="AO127" i="208"/>
  <c r="AM127" i="208"/>
  <c r="AO125" i="208"/>
  <c r="AM125" i="208"/>
  <c r="AO124" i="208"/>
  <c r="AM124" i="208"/>
  <c r="AO121" i="208"/>
  <c r="AM121" i="208"/>
  <c r="AO120" i="208"/>
  <c r="AM120" i="208"/>
  <c r="AO186" i="208"/>
  <c r="AM186" i="208"/>
  <c r="AO185" i="208"/>
  <c r="AM185" i="208"/>
  <c r="AG127" i="208" l="1"/>
  <c r="AE127" i="208"/>
  <c r="AG125" i="208"/>
  <c r="AE125" i="208"/>
  <c r="AG121" i="208"/>
  <c r="AE121" i="208"/>
  <c r="AG120" i="208"/>
  <c r="AE120" i="208"/>
  <c r="AG186" i="208"/>
  <c r="AE186" i="208"/>
  <c r="AG185" i="208"/>
  <c r="AE185" i="208"/>
  <c r="AC186" i="208"/>
  <c r="AA186" i="208"/>
  <c r="AC185" i="208"/>
  <c r="AA185" i="208"/>
  <c r="Y186" i="208"/>
  <c r="W186" i="208"/>
  <c r="Y185" i="208"/>
  <c r="W185" i="208"/>
  <c r="U186" i="208"/>
  <c r="S186" i="208"/>
  <c r="U185" i="208"/>
  <c r="S185" i="208"/>
  <c r="Q127" i="208"/>
  <c r="O127" i="208"/>
  <c r="Q125" i="208"/>
  <c r="O125" i="208"/>
  <c r="Q124" i="208"/>
  <c r="O124" i="208"/>
  <c r="Q121" i="208"/>
  <c r="O121" i="208"/>
  <c r="Q120" i="208"/>
  <c r="O120" i="208"/>
  <c r="Q186" i="208"/>
  <c r="O186" i="208"/>
  <c r="Q185" i="208"/>
  <c r="O185" i="208"/>
  <c r="M186" i="208"/>
  <c r="K186" i="208"/>
  <c r="M185" i="208"/>
  <c r="K185" i="208"/>
  <c r="I186" i="208"/>
  <c r="G186" i="208"/>
  <c r="I185" i="208"/>
  <c r="G185" i="208"/>
  <c r="E185" i="208"/>
  <c r="C185" i="208"/>
  <c r="AS49" i="208" l="1"/>
  <c r="AQ49" i="208"/>
  <c r="AS49" i="177"/>
  <c r="AQ49" i="177"/>
  <c r="AO58" i="208"/>
  <c r="AM58" i="208"/>
  <c r="AO57" i="208"/>
  <c r="AM57" i="208"/>
  <c r="AO58" i="177"/>
  <c r="AM58" i="177"/>
  <c r="AO57" i="177"/>
  <c r="AM57" i="177"/>
  <c r="AG56" i="208"/>
  <c r="AE56" i="208"/>
  <c r="AG56" i="177"/>
  <c r="AE56" i="177"/>
  <c r="E79" i="208" l="1"/>
  <c r="C79" i="208"/>
  <c r="E51" i="208"/>
  <c r="C51" i="208"/>
  <c r="E42" i="208"/>
  <c r="C42" i="208"/>
  <c r="E79" i="177"/>
  <c r="C79" i="177"/>
  <c r="E51" i="177"/>
  <c r="C51" i="177"/>
  <c r="E49" i="177"/>
  <c r="C49" i="177"/>
  <c r="E42" i="177"/>
  <c r="C42" i="177"/>
  <c r="AK115" i="177" l="1"/>
  <c r="AI115" i="177"/>
  <c r="AK106" i="177"/>
  <c r="AI106" i="177"/>
  <c r="AK104" i="177"/>
  <c r="AI104" i="177"/>
  <c r="AK98" i="177"/>
  <c r="AI98" i="177"/>
  <c r="AK88" i="177"/>
  <c r="AI88" i="177"/>
  <c r="AK85" i="177"/>
  <c r="AI85" i="177"/>
  <c r="AK82" i="177"/>
  <c r="AI82" i="177"/>
  <c r="AK77" i="177"/>
  <c r="AI77" i="177"/>
  <c r="AK69" i="177"/>
  <c r="AI69" i="177"/>
  <c r="AK66" i="177"/>
  <c r="AI66" i="177"/>
  <c r="AK58" i="177"/>
  <c r="AI58" i="177"/>
  <c r="AK57" i="177"/>
  <c r="AI57" i="177"/>
  <c r="AK55" i="177"/>
  <c r="AI55" i="177"/>
  <c r="AK39" i="177"/>
  <c r="AI39" i="177"/>
  <c r="AK33" i="177"/>
  <c r="AI33" i="177"/>
  <c r="AK32" i="177"/>
  <c r="AI32" i="177"/>
  <c r="AK29" i="177"/>
  <c r="AI29" i="177"/>
  <c r="AK23" i="177"/>
  <c r="AI23" i="177"/>
  <c r="AK13" i="177"/>
  <c r="AI13" i="177"/>
  <c r="AK10" i="177"/>
  <c r="AI10" i="177"/>
  <c r="AK8" i="177"/>
  <c r="AI8" i="177"/>
  <c r="AK2" i="177"/>
  <c r="AI2" i="177"/>
  <c r="Y160" i="208" l="1"/>
  <c r="W160" i="208"/>
  <c r="Y159" i="208"/>
  <c r="W159" i="208"/>
  <c r="Y158" i="208"/>
  <c r="W158" i="208"/>
  <c r="Y157" i="208"/>
  <c r="W157" i="208"/>
  <c r="Y156" i="208"/>
  <c r="W156" i="208"/>
  <c r="Y155" i="208"/>
  <c r="W155" i="208"/>
  <c r="Y154" i="208"/>
  <c r="W154" i="208"/>
  <c r="Y153" i="208"/>
  <c r="W153" i="208"/>
  <c r="Y152" i="208"/>
  <c r="W152" i="208"/>
  <c r="Y151" i="208"/>
  <c r="W151" i="208"/>
  <c r="Y150" i="208"/>
  <c r="W150" i="208"/>
  <c r="Y149" i="208"/>
  <c r="W149" i="208"/>
  <c r="Y148" i="208"/>
  <c r="W148" i="208"/>
  <c r="Y147" i="208"/>
  <c r="W147" i="208"/>
  <c r="Y146" i="208"/>
  <c r="W146" i="208"/>
  <c r="Y145" i="208"/>
  <c r="W145" i="208"/>
  <c r="Y144" i="208"/>
  <c r="W144" i="208"/>
  <c r="Y143" i="208"/>
  <c r="W143" i="208"/>
  <c r="Y142" i="208"/>
  <c r="W142" i="208"/>
  <c r="Y141" i="208"/>
  <c r="W141" i="208"/>
  <c r="Y140" i="208"/>
  <c r="W140" i="208"/>
  <c r="Y139" i="208"/>
  <c r="W139" i="208"/>
  <c r="Y138" i="208"/>
  <c r="W138" i="208"/>
  <c r="Y137" i="208"/>
  <c r="W137" i="208"/>
  <c r="Y136" i="208"/>
  <c r="W136" i="208"/>
  <c r="Y135" i="208"/>
  <c r="W135" i="208"/>
  <c r="Y134" i="208"/>
  <c r="W134" i="208"/>
  <c r="Y133" i="208"/>
  <c r="W133" i="208"/>
  <c r="Y132" i="208"/>
  <c r="W132" i="208"/>
  <c r="Y131" i="208"/>
  <c r="W131" i="208"/>
  <c r="Y118" i="208"/>
  <c r="W118" i="208"/>
  <c r="M160" i="208"/>
  <c r="K160" i="208"/>
  <c r="M159" i="208"/>
  <c r="K159" i="208"/>
  <c r="M158" i="208"/>
  <c r="K158" i="208"/>
  <c r="M157" i="208"/>
  <c r="K157" i="208"/>
  <c r="M156" i="208"/>
  <c r="K156" i="208"/>
  <c r="M155" i="208"/>
  <c r="K155" i="208"/>
  <c r="M154" i="208"/>
  <c r="K154" i="208"/>
  <c r="M153" i="208"/>
  <c r="K153" i="208"/>
  <c r="M152" i="208"/>
  <c r="K152" i="208"/>
  <c r="M151" i="208"/>
  <c r="K151" i="208"/>
  <c r="M150" i="208"/>
  <c r="K150" i="208"/>
  <c r="M149" i="208"/>
  <c r="K149" i="208"/>
  <c r="M148" i="208"/>
  <c r="K148" i="208"/>
  <c r="M147" i="208"/>
  <c r="K147" i="208"/>
  <c r="M146" i="208"/>
  <c r="K146" i="208"/>
  <c r="M145" i="208"/>
  <c r="K145" i="208"/>
  <c r="M144" i="208"/>
  <c r="K144" i="208"/>
  <c r="M143" i="208"/>
  <c r="K143" i="208"/>
  <c r="M142" i="208"/>
  <c r="K142" i="208"/>
  <c r="M141" i="208"/>
  <c r="K141" i="208"/>
  <c r="M140" i="208"/>
  <c r="K140" i="208"/>
  <c r="M139" i="208"/>
  <c r="K139" i="208"/>
  <c r="M138" i="208"/>
  <c r="K138" i="208"/>
  <c r="M137" i="208"/>
  <c r="K137" i="208"/>
  <c r="M136" i="208"/>
  <c r="K136" i="208"/>
  <c r="M135" i="208"/>
  <c r="K135" i="208"/>
  <c r="M134" i="208"/>
  <c r="K134" i="208"/>
  <c r="M133" i="208"/>
  <c r="K133" i="208"/>
  <c r="M132" i="208"/>
  <c r="K132" i="208"/>
  <c r="M131" i="208"/>
  <c r="K131" i="208"/>
  <c r="M118" i="208"/>
  <c r="K118" i="208"/>
  <c r="BA160" i="208" l="1"/>
  <c r="AY160" i="208"/>
  <c r="BA159" i="208"/>
  <c r="AY159" i="208"/>
  <c r="BA158" i="208"/>
  <c r="AY158" i="208"/>
  <c r="BA157" i="208"/>
  <c r="AY157" i="208"/>
  <c r="BA156" i="208"/>
  <c r="AY156" i="208"/>
  <c r="BA155" i="208"/>
  <c r="AY155" i="208"/>
  <c r="BA154" i="208"/>
  <c r="AY154" i="208"/>
  <c r="BA153" i="208"/>
  <c r="AY153" i="208"/>
  <c r="BA152" i="208"/>
  <c r="AY152" i="208"/>
  <c r="BA151" i="208"/>
  <c r="AY151" i="208"/>
  <c r="BA150" i="208"/>
  <c r="AY150" i="208"/>
  <c r="BA149" i="208"/>
  <c r="AY149" i="208"/>
  <c r="BA148" i="208"/>
  <c r="AY148" i="208"/>
  <c r="BA147" i="208"/>
  <c r="AY147" i="208"/>
  <c r="BA146" i="208"/>
  <c r="AY146" i="208"/>
  <c r="BA145" i="208"/>
  <c r="AY145" i="208"/>
  <c r="BA144" i="208"/>
  <c r="AY144" i="208"/>
  <c r="BA143" i="208"/>
  <c r="AY143" i="208"/>
  <c r="BA142" i="208"/>
  <c r="AY142" i="208"/>
  <c r="BA141" i="208"/>
  <c r="AY141" i="208"/>
  <c r="BA140" i="208"/>
  <c r="AY140" i="208"/>
  <c r="BA139" i="208"/>
  <c r="AY139" i="208"/>
  <c r="BA138" i="208"/>
  <c r="AY138" i="208"/>
  <c r="BA137" i="208"/>
  <c r="AY137" i="208"/>
  <c r="BA136" i="208"/>
  <c r="AY136" i="208"/>
  <c r="BA135" i="208"/>
  <c r="AY135" i="208"/>
  <c r="BA134" i="208"/>
  <c r="AY134" i="208"/>
  <c r="BA133" i="208"/>
  <c r="AY133" i="208"/>
  <c r="BA132" i="208"/>
  <c r="AY132" i="208"/>
  <c r="BA131" i="208"/>
  <c r="AY131" i="208"/>
  <c r="BA118" i="208"/>
  <c r="AY118" i="208"/>
  <c r="AW160" i="208" l="1"/>
  <c r="AU160" i="208"/>
  <c r="AW159" i="208"/>
  <c r="AU159" i="208"/>
  <c r="AW158" i="208"/>
  <c r="AU158" i="208"/>
  <c r="AW157" i="208"/>
  <c r="AU157" i="208"/>
  <c r="AW156" i="208"/>
  <c r="AU156" i="208"/>
  <c r="AW155" i="208"/>
  <c r="AU155" i="208"/>
  <c r="AW154" i="208"/>
  <c r="AU154" i="208"/>
  <c r="AW153" i="208"/>
  <c r="AU153" i="208"/>
  <c r="AW152" i="208"/>
  <c r="AU152" i="208"/>
  <c r="AW151" i="208"/>
  <c r="AU151" i="208"/>
  <c r="AW150" i="208"/>
  <c r="AU150" i="208"/>
  <c r="AW149" i="208"/>
  <c r="AU149" i="208"/>
  <c r="AW148" i="208"/>
  <c r="AU148" i="208"/>
  <c r="AW147" i="208"/>
  <c r="AU147" i="208"/>
  <c r="AW146" i="208"/>
  <c r="AU146" i="208"/>
  <c r="AW145" i="208"/>
  <c r="AU145" i="208"/>
  <c r="AW144" i="208"/>
  <c r="AU144" i="208"/>
  <c r="AW142" i="208"/>
  <c r="AU142" i="208"/>
  <c r="AW141" i="208"/>
  <c r="AU141" i="208"/>
  <c r="AW140" i="208"/>
  <c r="AU140" i="208"/>
  <c r="AW139" i="208"/>
  <c r="AU139" i="208"/>
  <c r="AW138" i="208"/>
  <c r="AU138" i="208"/>
  <c r="AW137" i="208"/>
  <c r="AU137" i="208"/>
  <c r="AW135" i="208"/>
  <c r="AU135" i="208"/>
  <c r="AW134" i="208"/>
  <c r="AU134" i="208"/>
  <c r="AW133" i="208"/>
  <c r="AU133" i="208"/>
  <c r="AW132" i="208"/>
  <c r="AU132" i="208"/>
  <c r="AW131" i="208"/>
  <c r="AU131" i="208"/>
  <c r="AK160" i="208" l="1"/>
  <c r="AI160" i="208"/>
  <c r="AK159" i="208"/>
  <c r="AI159" i="208"/>
  <c r="AK158" i="208"/>
  <c r="AI158" i="208"/>
  <c r="AK157" i="208"/>
  <c r="AI157" i="208"/>
  <c r="AK156" i="208"/>
  <c r="AI156" i="208"/>
  <c r="AK155" i="208"/>
  <c r="AI155" i="208"/>
  <c r="AK154" i="208"/>
  <c r="AI154" i="208"/>
  <c r="AK153" i="208"/>
  <c r="AI153" i="208"/>
  <c r="AK152" i="208"/>
  <c r="AI152" i="208"/>
  <c r="AK151" i="208"/>
  <c r="AI151" i="208"/>
  <c r="AK150" i="208"/>
  <c r="AI150" i="208"/>
  <c r="AK149" i="208"/>
  <c r="AI149" i="208"/>
  <c r="AK148" i="208"/>
  <c r="AI148" i="208"/>
  <c r="AK147" i="208"/>
  <c r="AI147" i="208"/>
  <c r="AK146" i="208"/>
  <c r="AI146" i="208"/>
  <c r="AK145" i="208"/>
  <c r="AI145" i="208"/>
  <c r="AK144" i="208"/>
  <c r="AI144" i="208"/>
  <c r="AK143" i="208"/>
  <c r="AI143" i="208"/>
  <c r="AK142" i="208"/>
  <c r="AI142" i="208"/>
  <c r="AK141" i="208"/>
  <c r="AI141" i="208"/>
  <c r="AK140" i="208"/>
  <c r="AI140" i="208"/>
  <c r="AK139" i="208"/>
  <c r="AI139" i="208"/>
  <c r="AK138" i="208"/>
  <c r="AI138" i="208"/>
  <c r="AK137" i="208"/>
  <c r="AI137" i="208"/>
  <c r="AK136" i="208"/>
  <c r="AI136" i="208"/>
  <c r="AK135" i="208"/>
  <c r="AI135" i="208"/>
  <c r="AK134" i="208"/>
  <c r="AI134" i="208"/>
  <c r="AK133" i="208"/>
  <c r="AI133" i="208"/>
  <c r="AK132" i="208"/>
  <c r="AI132" i="208"/>
  <c r="AK131" i="208"/>
  <c r="AI131" i="208"/>
  <c r="AK118" i="208"/>
  <c r="AI118" i="208"/>
  <c r="U160" i="208" l="1"/>
  <c r="S160" i="208"/>
  <c r="U159" i="208"/>
  <c r="S159" i="208"/>
  <c r="U158" i="208"/>
  <c r="S158" i="208"/>
  <c r="U157" i="208"/>
  <c r="S157" i="208"/>
  <c r="U155" i="208"/>
  <c r="S155" i="208"/>
  <c r="U152" i="208"/>
  <c r="S152" i="208"/>
  <c r="U151" i="208"/>
  <c r="S151" i="208"/>
  <c r="U150" i="208"/>
  <c r="S150" i="208"/>
  <c r="U146" i="208"/>
  <c r="S146" i="208"/>
  <c r="U144" i="208"/>
  <c r="S144" i="208"/>
  <c r="U143" i="208"/>
  <c r="S143" i="208"/>
  <c r="U142" i="208"/>
  <c r="S142" i="208"/>
  <c r="U141" i="208"/>
  <c r="S141" i="208"/>
  <c r="U140" i="208"/>
  <c r="S140" i="208"/>
  <c r="U139" i="208"/>
  <c r="S139" i="208"/>
  <c r="U135" i="208"/>
  <c r="S135" i="208"/>
  <c r="U134" i="208"/>
  <c r="S134" i="208"/>
  <c r="U132" i="208"/>
  <c r="S132" i="208"/>
  <c r="U131" i="208"/>
  <c r="S131" i="208"/>
  <c r="U118" i="208"/>
  <c r="S118" i="208"/>
  <c r="E160" i="208"/>
  <c r="C160" i="208"/>
  <c r="E159" i="208"/>
  <c r="C159" i="208"/>
  <c r="E158" i="208"/>
  <c r="C158" i="208"/>
  <c r="E157" i="208"/>
  <c r="C157" i="208"/>
  <c r="E155" i="208"/>
  <c r="C155" i="208"/>
  <c r="E154" i="208"/>
  <c r="C154" i="208"/>
  <c r="E153" i="208"/>
  <c r="C153" i="208"/>
  <c r="E152" i="208"/>
  <c r="C152" i="208"/>
  <c r="E151" i="208"/>
  <c r="C151" i="208"/>
  <c r="E150" i="208"/>
  <c r="C150" i="208"/>
  <c r="E148" i="208"/>
  <c r="C148" i="208"/>
  <c r="E147" i="208"/>
  <c r="C147" i="208"/>
  <c r="E146" i="208"/>
  <c r="C146" i="208"/>
  <c r="E145" i="208"/>
  <c r="C145" i="208"/>
  <c r="E143" i="208"/>
  <c r="C143" i="208"/>
  <c r="E142" i="208"/>
  <c r="C142" i="208"/>
  <c r="E140" i="208"/>
  <c r="C140" i="208"/>
  <c r="E139" i="208"/>
  <c r="C139" i="208"/>
  <c r="E138" i="208"/>
  <c r="C138" i="208"/>
  <c r="E137" i="208"/>
  <c r="C137" i="208"/>
  <c r="E136" i="208"/>
  <c r="C136" i="208"/>
  <c r="E134" i="208"/>
  <c r="C134" i="208"/>
  <c r="E133" i="208"/>
  <c r="C133" i="208"/>
  <c r="E131" i="208"/>
  <c r="C131" i="208"/>
  <c r="E118" i="208"/>
  <c r="C118" i="208"/>
  <c r="BE160" i="208"/>
  <c r="BC160" i="208"/>
  <c r="BE159" i="208"/>
  <c r="BC159" i="208"/>
  <c r="BE158" i="208"/>
  <c r="BC158" i="208"/>
  <c r="BE157" i="208"/>
  <c r="BC157" i="208"/>
  <c r="BE156" i="208"/>
  <c r="BC156" i="208"/>
  <c r="BE155" i="208"/>
  <c r="BC155" i="208"/>
  <c r="BE154" i="208"/>
  <c r="BC154" i="208"/>
  <c r="BE153" i="208"/>
  <c r="BC153" i="208"/>
  <c r="BE152" i="208"/>
  <c r="BC152" i="208"/>
  <c r="BE151" i="208"/>
  <c r="BC151" i="208"/>
  <c r="BE150" i="208"/>
  <c r="BC150" i="208"/>
  <c r="BE149" i="208"/>
  <c r="BC149" i="208"/>
  <c r="BE148" i="208"/>
  <c r="BC148" i="208"/>
  <c r="BE147" i="208"/>
  <c r="BC147" i="208"/>
  <c r="BE146" i="208"/>
  <c r="BC146" i="208"/>
  <c r="BE145" i="208"/>
  <c r="BC145" i="208"/>
  <c r="BE144" i="208"/>
  <c r="BC144" i="208"/>
  <c r="BE143" i="208"/>
  <c r="BC143" i="208"/>
  <c r="BE142" i="208"/>
  <c r="BC142" i="208"/>
  <c r="BE140" i="208"/>
  <c r="BC140" i="208"/>
  <c r="BE139" i="208"/>
  <c r="BC139" i="208"/>
  <c r="BE138" i="208"/>
  <c r="BC138" i="208"/>
  <c r="BE137" i="208"/>
  <c r="BC137" i="208"/>
  <c r="BE136" i="208"/>
  <c r="BC136" i="208"/>
  <c r="BE134" i="208"/>
  <c r="BC134" i="208"/>
  <c r="BE133" i="208"/>
  <c r="BC133" i="208"/>
  <c r="BE132" i="208"/>
  <c r="BC132" i="208"/>
  <c r="BE131" i="208"/>
  <c r="BC131" i="208"/>
  <c r="BE118" i="208"/>
  <c r="BC118" i="208"/>
  <c r="I160" i="208"/>
  <c r="G160" i="208"/>
  <c r="I159" i="208"/>
  <c r="G159" i="208"/>
  <c r="I158" i="208"/>
  <c r="G158" i="208"/>
  <c r="I157" i="208"/>
  <c r="G157" i="208"/>
  <c r="I156" i="208"/>
  <c r="G156" i="208"/>
  <c r="I155" i="208"/>
  <c r="G155" i="208"/>
  <c r="I154" i="208"/>
  <c r="G154" i="208"/>
  <c r="I153" i="208"/>
  <c r="G153" i="208"/>
  <c r="I152" i="208"/>
  <c r="G152" i="208"/>
  <c r="I151" i="208"/>
  <c r="G151" i="208"/>
  <c r="I150" i="208"/>
  <c r="G150" i="208"/>
  <c r="I148" i="208"/>
  <c r="G148" i="208"/>
  <c r="I147" i="208"/>
  <c r="G147" i="208"/>
  <c r="I146" i="208"/>
  <c r="G146" i="208"/>
  <c r="I145" i="208"/>
  <c r="G145" i="208"/>
  <c r="I143" i="208"/>
  <c r="G143" i="208"/>
  <c r="I142" i="208"/>
  <c r="G142" i="208"/>
  <c r="I141" i="208"/>
  <c r="G141" i="208"/>
  <c r="I140" i="208"/>
  <c r="G140" i="208"/>
  <c r="I139" i="208"/>
  <c r="G139" i="208"/>
  <c r="I138" i="208"/>
  <c r="G138" i="208"/>
  <c r="I137" i="208"/>
  <c r="G137" i="208"/>
  <c r="I136" i="208"/>
  <c r="G136" i="208"/>
  <c r="I135" i="208"/>
  <c r="G135" i="208"/>
  <c r="I134" i="208"/>
  <c r="G134" i="208"/>
  <c r="I133" i="208"/>
  <c r="G133" i="208"/>
  <c r="I132" i="208"/>
  <c r="G132" i="208"/>
  <c r="I131" i="208"/>
  <c r="G131" i="208"/>
  <c r="I118" i="208"/>
  <c r="G118" i="208"/>
  <c r="BI155" i="208"/>
  <c r="BG155" i="208"/>
  <c r="BI154" i="208"/>
  <c r="BG154" i="208"/>
  <c r="BI153" i="208"/>
  <c r="CL187" i="209" s="1"/>
  <c r="BG153" i="208"/>
  <c r="CI187" i="209" s="1"/>
  <c r="BI152" i="208"/>
  <c r="BG152" i="208"/>
  <c r="BI151" i="208"/>
  <c r="CL184" i="209" s="1"/>
  <c r="BG151" i="208"/>
  <c r="CI184" i="209" s="1"/>
  <c r="BI150" i="208"/>
  <c r="BG150" i="208"/>
  <c r="BI148" i="208"/>
  <c r="BG148" i="208"/>
  <c r="BI147" i="208"/>
  <c r="BG147" i="208"/>
  <c r="BI146" i="208"/>
  <c r="BG146" i="208"/>
  <c r="BI145" i="208"/>
  <c r="BG145" i="208"/>
  <c r="BI143" i="208"/>
  <c r="BG143" i="208"/>
  <c r="BI142" i="208"/>
  <c r="BG142" i="208"/>
  <c r="BI141" i="208"/>
  <c r="BG141" i="208"/>
  <c r="BI140" i="208"/>
  <c r="BG140" i="208"/>
  <c r="BI139" i="208"/>
  <c r="BG139" i="208"/>
  <c r="BI138" i="208"/>
  <c r="BG138" i="208"/>
  <c r="BI137" i="208"/>
  <c r="CL172" i="209" s="1"/>
  <c r="BG137" i="208"/>
  <c r="CI172" i="209" s="1"/>
  <c r="BI135" i="208"/>
  <c r="BG135" i="208"/>
  <c r="BI134" i="208"/>
  <c r="CL186" i="209" s="1"/>
  <c r="BG134" i="208"/>
  <c r="CI186" i="209" s="1"/>
  <c r="BI131" i="208"/>
  <c r="BG131" i="208"/>
  <c r="CI189" i="209" s="1"/>
  <c r="BI118" i="208"/>
  <c r="BG118" i="208"/>
  <c r="CI175" i="209" l="1"/>
  <c r="CL175" i="209"/>
  <c r="CI171" i="209"/>
  <c r="CI180" i="209"/>
  <c r="CL180" i="209"/>
  <c r="CI167" i="209"/>
  <c r="CI7" i="209"/>
  <c r="CI188" i="209"/>
  <c r="CL7" i="209"/>
  <c r="CL188" i="209"/>
  <c r="CI174" i="209"/>
  <c r="CL174" i="209"/>
  <c r="CI176" i="209"/>
  <c r="CI177" i="209"/>
  <c r="CL176" i="209"/>
  <c r="CL177" i="209"/>
  <c r="CL168" i="209"/>
  <c r="CL189" i="209"/>
  <c r="CI183" i="209"/>
  <c r="CL183" i="209"/>
  <c r="CI182" i="209"/>
  <c r="CL182" i="209"/>
  <c r="CL80" i="209"/>
  <c r="CL171" i="209"/>
  <c r="CL162" i="209"/>
  <c r="CL167" i="209"/>
  <c r="CI159" i="209"/>
  <c r="CL159" i="209"/>
  <c r="CI173" i="209"/>
  <c r="CI178" i="209"/>
  <c r="CL173" i="209"/>
  <c r="CL178" i="209"/>
  <c r="CI161" i="209"/>
  <c r="CI166" i="209"/>
  <c r="CL161" i="209"/>
  <c r="CL166" i="209"/>
  <c r="CI185" i="209"/>
  <c r="CL185" i="209"/>
  <c r="CI181" i="209"/>
  <c r="CI179" i="209"/>
  <c r="CL181" i="209"/>
  <c r="CL179" i="209"/>
  <c r="CI162" i="209"/>
  <c r="CI170" i="209"/>
  <c r="CI163" i="209"/>
  <c r="CL170" i="209"/>
  <c r="CL163" i="209"/>
  <c r="CI158" i="209"/>
  <c r="CI164" i="209"/>
  <c r="CL158" i="209"/>
  <c r="CL164" i="209"/>
  <c r="CI90" i="209"/>
  <c r="CI168" i="209"/>
  <c r="CI98" i="209"/>
  <c r="CL98" i="209"/>
  <c r="CI80" i="209"/>
  <c r="CI51" i="209"/>
  <c r="CI20" i="209"/>
  <c r="CL20" i="209"/>
  <c r="CI24" i="209"/>
  <c r="CL24" i="209"/>
  <c r="CI44" i="209"/>
  <c r="CL44" i="209"/>
  <c r="CI50" i="209"/>
  <c r="CL50" i="209"/>
  <c r="CI157" i="209"/>
  <c r="CL157" i="209"/>
  <c r="CL106" i="209"/>
  <c r="CL169" i="209"/>
  <c r="CI106" i="209"/>
  <c r="CI169" i="209"/>
  <c r="CI22" i="209"/>
  <c r="CL22" i="209"/>
  <c r="CL51" i="209"/>
  <c r="CI53" i="209"/>
  <c r="CI30" i="209"/>
  <c r="CL53" i="209"/>
  <c r="CL30" i="209"/>
  <c r="CL11" i="209"/>
  <c r="CI52" i="209"/>
  <c r="CL52" i="209"/>
  <c r="CI11" i="209"/>
  <c r="CL37" i="209"/>
  <c r="CI19" i="209"/>
  <c r="CI93" i="209"/>
  <c r="CL19" i="209"/>
  <c r="CL93" i="209"/>
  <c r="CI91" i="209"/>
  <c r="CI37" i="209"/>
  <c r="CI46" i="209"/>
  <c r="CL91" i="209"/>
  <c r="CL46" i="209"/>
  <c r="CI160" i="209"/>
  <c r="CI56" i="209"/>
  <c r="CL160" i="209"/>
  <c r="CL56" i="209"/>
  <c r="CL90" i="209"/>
  <c r="CI31" i="209"/>
  <c r="CI145" i="209"/>
  <c r="CI68" i="209"/>
  <c r="CL31" i="209"/>
  <c r="CL145" i="209"/>
  <c r="CL68" i="209"/>
  <c r="CI76" i="209"/>
  <c r="CI94" i="209"/>
  <c r="CL76" i="209"/>
  <c r="CL94" i="209"/>
  <c r="CI57" i="209"/>
  <c r="CI8" i="209"/>
  <c r="CI29" i="209"/>
  <c r="CI43" i="209"/>
  <c r="CI92" i="209"/>
  <c r="CL43" i="209"/>
  <c r="CL92" i="209"/>
  <c r="CL57" i="209"/>
  <c r="CL8" i="209"/>
  <c r="CL29" i="209"/>
  <c r="CI82" i="209"/>
  <c r="CL82" i="209"/>
  <c r="CI83" i="209"/>
  <c r="CI64" i="209"/>
  <c r="CI124" i="209"/>
  <c r="CL83" i="209"/>
  <c r="CL64" i="209"/>
  <c r="CL124" i="209"/>
  <c r="CI107" i="209"/>
  <c r="CI102" i="209"/>
  <c r="CI101" i="209"/>
  <c r="CI78" i="209"/>
  <c r="CL101" i="209"/>
  <c r="CL78" i="209"/>
  <c r="CL107" i="209"/>
  <c r="CL102" i="209"/>
  <c r="CI116" i="209"/>
  <c r="CI49" i="209"/>
  <c r="CI113" i="209"/>
  <c r="CI69" i="209"/>
  <c r="CI39" i="209"/>
  <c r="CL116" i="209"/>
  <c r="CL49" i="209"/>
  <c r="CL113" i="209"/>
  <c r="CL69" i="209"/>
  <c r="CL39" i="209"/>
  <c r="CI25" i="209"/>
  <c r="CI81" i="209"/>
  <c r="CL25" i="209"/>
  <c r="CL81" i="209"/>
  <c r="CI59" i="209"/>
  <c r="CI111" i="209"/>
  <c r="CI118" i="209"/>
  <c r="CI55" i="209"/>
  <c r="CI115" i="209"/>
  <c r="CL59" i="209"/>
  <c r="CL111" i="209"/>
  <c r="CL118" i="209"/>
  <c r="CL55" i="209"/>
  <c r="CL115" i="209"/>
  <c r="CI26" i="209"/>
  <c r="CI110" i="209"/>
  <c r="CI134" i="209"/>
  <c r="CI66" i="209"/>
  <c r="CI125" i="209"/>
  <c r="CI128" i="209"/>
  <c r="CI75" i="209"/>
  <c r="CI150" i="209"/>
  <c r="CL26" i="209"/>
  <c r="CL110" i="209"/>
  <c r="CL134" i="209"/>
  <c r="CL66" i="209"/>
  <c r="CL125" i="209"/>
  <c r="CL128" i="209"/>
  <c r="CL75" i="209"/>
  <c r="CL150" i="209"/>
  <c r="CI126" i="209"/>
  <c r="CL126" i="209"/>
  <c r="CI70" i="209"/>
  <c r="CI123" i="209"/>
  <c r="CL70" i="209"/>
  <c r="CL123" i="209"/>
  <c r="CI77" i="209"/>
  <c r="CI45" i="209"/>
  <c r="CI63" i="209"/>
  <c r="CI60" i="209"/>
  <c r="CI85" i="209"/>
  <c r="CI34" i="209"/>
  <c r="CL77" i="209"/>
  <c r="CL45" i="209"/>
  <c r="CL63" i="209"/>
  <c r="CL60" i="209"/>
  <c r="CL85" i="209"/>
  <c r="CL34" i="209"/>
  <c r="CI131" i="209"/>
  <c r="CI137" i="209"/>
  <c r="CL131" i="209"/>
  <c r="CL137" i="209"/>
  <c r="CI95" i="209"/>
  <c r="CL95" i="209"/>
  <c r="CI121" i="209"/>
  <c r="CL121" i="209"/>
  <c r="CI10" i="209"/>
  <c r="CI96" i="209"/>
  <c r="CI88" i="209"/>
  <c r="CI100" i="209"/>
  <c r="CI120" i="209"/>
  <c r="CI97" i="209"/>
  <c r="CL120" i="209"/>
  <c r="CL97" i="209"/>
  <c r="CL10" i="209"/>
  <c r="CL96" i="209"/>
  <c r="CL88" i="209"/>
  <c r="CL100" i="209"/>
  <c r="CI6" i="209"/>
  <c r="CI127" i="209"/>
  <c r="CI86" i="209"/>
  <c r="CI122" i="209"/>
  <c r="CL6" i="209"/>
  <c r="CL127" i="209"/>
  <c r="CL86" i="209"/>
  <c r="CL122" i="209"/>
  <c r="CI5" i="209"/>
  <c r="CI23" i="209"/>
  <c r="CI89" i="209"/>
  <c r="CI9" i="209"/>
  <c r="CI67" i="209"/>
  <c r="CI108" i="209"/>
  <c r="CI17" i="209"/>
  <c r="CI18" i="209"/>
  <c r="CI130" i="209"/>
  <c r="CI65" i="209"/>
  <c r="CI33" i="209"/>
  <c r="CI117" i="209"/>
  <c r="CI112" i="209"/>
  <c r="CL67" i="209"/>
  <c r="CL108" i="209"/>
  <c r="CL17" i="209"/>
  <c r="CL18" i="209"/>
  <c r="CL33" i="209"/>
  <c r="CL117" i="209"/>
  <c r="CL112" i="209"/>
  <c r="CL89" i="209"/>
  <c r="CL9" i="209"/>
  <c r="CL130" i="209"/>
  <c r="CL65" i="209"/>
  <c r="CI99" i="209"/>
  <c r="CI79" i="209"/>
  <c r="CI114" i="209"/>
  <c r="CI32" i="209"/>
  <c r="CI71" i="209"/>
  <c r="CI109" i="209"/>
  <c r="CI104" i="209"/>
  <c r="CI21" i="209"/>
  <c r="CI4" i="209"/>
  <c r="CI61" i="209"/>
  <c r="CI36" i="209"/>
  <c r="CI72" i="209"/>
  <c r="CI84" i="209"/>
  <c r="CI28" i="209"/>
  <c r="CL5" i="209"/>
  <c r="CL23" i="209"/>
  <c r="CL99" i="209"/>
  <c r="CL79" i="209"/>
  <c r="CL114" i="209"/>
  <c r="CL32" i="209"/>
  <c r="CL71" i="209"/>
  <c r="CL109" i="209"/>
  <c r="CL104" i="209"/>
  <c r="CL21" i="209"/>
  <c r="CL4" i="209"/>
  <c r="CL61" i="209"/>
  <c r="CL36" i="209"/>
  <c r="CL72" i="209"/>
  <c r="CL84" i="209"/>
  <c r="CL28" i="209"/>
  <c r="CI132" i="209"/>
  <c r="CI62" i="209"/>
  <c r="CI142" i="209"/>
  <c r="CI58" i="209"/>
  <c r="CI154" i="209"/>
  <c r="CI73" i="209"/>
  <c r="CI138" i="209"/>
  <c r="CI105" i="209"/>
  <c r="CI147" i="209"/>
  <c r="CI47" i="209"/>
  <c r="CI156" i="209"/>
  <c r="CI41" i="209"/>
  <c r="CL132" i="209"/>
  <c r="CL62" i="209"/>
  <c r="CL138" i="209"/>
  <c r="CL105" i="209"/>
  <c r="CL140" i="209"/>
  <c r="CL13" i="209"/>
  <c r="CL142" i="209"/>
  <c r="CL58" i="209"/>
  <c r="CL144" i="209"/>
  <c r="CL27" i="209"/>
  <c r="CL147" i="209"/>
  <c r="CL47" i="209"/>
  <c r="CL149" i="209"/>
  <c r="CL38" i="209"/>
  <c r="CL152" i="209"/>
  <c r="CL16" i="209"/>
  <c r="CL154" i="209"/>
  <c r="CL73" i="209"/>
  <c r="CL156" i="209"/>
  <c r="CL41" i="209"/>
  <c r="CI135" i="209"/>
  <c r="CI103" i="209"/>
  <c r="CI144" i="209"/>
  <c r="CI27" i="209"/>
  <c r="CI152" i="209"/>
  <c r="CI16" i="209"/>
  <c r="CI133" i="209"/>
  <c r="CI42" i="209"/>
  <c r="CI139" i="209"/>
  <c r="CI12" i="209"/>
  <c r="CI148" i="209"/>
  <c r="CI14" i="209"/>
  <c r="CI151" i="209"/>
  <c r="CI15" i="209"/>
  <c r="CI153" i="209"/>
  <c r="CI48" i="209"/>
  <c r="CI155" i="209"/>
  <c r="CI74" i="209"/>
  <c r="CI140" i="209"/>
  <c r="CI13" i="209"/>
  <c r="CI149" i="209"/>
  <c r="CI38" i="209"/>
  <c r="CL135" i="209"/>
  <c r="CL103" i="209"/>
  <c r="CI119" i="209"/>
  <c r="CI87" i="209"/>
  <c r="CI136" i="209"/>
  <c r="CI54" i="209"/>
  <c r="CI141" i="209"/>
  <c r="CI35" i="209"/>
  <c r="CI143" i="209"/>
  <c r="CI129" i="209"/>
  <c r="CI146" i="209"/>
  <c r="CI40" i="209"/>
  <c r="CL119" i="209"/>
  <c r="CL87" i="209"/>
  <c r="CL133" i="209"/>
  <c r="CL42" i="209"/>
  <c r="CL136" i="209"/>
  <c r="CL54" i="209"/>
  <c r="CL139" i="209"/>
  <c r="CL12" i="209"/>
  <c r="CL141" i="209"/>
  <c r="CL35" i="209"/>
  <c r="CL143" i="209"/>
  <c r="CL129" i="209"/>
  <c r="CL146" i="209"/>
  <c r="CL40" i="209"/>
  <c r="CL148" i="209"/>
  <c r="CL14" i="209"/>
  <c r="CL151" i="209"/>
  <c r="CL15" i="209"/>
  <c r="CL153" i="209"/>
  <c r="CL48" i="209"/>
  <c r="CL155" i="209"/>
  <c r="CL74" i="209"/>
  <c r="AC160" i="208"/>
  <c r="AA160" i="208"/>
  <c r="AC159" i="208"/>
  <c r="AA159" i="208"/>
  <c r="AC158" i="208"/>
  <c r="AA158" i="208"/>
  <c r="AC157" i="208"/>
  <c r="AA157" i="208"/>
  <c r="AC156" i="208"/>
  <c r="AA156" i="208"/>
  <c r="AC155" i="208"/>
  <c r="AA155" i="208"/>
  <c r="AC154" i="208"/>
  <c r="AA154" i="208"/>
  <c r="AC153" i="208"/>
  <c r="AA153" i="208"/>
  <c r="AC152" i="208"/>
  <c r="AA152" i="208"/>
  <c r="AC151" i="208"/>
  <c r="AA151" i="208"/>
  <c r="AC150" i="208"/>
  <c r="AA150" i="208"/>
  <c r="AC149" i="208"/>
  <c r="AA149" i="208"/>
  <c r="AC148" i="208"/>
  <c r="AA148" i="208"/>
  <c r="AC147" i="208"/>
  <c r="AA147" i="208"/>
  <c r="AC146" i="208"/>
  <c r="AA146" i="208"/>
  <c r="AC145" i="208"/>
  <c r="AA145" i="208"/>
  <c r="AC144" i="208"/>
  <c r="AA144" i="208"/>
  <c r="AC143" i="208"/>
  <c r="AA143" i="208"/>
  <c r="AC142" i="208"/>
  <c r="AA142" i="208"/>
  <c r="AC141" i="208"/>
  <c r="AA141" i="208"/>
  <c r="AC140" i="208"/>
  <c r="AA140" i="208"/>
  <c r="AC139" i="208"/>
  <c r="AA139" i="208"/>
  <c r="AC138" i="208"/>
  <c r="AA138" i="208"/>
  <c r="AC137" i="208"/>
  <c r="AA137" i="208"/>
  <c r="AC136" i="208"/>
  <c r="AA136" i="208"/>
  <c r="AC135" i="208"/>
  <c r="AA135" i="208"/>
  <c r="AC134" i="208"/>
  <c r="AA134" i="208"/>
  <c r="AC133" i="208"/>
  <c r="AA133" i="208"/>
  <c r="AC132" i="208"/>
  <c r="AA132" i="208"/>
  <c r="AC131" i="208"/>
  <c r="AA131" i="208"/>
  <c r="AC118" i="208"/>
  <c r="AA118" i="208"/>
  <c r="AO160" i="208"/>
  <c r="AM160" i="208"/>
  <c r="AO159" i="208"/>
  <c r="AM159" i="208"/>
  <c r="AO158" i="208"/>
  <c r="AM158" i="208"/>
  <c r="AO157" i="208"/>
  <c r="AM157" i="208"/>
  <c r="AO155" i="208"/>
  <c r="AM155" i="208"/>
  <c r="AO154" i="208"/>
  <c r="AM154" i="208"/>
  <c r="AO153" i="208"/>
  <c r="AM153" i="208"/>
  <c r="AO152" i="208"/>
  <c r="AM152" i="208"/>
  <c r="AO151" i="208"/>
  <c r="AM151" i="208"/>
  <c r="AO150" i="208"/>
  <c r="AM150" i="208"/>
  <c r="AO149" i="208"/>
  <c r="AM149" i="208"/>
  <c r="AO148" i="208"/>
  <c r="AM148" i="208"/>
  <c r="AO147" i="208"/>
  <c r="AM147" i="208"/>
  <c r="AO145" i="208"/>
  <c r="AM145" i="208"/>
  <c r="AO144" i="208"/>
  <c r="AM144" i="208"/>
  <c r="AO143" i="208"/>
  <c r="AM143" i="208"/>
  <c r="AO142" i="208"/>
  <c r="AM142" i="208"/>
  <c r="AO141" i="208"/>
  <c r="AM141" i="208"/>
  <c r="AO140" i="208"/>
  <c r="AM140" i="208"/>
  <c r="AO139" i="208"/>
  <c r="AM139" i="208"/>
  <c r="AO138" i="208"/>
  <c r="AM138" i="208"/>
  <c r="AO137" i="208"/>
  <c r="AM137" i="208"/>
  <c r="AO136" i="208"/>
  <c r="AM136" i="208"/>
  <c r="AO134" i="208"/>
  <c r="AM134" i="208"/>
  <c r="AO133" i="208"/>
  <c r="AM133" i="208"/>
  <c r="AO132" i="208"/>
  <c r="AM132" i="208"/>
  <c r="AO131" i="208"/>
  <c r="AM131" i="208"/>
  <c r="AO118" i="208"/>
  <c r="AM118" i="208"/>
  <c r="Q160" i="208"/>
  <c r="O160" i="208"/>
  <c r="Q159" i="208"/>
  <c r="O159" i="208"/>
  <c r="Q158" i="208"/>
  <c r="O158" i="208"/>
  <c r="Q157" i="208"/>
  <c r="O157" i="208"/>
  <c r="Q155" i="208"/>
  <c r="O155" i="208"/>
  <c r="Q154" i="208"/>
  <c r="O154" i="208"/>
  <c r="Q153" i="208"/>
  <c r="O153" i="208"/>
  <c r="Q152" i="208"/>
  <c r="O152" i="208"/>
  <c r="Q151" i="208"/>
  <c r="O151" i="208"/>
  <c r="Q150" i="208"/>
  <c r="O150" i="208"/>
  <c r="Q149" i="208"/>
  <c r="O149" i="208"/>
  <c r="Q148" i="208"/>
  <c r="O148" i="208"/>
  <c r="Q147" i="208"/>
  <c r="O147" i="208"/>
  <c r="Q146" i="208"/>
  <c r="O146" i="208"/>
  <c r="Q145" i="208"/>
  <c r="O145" i="208"/>
  <c r="Q144" i="208"/>
  <c r="O144" i="208"/>
  <c r="Q143" i="208"/>
  <c r="O143" i="208"/>
  <c r="Q142" i="208"/>
  <c r="O142" i="208"/>
  <c r="Q141" i="208"/>
  <c r="O141" i="208"/>
  <c r="Q140" i="208"/>
  <c r="O140" i="208"/>
  <c r="Q139" i="208"/>
  <c r="O139" i="208"/>
  <c r="Q138" i="208"/>
  <c r="O138" i="208"/>
  <c r="Q137" i="208"/>
  <c r="O137" i="208"/>
  <c r="Q136" i="208"/>
  <c r="O136" i="208"/>
  <c r="Q135" i="208"/>
  <c r="O135" i="208"/>
  <c r="Q134" i="208"/>
  <c r="O134" i="208"/>
  <c r="Q133" i="208"/>
  <c r="O133" i="208"/>
  <c r="Q132" i="208"/>
  <c r="O132" i="208"/>
  <c r="Q131" i="208"/>
  <c r="O131" i="208"/>
  <c r="Q118" i="208"/>
  <c r="O118" i="208"/>
  <c r="AE118" i="208"/>
  <c r="AG160" i="208"/>
  <c r="AE160" i="208"/>
  <c r="AG159" i="208"/>
  <c r="AE159" i="208"/>
  <c r="AG158" i="208"/>
  <c r="AE158" i="208"/>
  <c r="AG157" i="208"/>
  <c r="AE157" i="208"/>
  <c r="AG156" i="208"/>
  <c r="AE156" i="208"/>
  <c r="AG155" i="208"/>
  <c r="AE155" i="208"/>
  <c r="AG154" i="208"/>
  <c r="AE154" i="208"/>
  <c r="AG153" i="208"/>
  <c r="AE153" i="208"/>
  <c r="AG152" i="208"/>
  <c r="AE152" i="208"/>
  <c r="AG151" i="208"/>
  <c r="AE151" i="208"/>
  <c r="AG150" i="208"/>
  <c r="AE150" i="208"/>
  <c r="AG149" i="208"/>
  <c r="AE149" i="208"/>
  <c r="AG148" i="208"/>
  <c r="AE148" i="208"/>
  <c r="AG147" i="208"/>
  <c r="AE147" i="208"/>
  <c r="AG146" i="208"/>
  <c r="AE146" i="208"/>
  <c r="AG145" i="208"/>
  <c r="AE145" i="208"/>
  <c r="AG144" i="208"/>
  <c r="AE144" i="208"/>
  <c r="AG143" i="208"/>
  <c r="AE143" i="208"/>
  <c r="AG142" i="208"/>
  <c r="AE142" i="208"/>
  <c r="AG141" i="208"/>
  <c r="AE141" i="208"/>
  <c r="AG140" i="208"/>
  <c r="AE140" i="208"/>
  <c r="AG139" i="208"/>
  <c r="AE139" i="208"/>
  <c r="AG138" i="208"/>
  <c r="AE138" i="208"/>
  <c r="AG137" i="208"/>
  <c r="AE137" i="208"/>
  <c r="AG136" i="208"/>
  <c r="AE136" i="208"/>
  <c r="AG135" i="208"/>
  <c r="AE135" i="208"/>
  <c r="AG134" i="208"/>
  <c r="AE134" i="208"/>
  <c r="AG133" i="208"/>
  <c r="AE133" i="208"/>
  <c r="AG132" i="208"/>
  <c r="AE132" i="208"/>
  <c r="AG131" i="208"/>
  <c r="AE131" i="208"/>
  <c r="AS118" i="208"/>
  <c r="AQ118" i="208"/>
  <c r="AS160" i="208"/>
  <c r="AQ160" i="208"/>
  <c r="AS159" i="208"/>
  <c r="AQ159" i="208"/>
  <c r="AS158" i="208"/>
  <c r="AQ158" i="208"/>
  <c r="AS157" i="208"/>
  <c r="AQ157" i="208"/>
  <c r="AS156" i="208"/>
  <c r="AQ156" i="208"/>
  <c r="AS155" i="208"/>
  <c r="AQ155" i="208"/>
  <c r="AS154" i="208"/>
  <c r="AQ154" i="208"/>
  <c r="AS153" i="208"/>
  <c r="AQ153" i="208"/>
  <c r="AS152" i="208"/>
  <c r="AQ152" i="208"/>
  <c r="AS151" i="208"/>
  <c r="AQ151" i="208"/>
  <c r="AS150" i="208"/>
  <c r="AQ150" i="208"/>
  <c r="AS149" i="208"/>
  <c r="AQ149" i="208"/>
  <c r="AS148" i="208"/>
  <c r="AQ148" i="208"/>
  <c r="AS147" i="208"/>
  <c r="AQ147" i="208"/>
  <c r="AS146" i="208"/>
  <c r="AQ146" i="208"/>
  <c r="AS145" i="208"/>
  <c r="AQ145" i="208"/>
  <c r="AS144" i="208"/>
  <c r="AQ144" i="208"/>
  <c r="AS143" i="208"/>
  <c r="AQ143" i="208"/>
  <c r="AS142" i="208"/>
  <c r="AQ142" i="208"/>
  <c r="AS141" i="208"/>
  <c r="AQ141" i="208"/>
  <c r="AS140" i="208"/>
  <c r="AQ140" i="208"/>
  <c r="AS139" i="208"/>
  <c r="AQ139" i="208"/>
  <c r="AS138" i="208"/>
  <c r="AQ138" i="208"/>
  <c r="AS137" i="208"/>
  <c r="AQ137" i="208"/>
  <c r="AS136" i="208"/>
  <c r="AQ136" i="208"/>
  <c r="AS135" i="208"/>
  <c r="AQ135" i="208"/>
  <c r="AS134" i="208"/>
  <c r="AQ134" i="208"/>
  <c r="AS133" i="208"/>
  <c r="AQ133" i="208"/>
  <c r="AS132" i="208"/>
  <c r="AQ132" i="208"/>
  <c r="AS131" i="208"/>
  <c r="AQ131" i="208"/>
  <c r="AM162" i="209" l="1"/>
  <c r="AM127" i="209"/>
  <c r="AP165" i="209"/>
  <c r="AP164" i="209"/>
  <c r="AP130" i="209"/>
  <c r="AP129" i="209"/>
  <c r="AD123" i="209"/>
  <c r="AD124" i="209"/>
  <c r="AD127" i="209"/>
  <c r="AD129" i="209"/>
  <c r="AD130" i="209"/>
  <c r="AD131" i="209"/>
  <c r="AD162" i="209"/>
  <c r="AD164" i="209"/>
  <c r="AD165" i="209"/>
  <c r="AD166" i="209"/>
  <c r="AA123" i="209"/>
  <c r="AA124" i="209"/>
  <c r="AA127" i="209"/>
  <c r="AA129" i="209"/>
  <c r="AA130" i="209"/>
  <c r="AA131" i="209"/>
  <c r="AA162" i="209"/>
  <c r="AA164" i="209"/>
  <c r="AA165" i="209"/>
  <c r="AA166" i="209"/>
  <c r="AD120" i="209"/>
  <c r="AA120" i="209"/>
  <c r="BW123" i="209"/>
  <c r="BW124" i="209"/>
  <c r="BW127" i="209"/>
  <c r="BW129" i="209"/>
  <c r="BW130" i="209"/>
  <c r="BW131" i="209"/>
  <c r="BW162" i="209"/>
  <c r="BW164" i="209"/>
  <c r="BW165" i="209"/>
  <c r="BW166" i="209"/>
  <c r="BZ123" i="209"/>
  <c r="BZ124" i="209"/>
  <c r="BZ127" i="209"/>
  <c r="BZ129" i="209"/>
  <c r="BZ130" i="209"/>
  <c r="BZ131" i="209"/>
  <c r="BZ162" i="209"/>
  <c r="BZ164" i="209"/>
  <c r="BZ165" i="209"/>
  <c r="BZ166" i="209"/>
  <c r="BZ120" i="209"/>
  <c r="BW120" i="209"/>
  <c r="BT166" i="209"/>
  <c r="BT127" i="209"/>
  <c r="BT123" i="209"/>
  <c r="BQ166" i="209"/>
  <c r="BQ127" i="209"/>
  <c r="BQ123" i="209"/>
  <c r="BT124" i="209"/>
  <c r="BT129" i="209"/>
  <c r="BT130" i="209"/>
  <c r="BT131" i="209"/>
  <c r="BT162" i="209"/>
  <c r="BT164" i="209"/>
  <c r="BT165" i="209"/>
  <c r="BQ124" i="209"/>
  <c r="BQ129" i="209"/>
  <c r="BQ130" i="209"/>
  <c r="BQ131" i="209"/>
  <c r="BQ162" i="209"/>
  <c r="BQ164" i="209"/>
  <c r="BQ165" i="209"/>
  <c r="BT120" i="209"/>
  <c r="BQ120" i="209"/>
  <c r="BN123" i="209"/>
  <c r="BN124" i="209"/>
  <c r="BN127" i="209"/>
  <c r="BN129" i="209"/>
  <c r="BN130" i="209"/>
  <c r="BN131" i="209"/>
  <c r="BN162" i="209"/>
  <c r="BN164" i="209"/>
  <c r="BN165" i="209"/>
  <c r="BN166" i="209"/>
  <c r="BK123" i="209"/>
  <c r="BK124" i="209"/>
  <c r="BK127" i="209"/>
  <c r="BK129" i="209"/>
  <c r="BK130" i="209"/>
  <c r="BK131" i="209"/>
  <c r="BK162" i="209"/>
  <c r="BK164" i="209"/>
  <c r="BK165" i="209"/>
  <c r="BK166" i="209"/>
  <c r="BN120" i="209"/>
  <c r="BK120" i="209"/>
  <c r="AV123" i="209"/>
  <c r="AS123" i="209"/>
  <c r="AV120" i="209"/>
  <c r="AV124" i="209"/>
  <c r="AV127" i="209"/>
  <c r="AV129" i="209"/>
  <c r="AV130" i="209"/>
  <c r="AV131" i="209"/>
  <c r="AV162" i="209"/>
  <c r="AV164" i="209"/>
  <c r="AV165" i="209"/>
  <c r="AV166" i="209"/>
  <c r="AS120" i="209"/>
  <c r="AS124" i="209"/>
  <c r="AS127" i="209"/>
  <c r="AS129" i="209"/>
  <c r="AS130" i="209"/>
  <c r="AS131" i="209"/>
  <c r="AS162" i="209"/>
  <c r="AS164" i="209"/>
  <c r="AS165" i="209"/>
  <c r="AS166" i="209"/>
  <c r="AP123" i="209"/>
  <c r="AM123" i="209"/>
  <c r="AP124" i="209"/>
  <c r="AP127" i="209"/>
  <c r="AP131" i="209"/>
  <c r="AP162" i="209"/>
  <c r="AP166" i="209"/>
  <c r="AM124" i="209"/>
  <c r="AM129" i="209"/>
  <c r="AM130" i="209"/>
  <c r="AM131" i="209"/>
  <c r="AM164" i="209"/>
  <c r="AM165" i="209"/>
  <c r="AM166" i="209"/>
  <c r="AM120" i="209"/>
  <c r="AP120" i="209"/>
  <c r="AG123" i="209"/>
  <c r="AJ123" i="209"/>
  <c r="AG124" i="209"/>
  <c r="AG127" i="209"/>
  <c r="AG129" i="209"/>
  <c r="AG130" i="209"/>
  <c r="AG131" i="209"/>
  <c r="AG162" i="209"/>
  <c r="AG164" i="209"/>
  <c r="AG165" i="209"/>
  <c r="AG166" i="209"/>
  <c r="AJ124" i="209"/>
  <c r="AJ127" i="209"/>
  <c r="AJ129" i="209"/>
  <c r="AJ130" i="209"/>
  <c r="AJ131" i="209"/>
  <c r="AJ162" i="209"/>
  <c r="AJ164" i="209"/>
  <c r="AJ165" i="209"/>
  <c r="AJ166" i="209"/>
  <c r="AJ120" i="209"/>
  <c r="AG120" i="209"/>
  <c r="BH120" i="209"/>
  <c r="BH123" i="209"/>
  <c r="BH124" i="209"/>
  <c r="BH127" i="209"/>
  <c r="BH129" i="209"/>
  <c r="BH130" i="209"/>
  <c r="BH131" i="209"/>
  <c r="BH162" i="209"/>
  <c r="BH164" i="209"/>
  <c r="BH165" i="209"/>
  <c r="BH166" i="209"/>
  <c r="BE120" i="209"/>
  <c r="BE123" i="209"/>
  <c r="BE124" i="209"/>
  <c r="BE127" i="209"/>
  <c r="BE129" i="209"/>
  <c r="BE130" i="209"/>
  <c r="BE131" i="209"/>
  <c r="BE162" i="209"/>
  <c r="BE164" i="209"/>
  <c r="BE165" i="209"/>
  <c r="BE166" i="209"/>
  <c r="U123" i="209"/>
  <c r="U124" i="209"/>
  <c r="U127" i="209"/>
  <c r="U129" i="209"/>
  <c r="U130" i="209"/>
  <c r="U131" i="209"/>
  <c r="U162" i="209"/>
  <c r="U164" i="209"/>
  <c r="U165" i="209"/>
  <c r="U166" i="209"/>
  <c r="X123" i="209"/>
  <c r="X124" i="209"/>
  <c r="X127" i="209"/>
  <c r="X129" i="209"/>
  <c r="X130" i="209"/>
  <c r="X131" i="209"/>
  <c r="X162" i="209"/>
  <c r="X164" i="209"/>
  <c r="X165" i="209"/>
  <c r="X166" i="209"/>
  <c r="X120" i="209"/>
  <c r="U120" i="209"/>
  <c r="BB123" i="209"/>
  <c r="BB124" i="209"/>
  <c r="BB127" i="209"/>
  <c r="BB129" i="209"/>
  <c r="BB130" i="209"/>
  <c r="BB131" i="209"/>
  <c r="BB162" i="209"/>
  <c r="BB164" i="209"/>
  <c r="BB165" i="209"/>
  <c r="BB166" i="209"/>
  <c r="AY123" i="209"/>
  <c r="AY124" i="209"/>
  <c r="AY127" i="209"/>
  <c r="AY129" i="209"/>
  <c r="AY130" i="209"/>
  <c r="AY131" i="209"/>
  <c r="AY162" i="209"/>
  <c r="AY164" i="209"/>
  <c r="AY165" i="209"/>
  <c r="AY166" i="209"/>
  <c r="BB120" i="209"/>
  <c r="AY120" i="209"/>
  <c r="R123" i="209"/>
  <c r="R124" i="209"/>
  <c r="R127" i="209"/>
  <c r="R129" i="209"/>
  <c r="R130" i="209"/>
  <c r="R131" i="209"/>
  <c r="R162" i="209"/>
  <c r="R164" i="209"/>
  <c r="R165" i="209"/>
  <c r="R166" i="209"/>
  <c r="O123" i="209"/>
  <c r="O124" i="209"/>
  <c r="O127" i="209"/>
  <c r="O129" i="209"/>
  <c r="O130" i="209"/>
  <c r="O131" i="209"/>
  <c r="O162" i="209"/>
  <c r="O164" i="209"/>
  <c r="O165" i="209"/>
  <c r="O166" i="209"/>
  <c r="R120" i="209"/>
  <c r="O120" i="209"/>
  <c r="L120" i="209"/>
  <c r="L123" i="209"/>
  <c r="L124" i="209"/>
  <c r="L127" i="209"/>
  <c r="L129" i="209"/>
  <c r="L130" i="209"/>
  <c r="L131" i="209"/>
  <c r="L162" i="209"/>
  <c r="L164" i="209"/>
  <c r="L165" i="209"/>
  <c r="L166" i="209"/>
  <c r="I120" i="209"/>
  <c r="I123" i="209"/>
  <c r="I124" i="209"/>
  <c r="I127" i="209"/>
  <c r="I129" i="209"/>
  <c r="I130" i="209"/>
  <c r="I131" i="209"/>
  <c r="I162" i="209"/>
  <c r="I164" i="209"/>
  <c r="I165" i="209"/>
  <c r="I166" i="209"/>
  <c r="CF123" i="209"/>
  <c r="CF124" i="209"/>
  <c r="CF127" i="209"/>
  <c r="CF129" i="209"/>
  <c r="CF130" i="209"/>
  <c r="CF131" i="209"/>
  <c r="CF162" i="209"/>
  <c r="CF164" i="209"/>
  <c r="CF165" i="209"/>
  <c r="CF166" i="209"/>
  <c r="CC123" i="209"/>
  <c r="CC124" i="209"/>
  <c r="CC127" i="209"/>
  <c r="CC129" i="209"/>
  <c r="CC130" i="209"/>
  <c r="CC131" i="209"/>
  <c r="CC162" i="209"/>
  <c r="CC164" i="209"/>
  <c r="CC165" i="209"/>
  <c r="CC166" i="209"/>
  <c r="CF120" i="209"/>
  <c r="CC120" i="209"/>
  <c r="C123" i="209"/>
  <c r="C124" i="209"/>
  <c r="C127" i="209"/>
  <c r="C129" i="209"/>
  <c r="C130" i="209"/>
  <c r="C131" i="209"/>
  <c r="C162" i="209"/>
  <c r="C164" i="209"/>
  <c r="C165" i="209"/>
  <c r="C166" i="209"/>
  <c r="F123" i="209"/>
  <c r="F124" i="209"/>
  <c r="F127" i="209"/>
  <c r="F129" i="209"/>
  <c r="F130" i="209"/>
  <c r="F131" i="209"/>
  <c r="F162" i="209"/>
  <c r="F164" i="209"/>
  <c r="F165" i="209"/>
  <c r="F166" i="209"/>
  <c r="F120" i="209"/>
  <c r="C120" i="209"/>
  <c r="AY125" i="209" l="1"/>
  <c r="AY122" i="209"/>
  <c r="AY121" i="209"/>
  <c r="BB121" i="209"/>
  <c r="BB122" i="209"/>
  <c r="BB125" i="209"/>
  <c r="CC122" i="209"/>
  <c r="CC121" i="209"/>
  <c r="CC125" i="209"/>
  <c r="CF122" i="209"/>
  <c r="CF121" i="209"/>
  <c r="CF125" i="209"/>
  <c r="AD138" i="209"/>
  <c r="AA134" i="209"/>
  <c r="AD134" i="209"/>
  <c r="O122" i="209"/>
  <c r="O121" i="209"/>
  <c r="O125" i="209"/>
  <c r="R122" i="209"/>
  <c r="R121" i="209"/>
  <c r="R125" i="209"/>
  <c r="C122" i="209"/>
  <c r="C121" i="209"/>
  <c r="C126" i="209"/>
  <c r="C125" i="209"/>
  <c r="F122" i="209"/>
  <c r="F121" i="209"/>
  <c r="F126" i="209"/>
  <c r="F125" i="209"/>
  <c r="AA137" i="209"/>
  <c r="AD137" i="209"/>
  <c r="AA122" i="209"/>
  <c r="AA121" i="209"/>
  <c r="AD122" i="209"/>
  <c r="AD121" i="209"/>
  <c r="AA125" i="209" l="1"/>
  <c r="AD125" i="209"/>
  <c r="AJ125" i="209"/>
  <c r="AG125" i="209"/>
  <c r="CC128" i="209"/>
  <c r="CF128" i="209"/>
  <c r="AM128" i="209"/>
  <c r="AP128" i="209"/>
  <c r="AG128" i="209"/>
  <c r="AJ128" i="209"/>
  <c r="AA128" i="209"/>
  <c r="AD128" i="209"/>
  <c r="O128" i="209"/>
  <c r="R128" i="209"/>
  <c r="C128" i="209"/>
  <c r="F128" i="209"/>
  <c r="CC126" i="209"/>
  <c r="CF126" i="209"/>
  <c r="AY126" i="209"/>
  <c r="BB126" i="209"/>
  <c r="AM126" i="209"/>
  <c r="AP126" i="209"/>
  <c r="AG126" i="209"/>
  <c r="AJ126" i="209"/>
  <c r="AA126" i="209"/>
  <c r="AD126" i="209"/>
  <c r="O126" i="209"/>
  <c r="R126" i="209"/>
  <c r="BQ119" i="209" l="1"/>
  <c r="BT119" i="209"/>
  <c r="AJ133" i="209"/>
  <c r="AJ134" i="209"/>
  <c r="AJ135" i="209"/>
  <c r="AJ136" i="209"/>
  <c r="AJ137" i="209"/>
  <c r="AJ138" i="209"/>
  <c r="AJ132" i="209"/>
  <c r="AG133" i="209"/>
  <c r="AG134" i="209"/>
  <c r="AG135" i="209"/>
  <c r="AG136" i="209"/>
  <c r="AG137" i="209"/>
  <c r="AG132" i="209"/>
  <c r="R133" i="209"/>
  <c r="R134" i="209"/>
  <c r="R135" i="209"/>
  <c r="R136" i="209"/>
  <c r="R137" i="209"/>
  <c r="R132" i="209"/>
  <c r="O133" i="209"/>
  <c r="O134" i="209"/>
  <c r="O135" i="209"/>
  <c r="O136" i="209"/>
  <c r="O137" i="209"/>
  <c r="O138" i="209"/>
  <c r="O139" i="209"/>
  <c r="O132" i="209"/>
  <c r="BB133" i="209"/>
  <c r="BB134" i="209"/>
  <c r="BB135" i="209"/>
  <c r="BB136" i="209"/>
  <c r="BB137" i="209"/>
  <c r="BB138" i="209"/>
  <c r="BB132" i="209"/>
  <c r="AY133" i="209"/>
  <c r="AY134" i="209"/>
  <c r="AY135" i="209"/>
  <c r="AY136" i="209"/>
  <c r="AY137" i="209"/>
  <c r="AY138" i="209"/>
  <c r="AY132" i="209"/>
  <c r="AP133" i="209"/>
  <c r="AP134" i="209"/>
  <c r="AP135" i="209"/>
  <c r="AP136" i="209"/>
  <c r="AP132" i="209"/>
  <c r="AM133" i="209"/>
  <c r="AM134" i="209"/>
  <c r="AM135" i="209"/>
  <c r="AM136" i="209"/>
  <c r="AM137" i="209"/>
  <c r="AM138" i="209"/>
  <c r="AM132" i="209"/>
  <c r="AD133" i="209" l="1"/>
  <c r="AD135" i="209"/>
  <c r="AD136" i="209"/>
  <c r="AD132" i="209"/>
  <c r="AA133" i="209"/>
  <c r="AA135" i="209"/>
  <c r="AA136" i="209"/>
  <c r="AA132" i="209"/>
  <c r="F133" i="209"/>
  <c r="F134" i="209"/>
  <c r="F132" i="209"/>
  <c r="C132" i="209"/>
  <c r="CF133" i="209"/>
  <c r="CF134" i="209"/>
  <c r="CF135" i="209"/>
  <c r="CF136" i="209"/>
  <c r="CF137" i="209"/>
  <c r="CF138" i="209"/>
  <c r="CF132" i="209"/>
  <c r="CC133" i="209"/>
  <c r="CC134" i="209"/>
  <c r="CC135" i="209"/>
  <c r="CC136" i="209"/>
  <c r="CC137" i="209"/>
  <c r="CC138" i="209"/>
  <c r="CC139" i="209"/>
  <c r="CC140" i="209"/>
  <c r="CC141" i="209"/>
  <c r="CC132" i="209"/>
  <c r="AM77" i="177" l="1"/>
  <c r="AO77" i="177"/>
  <c r="AO97" i="177"/>
  <c r="AM97" i="177"/>
  <c r="AE97" i="177"/>
  <c r="AG97" i="177"/>
  <c r="AG98" i="177"/>
  <c r="AE98" i="177"/>
  <c r="AE104" i="177"/>
  <c r="AG104" i="177"/>
  <c r="I77" i="177"/>
  <c r="G77" i="177"/>
  <c r="BI60" i="177" l="1"/>
  <c r="CK61" i="209" s="1"/>
  <c r="BG60" i="177"/>
  <c r="CH61" i="209" s="1"/>
  <c r="BE60" i="177"/>
  <c r="BC60" i="177"/>
  <c r="BA60" i="177"/>
  <c r="AY60" i="177"/>
  <c r="AS60" i="177"/>
  <c r="AQ60" i="177"/>
  <c r="AO60" i="177"/>
  <c r="AM60" i="177"/>
  <c r="AK60" i="177"/>
  <c r="AI60" i="177"/>
  <c r="AG60" i="177"/>
  <c r="AE60" i="177"/>
  <c r="Q60" i="177"/>
  <c r="O60" i="177"/>
  <c r="M60" i="177"/>
  <c r="K60" i="177"/>
  <c r="I60" i="177"/>
  <c r="G60" i="177"/>
  <c r="U60" i="177"/>
  <c r="S60" i="177"/>
  <c r="BI45" i="177" l="1"/>
  <c r="BI46" i="177"/>
  <c r="BI47" i="177"/>
  <c r="BI52" i="177"/>
  <c r="BI53" i="177"/>
  <c r="CK54" i="209" s="1"/>
  <c r="BI54" i="177"/>
  <c r="CK55" i="209" s="1"/>
  <c r="BI56" i="177"/>
  <c r="BI57" i="177"/>
  <c r="BI58" i="177"/>
  <c r="CK44" i="209" s="1"/>
  <c r="BG45" i="177"/>
  <c r="BG46" i="177"/>
  <c r="BG47" i="177"/>
  <c r="BG52" i="177"/>
  <c r="BG53" i="177"/>
  <c r="CH54" i="209" s="1"/>
  <c r="BG54" i="177"/>
  <c r="CH55" i="209" s="1"/>
  <c r="BG56" i="177"/>
  <c r="BG57" i="177"/>
  <c r="BG58" i="177"/>
  <c r="CH44" i="209" s="1"/>
  <c r="BI44" i="177"/>
  <c r="BG44" i="177"/>
  <c r="I45" i="177"/>
  <c r="I46" i="177"/>
  <c r="I47" i="177"/>
  <c r="I48" i="177"/>
  <c r="I49" i="177"/>
  <c r="I50" i="177"/>
  <c r="I51" i="177"/>
  <c r="I52" i="177"/>
  <c r="I53" i="177"/>
  <c r="I54" i="177"/>
  <c r="I55" i="177"/>
  <c r="I56" i="177"/>
  <c r="I57" i="177"/>
  <c r="I58" i="177"/>
  <c r="G45" i="177"/>
  <c r="G46" i="177"/>
  <c r="G47" i="177"/>
  <c r="G48" i="177"/>
  <c r="G49" i="177"/>
  <c r="G50" i="177"/>
  <c r="G51" i="177"/>
  <c r="G52" i="177"/>
  <c r="G53" i="177"/>
  <c r="G54" i="177"/>
  <c r="G55" i="177"/>
  <c r="G56" i="177"/>
  <c r="G57" i="177"/>
  <c r="G58" i="177"/>
  <c r="G44" i="177"/>
  <c r="I44" i="177"/>
  <c r="I3" i="177"/>
  <c r="U45" i="177"/>
  <c r="U46" i="177"/>
  <c r="U47" i="177"/>
  <c r="U48" i="177"/>
  <c r="U49" i="177"/>
  <c r="U50" i="177"/>
  <c r="U51" i="177"/>
  <c r="U52" i="177"/>
  <c r="U53" i="177"/>
  <c r="U54" i="177"/>
  <c r="U55" i="177"/>
  <c r="U56" i="177"/>
  <c r="U57" i="177"/>
  <c r="U58" i="177"/>
  <c r="S45" i="177"/>
  <c r="S46" i="177"/>
  <c r="S47" i="177"/>
  <c r="S48" i="177"/>
  <c r="S49" i="177"/>
  <c r="S50" i="177"/>
  <c r="S51" i="177"/>
  <c r="S52" i="177"/>
  <c r="S53" i="177"/>
  <c r="S54" i="177"/>
  <c r="S55" i="177"/>
  <c r="S56" i="177"/>
  <c r="S57" i="177"/>
  <c r="S58" i="177"/>
  <c r="U44" i="177"/>
  <c r="S44" i="177"/>
  <c r="BA58" i="177"/>
  <c r="BA57" i="177"/>
  <c r="BA56" i="177"/>
  <c r="BA55" i="177"/>
  <c r="BA54" i="177"/>
  <c r="BA53" i="177"/>
  <c r="BA52" i="177"/>
  <c r="BA51" i="177"/>
  <c r="BA50" i="177"/>
  <c r="BA49" i="177"/>
  <c r="BA48" i="177"/>
  <c r="BA47" i="177"/>
  <c r="BA46" i="177"/>
  <c r="BA45" i="177"/>
  <c r="BA44" i="177"/>
  <c r="AY58" i="177"/>
  <c r="AY57" i="177"/>
  <c r="AY56" i="177"/>
  <c r="AY55" i="177"/>
  <c r="AY54" i="177"/>
  <c r="AY53" i="177"/>
  <c r="AY52" i="177"/>
  <c r="AY51" i="177"/>
  <c r="AY50" i="177"/>
  <c r="AY49" i="177"/>
  <c r="AY48" i="177"/>
  <c r="AY47" i="177"/>
  <c r="AY46" i="177"/>
  <c r="AY45" i="177"/>
  <c r="AY44" i="177"/>
  <c r="AO56" i="177"/>
  <c r="AO55" i="177"/>
  <c r="AO54" i="177"/>
  <c r="AO53" i="177"/>
  <c r="AO52" i="177"/>
  <c r="AO51" i="177"/>
  <c r="AO50" i="177"/>
  <c r="AO49" i="177"/>
  <c r="AO48" i="177"/>
  <c r="AO47" i="177"/>
  <c r="AO46" i="177"/>
  <c r="AO45" i="177"/>
  <c r="AO44" i="177"/>
  <c r="AM56" i="177"/>
  <c r="AM55" i="177"/>
  <c r="AM54" i="177"/>
  <c r="AM53" i="177"/>
  <c r="AM52" i="177"/>
  <c r="AM51" i="177"/>
  <c r="AM50" i="177"/>
  <c r="AM49" i="177"/>
  <c r="AM48" i="177"/>
  <c r="AM47" i="177"/>
  <c r="AM46" i="177"/>
  <c r="AM45" i="177"/>
  <c r="AM44" i="177"/>
  <c r="AK45" i="177"/>
  <c r="AK46" i="177"/>
  <c r="AK47" i="177"/>
  <c r="AK48" i="177"/>
  <c r="AK49" i="177"/>
  <c r="AK50" i="177"/>
  <c r="AK51" i="177"/>
  <c r="AK52" i="177"/>
  <c r="AK53" i="177"/>
  <c r="AK54" i="177"/>
  <c r="AK56" i="177"/>
  <c r="AI45" i="177"/>
  <c r="AI46" i="177"/>
  <c r="AI47" i="177"/>
  <c r="AI48" i="177"/>
  <c r="AI49" i="177"/>
  <c r="AI50" i="177"/>
  <c r="AI51" i="177"/>
  <c r="AI52" i="177"/>
  <c r="AI53" i="177"/>
  <c r="AI54" i="177"/>
  <c r="AI56" i="177"/>
  <c r="AK44" i="177"/>
  <c r="AI44" i="177"/>
  <c r="M58" i="177"/>
  <c r="M57" i="177"/>
  <c r="M56" i="177"/>
  <c r="M55" i="177"/>
  <c r="M54" i="177"/>
  <c r="M53" i="177"/>
  <c r="M52" i="177"/>
  <c r="M51" i="177"/>
  <c r="M50" i="177"/>
  <c r="M49" i="177"/>
  <c r="M48" i="177"/>
  <c r="M47" i="177"/>
  <c r="M46" i="177"/>
  <c r="M45" i="177"/>
  <c r="M44" i="177"/>
  <c r="K58" i="177"/>
  <c r="K57" i="177"/>
  <c r="K56" i="177"/>
  <c r="K55" i="177"/>
  <c r="K54" i="177"/>
  <c r="K53" i="177"/>
  <c r="K52" i="177"/>
  <c r="K51" i="177"/>
  <c r="K50" i="177"/>
  <c r="K49" i="177"/>
  <c r="K48" i="177"/>
  <c r="K47" i="177"/>
  <c r="K46" i="177"/>
  <c r="K45" i="177"/>
  <c r="K44" i="177"/>
  <c r="Q58" i="177"/>
  <c r="Q57" i="177"/>
  <c r="Q56" i="177"/>
  <c r="Q55" i="177"/>
  <c r="Q54" i="177"/>
  <c r="Q53" i="177"/>
  <c r="Q52" i="177"/>
  <c r="Q51" i="177"/>
  <c r="Q50" i="177"/>
  <c r="Q49" i="177"/>
  <c r="Q48" i="177"/>
  <c r="Q47" i="177"/>
  <c r="Q46" i="177"/>
  <c r="Q45" i="177"/>
  <c r="Q44" i="177"/>
  <c r="O58" i="177"/>
  <c r="O57" i="177"/>
  <c r="O56" i="177"/>
  <c r="O55" i="177"/>
  <c r="O54" i="177"/>
  <c r="O53" i="177"/>
  <c r="O52" i="177"/>
  <c r="O51" i="177"/>
  <c r="O50" i="177"/>
  <c r="O49" i="177"/>
  <c r="O48" i="177"/>
  <c r="O47" i="177"/>
  <c r="O46" i="177"/>
  <c r="O45" i="177"/>
  <c r="O44" i="177"/>
  <c r="BE45" i="177"/>
  <c r="BE46" i="177"/>
  <c r="BE47" i="177"/>
  <c r="BE48" i="177"/>
  <c r="BE49" i="177"/>
  <c r="BE50" i="177"/>
  <c r="BE51" i="177"/>
  <c r="BE52" i="177"/>
  <c r="BE53" i="177"/>
  <c r="BE54" i="177"/>
  <c r="BE55" i="177"/>
  <c r="BE56" i="177"/>
  <c r="BE57" i="177"/>
  <c r="BE58" i="177"/>
  <c r="BC45" i="177"/>
  <c r="BC46" i="177"/>
  <c r="BC47" i="177"/>
  <c r="BC48" i="177"/>
  <c r="BC49" i="177"/>
  <c r="BC50" i="177"/>
  <c r="BC51" i="177"/>
  <c r="BC52" i="177"/>
  <c r="BC53" i="177"/>
  <c r="BC54" i="177"/>
  <c r="BC55" i="177"/>
  <c r="BC56" i="177"/>
  <c r="BC57" i="177"/>
  <c r="BC58" i="177"/>
  <c r="BE44" i="177"/>
  <c r="BC44" i="177"/>
  <c r="CH32" i="209" l="1"/>
  <c r="CK32" i="209"/>
  <c r="CH137" i="209"/>
  <c r="CK137" i="209"/>
  <c r="CH181" i="209"/>
  <c r="CH99" i="209"/>
  <c r="CK58" i="209"/>
  <c r="CK78" i="209"/>
  <c r="CK53" i="209"/>
  <c r="CK186" i="209"/>
  <c r="CH47" i="209"/>
  <c r="CK181" i="209"/>
  <c r="CK99" i="209"/>
  <c r="CH168" i="209"/>
  <c r="CK47" i="209"/>
  <c r="CH58" i="209"/>
  <c r="CH78" i="209"/>
  <c r="CH53" i="209"/>
  <c r="CH186" i="209"/>
  <c r="CK168" i="209"/>
  <c r="AG45" i="177"/>
  <c r="AG46" i="177"/>
  <c r="AG47" i="177"/>
  <c r="AG48" i="177"/>
  <c r="AG49" i="177"/>
  <c r="AG50" i="177"/>
  <c r="AG51" i="177"/>
  <c r="AG52" i="177"/>
  <c r="AG53" i="177"/>
  <c r="AG54" i="177"/>
  <c r="AG55" i="177"/>
  <c r="AG57" i="177"/>
  <c r="AG58" i="177"/>
  <c r="AE45" i="177"/>
  <c r="AE46" i="177"/>
  <c r="AE47" i="177"/>
  <c r="AE48" i="177"/>
  <c r="AE49" i="177"/>
  <c r="AE50" i="177"/>
  <c r="AE51" i="177"/>
  <c r="AE52" i="177"/>
  <c r="AE53" i="177"/>
  <c r="AE54" i="177"/>
  <c r="AE55" i="177"/>
  <c r="AE57" i="177"/>
  <c r="AE58" i="177"/>
  <c r="AG44" i="177"/>
  <c r="AE44" i="177"/>
  <c r="AS58" i="177"/>
  <c r="AS57" i="177"/>
  <c r="AS56" i="177"/>
  <c r="AS55" i="177"/>
  <c r="AS54" i="177"/>
  <c r="AS53" i="177"/>
  <c r="AS52" i="177"/>
  <c r="AS51" i="177"/>
  <c r="AS50" i="177"/>
  <c r="AS48" i="177"/>
  <c r="AS47" i="177"/>
  <c r="AS46" i="177"/>
  <c r="AS45" i="177"/>
  <c r="AS44" i="177"/>
  <c r="AQ58" i="177"/>
  <c r="AQ57" i="177"/>
  <c r="AQ56" i="177"/>
  <c r="AQ55" i="177"/>
  <c r="AQ54" i="177"/>
  <c r="AQ53" i="177"/>
  <c r="AQ52" i="177"/>
  <c r="AQ51" i="177"/>
  <c r="AQ50" i="177"/>
  <c r="AQ48" i="177"/>
  <c r="AQ47" i="177"/>
  <c r="AQ46" i="177"/>
  <c r="AQ45" i="177"/>
  <c r="AQ44" i="177"/>
  <c r="CB50" i="209" l="1"/>
  <c r="CE50" i="209"/>
  <c r="CB53" i="209"/>
  <c r="CE53" i="209"/>
  <c r="CB55" i="209"/>
  <c r="CE55" i="209"/>
  <c r="CB58" i="209"/>
  <c r="CE58" i="209"/>
  <c r="CB61" i="209"/>
  <c r="CE61" i="209"/>
  <c r="CB133" i="209"/>
  <c r="CE133" i="209"/>
  <c r="CB143" i="209"/>
  <c r="CE143" i="209"/>
  <c r="CB144" i="209"/>
  <c r="CE144" i="209"/>
  <c r="CB145" i="209"/>
  <c r="CE145" i="209"/>
  <c r="CB156" i="209"/>
  <c r="CE156" i="209"/>
  <c r="CB167" i="209"/>
  <c r="CE167" i="209"/>
  <c r="CB168" i="209"/>
  <c r="CE168" i="209"/>
  <c r="CB172" i="209"/>
  <c r="CE172" i="209"/>
  <c r="CB179" i="209"/>
  <c r="CE179" i="209"/>
  <c r="CB181" i="209"/>
  <c r="CE181" i="209"/>
  <c r="CB186" i="209"/>
  <c r="CE186" i="209"/>
  <c r="BV39" i="209"/>
  <c r="BY39" i="209"/>
  <c r="BV45" i="209"/>
  <c r="BY45" i="209"/>
  <c r="BV46" i="209"/>
  <c r="BY46" i="209"/>
  <c r="BV50" i="209"/>
  <c r="BY50" i="209"/>
  <c r="BV53" i="209"/>
  <c r="BY53" i="209"/>
  <c r="BV55" i="209"/>
  <c r="BY55" i="209"/>
  <c r="BV58" i="209"/>
  <c r="BY58" i="209"/>
  <c r="BV61" i="209"/>
  <c r="BY61" i="209"/>
  <c r="BV74" i="209"/>
  <c r="BY74" i="209"/>
  <c r="BV76" i="209"/>
  <c r="BY76" i="209"/>
  <c r="BV77" i="209"/>
  <c r="BY77" i="209"/>
  <c r="BV88" i="209"/>
  <c r="BY88" i="209"/>
  <c r="BV90" i="209"/>
  <c r="BY90" i="209"/>
  <c r="BV91" i="209"/>
  <c r="BY91" i="209"/>
  <c r="BV92" i="209"/>
  <c r="BY92" i="209"/>
  <c r="BV95" i="209"/>
  <c r="BY95" i="209"/>
  <c r="BV111" i="209"/>
  <c r="BY111" i="209"/>
  <c r="BV133" i="209"/>
  <c r="BY133" i="209"/>
  <c r="BV143" i="209"/>
  <c r="BY143" i="209"/>
  <c r="BV144" i="209"/>
  <c r="BY144" i="209"/>
  <c r="BV145" i="209"/>
  <c r="BY145" i="209"/>
  <c r="BV149" i="209"/>
  <c r="BY149" i="209"/>
  <c r="BV155" i="209"/>
  <c r="BY155" i="209"/>
  <c r="BV156" i="209"/>
  <c r="BY156" i="209"/>
  <c r="BV158" i="209"/>
  <c r="BY158" i="209"/>
  <c r="BV159" i="209"/>
  <c r="BY159" i="209"/>
  <c r="BV160" i="209"/>
  <c r="BY160" i="209"/>
  <c r="BV164" i="209"/>
  <c r="BY164" i="209"/>
  <c r="BV167" i="209"/>
  <c r="BY167" i="209"/>
  <c r="BV168" i="209"/>
  <c r="BY168" i="209"/>
  <c r="BV170" i="209"/>
  <c r="BY170" i="209"/>
  <c r="BV172" i="209"/>
  <c r="BY172" i="209"/>
  <c r="BV179" i="209"/>
  <c r="BY179" i="209"/>
  <c r="BV180" i="209"/>
  <c r="BY180" i="209"/>
  <c r="BV186" i="209"/>
  <c r="BY186" i="209"/>
  <c r="BP47" i="209" l="1"/>
  <c r="BS47" i="209"/>
  <c r="BP50" i="209"/>
  <c r="BS50" i="209"/>
  <c r="BP51" i="209"/>
  <c r="BS51" i="209"/>
  <c r="BP52" i="209"/>
  <c r="BS52" i="209"/>
  <c r="BP56" i="209"/>
  <c r="BS56" i="209"/>
  <c r="BP57" i="209"/>
  <c r="BS57" i="209"/>
  <c r="BP58" i="209"/>
  <c r="BS58" i="209"/>
  <c r="BP78" i="209"/>
  <c r="BS78" i="209"/>
  <c r="BP119" i="209"/>
  <c r="BS119" i="209"/>
  <c r="BP120" i="209"/>
  <c r="BS120" i="209"/>
  <c r="BP121" i="209"/>
  <c r="BS121" i="209"/>
  <c r="BP122" i="209"/>
  <c r="BS122" i="209"/>
  <c r="BP126" i="209"/>
  <c r="BS126" i="209"/>
  <c r="BP127" i="209"/>
  <c r="BS127" i="209"/>
  <c r="BP128" i="209"/>
  <c r="BS128" i="209"/>
  <c r="BP130" i="209"/>
  <c r="BS130" i="209"/>
  <c r="BP131" i="209"/>
  <c r="BS131" i="209"/>
  <c r="BP132" i="209"/>
  <c r="BS132" i="209"/>
  <c r="BP134" i="209"/>
  <c r="BS134" i="209"/>
  <c r="BP135" i="209"/>
  <c r="BS135" i="209"/>
  <c r="BP138" i="209"/>
  <c r="BS138" i="209"/>
  <c r="BP139" i="209"/>
  <c r="BS139" i="209"/>
  <c r="BP140" i="209"/>
  <c r="BS140" i="209"/>
  <c r="BP141" i="209"/>
  <c r="BS141" i="209"/>
  <c r="BP142" i="209"/>
  <c r="BS142" i="209"/>
  <c r="BP146" i="209"/>
  <c r="BS146" i="209"/>
  <c r="BP147" i="209"/>
  <c r="BS147" i="209"/>
  <c r="BP148" i="209"/>
  <c r="BS148" i="209"/>
  <c r="BP149" i="209"/>
  <c r="BS149" i="209"/>
  <c r="BP150" i="209"/>
  <c r="BS150" i="209"/>
  <c r="BP151" i="209"/>
  <c r="BS151" i="209"/>
  <c r="BP152" i="209"/>
  <c r="BS152" i="209"/>
  <c r="BP153" i="209"/>
  <c r="BS153" i="209"/>
  <c r="BP154" i="209"/>
  <c r="BS154" i="209"/>
  <c r="BP156" i="209"/>
  <c r="BS156" i="209"/>
  <c r="BP165" i="209"/>
  <c r="BS165" i="209"/>
  <c r="BP166" i="209"/>
  <c r="BS166" i="209"/>
  <c r="BP167" i="209"/>
  <c r="BS167" i="209"/>
  <c r="BP168" i="209"/>
  <c r="BS168" i="209"/>
  <c r="BP173" i="209"/>
  <c r="BS173" i="209"/>
  <c r="BP174" i="209"/>
  <c r="BS174" i="209"/>
  <c r="BP175" i="209"/>
  <c r="BS175" i="209"/>
  <c r="BP179" i="209"/>
  <c r="BS179" i="209"/>
  <c r="BP180" i="209"/>
  <c r="BS180" i="209"/>
  <c r="BP186" i="209"/>
  <c r="BS186" i="209"/>
  <c r="BJ50" i="209"/>
  <c r="BM50" i="209"/>
  <c r="BJ53" i="209"/>
  <c r="BM53" i="209"/>
  <c r="BJ55" i="209"/>
  <c r="BM55" i="209"/>
  <c r="BJ58" i="209"/>
  <c r="BM58" i="209"/>
  <c r="BJ61" i="209"/>
  <c r="BM61" i="209"/>
  <c r="BJ133" i="209"/>
  <c r="BM133" i="209"/>
  <c r="BJ143" i="209"/>
  <c r="BM143" i="209"/>
  <c r="BJ144" i="209"/>
  <c r="BM144" i="209"/>
  <c r="BJ145" i="209"/>
  <c r="BM145" i="209"/>
  <c r="BJ156" i="209"/>
  <c r="BM156" i="209"/>
  <c r="BJ167" i="209"/>
  <c r="BM167" i="209"/>
  <c r="BJ168" i="209"/>
  <c r="BM168" i="209"/>
  <c r="BJ172" i="209"/>
  <c r="BM172" i="209"/>
  <c r="BJ179" i="209"/>
  <c r="BM179" i="209"/>
  <c r="BJ186" i="209"/>
  <c r="BM186" i="209"/>
  <c r="BD47" i="209"/>
  <c r="BG47" i="209"/>
  <c r="BD50" i="209"/>
  <c r="BG50" i="209"/>
  <c r="BD53" i="209"/>
  <c r="BG53" i="209"/>
  <c r="BD55" i="209"/>
  <c r="BG55" i="209"/>
  <c r="BD58" i="209"/>
  <c r="BG58" i="209"/>
  <c r="BD61" i="209"/>
  <c r="BG61" i="209"/>
  <c r="BD78" i="209"/>
  <c r="BG78" i="209"/>
  <c r="BD143" i="209"/>
  <c r="BG143" i="209"/>
  <c r="BD145" i="209"/>
  <c r="BG145" i="209"/>
  <c r="BD156" i="209"/>
  <c r="BG156" i="209"/>
  <c r="BD167" i="209"/>
  <c r="BG167" i="209"/>
  <c r="BD168" i="209"/>
  <c r="BG168" i="209"/>
  <c r="BD172" i="209"/>
  <c r="BG172" i="209"/>
  <c r="BD179" i="209"/>
  <c r="BG179" i="209"/>
  <c r="BD186" i="209"/>
  <c r="BG186" i="209"/>
  <c r="AX4" i="209"/>
  <c r="BA4" i="209"/>
  <c r="AX9" i="209"/>
  <c r="BA9" i="209"/>
  <c r="AX12" i="209"/>
  <c r="BA12" i="209"/>
  <c r="AX22" i="209"/>
  <c r="BA22" i="209"/>
  <c r="AX24" i="209"/>
  <c r="BA24" i="209"/>
  <c r="AX30" i="209"/>
  <c r="BA30" i="209"/>
  <c r="AX34" i="209"/>
  <c r="BA34" i="209"/>
  <c r="AX42" i="209"/>
  <c r="BA42" i="209"/>
  <c r="AX50" i="209"/>
  <c r="BA50" i="209"/>
  <c r="AX51" i="209"/>
  <c r="BA51" i="209"/>
  <c r="AX53" i="209"/>
  <c r="BA53" i="209"/>
  <c r="AX55" i="209"/>
  <c r="BA55" i="209"/>
  <c r="AX56" i="209"/>
  <c r="BA56" i="209"/>
  <c r="AX57" i="209"/>
  <c r="BA57" i="209"/>
  <c r="AX58" i="209"/>
  <c r="BA58" i="209"/>
  <c r="AX59" i="209"/>
  <c r="BA59" i="209"/>
  <c r="AX61" i="209"/>
  <c r="BA61" i="209"/>
  <c r="AX74" i="209"/>
  <c r="BA74" i="209"/>
  <c r="AX85" i="209"/>
  <c r="BA85" i="209"/>
  <c r="AX87" i="209"/>
  <c r="BA87" i="209"/>
  <c r="AX89" i="209"/>
  <c r="BA89" i="209"/>
  <c r="AX94" i="209"/>
  <c r="BA94" i="209"/>
  <c r="AX98" i="209"/>
  <c r="BA98" i="209"/>
  <c r="AX99" i="209"/>
  <c r="BA99" i="209"/>
  <c r="AX105" i="209"/>
  <c r="BA105" i="209"/>
  <c r="AX107" i="209"/>
  <c r="BA107" i="209"/>
  <c r="AX108" i="209"/>
  <c r="BA108" i="209"/>
  <c r="AX119" i="209"/>
  <c r="BA119" i="209"/>
  <c r="AX121" i="209"/>
  <c r="BA121" i="209"/>
  <c r="AX122" i="209"/>
  <c r="BA122" i="209"/>
  <c r="AX125" i="209"/>
  <c r="BA125" i="209"/>
  <c r="AX132" i="209"/>
  <c r="BA132" i="209"/>
  <c r="AX133" i="209"/>
  <c r="BA133" i="209"/>
  <c r="AX134" i="209"/>
  <c r="BA134" i="209"/>
  <c r="AX135" i="209"/>
  <c r="BA135" i="209"/>
  <c r="AX136" i="209"/>
  <c r="BA136" i="209"/>
  <c r="AX137" i="209"/>
  <c r="BA137" i="209"/>
  <c r="AX138" i="209"/>
  <c r="BA138" i="209"/>
  <c r="AX139" i="209"/>
  <c r="BA139" i="209"/>
  <c r="AX141" i="209"/>
  <c r="BA141" i="209"/>
  <c r="AX144" i="209"/>
  <c r="BA144" i="209"/>
  <c r="AX145" i="209"/>
  <c r="BA145" i="209"/>
  <c r="AX146" i="209"/>
  <c r="BA146" i="209"/>
  <c r="AX147" i="209"/>
  <c r="BA147" i="209"/>
  <c r="AX149" i="209"/>
  <c r="BA149" i="209"/>
  <c r="AX150" i="209"/>
  <c r="BA150" i="209"/>
  <c r="AX152" i="209"/>
  <c r="BA152" i="209"/>
  <c r="AX153" i="209"/>
  <c r="BA153" i="209"/>
  <c r="AX154" i="209"/>
  <c r="BA154" i="209"/>
  <c r="AX161" i="209"/>
  <c r="BA161" i="209"/>
  <c r="AX163" i="209"/>
  <c r="BA163" i="209"/>
  <c r="AX167" i="209"/>
  <c r="BA167" i="209"/>
  <c r="AX169" i="209"/>
  <c r="BA169" i="209"/>
  <c r="AX171" i="209"/>
  <c r="BA171" i="209"/>
  <c r="AX172" i="209"/>
  <c r="BA172" i="209"/>
  <c r="AX178" i="209"/>
  <c r="BA178" i="209"/>
  <c r="AX179" i="209"/>
  <c r="BA179" i="209"/>
  <c r="AX181" i="209"/>
  <c r="BA181" i="209"/>
  <c r="AX182" i="209"/>
  <c r="BA182" i="209"/>
  <c r="AX183" i="209"/>
  <c r="BA183" i="209"/>
  <c r="AX184" i="209"/>
  <c r="BA184" i="209"/>
  <c r="AX187" i="209"/>
  <c r="BA187" i="209"/>
  <c r="AX188" i="209"/>
  <c r="BA188" i="209"/>
  <c r="AR12" i="209"/>
  <c r="AU12" i="209"/>
  <c r="AR16" i="209"/>
  <c r="AU16" i="209"/>
  <c r="AR17" i="209"/>
  <c r="AU17" i="209"/>
  <c r="AR21" i="209"/>
  <c r="AU21" i="209"/>
  <c r="AR47" i="209"/>
  <c r="AU47" i="209"/>
  <c r="AR48" i="209"/>
  <c r="AU48" i="209"/>
  <c r="AR50" i="209"/>
  <c r="AU50" i="209"/>
  <c r="AR53" i="209"/>
  <c r="AU53" i="209"/>
  <c r="AR54" i="209"/>
  <c r="AU54" i="209"/>
  <c r="AR55" i="209"/>
  <c r="AU55" i="209"/>
  <c r="AR56" i="209"/>
  <c r="AU56" i="209"/>
  <c r="AR58" i="209"/>
  <c r="AU58" i="209"/>
  <c r="AR60" i="209"/>
  <c r="AU60" i="209"/>
  <c r="AR61" i="209"/>
  <c r="AU61" i="209"/>
  <c r="AR78" i="209"/>
  <c r="AU78" i="209"/>
  <c r="AR99" i="209"/>
  <c r="AU99" i="209"/>
  <c r="AR105" i="209"/>
  <c r="AU105" i="209"/>
  <c r="AR126" i="209"/>
  <c r="AU126" i="209"/>
  <c r="AR130" i="209"/>
  <c r="AU130" i="209"/>
  <c r="AR131" i="209"/>
  <c r="AU131" i="209"/>
  <c r="AR132" i="209"/>
  <c r="AU132" i="209"/>
  <c r="AR133" i="209"/>
  <c r="AU133" i="209"/>
  <c r="AR134" i="209"/>
  <c r="AU134" i="209"/>
  <c r="AR135" i="209"/>
  <c r="AU135" i="209"/>
  <c r="AR136" i="209"/>
  <c r="AU136" i="209"/>
  <c r="AR137" i="209"/>
  <c r="AU137" i="209"/>
  <c r="AR140" i="209"/>
  <c r="AU140" i="209"/>
  <c r="AR141" i="209"/>
  <c r="AU141" i="209"/>
  <c r="AR142" i="209"/>
  <c r="AU142" i="209"/>
  <c r="AR143" i="209"/>
  <c r="AU143" i="209"/>
  <c r="AR144" i="209"/>
  <c r="AU144" i="209"/>
  <c r="AR145" i="209"/>
  <c r="AU145" i="209"/>
  <c r="AR149" i="209"/>
  <c r="AU149" i="209"/>
  <c r="AR150" i="209"/>
  <c r="AU150" i="209"/>
  <c r="AR151" i="209"/>
  <c r="AU151" i="209"/>
  <c r="AR152" i="209"/>
  <c r="AU152" i="209"/>
  <c r="AR156" i="209"/>
  <c r="AU156" i="209"/>
  <c r="AR157" i="209"/>
  <c r="AU157" i="209"/>
  <c r="AR163" i="209"/>
  <c r="AU163" i="209"/>
  <c r="AR167" i="209"/>
  <c r="AU167" i="209"/>
  <c r="AR168" i="209"/>
  <c r="AU168" i="209"/>
  <c r="AR172" i="209"/>
  <c r="AU172" i="209"/>
  <c r="AR176" i="209"/>
  <c r="AU176" i="209"/>
  <c r="AR179" i="209"/>
  <c r="AU179" i="209"/>
  <c r="AR181" i="209"/>
  <c r="AU181" i="209"/>
  <c r="AR184" i="209"/>
  <c r="AU184" i="209"/>
  <c r="AR185" i="209"/>
  <c r="AU185" i="209"/>
  <c r="AR186" i="209"/>
  <c r="AU186" i="209"/>
  <c r="AR188" i="209"/>
  <c r="AU188" i="209"/>
  <c r="AL48" i="209"/>
  <c r="AO48" i="209"/>
  <c r="AL50" i="209"/>
  <c r="AO50" i="209"/>
  <c r="AL51" i="209"/>
  <c r="AO51" i="209"/>
  <c r="AL52" i="209"/>
  <c r="AO52" i="209"/>
  <c r="AL53" i="209"/>
  <c r="AO53" i="209"/>
  <c r="AL55" i="209"/>
  <c r="AO55" i="209"/>
  <c r="AL57" i="209"/>
  <c r="AO57" i="209"/>
  <c r="AL58" i="209"/>
  <c r="AO58" i="209"/>
  <c r="AL61" i="209"/>
  <c r="AO61" i="209"/>
  <c r="AL98" i="209"/>
  <c r="AO98" i="209"/>
  <c r="AL119" i="209"/>
  <c r="AO119" i="209"/>
  <c r="AL121" i="209"/>
  <c r="AO121" i="209"/>
  <c r="AL126" i="209"/>
  <c r="AO126" i="209"/>
  <c r="AL127" i="209"/>
  <c r="AO127" i="209"/>
  <c r="AL128" i="209"/>
  <c r="AO128" i="209"/>
  <c r="AL129" i="209"/>
  <c r="AO129" i="209"/>
  <c r="AL130" i="209"/>
  <c r="AO130" i="209"/>
  <c r="AL131" i="209"/>
  <c r="AO131" i="209"/>
  <c r="AL132" i="209"/>
  <c r="AO132" i="209"/>
  <c r="AL133" i="209"/>
  <c r="AO133" i="209"/>
  <c r="AL134" i="209"/>
  <c r="AO134" i="209"/>
  <c r="AL135" i="209"/>
  <c r="AO135" i="209"/>
  <c r="AL136" i="209"/>
  <c r="AO136" i="209"/>
  <c r="AL137" i="209"/>
  <c r="AO137" i="209"/>
  <c r="AL139" i="209"/>
  <c r="AO139" i="209"/>
  <c r="AL141" i="209"/>
  <c r="AO141" i="209"/>
  <c r="AL142" i="209"/>
  <c r="AO142" i="209"/>
  <c r="AL143" i="209"/>
  <c r="AO143" i="209"/>
  <c r="AL144" i="209"/>
  <c r="AO144" i="209"/>
  <c r="AL145" i="209"/>
  <c r="AO145" i="209"/>
  <c r="AL150" i="209"/>
  <c r="AO150" i="209"/>
  <c r="AL151" i="209"/>
  <c r="AO151" i="209"/>
  <c r="AL152" i="209"/>
  <c r="AO152" i="209"/>
  <c r="AL156" i="209"/>
  <c r="AO156" i="209"/>
  <c r="AL163" i="209"/>
  <c r="AO163" i="209"/>
  <c r="AL167" i="209"/>
  <c r="AO167" i="209"/>
  <c r="AL168" i="209"/>
  <c r="AO168" i="209"/>
  <c r="AL172" i="209"/>
  <c r="AO172" i="209"/>
  <c r="AO177" i="209"/>
  <c r="AL179" i="209"/>
  <c r="AO179" i="209"/>
  <c r="AL184" i="209"/>
  <c r="AO184" i="209"/>
  <c r="AL185" i="209"/>
  <c r="AO185" i="209"/>
  <c r="AL186" i="209"/>
  <c r="AO186" i="209"/>
  <c r="AL188" i="209"/>
  <c r="AO188" i="209"/>
  <c r="AF45" i="209"/>
  <c r="AI45" i="209"/>
  <c r="AF46" i="209"/>
  <c r="AI46" i="209"/>
  <c r="AF47" i="209"/>
  <c r="AI47" i="209"/>
  <c r="AF50" i="209"/>
  <c r="AI50" i="209"/>
  <c r="AF51" i="209"/>
  <c r="AI51" i="209"/>
  <c r="AF52" i="209"/>
  <c r="AI52" i="209"/>
  <c r="AF53" i="209"/>
  <c r="AI53" i="209"/>
  <c r="AF55" i="209"/>
  <c r="AI55" i="209"/>
  <c r="AF56" i="209"/>
  <c r="AI56" i="209"/>
  <c r="AF57" i="209"/>
  <c r="AI57" i="209"/>
  <c r="AF58" i="209"/>
  <c r="AI58" i="209"/>
  <c r="AF59" i="209"/>
  <c r="AI59" i="209"/>
  <c r="AF61" i="209"/>
  <c r="AI61" i="209"/>
  <c r="AF119" i="209"/>
  <c r="AI119" i="209"/>
  <c r="AF121" i="209"/>
  <c r="AI121" i="209"/>
  <c r="AF126" i="209"/>
  <c r="AI126" i="209"/>
  <c r="AF127" i="209"/>
  <c r="AI127" i="209"/>
  <c r="AF128" i="209"/>
  <c r="AI128" i="209"/>
  <c r="AF130" i="209"/>
  <c r="AI130" i="209"/>
  <c r="AF131" i="209"/>
  <c r="AI131" i="209"/>
  <c r="AF132" i="209"/>
  <c r="AI132" i="209"/>
  <c r="AF133" i="209"/>
  <c r="AI133" i="209"/>
  <c r="AF134" i="209"/>
  <c r="AI134" i="209"/>
  <c r="AF135" i="209"/>
  <c r="AI135" i="209"/>
  <c r="AF136" i="209"/>
  <c r="AI136" i="209"/>
  <c r="AF137" i="209"/>
  <c r="AI137" i="209"/>
  <c r="AF138" i="209"/>
  <c r="AI138" i="209"/>
  <c r="AF139" i="209"/>
  <c r="AI139" i="209"/>
  <c r="AF140" i="209"/>
  <c r="AI140" i="209"/>
  <c r="AF141" i="209"/>
  <c r="AI141" i="209"/>
  <c r="AF142" i="209"/>
  <c r="AI142" i="209"/>
  <c r="AF143" i="209"/>
  <c r="AI143" i="209"/>
  <c r="AF144" i="209"/>
  <c r="AI144" i="209"/>
  <c r="AF145" i="209"/>
  <c r="AI145" i="209"/>
  <c r="AF149" i="209"/>
  <c r="AI149" i="209"/>
  <c r="AF150" i="209"/>
  <c r="AI150" i="209"/>
  <c r="AF151" i="209"/>
  <c r="AI151" i="209"/>
  <c r="AF152" i="209"/>
  <c r="AI152" i="209"/>
  <c r="AF155" i="209"/>
  <c r="AI155" i="209"/>
  <c r="AF156" i="209"/>
  <c r="AI156" i="209"/>
  <c r="AF158" i="209"/>
  <c r="AI158" i="209"/>
  <c r="AF159" i="209"/>
  <c r="AI159" i="209"/>
  <c r="AF160" i="209"/>
  <c r="AI160" i="209"/>
  <c r="AF161" i="209"/>
  <c r="AI161" i="209"/>
  <c r="AF162" i="209"/>
  <c r="AI162" i="209"/>
  <c r="AF163" i="209"/>
  <c r="AI163" i="209"/>
  <c r="AF164" i="209"/>
  <c r="AI164" i="209"/>
  <c r="AF167" i="209"/>
  <c r="AI167" i="209"/>
  <c r="AF168" i="209"/>
  <c r="AI168" i="209"/>
  <c r="AF170" i="209"/>
  <c r="AI170" i="209"/>
  <c r="AF172" i="209"/>
  <c r="AI172" i="209"/>
  <c r="AF179" i="209"/>
  <c r="AI179" i="209"/>
  <c r="AF183" i="209"/>
  <c r="AI183" i="209"/>
  <c r="AF184" i="209"/>
  <c r="AI184" i="209"/>
  <c r="AF186" i="209"/>
  <c r="AI186" i="209"/>
  <c r="AF188" i="209"/>
  <c r="AI188" i="209"/>
  <c r="Z50" i="209"/>
  <c r="AC50" i="209"/>
  <c r="Z53" i="209"/>
  <c r="AC53" i="209"/>
  <c r="Z55" i="209"/>
  <c r="AC55" i="209"/>
  <c r="Z56" i="209"/>
  <c r="AC56" i="209"/>
  <c r="Z58" i="209"/>
  <c r="AC58" i="209"/>
  <c r="Z61" i="209"/>
  <c r="AC61" i="209"/>
  <c r="Z126" i="209"/>
  <c r="AC126" i="209"/>
  <c r="Z133" i="209"/>
  <c r="AC133" i="209"/>
  <c r="Z136" i="209"/>
  <c r="AC136" i="209"/>
  <c r="Z137" i="209"/>
  <c r="AC137" i="209"/>
  <c r="Z138" i="209"/>
  <c r="AC138" i="209"/>
  <c r="Z141" i="209"/>
  <c r="AC141" i="209"/>
  <c r="Z142" i="209"/>
  <c r="AC142" i="209"/>
  <c r="Z143" i="209"/>
  <c r="AC143" i="209"/>
  <c r="Z145" i="209"/>
  <c r="AC145" i="209"/>
  <c r="Z149" i="209"/>
  <c r="AC149" i="209"/>
  <c r="Z150" i="209"/>
  <c r="AC150" i="209"/>
  <c r="Z151" i="209"/>
  <c r="AC151" i="209"/>
  <c r="Z152" i="209"/>
  <c r="AC152" i="209"/>
  <c r="Z156" i="209"/>
  <c r="AC156" i="209"/>
  <c r="Z167" i="209"/>
  <c r="AC167" i="209"/>
  <c r="Z168" i="209"/>
  <c r="AC168" i="209"/>
  <c r="Z172" i="209"/>
  <c r="AC172" i="209"/>
  <c r="Z179" i="209"/>
  <c r="AC179" i="209"/>
  <c r="Z181" i="209"/>
  <c r="AC181" i="209"/>
  <c r="Z184" i="209"/>
  <c r="AC184" i="209"/>
  <c r="Z186" i="209"/>
  <c r="AC186" i="209"/>
  <c r="T53" i="209"/>
  <c r="W53" i="209"/>
  <c r="T55" i="209"/>
  <c r="W55" i="209"/>
  <c r="T58" i="209"/>
  <c r="W58" i="209"/>
  <c r="T61" i="209"/>
  <c r="W61" i="209"/>
  <c r="T133" i="209"/>
  <c r="W133" i="209"/>
  <c r="T143" i="209"/>
  <c r="W143" i="209"/>
  <c r="T145" i="209"/>
  <c r="W145" i="209"/>
  <c r="T156" i="209"/>
  <c r="W156" i="209"/>
  <c r="T167" i="209"/>
  <c r="W167" i="209"/>
  <c r="T168" i="209"/>
  <c r="W168" i="209"/>
  <c r="T172" i="209"/>
  <c r="W172" i="209"/>
  <c r="T179" i="209"/>
  <c r="W179" i="209"/>
  <c r="T186" i="209"/>
  <c r="W186" i="209"/>
  <c r="N45" i="209"/>
  <c r="Q45" i="209"/>
  <c r="N46" i="209"/>
  <c r="Q46" i="209"/>
  <c r="N47" i="209"/>
  <c r="Q47" i="209"/>
  <c r="N50" i="209"/>
  <c r="Q50" i="209"/>
  <c r="N53" i="209"/>
  <c r="Q53" i="209"/>
  <c r="N55" i="209"/>
  <c r="Q55" i="209"/>
  <c r="N58" i="209"/>
  <c r="Q58" i="209"/>
  <c r="N61" i="209"/>
  <c r="Q61" i="209"/>
  <c r="N133" i="209"/>
  <c r="Q133" i="209"/>
  <c r="N137" i="209"/>
  <c r="Q137" i="209"/>
  <c r="N143" i="209"/>
  <c r="Q143" i="209"/>
  <c r="N144" i="209"/>
  <c r="Q144" i="209"/>
  <c r="N145" i="209"/>
  <c r="Q145" i="209"/>
  <c r="N155" i="209"/>
  <c r="Q155" i="209"/>
  <c r="N156" i="209"/>
  <c r="Q156" i="209"/>
  <c r="N158" i="209"/>
  <c r="Q158" i="209"/>
  <c r="N159" i="209"/>
  <c r="Q159" i="209"/>
  <c r="N160" i="209"/>
  <c r="Q160" i="209"/>
  <c r="N164" i="209"/>
  <c r="Q164" i="209"/>
  <c r="N167" i="209"/>
  <c r="Q167" i="209"/>
  <c r="N168" i="209"/>
  <c r="Q168" i="209"/>
  <c r="N170" i="209"/>
  <c r="Q170" i="209"/>
  <c r="N172" i="209"/>
  <c r="Q172" i="209"/>
  <c r="N179" i="209"/>
  <c r="Q179" i="209"/>
  <c r="N186" i="209"/>
  <c r="Q186" i="209"/>
  <c r="K47" i="209"/>
  <c r="K48" i="209"/>
  <c r="K50" i="209"/>
  <c r="K53" i="209"/>
  <c r="K55" i="209"/>
  <c r="K57" i="209"/>
  <c r="K58" i="209"/>
  <c r="K78" i="209"/>
  <c r="K133" i="209"/>
  <c r="K145" i="209"/>
  <c r="K156" i="209"/>
  <c r="K167" i="209"/>
  <c r="K168" i="209"/>
  <c r="K179" i="209"/>
  <c r="K186" i="209"/>
  <c r="H47" i="209"/>
  <c r="H48" i="209"/>
  <c r="H50" i="209"/>
  <c r="H53" i="209"/>
  <c r="H55" i="209"/>
  <c r="H58" i="209"/>
  <c r="H78" i="209"/>
  <c r="H133" i="209"/>
  <c r="H145" i="209"/>
  <c r="H156" i="209"/>
  <c r="H167" i="209"/>
  <c r="H168" i="209"/>
  <c r="H179" i="209"/>
  <c r="H186" i="209"/>
  <c r="E11" i="209"/>
  <c r="E12" i="209"/>
  <c r="E19" i="209"/>
  <c r="E22" i="209"/>
  <c r="E26" i="209"/>
  <c r="E27" i="209"/>
  <c r="E29" i="209"/>
  <c r="E37" i="209"/>
  <c r="E43" i="209"/>
  <c r="E47" i="209"/>
  <c r="E48" i="209"/>
  <c r="E50" i="209"/>
  <c r="E53" i="209"/>
  <c r="E56" i="209"/>
  <c r="E58" i="209"/>
  <c r="E62" i="209"/>
  <c r="E78" i="209"/>
  <c r="E86" i="209"/>
  <c r="E87" i="209"/>
  <c r="E93" i="209"/>
  <c r="E105" i="209"/>
  <c r="E107" i="209"/>
  <c r="E108" i="209"/>
  <c r="E109" i="209"/>
  <c r="E113" i="209"/>
  <c r="E114" i="209"/>
  <c r="E115" i="209"/>
  <c r="E117" i="209"/>
  <c r="E123" i="209"/>
  <c r="E125" i="209"/>
  <c r="E127" i="209"/>
  <c r="E128" i="209"/>
  <c r="E130" i="209"/>
  <c r="E131" i="209"/>
  <c r="E132" i="209"/>
  <c r="E133" i="209"/>
  <c r="E134" i="209"/>
  <c r="E135" i="209"/>
  <c r="E136" i="209"/>
  <c r="E138" i="209"/>
  <c r="E139" i="209"/>
  <c r="E141" i="209"/>
  <c r="E142" i="209"/>
  <c r="E144" i="209"/>
  <c r="E145" i="209"/>
  <c r="E150" i="209"/>
  <c r="E151" i="209"/>
  <c r="E156" i="209"/>
  <c r="E157" i="209"/>
  <c r="E162" i="209"/>
  <c r="E164" i="209"/>
  <c r="E186" i="209"/>
  <c r="B11" i="209" l="1"/>
  <c r="B12" i="209"/>
  <c r="B19" i="209"/>
  <c r="B22" i="209"/>
  <c r="B26" i="209"/>
  <c r="B27" i="209"/>
  <c r="B29" i="209"/>
  <c r="B37" i="209"/>
  <c r="B43" i="209"/>
  <c r="B47" i="209"/>
  <c r="B48" i="209"/>
  <c r="B50" i="209"/>
  <c r="B53" i="209"/>
  <c r="B56" i="209"/>
  <c r="B58" i="209"/>
  <c r="B62" i="209"/>
  <c r="B78" i="209"/>
  <c r="B86" i="209"/>
  <c r="B87" i="209"/>
  <c r="B93" i="209"/>
  <c r="B105" i="209"/>
  <c r="B107" i="209"/>
  <c r="B108" i="209"/>
  <c r="B109" i="209"/>
  <c r="B113" i="209"/>
  <c r="B114" i="209"/>
  <c r="B115" i="209"/>
  <c r="B117" i="209"/>
  <c r="B123" i="209"/>
  <c r="B125" i="209"/>
  <c r="B127" i="209"/>
  <c r="B128" i="209"/>
  <c r="B130" i="209"/>
  <c r="B131" i="209"/>
  <c r="B132" i="209"/>
  <c r="B133" i="209"/>
  <c r="B134" i="209"/>
  <c r="B135" i="209"/>
  <c r="B136" i="209"/>
  <c r="B138" i="209"/>
  <c r="B139" i="209"/>
  <c r="B141" i="209"/>
  <c r="B142" i="209"/>
  <c r="B144" i="209"/>
  <c r="B145" i="209"/>
  <c r="B150" i="209"/>
  <c r="B151" i="209"/>
  <c r="B156" i="209"/>
  <c r="B157" i="209"/>
  <c r="B162" i="209"/>
  <c r="B164" i="209"/>
  <c r="B186" i="209"/>
  <c r="BN140" i="209"/>
  <c r="BN141" i="209"/>
  <c r="BN142" i="209"/>
  <c r="BN143" i="209"/>
  <c r="BO143" i="209" s="1"/>
  <c r="BN144" i="209"/>
  <c r="BO144" i="209" s="1"/>
  <c r="BN145" i="209"/>
  <c r="BO145" i="209" s="1"/>
  <c r="BN146" i="209"/>
  <c r="BN147" i="209"/>
  <c r="BN148" i="209"/>
  <c r="BN149" i="209"/>
  <c r="BN150" i="209"/>
  <c r="BN151" i="209"/>
  <c r="BN152" i="209"/>
  <c r="BN153" i="209"/>
  <c r="BN154" i="209"/>
  <c r="BN155" i="209"/>
  <c r="BN156" i="209"/>
  <c r="BO156" i="209" s="1"/>
  <c r="BN157" i="209"/>
  <c r="BN158" i="209"/>
  <c r="BN159" i="209"/>
  <c r="BN160" i="209"/>
  <c r="BN161" i="209"/>
  <c r="BK139" i="209"/>
  <c r="BK140" i="209"/>
  <c r="BK141" i="209"/>
  <c r="BK142" i="209"/>
  <c r="BK143" i="209"/>
  <c r="BL143" i="209" s="1"/>
  <c r="BK144" i="209"/>
  <c r="BL144" i="209" s="1"/>
  <c r="BK145" i="209"/>
  <c r="BL145" i="209" s="1"/>
  <c r="BK146" i="209"/>
  <c r="BK147" i="209"/>
  <c r="BK148" i="209"/>
  <c r="BK149" i="209"/>
  <c r="BK150" i="209"/>
  <c r="BK151" i="209"/>
  <c r="BK152" i="209"/>
  <c r="BK153" i="209"/>
  <c r="BK154" i="209"/>
  <c r="BK155" i="209"/>
  <c r="BK156" i="209"/>
  <c r="BL156" i="209" s="1"/>
  <c r="BK157" i="209"/>
  <c r="BK158" i="209"/>
  <c r="BK159" i="209"/>
  <c r="BK160" i="209"/>
  <c r="BK161" i="209"/>
  <c r="X159" i="209"/>
  <c r="X160" i="209"/>
  <c r="X161" i="209"/>
  <c r="X158" i="209"/>
  <c r="X136" i="209"/>
  <c r="X147" i="209"/>
  <c r="X152" i="209"/>
  <c r="X153" i="209"/>
  <c r="X154" i="209"/>
  <c r="X155" i="209"/>
  <c r="X156" i="209"/>
  <c r="Y156" i="209" s="1"/>
  <c r="U159" i="209"/>
  <c r="U160" i="209"/>
  <c r="U161" i="209"/>
  <c r="U158" i="209"/>
  <c r="U136" i="209"/>
  <c r="U141" i="209"/>
  <c r="U142" i="209"/>
  <c r="U143" i="209"/>
  <c r="V143" i="209" s="1"/>
  <c r="U144" i="209"/>
  <c r="U145" i="209"/>
  <c r="V145" i="209" s="1"/>
  <c r="U146" i="209"/>
  <c r="U147" i="209"/>
  <c r="U148" i="209"/>
  <c r="U149" i="209"/>
  <c r="U150" i="209"/>
  <c r="U151" i="209"/>
  <c r="U152" i="209"/>
  <c r="U153" i="209"/>
  <c r="U154" i="209"/>
  <c r="U155" i="209"/>
  <c r="U156" i="209"/>
  <c r="V156" i="209" s="1"/>
  <c r="CM188" i="209"/>
  <c r="CM187" i="209"/>
  <c r="CM186" i="209"/>
  <c r="CM185" i="209"/>
  <c r="CM184" i="209"/>
  <c r="CM181" i="209"/>
  <c r="CM179" i="209"/>
  <c r="CM172" i="209"/>
  <c r="CM170" i="209"/>
  <c r="CM168" i="209"/>
  <c r="CM167" i="209"/>
  <c r="CM165" i="209"/>
  <c r="CM159" i="209"/>
  <c r="CM157" i="209"/>
  <c r="CM156" i="209"/>
  <c r="CM154" i="209"/>
  <c r="CM153" i="209"/>
  <c r="CM152" i="209"/>
  <c r="CM150" i="209"/>
  <c r="CM149" i="209"/>
  <c r="CM147" i="209"/>
  <c r="CM145" i="209"/>
  <c r="CM144" i="209"/>
  <c r="CM143" i="209"/>
  <c r="CM142" i="209"/>
  <c r="CM140" i="209"/>
  <c r="CM105" i="209"/>
  <c r="CM99" i="209"/>
  <c r="CM94" i="209"/>
  <c r="CM93" i="209"/>
  <c r="CM91" i="209"/>
  <c r="CM87" i="209"/>
  <c r="CM78" i="209"/>
  <c r="CM66" i="209"/>
  <c r="CM64" i="209"/>
  <c r="CM61" i="209"/>
  <c r="CM58" i="209"/>
  <c r="CM56" i="209"/>
  <c r="CM55" i="209"/>
  <c r="CM54" i="209"/>
  <c r="CM53" i="209"/>
  <c r="CM52" i="209"/>
  <c r="CM51" i="209"/>
  <c r="CM50" i="209"/>
  <c r="CM47" i="209"/>
  <c r="CM44" i="209"/>
  <c r="CM35" i="209"/>
  <c r="CM34" i="209"/>
  <c r="CM33" i="209"/>
  <c r="CM32" i="209"/>
  <c r="CM30" i="209"/>
  <c r="CM29" i="209"/>
  <c r="CL3" i="209"/>
  <c r="CJ186" i="209"/>
  <c r="CJ170" i="209"/>
  <c r="CJ154" i="209"/>
  <c r="CJ150" i="209"/>
  <c r="CJ142" i="209"/>
  <c r="CJ138" i="209"/>
  <c r="CJ94" i="209"/>
  <c r="CJ87" i="209"/>
  <c r="CJ55" i="209"/>
  <c r="CJ51" i="209"/>
  <c r="CJ47" i="209"/>
  <c r="CJ33" i="209"/>
  <c r="CJ29" i="209"/>
  <c r="CJ188" i="209"/>
  <c r="CJ187" i="209"/>
  <c r="CJ185" i="209"/>
  <c r="CJ184" i="209"/>
  <c r="CJ181" i="209"/>
  <c r="CJ179" i="209"/>
  <c r="CJ172" i="209"/>
  <c r="CJ168" i="209"/>
  <c r="CJ167" i="209"/>
  <c r="CJ165" i="209"/>
  <c r="CJ159" i="209"/>
  <c r="CJ157" i="209"/>
  <c r="CJ156" i="209"/>
  <c r="CJ153" i="209"/>
  <c r="CJ152" i="209"/>
  <c r="CJ149" i="209"/>
  <c r="CJ147" i="209"/>
  <c r="CJ145" i="209"/>
  <c r="CJ144" i="209"/>
  <c r="CJ143" i="209"/>
  <c r="CJ140" i="209"/>
  <c r="CJ137" i="209"/>
  <c r="CJ136" i="209"/>
  <c r="CJ105" i="209"/>
  <c r="CJ99" i="209"/>
  <c r="CJ93" i="209"/>
  <c r="CJ91" i="209"/>
  <c r="CJ78" i="209"/>
  <c r="CJ66" i="209"/>
  <c r="CJ64" i="209"/>
  <c r="CJ61" i="209"/>
  <c r="CJ58" i="209"/>
  <c r="CJ56" i="209"/>
  <c r="CJ54" i="209"/>
  <c r="CJ53" i="209"/>
  <c r="CJ52" i="209"/>
  <c r="CJ50" i="209"/>
  <c r="CJ44" i="209"/>
  <c r="CJ35" i="209"/>
  <c r="CJ34" i="209"/>
  <c r="CJ32" i="209"/>
  <c r="CJ30" i="209"/>
  <c r="CI3" i="209"/>
  <c r="CF189" i="209"/>
  <c r="CF188" i="209"/>
  <c r="CF187" i="209"/>
  <c r="CF186" i="209"/>
  <c r="CG186" i="209" s="1"/>
  <c r="CF185" i="209"/>
  <c r="CF184" i="209"/>
  <c r="CF183" i="209"/>
  <c r="CF182" i="209"/>
  <c r="CF181" i="209"/>
  <c r="CG181" i="209" s="1"/>
  <c r="CF180" i="209"/>
  <c r="CF179" i="209"/>
  <c r="CG179" i="209" s="1"/>
  <c r="CF178" i="209"/>
  <c r="CF177" i="209"/>
  <c r="CF176" i="209"/>
  <c r="CF175" i="209"/>
  <c r="CF174" i="209"/>
  <c r="CF173" i="209"/>
  <c r="CF172" i="209"/>
  <c r="CG172" i="209" s="1"/>
  <c r="CF171" i="209"/>
  <c r="CF170" i="209"/>
  <c r="CF169" i="209"/>
  <c r="CF168" i="209"/>
  <c r="CG168" i="209" s="1"/>
  <c r="CF167" i="209"/>
  <c r="CG167" i="209" s="1"/>
  <c r="CF163" i="209"/>
  <c r="CF161" i="209"/>
  <c r="CF160" i="209"/>
  <c r="CF159" i="209"/>
  <c r="CF158" i="209"/>
  <c r="CF157" i="209"/>
  <c r="CF156" i="209"/>
  <c r="CG156" i="209" s="1"/>
  <c r="CF155" i="209"/>
  <c r="CF154" i="209"/>
  <c r="CF153" i="209"/>
  <c r="CF152" i="209"/>
  <c r="CF151" i="209"/>
  <c r="CF150" i="209"/>
  <c r="CF149" i="209"/>
  <c r="CF148" i="209"/>
  <c r="CF147" i="209"/>
  <c r="CF146" i="209"/>
  <c r="CF145" i="209"/>
  <c r="CG145" i="209" s="1"/>
  <c r="CF144" i="209"/>
  <c r="CG144" i="209" s="1"/>
  <c r="CF143" i="209"/>
  <c r="CG143" i="209" s="1"/>
  <c r="CF142" i="209"/>
  <c r="CF141" i="209"/>
  <c r="CF140" i="209"/>
  <c r="CF139" i="209"/>
  <c r="CG133" i="209"/>
  <c r="CF118" i="209"/>
  <c r="CF117" i="209"/>
  <c r="CF116" i="209"/>
  <c r="CF115" i="209"/>
  <c r="CF114" i="209"/>
  <c r="CF113" i="209"/>
  <c r="CF112" i="209"/>
  <c r="CF111" i="209"/>
  <c r="CF110" i="209"/>
  <c r="CF109" i="209"/>
  <c r="CF108" i="209"/>
  <c r="CF107" i="209"/>
  <c r="CF106" i="209"/>
  <c r="CF105" i="209"/>
  <c r="CF104" i="209"/>
  <c r="CF103" i="209"/>
  <c r="CF102" i="209"/>
  <c r="CF101" i="209"/>
  <c r="CF100" i="209"/>
  <c r="CF99" i="209"/>
  <c r="CF98" i="209"/>
  <c r="CF97" i="209"/>
  <c r="CF96" i="209"/>
  <c r="CF95" i="209"/>
  <c r="CF94" i="209"/>
  <c r="CF93" i="209"/>
  <c r="CF92" i="209"/>
  <c r="CF91" i="209"/>
  <c r="CF90" i="209"/>
  <c r="CF89" i="209"/>
  <c r="CF88" i="209"/>
  <c r="CF87" i="209"/>
  <c r="CF86" i="209"/>
  <c r="CF85" i="209"/>
  <c r="CF84" i="209"/>
  <c r="CF83" i="209"/>
  <c r="CF82" i="209"/>
  <c r="CF81" i="209"/>
  <c r="CF80" i="209"/>
  <c r="CF79" i="209"/>
  <c r="CF78" i="209"/>
  <c r="CF77" i="209"/>
  <c r="CF76" i="209"/>
  <c r="CF75" i="209"/>
  <c r="CF74" i="209"/>
  <c r="CF73" i="209"/>
  <c r="CF72" i="209"/>
  <c r="CF71" i="209"/>
  <c r="CF70" i="209"/>
  <c r="CF69" i="209"/>
  <c r="CF68" i="209"/>
  <c r="CF67" i="209"/>
  <c r="CF66" i="209"/>
  <c r="CF65" i="209"/>
  <c r="CF64" i="209"/>
  <c r="CF63" i="209"/>
  <c r="CF62" i="209"/>
  <c r="CF61" i="209"/>
  <c r="CG61" i="209" s="1"/>
  <c r="CF60" i="209"/>
  <c r="CF59" i="209"/>
  <c r="CF58" i="209"/>
  <c r="CG58" i="209" s="1"/>
  <c r="CF57" i="209"/>
  <c r="CF56" i="209"/>
  <c r="CF55" i="209"/>
  <c r="CG55" i="209" s="1"/>
  <c r="CF54" i="209"/>
  <c r="CF53" i="209"/>
  <c r="CG53" i="209" s="1"/>
  <c r="CF52" i="209"/>
  <c r="CF51" i="209"/>
  <c r="CF50" i="209"/>
  <c r="CG50" i="209" s="1"/>
  <c r="CF49" i="209"/>
  <c r="CF48" i="209"/>
  <c r="CF47" i="209"/>
  <c r="CF46" i="209"/>
  <c r="CF45" i="209"/>
  <c r="CF44" i="209"/>
  <c r="CF43" i="209"/>
  <c r="CF42" i="209"/>
  <c r="CF41" i="209"/>
  <c r="CF40" i="209"/>
  <c r="CF39" i="209"/>
  <c r="CF38" i="209"/>
  <c r="CF37" i="209"/>
  <c r="CF36" i="209"/>
  <c r="CF35" i="209"/>
  <c r="CF34" i="209"/>
  <c r="CF33" i="209"/>
  <c r="CF32" i="209"/>
  <c r="CF31" i="209"/>
  <c r="CF30" i="209"/>
  <c r="CF29" i="209"/>
  <c r="CF28" i="209"/>
  <c r="CF27" i="209"/>
  <c r="CF26" i="209"/>
  <c r="CF25" i="209"/>
  <c r="CF24" i="209"/>
  <c r="CF23" i="209"/>
  <c r="CF22" i="209"/>
  <c r="CF21" i="209"/>
  <c r="CF20" i="209"/>
  <c r="CF19" i="209"/>
  <c r="CF18" i="209"/>
  <c r="CF17" i="209"/>
  <c r="CF16" i="209"/>
  <c r="CF15" i="209"/>
  <c r="CF14" i="209"/>
  <c r="CF13" i="209"/>
  <c r="CF12" i="209"/>
  <c r="CF11" i="209"/>
  <c r="CF10" i="209"/>
  <c r="CF9" i="209"/>
  <c r="CF8" i="209"/>
  <c r="CF7" i="209"/>
  <c r="CF6" i="209"/>
  <c r="CF5" i="209"/>
  <c r="CF4" i="209"/>
  <c r="CF3" i="209"/>
  <c r="CC189" i="209"/>
  <c r="CC188" i="209"/>
  <c r="CC187" i="209"/>
  <c r="CC186" i="209"/>
  <c r="CD186" i="209" s="1"/>
  <c r="CC185" i="209"/>
  <c r="CC184" i="209"/>
  <c r="CC183" i="209"/>
  <c r="CC182" i="209"/>
  <c r="CC181" i="209"/>
  <c r="CD181" i="209" s="1"/>
  <c r="CC180" i="209"/>
  <c r="CC179" i="209"/>
  <c r="CD179" i="209" s="1"/>
  <c r="CC178" i="209"/>
  <c r="CC177" i="209"/>
  <c r="CC176" i="209"/>
  <c r="CC175" i="209"/>
  <c r="CC174" i="209"/>
  <c r="CC173" i="209"/>
  <c r="CC172" i="209"/>
  <c r="CD172" i="209" s="1"/>
  <c r="CC171" i="209"/>
  <c r="CC170" i="209"/>
  <c r="CC169" i="209"/>
  <c r="CC168" i="209"/>
  <c r="CD168" i="209" s="1"/>
  <c r="CC167" i="209"/>
  <c r="CD167" i="209" s="1"/>
  <c r="CC163" i="209"/>
  <c r="CC161" i="209"/>
  <c r="CC160" i="209"/>
  <c r="CC159" i="209"/>
  <c r="CC158" i="209"/>
  <c r="CC157" i="209"/>
  <c r="CC156" i="209"/>
  <c r="CD156" i="209" s="1"/>
  <c r="CC155" i="209"/>
  <c r="CC154" i="209"/>
  <c r="CC153" i="209"/>
  <c r="CC152" i="209"/>
  <c r="CC151" i="209"/>
  <c r="CC150" i="209"/>
  <c r="CC149" i="209"/>
  <c r="CC148" i="209"/>
  <c r="CC147" i="209"/>
  <c r="CC146" i="209"/>
  <c r="CC145" i="209"/>
  <c r="CD145" i="209" s="1"/>
  <c r="CC144" i="209"/>
  <c r="CD144" i="209" s="1"/>
  <c r="CC143" i="209"/>
  <c r="CD143" i="209" s="1"/>
  <c r="CC142" i="209"/>
  <c r="CD133" i="209"/>
  <c r="CC118" i="209"/>
  <c r="CC117" i="209"/>
  <c r="CC116" i="209"/>
  <c r="CC115" i="209"/>
  <c r="CC114" i="209"/>
  <c r="CC113" i="209"/>
  <c r="CC112" i="209"/>
  <c r="CC111" i="209"/>
  <c r="CC110" i="209"/>
  <c r="CC109" i="209"/>
  <c r="CC108" i="209"/>
  <c r="CC107" i="209"/>
  <c r="CC106" i="209"/>
  <c r="CC105" i="209"/>
  <c r="CC104" i="209"/>
  <c r="CC103" i="209"/>
  <c r="CC102" i="209"/>
  <c r="CC101" i="209"/>
  <c r="CC100" i="209"/>
  <c r="CC99" i="209"/>
  <c r="CC98" i="209"/>
  <c r="CC97" i="209"/>
  <c r="CC96" i="209"/>
  <c r="CC95" i="209"/>
  <c r="CC94" i="209"/>
  <c r="CC93" i="209"/>
  <c r="CC92" i="209"/>
  <c r="CC91" i="209"/>
  <c r="CC90" i="209"/>
  <c r="CC89" i="209"/>
  <c r="CC88" i="209"/>
  <c r="CC87" i="209"/>
  <c r="CC86" i="209"/>
  <c r="CC85" i="209"/>
  <c r="CC84" i="209"/>
  <c r="CC83" i="209"/>
  <c r="CC82" i="209"/>
  <c r="CC81" i="209"/>
  <c r="CC80" i="209"/>
  <c r="CC79" i="209"/>
  <c r="CC78" i="209"/>
  <c r="CC77" i="209"/>
  <c r="CC76" i="209"/>
  <c r="CC75" i="209"/>
  <c r="CC74" i="209"/>
  <c r="CC73" i="209"/>
  <c r="CC72" i="209"/>
  <c r="CC71" i="209"/>
  <c r="CC70" i="209"/>
  <c r="CC69" i="209"/>
  <c r="CC68" i="209"/>
  <c r="CC67" i="209"/>
  <c r="CC66" i="209"/>
  <c r="CC65" i="209"/>
  <c r="CC64" i="209"/>
  <c r="CC63" i="209"/>
  <c r="CC62" i="209"/>
  <c r="CC61" i="209"/>
  <c r="CD61" i="209" s="1"/>
  <c r="CC60" i="209"/>
  <c r="CC59" i="209"/>
  <c r="CC58" i="209"/>
  <c r="CD58" i="209" s="1"/>
  <c r="CC57" i="209"/>
  <c r="CC56" i="209"/>
  <c r="CC55" i="209"/>
  <c r="CD55" i="209" s="1"/>
  <c r="CC54" i="209"/>
  <c r="CC53" i="209"/>
  <c r="CD53" i="209" s="1"/>
  <c r="CC52" i="209"/>
  <c r="CC51" i="209"/>
  <c r="CC50" i="209"/>
  <c r="CD50" i="209" s="1"/>
  <c r="CC49" i="209"/>
  <c r="CC48" i="209"/>
  <c r="CC47" i="209"/>
  <c r="CC46" i="209"/>
  <c r="CC45" i="209"/>
  <c r="CC44" i="209"/>
  <c r="CC43" i="209"/>
  <c r="CC42" i="209"/>
  <c r="CC41" i="209"/>
  <c r="CC40" i="209"/>
  <c r="CC39" i="209"/>
  <c r="CC38" i="209"/>
  <c r="CC37" i="209"/>
  <c r="CC36" i="209"/>
  <c r="CC35" i="209"/>
  <c r="CC34" i="209"/>
  <c r="CC33" i="209"/>
  <c r="CC32" i="209"/>
  <c r="CC31" i="209"/>
  <c r="CC30" i="209"/>
  <c r="CC29" i="209"/>
  <c r="CC28" i="209"/>
  <c r="CC27" i="209"/>
  <c r="CC26" i="209"/>
  <c r="CC25" i="209"/>
  <c r="CC24" i="209"/>
  <c r="CC23" i="209"/>
  <c r="CC22" i="209"/>
  <c r="CC21" i="209"/>
  <c r="CC20" i="209"/>
  <c r="CC19" i="209"/>
  <c r="CC18" i="209"/>
  <c r="CC17" i="209"/>
  <c r="CC16" i="209"/>
  <c r="CC15" i="209"/>
  <c r="CC14" i="209"/>
  <c r="CC13" i="209"/>
  <c r="CC12" i="209"/>
  <c r="CC11" i="209"/>
  <c r="CC10" i="209"/>
  <c r="CC9" i="209"/>
  <c r="CC8" i="209"/>
  <c r="CC7" i="209"/>
  <c r="CC6" i="209"/>
  <c r="CC5" i="209"/>
  <c r="CC4" i="209"/>
  <c r="CC3" i="209"/>
  <c r="BZ189" i="209"/>
  <c r="BZ188" i="209"/>
  <c r="BZ187" i="209"/>
  <c r="BZ186" i="209"/>
  <c r="CA186" i="209" s="1"/>
  <c r="BZ185" i="209"/>
  <c r="BZ184" i="209"/>
  <c r="BZ183" i="209"/>
  <c r="BZ182" i="209"/>
  <c r="BZ181" i="209"/>
  <c r="BZ180" i="209"/>
  <c r="CA180" i="209" s="1"/>
  <c r="BZ179" i="209"/>
  <c r="CA179" i="209" s="1"/>
  <c r="BZ178" i="209"/>
  <c r="BZ177" i="209"/>
  <c r="BZ176" i="209"/>
  <c r="BZ175" i="209"/>
  <c r="BZ174" i="209"/>
  <c r="BZ173" i="209"/>
  <c r="BZ172" i="209"/>
  <c r="CA172" i="209" s="1"/>
  <c r="BZ171" i="209"/>
  <c r="BZ170" i="209"/>
  <c r="CA170" i="209" s="1"/>
  <c r="BZ169" i="209"/>
  <c r="BZ168" i="209"/>
  <c r="CA168" i="209" s="1"/>
  <c r="BZ167" i="209"/>
  <c r="CA167" i="209" s="1"/>
  <c r="CA164" i="209"/>
  <c r="BZ163" i="209"/>
  <c r="BZ161" i="209"/>
  <c r="BZ160" i="209"/>
  <c r="CA160" i="209" s="1"/>
  <c r="BZ159" i="209"/>
  <c r="CA159" i="209" s="1"/>
  <c r="BZ158" i="209"/>
  <c r="CA158" i="209" s="1"/>
  <c r="BZ157" i="209"/>
  <c r="BZ156" i="209"/>
  <c r="CA156" i="209" s="1"/>
  <c r="BZ155" i="209"/>
  <c r="CA155" i="209" s="1"/>
  <c r="BZ154" i="209"/>
  <c r="BZ153" i="209"/>
  <c r="BZ152" i="209"/>
  <c r="BZ151" i="209"/>
  <c r="BZ150" i="209"/>
  <c r="BZ149" i="209"/>
  <c r="CA149" i="209" s="1"/>
  <c r="BZ148" i="209"/>
  <c r="BZ147" i="209"/>
  <c r="BZ146" i="209"/>
  <c r="BZ145" i="209"/>
  <c r="CA145" i="209" s="1"/>
  <c r="BZ144" i="209"/>
  <c r="CA144" i="209" s="1"/>
  <c r="BZ143" i="209"/>
  <c r="CA143" i="209" s="1"/>
  <c r="BZ142" i="209"/>
  <c r="BZ141" i="209"/>
  <c r="BZ140" i="209"/>
  <c r="BZ139" i="209"/>
  <c r="BZ118" i="209"/>
  <c r="BZ117" i="209"/>
  <c r="BZ116" i="209"/>
  <c r="BZ115" i="209"/>
  <c r="BZ114" i="209"/>
  <c r="BZ113" i="209"/>
  <c r="BZ112" i="209"/>
  <c r="BZ111" i="209"/>
  <c r="CA111" i="209" s="1"/>
  <c r="BZ110" i="209"/>
  <c r="BZ109" i="209"/>
  <c r="BZ108" i="209"/>
  <c r="BZ107" i="209"/>
  <c r="BZ106" i="209"/>
  <c r="BZ105" i="209"/>
  <c r="BZ104" i="209"/>
  <c r="BZ103" i="209"/>
  <c r="BZ102" i="209"/>
  <c r="BZ101" i="209"/>
  <c r="BZ100" i="209"/>
  <c r="BZ99" i="209"/>
  <c r="BZ98" i="209"/>
  <c r="BZ97" i="209"/>
  <c r="BZ96" i="209"/>
  <c r="BZ95" i="209"/>
  <c r="CA95" i="209" s="1"/>
  <c r="BZ94" i="209"/>
  <c r="BZ93" i="209"/>
  <c r="BZ92" i="209"/>
  <c r="CA92" i="209" s="1"/>
  <c r="BZ91" i="209"/>
  <c r="CA91" i="209" s="1"/>
  <c r="BZ90" i="209"/>
  <c r="CA90" i="209" s="1"/>
  <c r="BZ89" i="209"/>
  <c r="BZ88" i="209"/>
  <c r="CA88" i="209" s="1"/>
  <c r="BZ87" i="209"/>
  <c r="BZ86" i="209"/>
  <c r="BZ85" i="209"/>
  <c r="BZ84" i="209"/>
  <c r="BZ83" i="209"/>
  <c r="BZ82" i="209"/>
  <c r="BZ81" i="209"/>
  <c r="BZ80" i="209"/>
  <c r="BZ79" i="209"/>
  <c r="BZ78" i="209"/>
  <c r="BZ77" i="209"/>
  <c r="CA77" i="209" s="1"/>
  <c r="BZ76" i="209"/>
  <c r="CA76" i="209" s="1"/>
  <c r="BZ75" i="209"/>
  <c r="BZ74" i="209"/>
  <c r="CA74" i="209" s="1"/>
  <c r="BZ73" i="209"/>
  <c r="BZ72" i="209"/>
  <c r="BZ71" i="209"/>
  <c r="BZ70" i="209"/>
  <c r="BZ69" i="209"/>
  <c r="BZ68" i="209"/>
  <c r="BZ67" i="209"/>
  <c r="BZ66" i="209"/>
  <c r="BZ65" i="209"/>
  <c r="BZ64" i="209"/>
  <c r="BZ63" i="209"/>
  <c r="BZ62" i="209"/>
  <c r="BZ61" i="209"/>
  <c r="CA61" i="209" s="1"/>
  <c r="BZ60" i="209"/>
  <c r="BZ59" i="209"/>
  <c r="BZ58" i="209"/>
  <c r="CA58" i="209" s="1"/>
  <c r="BZ57" i="209"/>
  <c r="BZ56" i="209"/>
  <c r="BZ55" i="209"/>
  <c r="CA55" i="209" s="1"/>
  <c r="BZ54" i="209"/>
  <c r="BZ53" i="209"/>
  <c r="CA53" i="209" s="1"/>
  <c r="BZ52" i="209"/>
  <c r="BZ51" i="209"/>
  <c r="BZ50" i="209"/>
  <c r="CA50" i="209" s="1"/>
  <c r="BZ49" i="209"/>
  <c r="BZ48" i="209"/>
  <c r="BZ47" i="209"/>
  <c r="BZ46" i="209"/>
  <c r="CA46" i="209" s="1"/>
  <c r="BZ45" i="209"/>
  <c r="CA45" i="209" s="1"/>
  <c r="BZ44" i="209"/>
  <c r="BZ43" i="209"/>
  <c r="BZ42" i="209"/>
  <c r="BZ41" i="209"/>
  <c r="BZ40" i="209"/>
  <c r="BZ39" i="209"/>
  <c r="CA39" i="209" s="1"/>
  <c r="BZ38" i="209"/>
  <c r="BZ37" i="209"/>
  <c r="BZ36" i="209"/>
  <c r="BZ35" i="209"/>
  <c r="BZ34" i="209"/>
  <c r="BZ33" i="209"/>
  <c r="BZ32" i="209"/>
  <c r="BZ31" i="209"/>
  <c r="BZ30" i="209"/>
  <c r="BZ29" i="209"/>
  <c r="BZ28" i="209"/>
  <c r="BZ27" i="209"/>
  <c r="BZ26" i="209"/>
  <c r="BZ25" i="209"/>
  <c r="BZ24" i="209"/>
  <c r="BZ23" i="209"/>
  <c r="BZ22" i="209"/>
  <c r="BZ21" i="209"/>
  <c r="BZ20" i="209"/>
  <c r="BZ19" i="209"/>
  <c r="BZ18" i="209"/>
  <c r="BZ17" i="209"/>
  <c r="BZ16" i="209"/>
  <c r="BZ15" i="209"/>
  <c r="BZ14" i="209"/>
  <c r="BZ13" i="209"/>
  <c r="BZ12" i="209"/>
  <c r="BZ11" i="209"/>
  <c r="BZ10" i="209"/>
  <c r="BZ9" i="209"/>
  <c r="BZ8" i="209"/>
  <c r="BZ7" i="209"/>
  <c r="BZ6" i="209"/>
  <c r="BZ5" i="209"/>
  <c r="BZ4" i="209"/>
  <c r="BZ3" i="209"/>
  <c r="BW189" i="209"/>
  <c r="BW188" i="209"/>
  <c r="BW187" i="209"/>
  <c r="BW186" i="209"/>
  <c r="BX186" i="209" s="1"/>
  <c r="BW185" i="209"/>
  <c r="BW184" i="209"/>
  <c r="BW183" i="209"/>
  <c r="BW182" i="209"/>
  <c r="BW181" i="209"/>
  <c r="BW180" i="209"/>
  <c r="BX180" i="209" s="1"/>
  <c r="BW179" i="209"/>
  <c r="BX179" i="209" s="1"/>
  <c r="BW178" i="209"/>
  <c r="BW177" i="209"/>
  <c r="BW176" i="209"/>
  <c r="BW175" i="209"/>
  <c r="BW174" i="209"/>
  <c r="BW173" i="209"/>
  <c r="BW172" i="209"/>
  <c r="BX172" i="209" s="1"/>
  <c r="BW171" i="209"/>
  <c r="BW170" i="209"/>
  <c r="BX170" i="209" s="1"/>
  <c r="BW169" i="209"/>
  <c r="BW168" i="209"/>
  <c r="BX168" i="209" s="1"/>
  <c r="BW167" i="209"/>
  <c r="BX167" i="209" s="1"/>
  <c r="BX164" i="209"/>
  <c r="BW163" i="209"/>
  <c r="BW161" i="209"/>
  <c r="BW160" i="209"/>
  <c r="BX160" i="209" s="1"/>
  <c r="BW159" i="209"/>
  <c r="BX159" i="209" s="1"/>
  <c r="BW158" i="209"/>
  <c r="BX158" i="209" s="1"/>
  <c r="BW157" i="209"/>
  <c r="BW156" i="209"/>
  <c r="BX156" i="209" s="1"/>
  <c r="BW155" i="209"/>
  <c r="BX155" i="209" s="1"/>
  <c r="BW154" i="209"/>
  <c r="BW153" i="209"/>
  <c r="BW152" i="209"/>
  <c r="BW151" i="209"/>
  <c r="BW150" i="209"/>
  <c r="BW149" i="209"/>
  <c r="BX149" i="209" s="1"/>
  <c r="BW148" i="209"/>
  <c r="BW147" i="209"/>
  <c r="BW146" i="209"/>
  <c r="BW145" i="209"/>
  <c r="BX145" i="209" s="1"/>
  <c r="BW144" i="209"/>
  <c r="BX144" i="209" s="1"/>
  <c r="BW143" i="209"/>
  <c r="BX143" i="209" s="1"/>
  <c r="BW142" i="209"/>
  <c r="BW141" i="209"/>
  <c r="BW140" i="209"/>
  <c r="BW139" i="209"/>
  <c r="BW138" i="209"/>
  <c r="BW137" i="209"/>
  <c r="BW136" i="209"/>
  <c r="BW135" i="209"/>
  <c r="BW118" i="209"/>
  <c r="BW117" i="209"/>
  <c r="BW116" i="209"/>
  <c r="BW115" i="209"/>
  <c r="BW114" i="209"/>
  <c r="BW113" i="209"/>
  <c r="BW112" i="209"/>
  <c r="BW111" i="209"/>
  <c r="BX111" i="209" s="1"/>
  <c r="BW110" i="209"/>
  <c r="BW109" i="209"/>
  <c r="BW108" i="209"/>
  <c r="BW107" i="209"/>
  <c r="BW106" i="209"/>
  <c r="BW105" i="209"/>
  <c r="BW104" i="209"/>
  <c r="BW103" i="209"/>
  <c r="BW102" i="209"/>
  <c r="BW101" i="209"/>
  <c r="BW100" i="209"/>
  <c r="BW99" i="209"/>
  <c r="BW98" i="209"/>
  <c r="BW97" i="209"/>
  <c r="BW96" i="209"/>
  <c r="BW95" i="209"/>
  <c r="BX95" i="209" s="1"/>
  <c r="BW94" i="209"/>
  <c r="BW93" i="209"/>
  <c r="BW92" i="209"/>
  <c r="BX92" i="209" s="1"/>
  <c r="BW91" i="209"/>
  <c r="BX91" i="209" s="1"/>
  <c r="BW90" i="209"/>
  <c r="BX90" i="209" s="1"/>
  <c r="BW89" i="209"/>
  <c r="BW88" i="209"/>
  <c r="BX88" i="209" s="1"/>
  <c r="BW87" i="209"/>
  <c r="BW86" i="209"/>
  <c r="BW85" i="209"/>
  <c r="BW84" i="209"/>
  <c r="BW83" i="209"/>
  <c r="BW82" i="209"/>
  <c r="BW81" i="209"/>
  <c r="BW80" i="209"/>
  <c r="BW79" i="209"/>
  <c r="BW78" i="209"/>
  <c r="BW77" i="209"/>
  <c r="BX77" i="209" s="1"/>
  <c r="BW76" i="209"/>
  <c r="BX76" i="209" s="1"/>
  <c r="BW75" i="209"/>
  <c r="BW74" i="209"/>
  <c r="BX74" i="209" s="1"/>
  <c r="BW73" i="209"/>
  <c r="BW72" i="209"/>
  <c r="BW71" i="209"/>
  <c r="BW70" i="209"/>
  <c r="BW69" i="209"/>
  <c r="BW68" i="209"/>
  <c r="BW67" i="209"/>
  <c r="BW66" i="209"/>
  <c r="BW65" i="209"/>
  <c r="BW64" i="209"/>
  <c r="BW63" i="209"/>
  <c r="BW62" i="209"/>
  <c r="BW61" i="209"/>
  <c r="BX61" i="209" s="1"/>
  <c r="BW60" i="209"/>
  <c r="BW59" i="209"/>
  <c r="BW58" i="209"/>
  <c r="BX58" i="209" s="1"/>
  <c r="BW57" i="209"/>
  <c r="BW56" i="209"/>
  <c r="BW55" i="209"/>
  <c r="BX55" i="209" s="1"/>
  <c r="BW54" i="209"/>
  <c r="BW53" i="209"/>
  <c r="BX53" i="209" s="1"/>
  <c r="BW52" i="209"/>
  <c r="BW51" i="209"/>
  <c r="BW50" i="209"/>
  <c r="BX50" i="209" s="1"/>
  <c r="BW49" i="209"/>
  <c r="BW48" i="209"/>
  <c r="BW47" i="209"/>
  <c r="BW46" i="209"/>
  <c r="BX46" i="209" s="1"/>
  <c r="BW45" i="209"/>
  <c r="BX45" i="209" s="1"/>
  <c r="BW44" i="209"/>
  <c r="BW43" i="209"/>
  <c r="BW42" i="209"/>
  <c r="BW41" i="209"/>
  <c r="BW40" i="209"/>
  <c r="BW39" i="209"/>
  <c r="BX39" i="209" s="1"/>
  <c r="BW38" i="209"/>
  <c r="BW37" i="209"/>
  <c r="BW36" i="209"/>
  <c r="BW35" i="209"/>
  <c r="BW34" i="209"/>
  <c r="BW33" i="209"/>
  <c r="BW32" i="209"/>
  <c r="BW31" i="209"/>
  <c r="BW30" i="209"/>
  <c r="BW29" i="209"/>
  <c r="BW28" i="209"/>
  <c r="BW27" i="209"/>
  <c r="BW26" i="209"/>
  <c r="BW25" i="209"/>
  <c r="BW24" i="209"/>
  <c r="BW23" i="209"/>
  <c r="BW22" i="209"/>
  <c r="BW21" i="209"/>
  <c r="BW20" i="209"/>
  <c r="BW19" i="209"/>
  <c r="BW18" i="209"/>
  <c r="BW17" i="209"/>
  <c r="BW16" i="209"/>
  <c r="BW15" i="209"/>
  <c r="BW14" i="209"/>
  <c r="BW13" i="209"/>
  <c r="BW12" i="209"/>
  <c r="BW11" i="209"/>
  <c r="BW10" i="209"/>
  <c r="BW9" i="209"/>
  <c r="BW8" i="209"/>
  <c r="BW7" i="209"/>
  <c r="BW6" i="209"/>
  <c r="BW5" i="209"/>
  <c r="BW4" i="209"/>
  <c r="BW3" i="209"/>
  <c r="BT189" i="209"/>
  <c r="BT188" i="209"/>
  <c r="BT187" i="209"/>
  <c r="BT186" i="209"/>
  <c r="BU186" i="209" s="1"/>
  <c r="BT185" i="209"/>
  <c r="BT184" i="209"/>
  <c r="BT183" i="209"/>
  <c r="BT182" i="209"/>
  <c r="BT181" i="209"/>
  <c r="BT180" i="209"/>
  <c r="BU180" i="209" s="1"/>
  <c r="BT179" i="209"/>
  <c r="BU179" i="209" s="1"/>
  <c r="BT178" i="209"/>
  <c r="BT177" i="209"/>
  <c r="BT176" i="209"/>
  <c r="BT175" i="209"/>
  <c r="BU175" i="209" s="1"/>
  <c r="BT174" i="209"/>
  <c r="BU174" i="209" s="1"/>
  <c r="BT173" i="209"/>
  <c r="BU173" i="209" s="1"/>
  <c r="BT172" i="209"/>
  <c r="BT171" i="209"/>
  <c r="BT170" i="209"/>
  <c r="BT169" i="209"/>
  <c r="BT168" i="209"/>
  <c r="BU168" i="209" s="1"/>
  <c r="BT167" i="209"/>
  <c r="BU167" i="209" s="1"/>
  <c r="BU166" i="209"/>
  <c r="BU165" i="209"/>
  <c r="BT163" i="209"/>
  <c r="BT161" i="209"/>
  <c r="BT160" i="209"/>
  <c r="BT159" i="209"/>
  <c r="BT158" i="209"/>
  <c r="BT157" i="209"/>
  <c r="BT156" i="209"/>
  <c r="BU156" i="209" s="1"/>
  <c r="BT155" i="209"/>
  <c r="BT154" i="209"/>
  <c r="BU154" i="209" s="1"/>
  <c r="BT153" i="209"/>
  <c r="BU153" i="209" s="1"/>
  <c r="BT152" i="209"/>
  <c r="BU152" i="209" s="1"/>
  <c r="BT151" i="209"/>
  <c r="BU151" i="209" s="1"/>
  <c r="BT150" i="209"/>
  <c r="BU150" i="209" s="1"/>
  <c r="BT149" i="209"/>
  <c r="BU149" i="209" s="1"/>
  <c r="BT148" i="209"/>
  <c r="BU148" i="209" s="1"/>
  <c r="BT147" i="209"/>
  <c r="BU147" i="209" s="1"/>
  <c r="BT146" i="209"/>
  <c r="BU146" i="209" s="1"/>
  <c r="BT145" i="209"/>
  <c r="BT144" i="209"/>
  <c r="BT143" i="209"/>
  <c r="BT142" i="209"/>
  <c r="BU142" i="209" s="1"/>
  <c r="BT141" i="209"/>
  <c r="BU141" i="209" s="1"/>
  <c r="BT140" i="209"/>
  <c r="BU140" i="209" s="1"/>
  <c r="BT139" i="209"/>
  <c r="BU139" i="209" s="1"/>
  <c r="BT138" i="209"/>
  <c r="BU138" i="209" s="1"/>
  <c r="BT137" i="209"/>
  <c r="BU131" i="209"/>
  <c r="BU130" i="209"/>
  <c r="BU127" i="209"/>
  <c r="BT125" i="209"/>
  <c r="BU120" i="209"/>
  <c r="BU119" i="209"/>
  <c r="BT118" i="209"/>
  <c r="BT117" i="209"/>
  <c r="BT116" i="209"/>
  <c r="BT115" i="209"/>
  <c r="BT114" i="209"/>
  <c r="BT113" i="209"/>
  <c r="BT112" i="209"/>
  <c r="BT111" i="209"/>
  <c r="BT110" i="209"/>
  <c r="BT109" i="209"/>
  <c r="BT108" i="209"/>
  <c r="BT107" i="209"/>
  <c r="BT106" i="209"/>
  <c r="BT105" i="209"/>
  <c r="BT104" i="209"/>
  <c r="BT103" i="209"/>
  <c r="BT102" i="209"/>
  <c r="BT101" i="209"/>
  <c r="BT100" i="209"/>
  <c r="BT99" i="209"/>
  <c r="BT98" i="209"/>
  <c r="BT97" i="209"/>
  <c r="BT96" i="209"/>
  <c r="BT95" i="209"/>
  <c r="BT94" i="209"/>
  <c r="BT93" i="209"/>
  <c r="BT92" i="209"/>
  <c r="BT91" i="209"/>
  <c r="BT90" i="209"/>
  <c r="BT89" i="209"/>
  <c r="BT88" i="209"/>
  <c r="BT87" i="209"/>
  <c r="BT86" i="209"/>
  <c r="BT85" i="209"/>
  <c r="BT84" i="209"/>
  <c r="BT83" i="209"/>
  <c r="BT82" i="209"/>
  <c r="BT81" i="209"/>
  <c r="BT80" i="209"/>
  <c r="BT79" i="209"/>
  <c r="BT78" i="209"/>
  <c r="BU78" i="209" s="1"/>
  <c r="BT77" i="209"/>
  <c r="BT76" i="209"/>
  <c r="BT75" i="209"/>
  <c r="BT74" i="209"/>
  <c r="BT73" i="209"/>
  <c r="BT72" i="209"/>
  <c r="BT71" i="209"/>
  <c r="BT70" i="209"/>
  <c r="BT69" i="209"/>
  <c r="BT68" i="209"/>
  <c r="BT67" i="209"/>
  <c r="BT66" i="209"/>
  <c r="BT65" i="209"/>
  <c r="BT64" i="209"/>
  <c r="BT63" i="209"/>
  <c r="BT62" i="209"/>
  <c r="BT61" i="209"/>
  <c r="BT60" i="209"/>
  <c r="BT59" i="209"/>
  <c r="BT58" i="209"/>
  <c r="BU58" i="209" s="1"/>
  <c r="BT57" i="209"/>
  <c r="BU57" i="209" s="1"/>
  <c r="BT56" i="209"/>
  <c r="BU56" i="209" s="1"/>
  <c r="BT55" i="209"/>
  <c r="BT54" i="209"/>
  <c r="BT53" i="209"/>
  <c r="BT52" i="209"/>
  <c r="BU52" i="209" s="1"/>
  <c r="BT51" i="209"/>
  <c r="BU51" i="209" s="1"/>
  <c r="BT50" i="209"/>
  <c r="BU50" i="209" s="1"/>
  <c r="BT49" i="209"/>
  <c r="BT48" i="209"/>
  <c r="BT47" i="209"/>
  <c r="BU47" i="209" s="1"/>
  <c r="BT46" i="209"/>
  <c r="BT45" i="209"/>
  <c r="BT44" i="209"/>
  <c r="BT43" i="209"/>
  <c r="BT42" i="209"/>
  <c r="BT41" i="209"/>
  <c r="BT40" i="209"/>
  <c r="BT39" i="209"/>
  <c r="BT38" i="209"/>
  <c r="BT37" i="209"/>
  <c r="BT36" i="209"/>
  <c r="BT35" i="209"/>
  <c r="BT34" i="209"/>
  <c r="BT33" i="209"/>
  <c r="BT32" i="209"/>
  <c r="BT31" i="209"/>
  <c r="BT30" i="209"/>
  <c r="BT29" i="209"/>
  <c r="BT28" i="209"/>
  <c r="BT27" i="209"/>
  <c r="BT26" i="209"/>
  <c r="BT25" i="209"/>
  <c r="BT24" i="209"/>
  <c r="BT23" i="209"/>
  <c r="BT22" i="209"/>
  <c r="BT21" i="209"/>
  <c r="BT20" i="209"/>
  <c r="BT19" i="209"/>
  <c r="BT18" i="209"/>
  <c r="BT17" i="209"/>
  <c r="BT16" i="209"/>
  <c r="BT15" i="209"/>
  <c r="BT14" i="209"/>
  <c r="BT13" i="209"/>
  <c r="BT12" i="209"/>
  <c r="BT11" i="209"/>
  <c r="BT10" i="209"/>
  <c r="BT9" i="209"/>
  <c r="BT8" i="209"/>
  <c r="BT7" i="209"/>
  <c r="BT6" i="209"/>
  <c r="BT5" i="209"/>
  <c r="BT4" i="209"/>
  <c r="BT3" i="209"/>
  <c r="BQ189" i="209"/>
  <c r="BQ188" i="209"/>
  <c r="BQ187" i="209"/>
  <c r="BQ186" i="209"/>
  <c r="BR186" i="209" s="1"/>
  <c r="BQ185" i="209"/>
  <c r="BQ184" i="209"/>
  <c r="BQ183" i="209"/>
  <c r="BQ182" i="209"/>
  <c r="BQ181" i="209"/>
  <c r="BQ180" i="209"/>
  <c r="BR180" i="209" s="1"/>
  <c r="BQ179" i="209"/>
  <c r="BR179" i="209" s="1"/>
  <c r="BQ178" i="209"/>
  <c r="BQ177" i="209"/>
  <c r="BQ176" i="209"/>
  <c r="BQ175" i="209"/>
  <c r="BR175" i="209" s="1"/>
  <c r="BQ174" i="209"/>
  <c r="BR174" i="209" s="1"/>
  <c r="BQ173" i="209"/>
  <c r="BR173" i="209" s="1"/>
  <c r="BQ172" i="209"/>
  <c r="BQ171" i="209"/>
  <c r="BQ170" i="209"/>
  <c r="BQ169" i="209"/>
  <c r="BQ168" i="209"/>
  <c r="BR168" i="209" s="1"/>
  <c r="BQ167" i="209"/>
  <c r="BR167" i="209" s="1"/>
  <c r="BR166" i="209"/>
  <c r="BR165" i="209"/>
  <c r="BQ163" i="209"/>
  <c r="BQ161" i="209"/>
  <c r="BQ160" i="209"/>
  <c r="BQ159" i="209"/>
  <c r="BQ158" i="209"/>
  <c r="BQ157" i="209"/>
  <c r="BQ156" i="209"/>
  <c r="BR156" i="209" s="1"/>
  <c r="BQ155" i="209"/>
  <c r="BQ154" i="209"/>
  <c r="BR154" i="209" s="1"/>
  <c r="BQ153" i="209"/>
  <c r="BR153" i="209" s="1"/>
  <c r="BQ152" i="209"/>
  <c r="BR152" i="209" s="1"/>
  <c r="BQ151" i="209"/>
  <c r="BR151" i="209" s="1"/>
  <c r="BQ150" i="209"/>
  <c r="BR150" i="209" s="1"/>
  <c r="BQ149" i="209"/>
  <c r="BR149" i="209" s="1"/>
  <c r="BQ148" i="209"/>
  <c r="BR148" i="209" s="1"/>
  <c r="BQ147" i="209"/>
  <c r="BR147" i="209" s="1"/>
  <c r="BQ146" i="209"/>
  <c r="BR146" i="209" s="1"/>
  <c r="BQ145" i="209"/>
  <c r="BQ144" i="209"/>
  <c r="BQ143" i="209"/>
  <c r="BQ142" i="209"/>
  <c r="BR142" i="209" s="1"/>
  <c r="BQ141" i="209"/>
  <c r="BR141" i="209" s="1"/>
  <c r="BQ140" i="209"/>
  <c r="BR140" i="209" s="1"/>
  <c r="BQ137" i="209"/>
  <c r="BR131" i="209"/>
  <c r="BR130" i="209"/>
  <c r="BR127" i="209"/>
  <c r="BQ125" i="209"/>
  <c r="BR120" i="209"/>
  <c r="BR119" i="209"/>
  <c r="BQ118" i="209"/>
  <c r="BQ117" i="209"/>
  <c r="BQ116" i="209"/>
  <c r="BQ115" i="209"/>
  <c r="BQ114" i="209"/>
  <c r="BQ113" i="209"/>
  <c r="BQ112" i="209"/>
  <c r="BQ111" i="209"/>
  <c r="BQ110" i="209"/>
  <c r="BQ109" i="209"/>
  <c r="BQ108" i="209"/>
  <c r="BQ107" i="209"/>
  <c r="BQ106" i="209"/>
  <c r="BQ105" i="209"/>
  <c r="BQ104" i="209"/>
  <c r="BQ103" i="209"/>
  <c r="BQ102" i="209"/>
  <c r="BQ101" i="209"/>
  <c r="BQ100" i="209"/>
  <c r="BQ99" i="209"/>
  <c r="BQ98" i="209"/>
  <c r="BQ97" i="209"/>
  <c r="BQ96" i="209"/>
  <c r="BQ95" i="209"/>
  <c r="BQ94" i="209"/>
  <c r="BQ93" i="209"/>
  <c r="BQ92" i="209"/>
  <c r="BQ91" i="209"/>
  <c r="BQ90" i="209"/>
  <c r="BQ89" i="209"/>
  <c r="BQ88" i="209"/>
  <c r="BQ87" i="209"/>
  <c r="BQ86" i="209"/>
  <c r="BQ85" i="209"/>
  <c r="BQ84" i="209"/>
  <c r="BQ83" i="209"/>
  <c r="BQ82" i="209"/>
  <c r="BQ81" i="209"/>
  <c r="BQ80" i="209"/>
  <c r="BQ79" i="209"/>
  <c r="BQ78" i="209"/>
  <c r="BR78" i="209" s="1"/>
  <c r="BQ77" i="209"/>
  <c r="BQ76" i="209"/>
  <c r="BQ75" i="209"/>
  <c r="BQ74" i="209"/>
  <c r="BQ73" i="209"/>
  <c r="BQ72" i="209"/>
  <c r="BQ71" i="209"/>
  <c r="BQ70" i="209"/>
  <c r="BQ69" i="209"/>
  <c r="BQ68" i="209"/>
  <c r="BQ67" i="209"/>
  <c r="BQ66" i="209"/>
  <c r="BQ65" i="209"/>
  <c r="BQ64" i="209"/>
  <c r="BQ63" i="209"/>
  <c r="BQ62" i="209"/>
  <c r="BQ61" i="209"/>
  <c r="BQ60" i="209"/>
  <c r="BQ59" i="209"/>
  <c r="BQ58" i="209"/>
  <c r="BR58" i="209" s="1"/>
  <c r="BQ57" i="209"/>
  <c r="BR57" i="209" s="1"/>
  <c r="BQ56" i="209"/>
  <c r="BR56" i="209" s="1"/>
  <c r="BQ55" i="209"/>
  <c r="BQ54" i="209"/>
  <c r="BQ53" i="209"/>
  <c r="BQ52" i="209"/>
  <c r="BR52" i="209" s="1"/>
  <c r="BQ51" i="209"/>
  <c r="BR51" i="209" s="1"/>
  <c r="BQ50" i="209"/>
  <c r="BR50" i="209" s="1"/>
  <c r="BQ49" i="209"/>
  <c r="BQ48" i="209"/>
  <c r="BQ47" i="209"/>
  <c r="BR47" i="209" s="1"/>
  <c r="BQ46" i="209"/>
  <c r="BQ45" i="209"/>
  <c r="BQ44" i="209"/>
  <c r="BQ43" i="209"/>
  <c r="BQ42" i="209"/>
  <c r="BQ41" i="209"/>
  <c r="BQ40" i="209"/>
  <c r="BQ39" i="209"/>
  <c r="BQ38" i="209"/>
  <c r="BQ37" i="209"/>
  <c r="BQ36" i="209"/>
  <c r="BQ35" i="209"/>
  <c r="BQ34" i="209"/>
  <c r="BQ33" i="209"/>
  <c r="BQ32" i="209"/>
  <c r="BQ31" i="209"/>
  <c r="BQ30" i="209"/>
  <c r="BQ29" i="209"/>
  <c r="BQ28" i="209"/>
  <c r="BQ27" i="209"/>
  <c r="BQ26" i="209"/>
  <c r="BQ25" i="209"/>
  <c r="BQ24" i="209"/>
  <c r="BQ23" i="209"/>
  <c r="BQ22" i="209"/>
  <c r="BQ21" i="209"/>
  <c r="BQ20" i="209"/>
  <c r="BQ19" i="209"/>
  <c r="BQ18" i="209"/>
  <c r="BQ17" i="209"/>
  <c r="BQ16" i="209"/>
  <c r="BQ15" i="209"/>
  <c r="BQ14" i="209"/>
  <c r="BQ13" i="209"/>
  <c r="BQ12" i="209"/>
  <c r="BQ11" i="209"/>
  <c r="BQ10" i="209"/>
  <c r="BQ9" i="209"/>
  <c r="BQ8" i="209"/>
  <c r="BQ7" i="209"/>
  <c r="BQ6" i="209"/>
  <c r="BQ5" i="209"/>
  <c r="BQ4" i="209"/>
  <c r="BQ3" i="209"/>
  <c r="BN189" i="209"/>
  <c r="BN188" i="209"/>
  <c r="BN187" i="209"/>
  <c r="BN186" i="209"/>
  <c r="BO186" i="209" s="1"/>
  <c r="BN185" i="209"/>
  <c r="BN184" i="209"/>
  <c r="BN183" i="209"/>
  <c r="BN182" i="209"/>
  <c r="BN181" i="209"/>
  <c r="BN180" i="209"/>
  <c r="BN179" i="209"/>
  <c r="BO179" i="209" s="1"/>
  <c r="BN178" i="209"/>
  <c r="BN177" i="209"/>
  <c r="BN176" i="209"/>
  <c r="BN175" i="209"/>
  <c r="BN174" i="209"/>
  <c r="BN173" i="209"/>
  <c r="BN172" i="209"/>
  <c r="BO172" i="209" s="1"/>
  <c r="BN171" i="209"/>
  <c r="BN170" i="209"/>
  <c r="BN169" i="209"/>
  <c r="BN168" i="209"/>
  <c r="BO168" i="209" s="1"/>
  <c r="BN167" i="209"/>
  <c r="BO167" i="209" s="1"/>
  <c r="BN163" i="209"/>
  <c r="BN118" i="209"/>
  <c r="BN117" i="209"/>
  <c r="BN116" i="209"/>
  <c r="BN115" i="209"/>
  <c r="BN114" i="209"/>
  <c r="BN113" i="209"/>
  <c r="BN112" i="209"/>
  <c r="BN111" i="209"/>
  <c r="BN110" i="209"/>
  <c r="BN109" i="209"/>
  <c r="BN108" i="209"/>
  <c r="BN107" i="209"/>
  <c r="BN106" i="209"/>
  <c r="BN105" i="209"/>
  <c r="BN104" i="209"/>
  <c r="BN103" i="209"/>
  <c r="BN102" i="209"/>
  <c r="BN101" i="209"/>
  <c r="BN100" i="209"/>
  <c r="BN99" i="209"/>
  <c r="BN98" i="209"/>
  <c r="BN97" i="209"/>
  <c r="BN96" i="209"/>
  <c r="BN95" i="209"/>
  <c r="BN94" i="209"/>
  <c r="BN93" i="209"/>
  <c r="BN92" i="209"/>
  <c r="BN91" i="209"/>
  <c r="BN90" i="209"/>
  <c r="BN89" i="209"/>
  <c r="BN88" i="209"/>
  <c r="BN87" i="209"/>
  <c r="BN86" i="209"/>
  <c r="BN85" i="209"/>
  <c r="BN84" i="209"/>
  <c r="BN83" i="209"/>
  <c r="BN82" i="209"/>
  <c r="BN81" i="209"/>
  <c r="BN80" i="209"/>
  <c r="BN79" i="209"/>
  <c r="BN78" i="209"/>
  <c r="BN77" i="209"/>
  <c r="BN76" i="209"/>
  <c r="BN75" i="209"/>
  <c r="BN74" i="209"/>
  <c r="BN73" i="209"/>
  <c r="BN72" i="209"/>
  <c r="BN71" i="209"/>
  <c r="BN70" i="209"/>
  <c r="BN69" i="209"/>
  <c r="BN68" i="209"/>
  <c r="BN67" i="209"/>
  <c r="BN66" i="209"/>
  <c r="BN65" i="209"/>
  <c r="BN64" i="209"/>
  <c r="BN63" i="209"/>
  <c r="BN62" i="209"/>
  <c r="BN61" i="209"/>
  <c r="BO61" i="209" s="1"/>
  <c r="BN60" i="209"/>
  <c r="BN59" i="209"/>
  <c r="BN58" i="209"/>
  <c r="BO58" i="209" s="1"/>
  <c r="BN57" i="209"/>
  <c r="BN56" i="209"/>
  <c r="BN55" i="209"/>
  <c r="BO55" i="209" s="1"/>
  <c r="BN54" i="209"/>
  <c r="BN53" i="209"/>
  <c r="BO53" i="209" s="1"/>
  <c r="BN52" i="209"/>
  <c r="BN51" i="209"/>
  <c r="BN50" i="209"/>
  <c r="BO50" i="209" s="1"/>
  <c r="BN49" i="209"/>
  <c r="BN48" i="209"/>
  <c r="BN47" i="209"/>
  <c r="BN46" i="209"/>
  <c r="BN45" i="209"/>
  <c r="BN44" i="209"/>
  <c r="BN43" i="209"/>
  <c r="BN42" i="209"/>
  <c r="BN41" i="209"/>
  <c r="BN40" i="209"/>
  <c r="BN39" i="209"/>
  <c r="BN38" i="209"/>
  <c r="BN37" i="209"/>
  <c r="BN36" i="209"/>
  <c r="BN35" i="209"/>
  <c r="BN34" i="209"/>
  <c r="BN33" i="209"/>
  <c r="BN32" i="209"/>
  <c r="BN31" i="209"/>
  <c r="BN30" i="209"/>
  <c r="BN29" i="209"/>
  <c r="BN28" i="209"/>
  <c r="BN27" i="209"/>
  <c r="BN26" i="209"/>
  <c r="BN25" i="209"/>
  <c r="BN24" i="209"/>
  <c r="BN23" i="209"/>
  <c r="BN22" i="209"/>
  <c r="BN21" i="209"/>
  <c r="BN20" i="209"/>
  <c r="BN19" i="209"/>
  <c r="BN18" i="209"/>
  <c r="BN17" i="209"/>
  <c r="BN16" i="209"/>
  <c r="BN15" i="209"/>
  <c r="BN14" i="209"/>
  <c r="BN13" i="209"/>
  <c r="BN12" i="209"/>
  <c r="BN11" i="209"/>
  <c r="BN10" i="209"/>
  <c r="BN9" i="209"/>
  <c r="BN8" i="209"/>
  <c r="BN7" i="209"/>
  <c r="BN6" i="209"/>
  <c r="BN5" i="209"/>
  <c r="BN4" i="209"/>
  <c r="BN3" i="209"/>
  <c r="BK189" i="209"/>
  <c r="BK188" i="209"/>
  <c r="BK187" i="209"/>
  <c r="BK186" i="209"/>
  <c r="BL186" i="209" s="1"/>
  <c r="BK185" i="209"/>
  <c r="BK184" i="209"/>
  <c r="BK183" i="209"/>
  <c r="BK182" i="209"/>
  <c r="BK181" i="209"/>
  <c r="BK180" i="209"/>
  <c r="BK179" i="209"/>
  <c r="BL179" i="209" s="1"/>
  <c r="BK178" i="209"/>
  <c r="BK177" i="209"/>
  <c r="BK176" i="209"/>
  <c r="BK175" i="209"/>
  <c r="BK174" i="209"/>
  <c r="BK173" i="209"/>
  <c r="BK172" i="209"/>
  <c r="BL172" i="209" s="1"/>
  <c r="BK171" i="209"/>
  <c r="BK170" i="209"/>
  <c r="BK169" i="209"/>
  <c r="BK168" i="209"/>
  <c r="BL168" i="209" s="1"/>
  <c r="BK167" i="209"/>
  <c r="BL167" i="209" s="1"/>
  <c r="BK163" i="209"/>
  <c r="BK118" i="209"/>
  <c r="BK117" i="209"/>
  <c r="BK116" i="209"/>
  <c r="BK115" i="209"/>
  <c r="BK114" i="209"/>
  <c r="BK113" i="209"/>
  <c r="BK112" i="209"/>
  <c r="BK111" i="209"/>
  <c r="BK110" i="209"/>
  <c r="BK109" i="209"/>
  <c r="BK108" i="209"/>
  <c r="BK107" i="209"/>
  <c r="BK106" i="209"/>
  <c r="BK105" i="209"/>
  <c r="BK104" i="209"/>
  <c r="BK103" i="209"/>
  <c r="BK102" i="209"/>
  <c r="BK101" i="209"/>
  <c r="BK100" i="209"/>
  <c r="BK99" i="209"/>
  <c r="BK98" i="209"/>
  <c r="BK97" i="209"/>
  <c r="BK96" i="209"/>
  <c r="BK95" i="209"/>
  <c r="BK94" i="209"/>
  <c r="BK93" i="209"/>
  <c r="BK92" i="209"/>
  <c r="BK91" i="209"/>
  <c r="BK90" i="209"/>
  <c r="BK89" i="209"/>
  <c r="BK88" i="209"/>
  <c r="BK87" i="209"/>
  <c r="BK86" i="209"/>
  <c r="BK85" i="209"/>
  <c r="BK84" i="209"/>
  <c r="BK83" i="209"/>
  <c r="BK82" i="209"/>
  <c r="BK81" i="209"/>
  <c r="BK80" i="209"/>
  <c r="BK79" i="209"/>
  <c r="BK78" i="209"/>
  <c r="BK77" i="209"/>
  <c r="BK76" i="209"/>
  <c r="BK75" i="209"/>
  <c r="BK74" i="209"/>
  <c r="BK73" i="209"/>
  <c r="BK72" i="209"/>
  <c r="BK71" i="209"/>
  <c r="BK70" i="209"/>
  <c r="BK69" i="209"/>
  <c r="BK68" i="209"/>
  <c r="BK67" i="209"/>
  <c r="BK66" i="209"/>
  <c r="BK65" i="209"/>
  <c r="BK64" i="209"/>
  <c r="BK63" i="209"/>
  <c r="BK62" i="209"/>
  <c r="BK61" i="209"/>
  <c r="BL61" i="209" s="1"/>
  <c r="BK60" i="209"/>
  <c r="BK59" i="209"/>
  <c r="BK58" i="209"/>
  <c r="BL58" i="209" s="1"/>
  <c r="BK57" i="209"/>
  <c r="BK56" i="209"/>
  <c r="BK55" i="209"/>
  <c r="BL55" i="209" s="1"/>
  <c r="BK54" i="209"/>
  <c r="BK53" i="209"/>
  <c r="BL53" i="209" s="1"/>
  <c r="BK52" i="209"/>
  <c r="BK51" i="209"/>
  <c r="BK50" i="209"/>
  <c r="BL50" i="209" s="1"/>
  <c r="BK49" i="209"/>
  <c r="BK48" i="209"/>
  <c r="BK47" i="209"/>
  <c r="BK46" i="209"/>
  <c r="BK45" i="209"/>
  <c r="BK44" i="209"/>
  <c r="BK43" i="209"/>
  <c r="BK42" i="209"/>
  <c r="BK41" i="209"/>
  <c r="BK40" i="209"/>
  <c r="BK39" i="209"/>
  <c r="BK38" i="209"/>
  <c r="BK37" i="209"/>
  <c r="BK36" i="209"/>
  <c r="BK35" i="209"/>
  <c r="BK34" i="209"/>
  <c r="BK33" i="209"/>
  <c r="BK32" i="209"/>
  <c r="BK31" i="209"/>
  <c r="BK30" i="209"/>
  <c r="BK29" i="209"/>
  <c r="BK28" i="209"/>
  <c r="BK27" i="209"/>
  <c r="BK26" i="209"/>
  <c r="BK25" i="209"/>
  <c r="BK24" i="209"/>
  <c r="BK23" i="209"/>
  <c r="BK22" i="209"/>
  <c r="BK21" i="209"/>
  <c r="BK20" i="209"/>
  <c r="BK19" i="209"/>
  <c r="BK18" i="209"/>
  <c r="BK17" i="209"/>
  <c r="BK16" i="209"/>
  <c r="BK15" i="209"/>
  <c r="BK14" i="209"/>
  <c r="BK13" i="209"/>
  <c r="BK12" i="209"/>
  <c r="BK11" i="209"/>
  <c r="BK10" i="209"/>
  <c r="BK9" i="209"/>
  <c r="BK8" i="209"/>
  <c r="BK7" i="209"/>
  <c r="BK6" i="209"/>
  <c r="BK5" i="209"/>
  <c r="BK4" i="209"/>
  <c r="BK3" i="209"/>
  <c r="BH189" i="209"/>
  <c r="BH188" i="209"/>
  <c r="BH187" i="209"/>
  <c r="BH186" i="209"/>
  <c r="BI186" i="209" s="1"/>
  <c r="BH185" i="209"/>
  <c r="BH184" i="209"/>
  <c r="BH183" i="209"/>
  <c r="BH182" i="209"/>
  <c r="BH181" i="209"/>
  <c r="BH180" i="209"/>
  <c r="BH179" i="209"/>
  <c r="BI179" i="209" s="1"/>
  <c r="BH178" i="209"/>
  <c r="BH177" i="209"/>
  <c r="BH176" i="209"/>
  <c r="BH175" i="209"/>
  <c r="BH174" i="209"/>
  <c r="BH173" i="209"/>
  <c r="BH172" i="209"/>
  <c r="BI172" i="209" s="1"/>
  <c r="BH171" i="209"/>
  <c r="BH170" i="209"/>
  <c r="BH169" i="209"/>
  <c r="BH168" i="209"/>
  <c r="BI168" i="209" s="1"/>
  <c r="BH167" i="209"/>
  <c r="BI167" i="209" s="1"/>
  <c r="BH163" i="209"/>
  <c r="BH161" i="209"/>
  <c r="BH160" i="209"/>
  <c r="BH159" i="209"/>
  <c r="BH158" i="209"/>
  <c r="BH157" i="209"/>
  <c r="BH156" i="209"/>
  <c r="BI156" i="209" s="1"/>
  <c r="BH155" i="209"/>
  <c r="BH154" i="209"/>
  <c r="BH153" i="209"/>
  <c r="BH152" i="209"/>
  <c r="BH151" i="209"/>
  <c r="BH150" i="209"/>
  <c r="BH149" i="209"/>
  <c r="BH148" i="209"/>
  <c r="BH147" i="209"/>
  <c r="BH146" i="209"/>
  <c r="BH145" i="209"/>
  <c r="BI145" i="209" s="1"/>
  <c r="BH144" i="209"/>
  <c r="BH143" i="209"/>
  <c r="BI143" i="209" s="1"/>
  <c r="BH142" i="209"/>
  <c r="BH141" i="209"/>
  <c r="BH140" i="209"/>
  <c r="BH139" i="209"/>
  <c r="BH138" i="209"/>
  <c r="BH136" i="209"/>
  <c r="BH125" i="209"/>
  <c r="BH118" i="209"/>
  <c r="BH117" i="209"/>
  <c r="BH116" i="209"/>
  <c r="BH115" i="209"/>
  <c r="BH114" i="209"/>
  <c r="BH113" i="209"/>
  <c r="BH112" i="209"/>
  <c r="BH111" i="209"/>
  <c r="BH110" i="209"/>
  <c r="BH109" i="209"/>
  <c r="BH108" i="209"/>
  <c r="BH107" i="209"/>
  <c r="BH106" i="209"/>
  <c r="BH105" i="209"/>
  <c r="BH104" i="209"/>
  <c r="BH103" i="209"/>
  <c r="BH102" i="209"/>
  <c r="BH101" i="209"/>
  <c r="BH100" i="209"/>
  <c r="BH99" i="209"/>
  <c r="BH98" i="209"/>
  <c r="BH97" i="209"/>
  <c r="BH96" i="209"/>
  <c r="BH95" i="209"/>
  <c r="BH94" i="209"/>
  <c r="BH93" i="209"/>
  <c r="BH92" i="209"/>
  <c r="BH91" i="209"/>
  <c r="BH90" i="209"/>
  <c r="BH89" i="209"/>
  <c r="BH88" i="209"/>
  <c r="BH87" i="209"/>
  <c r="BH86" i="209"/>
  <c r="BH85" i="209"/>
  <c r="BH84" i="209"/>
  <c r="BH83" i="209"/>
  <c r="BH82" i="209"/>
  <c r="BH81" i="209"/>
  <c r="BH80" i="209"/>
  <c r="BH79" i="209"/>
  <c r="BH78" i="209"/>
  <c r="BI78" i="209" s="1"/>
  <c r="BH77" i="209"/>
  <c r="BH76" i="209"/>
  <c r="BH75" i="209"/>
  <c r="BH74" i="209"/>
  <c r="BH73" i="209"/>
  <c r="BH72" i="209"/>
  <c r="BH71" i="209"/>
  <c r="BH70" i="209"/>
  <c r="BH69" i="209"/>
  <c r="BH68" i="209"/>
  <c r="BH67" i="209"/>
  <c r="BH66" i="209"/>
  <c r="BH65" i="209"/>
  <c r="BH64" i="209"/>
  <c r="BH63" i="209"/>
  <c r="BH62" i="209"/>
  <c r="BH61" i="209"/>
  <c r="BI61" i="209" s="1"/>
  <c r="BH60" i="209"/>
  <c r="BH59" i="209"/>
  <c r="BH58" i="209"/>
  <c r="BI58" i="209" s="1"/>
  <c r="BH57" i="209"/>
  <c r="BH56" i="209"/>
  <c r="BH55" i="209"/>
  <c r="BI55" i="209" s="1"/>
  <c r="BH54" i="209"/>
  <c r="BH53" i="209"/>
  <c r="BI53" i="209" s="1"/>
  <c r="BH52" i="209"/>
  <c r="BH51" i="209"/>
  <c r="BH50" i="209"/>
  <c r="BI50" i="209" s="1"/>
  <c r="BH49" i="209"/>
  <c r="BH48" i="209"/>
  <c r="BH47" i="209"/>
  <c r="BI47" i="209" s="1"/>
  <c r="BH46" i="209"/>
  <c r="BH45" i="209"/>
  <c r="BH44" i="209"/>
  <c r="BH43" i="209"/>
  <c r="BH42" i="209"/>
  <c r="BH41" i="209"/>
  <c r="BH40" i="209"/>
  <c r="BH39" i="209"/>
  <c r="BH38" i="209"/>
  <c r="BH37" i="209"/>
  <c r="BH36" i="209"/>
  <c r="BH35" i="209"/>
  <c r="BH34" i="209"/>
  <c r="BH33" i="209"/>
  <c r="BH32" i="209"/>
  <c r="BH31" i="209"/>
  <c r="BH30" i="209"/>
  <c r="BH29" i="209"/>
  <c r="BH28" i="209"/>
  <c r="BH27" i="209"/>
  <c r="BH26" i="209"/>
  <c r="BH25" i="209"/>
  <c r="BH24" i="209"/>
  <c r="BH23" i="209"/>
  <c r="BH22" i="209"/>
  <c r="BH21" i="209"/>
  <c r="BH20" i="209"/>
  <c r="BH19" i="209"/>
  <c r="BH18" i="209"/>
  <c r="BH17" i="209"/>
  <c r="BH16" i="209"/>
  <c r="BH15" i="209"/>
  <c r="BH14" i="209"/>
  <c r="BH13" i="209"/>
  <c r="BH12" i="209"/>
  <c r="BH11" i="209"/>
  <c r="BH10" i="209"/>
  <c r="BH9" i="209"/>
  <c r="BH8" i="209"/>
  <c r="BH7" i="209"/>
  <c r="BH6" i="209"/>
  <c r="BH5" i="209"/>
  <c r="BH4" i="209"/>
  <c r="BH3" i="209"/>
  <c r="BE189" i="209"/>
  <c r="BE188" i="209"/>
  <c r="BE187" i="209"/>
  <c r="BE186" i="209"/>
  <c r="BF186" i="209" s="1"/>
  <c r="BE185" i="209"/>
  <c r="BE184" i="209"/>
  <c r="BE183" i="209"/>
  <c r="BE182" i="209"/>
  <c r="BE181" i="209"/>
  <c r="BE180" i="209"/>
  <c r="BE179" i="209"/>
  <c r="BF179" i="209" s="1"/>
  <c r="BE178" i="209"/>
  <c r="BE177" i="209"/>
  <c r="BE176" i="209"/>
  <c r="BE175" i="209"/>
  <c r="BE174" i="209"/>
  <c r="BE173" i="209"/>
  <c r="BE172" i="209"/>
  <c r="BF172" i="209" s="1"/>
  <c r="BE171" i="209"/>
  <c r="BE170" i="209"/>
  <c r="BE169" i="209"/>
  <c r="BE168" i="209"/>
  <c r="BF168" i="209" s="1"/>
  <c r="BE167" i="209"/>
  <c r="BF167" i="209" s="1"/>
  <c r="BE163" i="209"/>
  <c r="BE161" i="209"/>
  <c r="BE160" i="209"/>
  <c r="BE159" i="209"/>
  <c r="BE158" i="209"/>
  <c r="BE157" i="209"/>
  <c r="BE156" i="209"/>
  <c r="BF156" i="209" s="1"/>
  <c r="BE155" i="209"/>
  <c r="BE154" i="209"/>
  <c r="BE153" i="209"/>
  <c r="BE152" i="209"/>
  <c r="BE151" i="209"/>
  <c r="BE150" i="209"/>
  <c r="BE149" i="209"/>
  <c r="BE148" i="209"/>
  <c r="BE147" i="209"/>
  <c r="BE146" i="209"/>
  <c r="BE145" i="209"/>
  <c r="BF145" i="209" s="1"/>
  <c r="BE144" i="209"/>
  <c r="BE143" i="209"/>
  <c r="BF143" i="209" s="1"/>
  <c r="BE142" i="209"/>
  <c r="BE141" i="209"/>
  <c r="BE140" i="209"/>
  <c r="BE139" i="209"/>
  <c r="BE138" i="209"/>
  <c r="BE136" i="209"/>
  <c r="BE125" i="209"/>
  <c r="BE118" i="209"/>
  <c r="BE117" i="209"/>
  <c r="BE116" i="209"/>
  <c r="BE115" i="209"/>
  <c r="BE114" i="209"/>
  <c r="BE113" i="209"/>
  <c r="BE112" i="209"/>
  <c r="BE111" i="209"/>
  <c r="BE110" i="209"/>
  <c r="BE109" i="209"/>
  <c r="BE108" i="209"/>
  <c r="BE107" i="209"/>
  <c r="BE106" i="209"/>
  <c r="BE105" i="209"/>
  <c r="BE104" i="209"/>
  <c r="BE103" i="209"/>
  <c r="BE102" i="209"/>
  <c r="BE101" i="209"/>
  <c r="BE100" i="209"/>
  <c r="BE99" i="209"/>
  <c r="BE98" i="209"/>
  <c r="BE97" i="209"/>
  <c r="BE96" i="209"/>
  <c r="BE95" i="209"/>
  <c r="BE94" i="209"/>
  <c r="BE93" i="209"/>
  <c r="BE92" i="209"/>
  <c r="BE91" i="209"/>
  <c r="BE90" i="209"/>
  <c r="BE89" i="209"/>
  <c r="BE88" i="209"/>
  <c r="BE87" i="209"/>
  <c r="BE86" i="209"/>
  <c r="BE85" i="209"/>
  <c r="BE84" i="209"/>
  <c r="BE83" i="209"/>
  <c r="BE82" i="209"/>
  <c r="BE81" i="209"/>
  <c r="BE80" i="209"/>
  <c r="BE79" i="209"/>
  <c r="BE78" i="209"/>
  <c r="BF78" i="209" s="1"/>
  <c r="BE77" i="209"/>
  <c r="BE76" i="209"/>
  <c r="BE75" i="209"/>
  <c r="BE74" i="209"/>
  <c r="BE73" i="209"/>
  <c r="BE72" i="209"/>
  <c r="BE71" i="209"/>
  <c r="BE70" i="209"/>
  <c r="BE69" i="209"/>
  <c r="BE68" i="209"/>
  <c r="BE67" i="209"/>
  <c r="BE66" i="209"/>
  <c r="BE65" i="209"/>
  <c r="BE64" i="209"/>
  <c r="BE63" i="209"/>
  <c r="BE62" i="209"/>
  <c r="BE61" i="209"/>
  <c r="BF61" i="209" s="1"/>
  <c r="BE60" i="209"/>
  <c r="BE59" i="209"/>
  <c r="BE58" i="209"/>
  <c r="BF58" i="209" s="1"/>
  <c r="BE57" i="209"/>
  <c r="BE56" i="209"/>
  <c r="BE55" i="209"/>
  <c r="BF55" i="209" s="1"/>
  <c r="BE54" i="209"/>
  <c r="BE53" i="209"/>
  <c r="BF53" i="209" s="1"/>
  <c r="BE52" i="209"/>
  <c r="BE51" i="209"/>
  <c r="BE50" i="209"/>
  <c r="BF50" i="209" s="1"/>
  <c r="BE49" i="209"/>
  <c r="BE48" i="209"/>
  <c r="BE47" i="209"/>
  <c r="BF47" i="209" s="1"/>
  <c r="BE46" i="209"/>
  <c r="BE45" i="209"/>
  <c r="BE44" i="209"/>
  <c r="BE43" i="209"/>
  <c r="BE42" i="209"/>
  <c r="BE41" i="209"/>
  <c r="BE40" i="209"/>
  <c r="BE39" i="209"/>
  <c r="BE38" i="209"/>
  <c r="BE37" i="209"/>
  <c r="BE36" i="209"/>
  <c r="BE35" i="209"/>
  <c r="BE34" i="209"/>
  <c r="BE33" i="209"/>
  <c r="BE32" i="209"/>
  <c r="BE31" i="209"/>
  <c r="BE30" i="209"/>
  <c r="BE29" i="209"/>
  <c r="BE28" i="209"/>
  <c r="BE27" i="209"/>
  <c r="BE26" i="209"/>
  <c r="BE25" i="209"/>
  <c r="BE24" i="209"/>
  <c r="BE23" i="209"/>
  <c r="BE22" i="209"/>
  <c r="BE21" i="209"/>
  <c r="BE20" i="209"/>
  <c r="BE19" i="209"/>
  <c r="BE18" i="209"/>
  <c r="BE17" i="209"/>
  <c r="BE16" i="209"/>
  <c r="BE15" i="209"/>
  <c r="BE14" i="209"/>
  <c r="BE13" i="209"/>
  <c r="BE12" i="209"/>
  <c r="BE11" i="209"/>
  <c r="BE10" i="209"/>
  <c r="BE9" i="209"/>
  <c r="BE8" i="209"/>
  <c r="BE7" i="209"/>
  <c r="BE6" i="209"/>
  <c r="BE5" i="209"/>
  <c r="BE4" i="209"/>
  <c r="BE3" i="209"/>
  <c r="BB189" i="209"/>
  <c r="BB188" i="209"/>
  <c r="BC188" i="209" s="1"/>
  <c r="BB187" i="209"/>
  <c r="BC187" i="209" s="1"/>
  <c r="BB186" i="209"/>
  <c r="BB185" i="209"/>
  <c r="BB184" i="209"/>
  <c r="BC184" i="209" s="1"/>
  <c r="BB183" i="209"/>
  <c r="BC183" i="209" s="1"/>
  <c r="BB182" i="209"/>
  <c r="BC182" i="209" s="1"/>
  <c r="BB181" i="209"/>
  <c r="BC181" i="209" s="1"/>
  <c r="BB180" i="209"/>
  <c r="BB179" i="209"/>
  <c r="BC179" i="209" s="1"/>
  <c r="BB178" i="209"/>
  <c r="BC178" i="209" s="1"/>
  <c r="BB177" i="209"/>
  <c r="BB176" i="209"/>
  <c r="BB175" i="209"/>
  <c r="BB174" i="209"/>
  <c r="BB173" i="209"/>
  <c r="BB172" i="209"/>
  <c r="BC172" i="209" s="1"/>
  <c r="BB171" i="209"/>
  <c r="BC171" i="209" s="1"/>
  <c r="BB170" i="209"/>
  <c r="BB169" i="209"/>
  <c r="BC169" i="209" s="1"/>
  <c r="BB168" i="209"/>
  <c r="BB167" i="209"/>
  <c r="BC167" i="209" s="1"/>
  <c r="BB163" i="209"/>
  <c r="BC163" i="209" s="1"/>
  <c r="BB161" i="209"/>
  <c r="BC161" i="209" s="1"/>
  <c r="BB160" i="209"/>
  <c r="BB159" i="209"/>
  <c r="BB158" i="209"/>
  <c r="BB157" i="209"/>
  <c r="BB156" i="209"/>
  <c r="BB155" i="209"/>
  <c r="BB154" i="209"/>
  <c r="BC154" i="209" s="1"/>
  <c r="BB153" i="209"/>
  <c r="BC153" i="209" s="1"/>
  <c r="BB152" i="209"/>
  <c r="BC152" i="209" s="1"/>
  <c r="BB151" i="209"/>
  <c r="BB150" i="209"/>
  <c r="BC150" i="209" s="1"/>
  <c r="BB149" i="209"/>
  <c r="BC149" i="209" s="1"/>
  <c r="BB148" i="209"/>
  <c r="BB147" i="209"/>
  <c r="BC147" i="209" s="1"/>
  <c r="BB146" i="209"/>
  <c r="BC146" i="209" s="1"/>
  <c r="BB145" i="209"/>
  <c r="BC145" i="209" s="1"/>
  <c r="BB144" i="209"/>
  <c r="BC144" i="209" s="1"/>
  <c r="BB143" i="209"/>
  <c r="BB142" i="209"/>
  <c r="BB141" i="209"/>
  <c r="BC141" i="209" s="1"/>
  <c r="BB140" i="209"/>
  <c r="BB139" i="209"/>
  <c r="BC139" i="209" s="1"/>
  <c r="BC138" i="209"/>
  <c r="BC137" i="209"/>
  <c r="BC136" i="209"/>
  <c r="BC135" i="209"/>
  <c r="BC134" i="209"/>
  <c r="BC133" i="209"/>
  <c r="BC132" i="209"/>
  <c r="BC125" i="209"/>
  <c r="BC122" i="209"/>
  <c r="BC121" i="209"/>
  <c r="BB112" i="209"/>
  <c r="BB111" i="209"/>
  <c r="BB110" i="209"/>
  <c r="BB109" i="209"/>
  <c r="BB108" i="209"/>
  <c r="BC108" i="209" s="1"/>
  <c r="BB107" i="209"/>
  <c r="BC107" i="209" s="1"/>
  <c r="BB106" i="209"/>
  <c r="BB105" i="209"/>
  <c r="BC105" i="209" s="1"/>
  <c r="BB104" i="209"/>
  <c r="BB103" i="209"/>
  <c r="BB102" i="209"/>
  <c r="BB101" i="209"/>
  <c r="BB100" i="209"/>
  <c r="BB99" i="209"/>
  <c r="BC99" i="209" s="1"/>
  <c r="BB98" i="209"/>
  <c r="BC98" i="209" s="1"/>
  <c r="BB97" i="209"/>
  <c r="BB96" i="209"/>
  <c r="BB95" i="209"/>
  <c r="BB94" i="209"/>
  <c r="BC94" i="209" s="1"/>
  <c r="BB93" i="209"/>
  <c r="BB92" i="209"/>
  <c r="BB91" i="209"/>
  <c r="BB90" i="209"/>
  <c r="BB89" i="209"/>
  <c r="BC89" i="209" s="1"/>
  <c r="BB88" i="209"/>
  <c r="BB87" i="209"/>
  <c r="BC87" i="209" s="1"/>
  <c r="BB86" i="209"/>
  <c r="BB85" i="209"/>
  <c r="BC85" i="209" s="1"/>
  <c r="BB84" i="209"/>
  <c r="BB83" i="209"/>
  <c r="BB82" i="209"/>
  <c r="BB81" i="209"/>
  <c r="BB80" i="209"/>
  <c r="BB79" i="209"/>
  <c r="BB78" i="209"/>
  <c r="BB77" i="209"/>
  <c r="BB76" i="209"/>
  <c r="BB75" i="209"/>
  <c r="BB74" i="209"/>
  <c r="BC74" i="209" s="1"/>
  <c r="BB73" i="209"/>
  <c r="BB72" i="209"/>
  <c r="BB71" i="209"/>
  <c r="BB70" i="209"/>
  <c r="BB69" i="209"/>
  <c r="BB68" i="209"/>
  <c r="BB67" i="209"/>
  <c r="BB66" i="209"/>
  <c r="BB65" i="209"/>
  <c r="BB64" i="209"/>
  <c r="BB63" i="209"/>
  <c r="BB62" i="209"/>
  <c r="BB61" i="209"/>
  <c r="BC61" i="209" s="1"/>
  <c r="BB60" i="209"/>
  <c r="BB59" i="209"/>
  <c r="BC59" i="209" s="1"/>
  <c r="BB58" i="209"/>
  <c r="BC58" i="209" s="1"/>
  <c r="BB57" i="209"/>
  <c r="BC57" i="209" s="1"/>
  <c r="BB56" i="209"/>
  <c r="BC56" i="209" s="1"/>
  <c r="BB55" i="209"/>
  <c r="BC55" i="209" s="1"/>
  <c r="BB54" i="209"/>
  <c r="BB53" i="209"/>
  <c r="BC53" i="209" s="1"/>
  <c r="BB52" i="209"/>
  <c r="BB51" i="209"/>
  <c r="BC51" i="209" s="1"/>
  <c r="BB50" i="209"/>
  <c r="BC50" i="209" s="1"/>
  <c r="BB49" i="209"/>
  <c r="BB48" i="209"/>
  <c r="BB47" i="209"/>
  <c r="BB46" i="209"/>
  <c r="BB45" i="209"/>
  <c r="BB44" i="209"/>
  <c r="BB43" i="209"/>
  <c r="BB42" i="209"/>
  <c r="BC42" i="209" s="1"/>
  <c r="BB41" i="209"/>
  <c r="BB40" i="209"/>
  <c r="BB39" i="209"/>
  <c r="BB38" i="209"/>
  <c r="BB37" i="209"/>
  <c r="BB36" i="209"/>
  <c r="BB35" i="209"/>
  <c r="BB34" i="209"/>
  <c r="BC34" i="209" s="1"/>
  <c r="BB33" i="209"/>
  <c r="BB32" i="209"/>
  <c r="BB31" i="209"/>
  <c r="BB30" i="209"/>
  <c r="BC30" i="209" s="1"/>
  <c r="BB29" i="209"/>
  <c r="BB28" i="209"/>
  <c r="BB27" i="209"/>
  <c r="BB26" i="209"/>
  <c r="BB25" i="209"/>
  <c r="BB24" i="209"/>
  <c r="BC24" i="209" s="1"/>
  <c r="BB23" i="209"/>
  <c r="BB22" i="209"/>
  <c r="BC22" i="209" s="1"/>
  <c r="BB21" i="209"/>
  <c r="BB20" i="209"/>
  <c r="BB19" i="209"/>
  <c r="BB18" i="209"/>
  <c r="BB17" i="209"/>
  <c r="BB16" i="209"/>
  <c r="BB15" i="209"/>
  <c r="BB14" i="209"/>
  <c r="BB13" i="209"/>
  <c r="BB12" i="209"/>
  <c r="BC12" i="209" s="1"/>
  <c r="BB11" i="209"/>
  <c r="BB10" i="209"/>
  <c r="BB9" i="209"/>
  <c r="BC9" i="209" s="1"/>
  <c r="BB8" i="209"/>
  <c r="BB7" i="209"/>
  <c r="BB6" i="209"/>
  <c r="BB5" i="209"/>
  <c r="BB4" i="209"/>
  <c r="BC4" i="209" s="1"/>
  <c r="BB3" i="209"/>
  <c r="AY189" i="209"/>
  <c r="AY188" i="209"/>
  <c r="AZ188" i="209" s="1"/>
  <c r="AY187" i="209"/>
  <c r="AZ187" i="209" s="1"/>
  <c r="AY186" i="209"/>
  <c r="AY185" i="209"/>
  <c r="AY184" i="209"/>
  <c r="AZ184" i="209" s="1"/>
  <c r="AY183" i="209"/>
  <c r="AZ183" i="209" s="1"/>
  <c r="AY182" i="209"/>
  <c r="AZ182" i="209" s="1"/>
  <c r="AY181" i="209"/>
  <c r="AZ181" i="209" s="1"/>
  <c r="AY180" i="209"/>
  <c r="AY179" i="209"/>
  <c r="AZ179" i="209" s="1"/>
  <c r="AY178" i="209"/>
  <c r="AZ178" i="209" s="1"/>
  <c r="AY177" i="209"/>
  <c r="AY176" i="209"/>
  <c r="AY175" i="209"/>
  <c r="AY174" i="209"/>
  <c r="AY173" i="209"/>
  <c r="AY172" i="209"/>
  <c r="AZ172" i="209" s="1"/>
  <c r="AY171" i="209"/>
  <c r="AZ171" i="209" s="1"/>
  <c r="AY170" i="209"/>
  <c r="AY169" i="209"/>
  <c r="AZ169" i="209" s="1"/>
  <c r="AY168" i="209"/>
  <c r="AY167" i="209"/>
  <c r="AZ167" i="209" s="1"/>
  <c r="AY163" i="209"/>
  <c r="AZ163" i="209" s="1"/>
  <c r="AY161" i="209"/>
  <c r="AZ161" i="209" s="1"/>
  <c r="AY160" i="209"/>
  <c r="AY159" i="209"/>
  <c r="AY158" i="209"/>
  <c r="AY157" i="209"/>
  <c r="AY156" i="209"/>
  <c r="AY155" i="209"/>
  <c r="AY154" i="209"/>
  <c r="AZ154" i="209" s="1"/>
  <c r="AY153" i="209"/>
  <c r="AZ153" i="209" s="1"/>
  <c r="AY152" i="209"/>
  <c r="AZ152" i="209" s="1"/>
  <c r="AY151" i="209"/>
  <c r="AY150" i="209"/>
  <c r="AZ150" i="209" s="1"/>
  <c r="AY149" i="209"/>
  <c r="AZ149" i="209" s="1"/>
  <c r="AY148" i="209"/>
  <c r="AY147" i="209"/>
  <c r="AZ147" i="209" s="1"/>
  <c r="AY146" i="209"/>
  <c r="AZ146" i="209" s="1"/>
  <c r="AY145" i="209"/>
  <c r="AZ145" i="209" s="1"/>
  <c r="AY144" i="209"/>
  <c r="AZ144" i="209" s="1"/>
  <c r="AY143" i="209"/>
  <c r="AY142" i="209"/>
  <c r="AY141" i="209"/>
  <c r="AZ141" i="209" s="1"/>
  <c r="AY140" i="209"/>
  <c r="AY139" i="209"/>
  <c r="AZ139" i="209" s="1"/>
  <c r="AZ138" i="209"/>
  <c r="AZ137" i="209"/>
  <c r="AZ136" i="209"/>
  <c r="AZ135" i="209"/>
  <c r="AZ134" i="209"/>
  <c r="AZ133" i="209"/>
  <c r="AZ132" i="209"/>
  <c r="AZ125" i="209"/>
  <c r="AZ122" i="209"/>
  <c r="AZ121" i="209"/>
  <c r="AY112" i="209"/>
  <c r="AY111" i="209"/>
  <c r="AY110" i="209"/>
  <c r="AY109" i="209"/>
  <c r="AY108" i="209"/>
  <c r="AZ108" i="209" s="1"/>
  <c r="AY107" i="209"/>
  <c r="AZ107" i="209" s="1"/>
  <c r="AY106" i="209"/>
  <c r="AY105" i="209"/>
  <c r="AZ105" i="209" s="1"/>
  <c r="AY104" i="209"/>
  <c r="AY103" i="209"/>
  <c r="AY102" i="209"/>
  <c r="AY101" i="209"/>
  <c r="AY100" i="209"/>
  <c r="AY99" i="209"/>
  <c r="AZ99" i="209" s="1"/>
  <c r="AY98" i="209"/>
  <c r="AZ98" i="209" s="1"/>
  <c r="AY97" i="209"/>
  <c r="AY96" i="209"/>
  <c r="AY95" i="209"/>
  <c r="AY94" i="209"/>
  <c r="AZ94" i="209" s="1"/>
  <c r="AY93" i="209"/>
  <c r="AY92" i="209"/>
  <c r="AY91" i="209"/>
  <c r="AY90" i="209"/>
  <c r="AY89" i="209"/>
  <c r="AZ89" i="209" s="1"/>
  <c r="AY88" i="209"/>
  <c r="AY87" i="209"/>
  <c r="AZ87" i="209" s="1"/>
  <c r="AY86" i="209"/>
  <c r="AY85" i="209"/>
  <c r="AZ85" i="209" s="1"/>
  <c r="AY84" i="209"/>
  <c r="AY83" i="209"/>
  <c r="AY82" i="209"/>
  <c r="AY81" i="209"/>
  <c r="AY80" i="209"/>
  <c r="AY79" i="209"/>
  <c r="AY78" i="209"/>
  <c r="AY77" i="209"/>
  <c r="AY76" i="209"/>
  <c r="AY75" i="209"/>
  <c r="AY74" i="209"/>
  <c r="AZ74" i="209" s="1"/>
  <c r="AY73" i="209"/>
  <c r="AY72" i="209"/>
  <c r="AY71" i="209"/>
  <c r="AY70" i="209"/>
  <c r="AY69" i="209"/>
  <c r="AY68" i="209"/>
  <c r="AY67" i="209"/>
  <c r="AY66" i="209"/>
  <c r="AY65" i="209"/>
  <c r="AY64" i="209"/>
  <c r="AY63" i="209"/>
  <c r="AY62" i="209"/>
  <c r="AY61" i="209"/>
  <c r="AZ61" i="209" s="1"/>
  <c r="AY60" i="209"/>
  <c r="AY59" i="209"/>
  <c r="AZ59" i="209" s="1"/>
  <c r="AY58" i="209"/>
  <c r="AZ58" i="209" s="1"/>
  <c r="AY57" i="209"/>
  <c r="AZ57" i="209" s="1"/>
  <c r="AY56" i="209"/>
  <c r="AZ56" i="209" s="1"/>
  <c r="AY55" i="209"/>
  <c r="AZ55" i="209" s="1"/>
  <c r="AY54" i="209"/>
  <c r="AY53" i="209"/>
  <c r="AZ53" i="209" s="1"/>
  <c r="AY52" i="209"/>
  <c r="AY51" i="209"/>
  <c r="AZ51" i="209" s="1"/>
  <c r="AY50" i="209"/>
  <c r="AZ50" i="209" s="1"/>
  <c r="AY49" i="209"/>
  <c r="AY48" i="209"/>
  <c r="AY47" i="209"/>
  <c r="AY46" i="209"/>
  <c r="AY45" i="209"/>
  <c r="AY44" i="209"/>
  <c r="AY43" i="209"/>
  <c r="AY42" i="209"/>
  <c r="AZ42" i="209" s="1"/>
  <c r="AY41" i="209"/>
  <c r="AY40" i="209"/>
  <c r="AY39" i="209"/>
  <c r="AY38" i="209"/>
  <c r="AY37" i="209"/>
  <c r="AY36" i="209"/>
  <c r="AY35" i="209"/>
  <c r="AY34" i="209"/>
  <c r="AZ34" i="209" s="1"/>
  <c r="AY33" i="209"/>
  <c r="AY32" i="209"/>
  <c r="AY31" i="209"/>
  <c r="AY30" i="209"/>
  <c r="AZ30" i="209" s="1"/>
  <c r="AY29" i="209"/>
  <c r="AY28" i="209"/>
  <c r="AY27" i="209"/>
  <c r="AY26" i="209"/>
  <c r="AY25" i="209"/>
  <c r="AY24" i="209"/>
  <c r="AZ24" i="209" s="1"/>
  <c r="AY23" i="209"/>
  <c r="AY22" i="209"/>
  <c r="AZ22" i="209" s="1"/>
  <c r="AY21" i="209"/>
  <c r="AY20" i="209"/>
  <c r="AY19" i="209"/>
  <c r="AY18" i="209"/>
  <c r="AY17" i="209"/>
  <c r="AY16" i="209"/>
  <c r="AY15" i="209"/>
  <c r="AY14" i="209"/>
  <c r="AY13" i="209"/>
  <c r="AY12" i="209"/>
  <c r="AZ12" i="209" s="1"/>
  <c r="AY11" i="209"/>
  <c r="AY10" i="209"/>
  <c r="AY9" i="209"/>
  <c r="AZ9" i="209" s="1"/>
  <c r="AY8" i="209"/>
  <c r="AY7" i="209"/>
  <c r="AY6" i="209"/>
  <c r="AY5" i="209"/>
  <c r="AY4" i="209"/>
  <c r="AZ4" i="209" s="1"/>
  <c r="AY3" i="209"/>
  <c r="AV189" i="209"/>
  <c r="AV188" i="209"/>
  <c r="AW188" i="209" s="1"/>
  <c r="AV187" i="209"/>
  <c r="AV186" i="209"/>
  <c r="AW186" i="209" s="1"/>
  <c r="AV185" i="209"/>
  <c r="AW185" i="209" s="1"/>
  <c r="AV184" i="209"/>
  <c r="AW184" i="209" s="1"/>
  <c r="AV183" i="209"/>
  <c r="AV182" i="209"/>
  <c r="AV181" i="209"/>
  <c r="AW181" i="209" s="1"/>
  <c r="AV180" i="209"/>
  <c r="AV179" i="209"/>
  <c r="AW179" i="209" s="1"/>
  <c r="AV178" i="209"/>
  <c r="AV177" i="209"/>
  <c r="AV176" i="209"/>
  <c r="AW176" i="209" s="1"/>
  <c r="AV175" i="209"/>
  <c r="AV174" i="209"/>
  <c r="AV173" i="209"/>
  <c r="AV172" i="209"/>
  <c r="AW172" i="209" s="1"/>
  <c r="AV171" i="209"/>
  <c r="AV170" i="209"/>
  <c r="AV169" i="209"/>
  <c r="AV168" i="209"/>
  <c r="AW168" i="209" s="1"/>
  <c r="AV167" i="209"/>
  <c r="AW167" i="209" s="1"/>
  <c r="AV163" i="209"/>
  <c r="AW163" i="209" s="1"/>
  <c r="AV161" i="209"/>
  <c r="AV160" i="209"/>
  <c r="AV159" i="209"/>
  <c r="AV158" i="209"/>
  <c r="AV157" i="209"/>
  <c r="AW157" i="209" s="1"/>
  <c r="AV156" i="209"/>
  <c r="AW156" i="209" s="1"/>
  <c r="AV155" i="209"/>
  <c r="AV154" i="209"/>
  <c r="AV153" i="209"/>
  <c r="AV152" i="209"/>
  <c r="AW152" i="209" s="1"/>
  <c r="AV151" i="209"/>
  <c r="AW151" i="209" s="1"/>
  <c r="AV150" i="209"/>
  <c r="AW150" i="209" s="1"/>
  <c r="AV149" i="209"/>
  <c r="AW149" i="209" s="1"/>
  <c r="AV148" i="209"/>
  <c r="AV147" i="209"/>
  <c r="AV146" i="209"/>
  <c r="AV145" i="209"/>
  <c r="AW145" i="209" s="1"/>
  <c r="AV144" i="209"/>
  <c r="AW144" i="209" s="1"/>
  <c r="AV143" i="209"/>
  <c r="AW143" i="209" s="1"/>
  <c r="AV142" i="209"/>
  <c r="AW142" i="209" s="1"/>
  <c r="AV141" i="209"/>
  <c r="AW141" i="209" s="1"/>
  <c r="AV140" i="209"/>
  <c r="AW140" i="209" s="1"/>
  <c r="AV139" i="209"/>
  <c r="AV138" i="209"/>
  <c r="AW131" i="209"/>
  <c r="AW130" i="209"/>
  <c r="AV118" i="209"/>
  <c r="AV117" i="209"/>
  <c r="AV116" i="209"/>
  <c r="AV115" i="209"/>
  <c r="AV114" i="209"/>
  <c r="AV113" i="209"/>
  <c r="AV112" i="209"/>
  <c r="AV111" i="209"/>
  <c r="AV110" i="209"/>
  <c r="AV109" i="209"/>
  <c r="AV108" i="209"/>
  <c r="AV107" i="209"/>
  <c r="AV106" i="209"/>
  <c r="AV105" i="209"/>
  <c r="AW105" i="209" s="1"/>
  <c r="AV104" i="209"/>
  <c r="AV103" i="209"/>
  <c r="AV102" i="209"/>
  <c r="AV101" i="209"/>
  <c r="AV100" i="209"/>
  <c r="AV99" i="209"/>
  <c r="AW99" i="209" s="1"/>
  <c r="AV98" i="209"/>
  <c r="AV97" i="209"/>
  <c r="AV96" i="209"/>
  <c r="AV95" i="209"/>
  <c r="AV94" i="209"/>
  <c r="AV93" i="209"/>
  <c r="AV92" i="209"/>
  <c r="AV91" i="209"/>
  <c r="AV90" i="209"/>
  <c r="AV89" i="209"/>
  <c r="AV88" i="209"/>
  <c r="AV87" i="209"/>
  <c r="AV86" i="209"/>
  <c r="AV85" i="209"/>
  <c r="AV84" i="209"/>
  <c r="AV83" i="209"/>
  <c r="AV82" i="209"/>
  <c r="AV81" i="209"/>
  <c r="AV80" i="209"/>
  <c r="AV79" i="209"/>
  <c r="AV78" i="209"/>
  <c r="AW78" i="209" s="1"/>
  <c r="AV77" i="209"/>
  <c r="AV76" i="209"/>
  <c r="AV75" i="209"/>
  <c r="AV74" i="209"/>
  <c r="AV73" i="209"/>
  <c r="AV72" i="209"/>
  <c r="AV71" i="209"/>
  <c r="AV70" i="209"/>
  <c r="AV69" i="209"/>
  <c r="AV68" i="209"/>
  <c r="AV67" i="209"/>
  <c r="AV66" i="209"/>
  <c r="AV65" i="209"/>
  <c r="AV64" i="209"/>
  <c r="AV63" i="209"/>
  <c r="AV62" i="209"/>
  <c r="AV61" i="209"/>
  <c r="AW61" i="209" s="1"/>
  <c r="AV60" i="209"/>
  <c r="AW60" i="209" s="1"/>
  <c r="AV59" i="209"/>
  <c r="AV58" i="209"/>
  <c r="AW58" i="209" s="1"/>
  <c r="AV57" i="209"/>
  <c r="AV56" i="209"/>
  <c r="AW56" i="209" s="1"/>
  <c r="AV55" i="209"/>
  <c r="AW55" i="209" s="1"/>
  <c r="AV54" i="209"/>
  <c r="AW54" i="209" s="1"/>
  <c r="AV53" i="209"/>
  <c r="AW53" i="209" s="1"/>
  <c r="AV52" i="209"/>
  <c r="AV51" i="209"/>
  <c r="AV50" i="209"/>
  <c r="AW50" i="209" s="1"/>
  <c r="AV49" i="209"/>
  <c r="AV48" i="209"/>
  <c r="AW48" i="209" s="1"/>
  <c r="AV47" i="209"/>
  <c r="AW47" i="209" s="1"/>
  <c r="AV46" i="209"/>
  <c r="AV45" i="209"/>
  <c r="AV44" i="209"/>
  <c r="AV43" i="209"/>
  <c r="AV42" i="209"/>
  <c r="AV41" i="209"/>
  <c r="AV40" i="209"/>
  <c r="AV39" i="209"/>
  <c r="AV38" i="209"/>
  <c r="AV37" i="209"/>
  <c r="AV36" i="209"/>
  <c r="AV35" i="209"/>
  <c r="AV34" i="209"/>
  <c r="AV33" i="209"/>
  <c r="AV32" i="209"/>
  <c r="AV31" i="209"/>
  <c r="AV30" i="209"/>
  <c r="AV29" i="209"/>
  <c r="AV28" i="209"/>
  <c r="AV27" i="209"/>
  <c r="AV26" i="209"/>
  <c r="AV25" i="209"/>
  <c r="AV24" i="209"/>
  <c r="AV23" i="209"/>
  <c r="AV22" i="209"/>
  <c r="AV21" i="209"/>
  <c r="AW21" i="209" s="1"/>
  <c r="AV20" i="209"/>
  <c r="AV19" i="209"/>
  <c r="AV18" i="209"/>
  <c r="AV17" i="209"/>
  <c r="AW17" i="209" s="1"/>
  <c r="AV16" i="209"/>
  <c r="AW16" i="209" s="1"/>
  <c r="AV15" i="209"/>
  <c r="AV14" i="209"/>
  <c r="AV13" i="209"/>
  <c r="AV12" i="209"/>
  <c r="AW12" i="209" s="1"/>
  <c r="AV11" i="209"/>
  <c r="AV10" i="209"/>
  <c r="AV9" i="209"/>
  <c r="AV8" i="209"/>
  <c r="AV7" i="209"/>
  <c r="AV6" i="209"/>
  <c r="AV5" i="209"/>
  <c r="AV4" i="209"/>
  <c r="AV3" i="209"/>
  <c r="AS189" i="209"/>
  <c r="AS188" i="209"/>
  <c r="AT188" i="209" s="1"/>
  <c r="AS187" i="209"/>
  <c r="AS186" i="209"/>
  <c r="AT186" i="209" s="1"/>
  <c r="AS185" i="209"/>
  <c r="AT185" i="209" s="1"/>
  <c r="AS184" i="209"/>
  <c r="AT184" i="209" s="1"/>
  <c r="AS183" i="209"/>
  <c r="AS182" i="209"/>
  <c r="AS181" i="209"/>
  <c r="AT181" i="209" s="1"/>
  <c r="AS180" i="209"/>
  <c r="AS179" i="209"/>
  <c r="AT179" i="209" s="1"/>
  <c r="AS178" i="209"/>
  <c r="AS177" i="209"/>
  <c r="AS176" i="209"/>
  <c r="AT176" i="209" s="1"/>
  <c r="AS175" i="209"/>
  <c r="AS174" i="209"/>
  <c r="AS173" i="209"/>
  <c r="AS172" i="209"/>
  <c r="AT172" i="209" s="1"/>
  <c r="AS171" i="209"/>
  <c r="AS170" i="209"/>
  <c r="AS169" i="209"/>
  <c r="AS168" i="209"/>
  <c r="AT168" i="209" s="1"/>
  <c r="AS167" i="209"/>
  <c r="AT167" i="209" s="1"/>
  <c r="AS163" i="209"/>
  <c r="AT163" i="209" s="1"/>
  <c r="AS161" i="209"/>
  <c r="AS160" i="209"/>
  <c r="AS159" i="209"/>
  <c r="AS158" i="209"/>
  <c r="AS157" i="209"/>
  <c r="AT157" i="209" s="1"/>
  <c r="AS156" i="209"/>
  <c r="AT156" i="209" s="1"/>
  <c r="AS155" i="209"/>
  <c r="AS154" i="209"/>
  <c r="AS153" i="209"/>
  <c r="AS152" i="209"/>
  <c r="AT152" i="209" s="1"/>
  <c r="AS151" i="209"/>
  <c r="AT151" i="209" s="1"/>
  <c r="AS150" i="209"/>
  <c r="AT150" i="209" s="1"/>
  <c r="AS149" i="209"/>
  <c r="AT149" i="209" s="1"/>
  <c r="AS148" i="209"/>
  <c r="AS147" i="209"/>
  <c r="AS146" i="209"/>
  <c r="AS145" i="209"/>
  <c r="AT145" i="209" s="1"/>
  <c r="AS144" i="209"/>
  <c r="AT144" i="209" s="1"/>
  <c r="AS143" i="209"/>
  <c r="AT143" i="209" s="1"/>
  <c r="AS142" i="209"/>
  <c r="AT142" i="209" s="1"/>
  <c r="AS141" i="209"/>
  <c r="AT141" i="209" s="1"/>
  <c r="AT131" i="209"/>
  <c r="AT130" i="209"/>
  <c r="AS118" i="209"/>
  <c r="AS117" i="209"/>
  <c r="AS116" i="209"/>
  <c r="AS115" i="209"/>
  <c r="AS114" i="209"/>
  <c r="AS113" i="209"/>
  <c r="AS112" i="209"/>
  <c r="AS111" i="209"/>
  <c r="AS110" i="209"/>
  <c r="AS109" i="209"/>
  <c r="AS108" i="209"/>
  <c r="AS107" i="209"/>
  <c r="AS106" i="209"/>
  <c r="AS105" i="209"/>
  <c r="AT105" i="209" s="1"/>
  <c r="AS104" i="209"/>
  <c r="AS103" i="209"/>
  <c r="AS102" i="209"/>
  <c r="AS101" i="209"/>
  <c r="AS100" i="209"/>
  <c r="AS99" i="209"/>
  <c r="AT99" i="209" s="1"/>
  <c r="AS98" i="209"/>
  <c r="AS97" i="209"/>
  <c r="AS96" i="209"/>
  <c r="AS95" i="209"/>
  <c r="AS94" i="209"/>
  <c r="AS93" i="209"/>
  <c r="AS92" i="209"/>
  <c r="AS91" i="209"/>
  <c r="AS90" i="209"/>
  <c r="AS89" i="209"/>
  <c r="AS88" i="209"/>
  <c r="AS87" i="209"/>
  <c r="AS86" i="209"/>
  <c r="AS85" i="209"/>
  <c r="AS84" i="209"/>
  <c r="AS83" i="209"/>
  <c r="AS82" i="209"/>
  <c r="AS81" i="209"/>
  <c r="AS80" i="209"/>
  <c r="AS79" i="209"/>
  <c r="AS78" i="209"/>
  <c r="AT78" i="209" s="1"/>
  <c r="AS77" i="209"/>
  <c r="AS76" i="209"/>
  <c r="AS75" i="209"/>
  <c r="AS74" i="209"/>
  <c r="AS73" i="209"/>
  <c r="AS72" i="209"/>
  <c r="AS71" i="209"/>
  <c r="AS70" i="209"/>
  <c r="AS69" i="209"/>
  <c r="AS68" i="209"/>
  <c r="AS67" i="209"/>
  <c r="AS66" i="209"/>
  <c r="AS65" i="209"/>
  <c r="AS64" i="209"/>
  <c r="AS63" i="209"/>
  <c r="AS62" i="209"/>
  <c r="AS61" i="209"/>
  <c r="AT61" i="209" s="1"/>
  <c r="AS60" i="209"/>
  <c r="AT60" i="209" s="1"/>
  <c r="AS59" i="209"/>
  <c r="AS58" i="209"/>
  <c r="AT58" i="209" s="1"/>
  <c r="AS57" i="209"/>
  <c r="AS56" i="209"/>
  <c r="AT56" i="209" s="1"/>
  <c r="AS55" i="209"/>
  <c r="AT55" i="209" s="1"/>
  <c r="AS54" i="209"/>
  <c r="AT54" i="209" s="1"/>
  <c r="AS53" i="209"/>
  <c r="AT53" i="209" s="1"/>
  <c r="AS52" i="209"/>
  <c r="AS51" i="209"/>
  <c r="AS50" i="209"/>
  <c r="AT50" i="209" s="1"/>
  <c r="AS49" i="209"/>
  <c r="AS48" i="209"/>
  <c r="AT48" i="209" s="1"/>
  <c r="AS47" i="209"/>
  <c r="AT47" i="209" s="1"/>
  <c r="AS46" i="209"/>
  <c r="AS45" i="209"/>
  <c r="AS44" i="209"/>
  <c r="AS43" i="209"/>
  <c r="AS42" i="209"/>
  <c r="AS41" i="209"/>
  <c r="AS40" i="209"/>
  <c r="AS39" i="209"/>
  <c r="AS38" i="209"/>
  <c r="AS37" i="209"/>
  <c r="AS36" i="209"/>
  <c r="AS35" i="209"/>
  <c r="AS34" i="209"/>
  <c r="AS33" i="209"/>
  <c r="AS32" i="209"/>
  <c r="AS31" i="209"/>
  <c r="AS30" i="209"/>
  <c r="AS29" i="209"/>
  <c r="AS28" i="209"/>
  <c r="AS27" i="209"/>
  <c r="AS26" i="209"/>
  <c r="AS25" i="209"/>
  <c r="AS24" i="209"/>
  <c r="AS23" i="209"/>
  <c r="AS22" i="209"/>
  <c r="AS21" i="209"/>
  <c r="AT21" i="209" s="1"/>
  <c r="AS20" i="209"/>
  <c r="AS19" i="209"/>
  <c r="AS18" i="209"/>
  <c r="AS17" i="209"/>
  <c r="AT17" i="209" s="1"/>
  <c r="AS16" i="209"/>
  <c r="AT16" i="209" s="1"/>
  <c r="AS15" i="209"/>
  <c r="AS14" i="209"/>
  <c r="AS13" i="209"/>
  <c r="AS12" i="209"/>
  <c r="AT12" i="209" s="1"/>
  <c r="AS11" i="209"/>
  <c r="AS10" i="209"/>
  <c r="AS9" i="209"/>
  <c r="AS8" i="209"/>
  <c r="AS7" i="209"/>
  <c r="AS6" i="209"/>
  <c r="AS5" i="209"/>
  <c r="AS4" i="209"/>
  <c r="AS3" i="209"/>
  <c r="AP189" i="209"/>
  <c r="AP188" i="209"/>
  <c r="AQ188" i="209" s="1"/>
  <c r="AP187" i="209"/>
  <c r="AP186" i="209"/>
  <c r="AQ186" i="209" s="1"/>
  <c r="AP185" i="209"/>
  <c r="AQ185" i="209" s="1"/>
  <c r="AP184" i="209"/>
  <c r="AQ184" i="209" s="1"/>
  <c r="AP183" i="209"/>
  <c r="AP182" i="209"/>
  <c r="AP181" i="209"/>
  <c r="AP180" i="209"/>
  <c r="AP179" i="209"/>
  <c r="AQ179" i="209" s="1"/>
  <c r="AP178" i="209"/>
  <c r="AP177" i="209"/>
  <c r="AQ177" i="209" s="1"/>
  <c r="AP176" i="209"/>
  <c r="AP175" i="209"/>
  <c r="AP174" i="209"/>
  <c r="AP173" i="209"/>
  <c r="AP172" i="209"/>
  <c r="AQ172" i="209" s="1"/>
  <c r="AP171" i="209"/>
  <c r="AP170" i="209"/>
  <c r="AP169" i="209"/>
  <c r="AP168" i="209"/>
  <c r="AQ168" i="209" s="1"/>
  <c r="AP167" i="209"/>
  <c r="AQ167" i="209" s="1"/>
  <c r="AP163" i="209"/>
  <c r="AQ163" i="209" s="1"/>
  <c r="AP161" i="209"/>
  <c r="AP160" i="209"/>
  <c r="AP159" i="209"/>
  <c r="AP158" i="209"/>
  <c r="AP157" i="209"/>
  <c r="AP156" i="209"/>
  <c r="AQ156" i="209" s="1"/>
  <c r="AP155" i="209"/>
  <c r="AP154" i="209"/>
  <c r="AP153" i="209"/>
  <c r="AP152" i="209"/>
  <c r="AQ152" i="209" s="1"/>
  <c r="AP151" i="209"/>
  <c r="AQ151" i="209" s="1"/>
  <c r="AP150" i="209"/>
  <c r="AQ150" i="209" s="1"/>
  <c r="AP149" i="209"/>
  <c r="AP148" i="209"/>
  <c r="AP147" i="209"/>
  <c r="AP146" i="209"/>
  <c r="AP145" i="209"/>
  <c r="AQ145" i="209" s="1"/>
  <c r="AP144" i="209"/>
  <c r="AQ144" i="209" s="1"/>
  <c r="AP143" i="209"/>
  <c r="AQ143" i="209" s="1"/>
  <c r="AP142" i="209"/>
  <c r="AQ142" i="209" s="1"/>
  <c r="AP141" i="209"/>
  <c r="AQ141" i="209" s="1"/>
  <c r="AP140" i="209"/>
  <c r="AP139" i="209"/>
  <c r="AQ139" i="209" s="1"/>
  <c r="AP138" i="209"/>
  <c r="AP137" i="209"/>
  <c r="AQ137" i="209" s="1"/>
  <c r="AQ136" i="209"/>
  <c r="AQ135" i="209"/>
  <c r="AQ134" i="209"/>
  <c r="AQ133" i="209"/>
  <c r="AQ132" i="209"/>
  <c r="AQ131" i="209"/>
  <c r="AQ130" i="209"/>
  <c r="AQ129" i="209"/>
  <c r="AQ128" i="209"/>
  <c r="AQ127" i="209"/>
  <c r="AQ126" i="209"/>
  <c r="AP118" i="209"/>
  <c r="AP117" i="209"/>
  <c r="AP116" i="209"/>
  <c r="AP115" i="209"/>
  <c r="AP114" i="209"/>
  <c r="AP113" i="209"/>
  <c r="AP112" i="209"/>
  <c r="AP111" i="209"/>
  <c r="AP110" i="209"/>
  <c r="AP109" i="209"/>
  <c r="AP108" i="209"/>
  <c r="AP107" i="209"/>
  <c r="AP106" i="209"/>
  <c r="AP105" i="209"/>
  <c r="AP104" i="209"/>
  <c r="AP103" i="209"/>
  <c r="AP102" i="209"/>
  <c r="AP101" i="209"/>
  <c r="AP100" i="209"/>
  <c r="AP99" i="209"/>
  <c r="AP98" i="209"/>
  <c r="AQ98" i="209" s="1"/>
  <c r="AP97" i="209"/>
  <c r="AP96" i="209"/>
  <c r="AP95" i="209"/>
  <c r="AP94" i="209"/>
  <c r="AP93" i="209"/>
  <c r="AP92" i="209"/>
  <c r="AP91" i="209"/>
  <c r="AP90" i="209"/>
  <c r="AP89" i="209"/>
  <c r="AP88" i="209"/>
  <c r="AP87" i="209"/>
  <c r="AP86" i="209"/>
  <c r="AP85" i="209"/>
  <c r="AP84" i="209"/>
  <c r="AP83" i="209"/>
  <c r="AP82" i="209"/>
  <c r="AP81" i="209"/>
  <c r="AP80" i="209"/>
  <c r="AP79" i="209"/>
  <c r="AP78" i="209"/>
  <c r="AP77" i="209"/>
  <c r="AP76" i="209"/>
  <c r="AP75" i="209"/>
  <c r="AP74" i="209"/>
  <c r="AP73" i="209"/>
  <c r="AP72" i="209"/>
  <c r="AP71" i="209"/>
  <c r="AP70" i="209"/>
  <c r="AP69" i="209"/>
  <c r="AP68" i="209"/>
  <c r="AP67" i="209"/>
  <c r="AP66" i="209"/>
  <c r="AP65" i="209"/>
  <c r="AP64" i="209"/>
  <c r="AP63" i="209"/>
  <c r="AP62" i="209"/>
  <c r="AP61" i="209"/>
  <c r="AQ61" i="209" s="1"/>
  <c r="AP60" i="209"/>
  <c r="AP59" i="209"/>
  <c r="AP58" i="209"/>
  <c r="AQ58" i="209" s="1"/>
  <c r="AP57" i="209"/>
  <c r="AQ57" i="209" s="1"/>
  <c r="AP56" i="209"/>
  <c r="AP55" i="209"/>
  <c r="AQ55" i="209" s="1"/>
  <c r="AP54" i="209"/>
  <c r="AP53" i="209"/>
  <c r="AQ53" i="209" s="1"/>
  <c r="AP52" i="209"/>
  <c r="AQ52" i="209" s="1"/>
  <c r="AP51" i="209"/>
  <c r="AQ51" i="209" s="1"/>
  <c r="AP50" i="209"/>
  <c r="AQ50" i="209" s="1"/>
  <c r="AP49" i="209"/>
  <c r="AP48" i="209"/>
  <c r="AQ48" i="209" s="1"/>
  <c r="AP47" i="209"/>
  <c r="AP46" i="209"/>
  <c r="AP45" i="209"/>
  <c r="AP44" i="209"/>
  <c r="AP43" i="209"/>
  <c r="AP42" i="209"/>
  <c r="AP41" i="209"/>
  <c r="AP40" i="209"/>
  <c r="AP39" i="209"/>
  <c r="AP38" i="209"/>
  <c r="AP37" i="209"/>
  <c r="AP36" i="209"/>
  <c r="AP35" i="209"/>
  <c r="AP34" i="209"/>
  <c r="AP33" i="209"/>
  <c r="AP32" i="209"/>
  <c r="AP31" i="209"/>
  <c r="AP30" i="209"/>
  <c r="AP29" i="209"/>
  <c r="AP28" i="209"/>
  <c r="AP27" i="209"/>
  <c r="AP26" i="209"/>
  <c r="AP25" i="209"/>
  <c r="AP24" i="209"/>
  <c r="AP23" i="209"/>
  <c r="AP22" i="209"/>
  <c r="AP21" i="209"/>
  <c r="AP20" i="209"/>
  <c r="AP19" i="209"/>
  <c r="AP18" i="209"/>
  <c r="AP17" i="209"/>
  <c r="AP16" i="209"/>
  <c r="AP15" i="209"/>
  <c r="AP14" i="209"/>
  <c r="AP13" i="209"/>
  <c r="AP12" i="209"/>
  <c r="AP11" i="209"/>
  <c r="AP10" i="209"/>
  <c r="AP9" i="209"/>
  <c r="AP8" i="209"/>
  <c r="AP7" i="209"/>
  <c r="AP6" i="209"/>
  <c r="AP5" i="209"/>
  <c r="AP4" i="209"/>
  <c r="AP3" i="209"/>
  <c r="AM189" i="209"/>
  <c r="AM188" i="209"/>
  <c r="AN188" i="209" s="1"/>
  <c r="AM187" i="209"/>
  <c r="AM186" i="209"/>
  <c r="AN186" i="209" s="1"/>
  <c r="AM185" i="209"/>
  <c r="AN185" i="209" s="1"/>
  <c r="AM184" i="209"/>
  <c r="AN184" i="209" s="1"/>
  <c r="AM183" i="209"/>
  <c r="AM182" i="209"/>
  <c r="AM181" i="209"/>
  <c r="AM180" i="209"/>
  <c r="AM179" i="209"/>
  <c r="AN179" i="209" s="1"/>
  <c r="AM178" i="209"/>
  <c r="AM177" i="209"/>
  <c r="AM176" i="209"/>
  <c r="AM175" i="209"/>
  <c r="AM174" i="209"/>
  <c r="AM173" i="209"/>
  <c r="AM172" i="209"/>
  <c r="AN172" i="209" s="1"/>
  <c r="AM171" i="209"/>
  <c r="AM170" i="209"/>
  <c r="AM169" i="209"/>
  <c r="AM168" i="209"/>
  <c r="AN168" i="209" s="1"/>
  <c r="AM167" i="209"/>
  <c r="AN167" i="209" s="1"/>
  <c r="AM163" i="209"/>
  <c r="AN163" i="209" s="1"/>
  <c r="AM161" i="209"/>
  <c r="AM160" i="209"/>
  <c r="AM159" i="209"/>
  <c r="AM158" i="209"/>
  <c r="AM157" i="209"/>
  <c r="AM156" i="209"/>
  <c r="AN156" i="209" s="1"/>
  <c r="AM155" i="209"/>
  <c r="AM154" i="209"/>
  <c r="AM153" i="209"/>
  <c r="AM152" i="209"/>
  <c r="AN152" i="209" s="1"/>
  <c r="AM151" i="209"/>
  <c r="AN151" i="209" s="1"/>
  <c r="AM150" i="209"/>
  <c r="AN150" i="209" s="1"/>
  <c r="AM149" i="209"/>
  <c r="AM148" i="209"/>
  <c r="AM147" i="209"/>
  <c r="AM146" i="209"/>
  <c r="AM145" i="209"/>
  <c r="AN145" i="209" s="1"/>
  <c r="AM144" i="209"/>
  <c r="AN144" i="209" s="1"/>
  <c r="AM143" i="209"/>
  <c r="AN143" i="209" s="1"/>
  <c r="AM142" i="209"/>
  <c r="AN142" i="209" s="1"/>
  <c r="AM141" i="209"/>
  <c r="AN141" i="209" s="1"/>
  <c r="AM140" i="209"/>
  <c r="AM139" i="209"/>
  <c r="AN139" i="209" s="1"/>
  <c r="AN137" i="209"/>
  <c r="AN136" i="209"/>
  <c r="AN135" i="209"/>
  <c r="AN134" i="209"/>
  <c r="AN133" i="209"/>
  <c r="AN132" i="209"/>
  <c r="AN131" i="209"/>
  <c r="AN130" i="209"/>
  <c r="AN129" i="209"/>
  <c r="AN128" i="209"/>
  <c r="AN127" i="209"/>
  <c r="AN126" i="209"/>
  <c r="AM118" i="209"/>
  <c r="AM117" i="209"/>
  <c r="AM116" i="209"/>
  <c r="AM115" i="209"/>
  <c r="AM114" i="209"/>
  <c r="AM113" i="209"/>
  <c r="AM112" i="209"/>
  <c r="AM111" i="209"/>
  <c r="AM110" i="209"/>
  <c r="AM109" i="209"/>
  <c r="AM108" i="209"/>
  <c r="AM107" i="209"/>
  <c r="AM106" i="209"/>
  <c r="AM105" i="209"/>
  <c r="AM104" i="209"/>
  <c r="AM103" i="209"/>
  <c r="AM102" i="209"/>
  <c r="AM101" i="209"/>
  <c r="AM100" i="209"/>
  <c r="AM99" i="209"/>
  <c r="AM98" i="209"/>
  <c r="AN98" i="209" s="1"/>
  <c r="AM97" i="209"/>
  <c r="AM96" i="209"/>
  <c r="AM95" i="209"/>
  <c r="AM94" i="209"/>
  <c r="AM93" i="209"/>
  <c r="AM92" i="209"/>
  <c r="AM91" i="209"/>
  <c r="AM90" i="209"/>
  <c r="AM89" i="209"/>
  <c r="AM88" i="209"/>
  <c r="AM87" i="209"/>
  <c r="AM86" i="209"/>
  <c r="AM85" i="209"/>
  <c r="AM84" i="209"/>
  <c r="AM83" i="209"/>
  <c r="AM82" i="209"/>
  <c r="AM81" i="209"/>
  <c r="AM80" i="209"/>
  <c r="AM79" i="209"/>
  <c r="AM78" i="209"/>
  <c r="AM77" i="209"/>
  <c r="AM76" i="209"/>
  <c r="AM75" i="209"/>
  <c r="AM74" i="209"/>
  <c r="AM73" i="209"/>
  <c r="AM72" i="209"/>
  <c r="AM71" i="209"/>
  <c r="AM70" i="209"/>
  <c r="AM69" i="209"/>
  <c r="AM68" i="209"/>
  <c r="AM67" i="209"/>
  <c r="AM66" i="209"/>
  <c r="AM65" i="209"/>
  <c r="AM64" i="209"/>
  <c r="AM63" i="209"/>
  <c r="AM62" i="209"/>
  <c r="AM61" i="209"/>
  <c r="AN61" i="209" s="1"/>
  <c r="AM60" i="209"/>
  <c r="AM59" i="209"/>
  <c r="AM58" i="209"/>
  <c r="AN58" i="209" s="1"/>
  <c r="AM57" i="209"/>
  <c r="AN57" i="209" s="1"/>
  <c r="AM56" i="209"/>
  <c r="AM55" i="209"/>
  <c r="AN55" i="209" s="1"/>
  <c r="AM54" i="209"/>
  <c r="AM53" i="209"/>
  <c r="AN53" i="209" s="1"/>
  <c r="AM52" i="209"/>
  <c r="AN52" i="209" s="1"/>
  <c r="AM51" i="209"/>
  <c r="AN51" i="209" s="1"/>
  <c r="AM50" i="209"/>
  <c r="AN50" i="209" s="1"/>
  <c r="AM49" i="209"/>
  <c r="AM48" i="209"/>
  <c r="AN48" i="209" s="1"/>
  <c r="AM47" i="209"/>
  <c r="AM46" i="209"/>
  <c r="AM45" i="209"/>
  <c r="AM44" i="209"/>
  <c r="AM43" i="209"/>
  <c r="AM42" i="209"/>
  <c r="AM41" i="209"/>
  <c r="AM40" i="209"/>
  <c r="AM39" i="209"/>
  <c r="AM38" i="209"/>
  <c r="AM37" i="209"/>
  <c r="AM36" i="209"/>
  <c r="AM35" i="209"/>
  <c r="AM34" i="209"/>
  <c r="AM33" i="209"/>
  <c r="AM32" i="209"/>
  <c r="AM31" i="209"/>
  <c r="AM30" i="209"/>
  <c r="AM29" i="209"/>
  <c r="AM28" i="209"/>
  <c r="AM27" i="209"/>
  <c r="AM26" i="209"/>
  <c r="AM25" i="209"/>
  <c r="AM24" i="209"/>
  <c r="AM23" i="209"/>
  <c r="AM22" i="209"/>
  <c r="AM21" i="209"/>
  <c r="AM20" i="209"/>
  <c r="AM19" i="209"/>
  <c r="AM18" i="209"/>
  <c r="AM17" i="209"/>
  <c r="AM16" i="209"/>
  <c r="AM15" i="209"/>
  <c r="AM14" i="209"/>
  <c r="AM13" i="209"/>
  <c r="AM12" i="209"/>
  <c r="AM11" i="209"/>
  <c r="AM10" i="209"/>
  <c r="AM9" i="209"/>
  <c r="AM8" i="209"/>
  <c r="AM7" i="209"/>
  <c r="AM6" i="209"/>
  <c r="AM5" i="209"/>
  <c r="AM4" i="209"/>
  <c r="AM3" i="209"/>
  <c r="AJ189" i="209"/>
  <c r="AJ188" i="209"/>
  <c r="AK188" i="209" s="1"/>
  <c r="AJ187" i="209"/>
  <c r="AJ186" i="209"/>
  <c r="AK186" i="209" s="1"/>
  <c r="AJ185" i="209"/>
  <c r="AJ184" i="209"/>
  <c r="AK184" i="209" s="1"/>
  <c r="AJ183" i="209"/>
  <c r="AK183" i="209" s="1"/>
  <c r="AJ182" i="209"/>
  <c r="AJ181" i="209"/>
  <c r="AJ180" i="209"/>
  <c r="AJ179" i="209"/>
  <c r="AK179" i="209" s="1"/>
  <c r="AJ178" i="209"/>
  <c r="AJ177" i="209"/>
  <c r="AJ176" i="209"/>
  <c r="AJ175" i="209"/>
  <c r="AJ174" i="209"/>
  <c r="AJ173" i="209"/>
  <c r="AJ172" i="209"/>
  <c r="AK172" i="209" s="1"/>
  <c r="AJ171" i="209"/>
  <c r="AJ170" i="209"/>
  <c r="AK170" i="209" s="1"/>
  <c r="AJ169" i="209"/>
  <c r="AJ168" i="209"/>
  <c r="AK168" i="209" s="1"/>
  <c r="AJ167" i="209"/>
  <c r="AK167" i="209" s="1"/>
  <c r="AK164" i="209"/>
  <c r="AJ163" i="209"/>
  <c r="AK163" i="209" s="1"/>
  <c r="AK162" i="209"/>
  <c r="AJ161" i="209"/>
  <c r="AK161" i="209" s="1"/>
  <c r="AJ160" i="209"/>
  <c r="AK160" i="209" s="1"/>
  <c r="AJ159" i="209"/>
  <c r="AK159" i="209" s="1"/>
  <c r="AJ158" i="209"/>
  <c r="AK158" i="209" s="1"/>
  <c r="AJ157" i="209"/>
  <c r="AJ156" i="209"/>
  <c r="AK156" i="209" s="1"/>
  <c r="AJ155" i="209"/>
  <c r="AK155" i="209" s="1"/>
  <c r="AJ154" i="209"/>
  <c r="AJ153" i="209"/>
  <c r="AJ152" i="209"/>
  <c r="AK152" i="209" s="1"/>
  <c r="AJ151" i="209"/>
  <c r="AK151" i="209" s="1"/>
  <c r="AJ150" i="209"/>
  <c r="AK150" i="209" s="1"/>
  <c r="AJ149" i="209"/>
  <c r="AK149" i="209" s="1"/>
  <c r="AJ148" i="209"/>
  <c r="AJ147" i="209"/>
  <c r="AJ146" i="209"/>
  <c r="AJ145" i="209"/>
  <c r="AK145" i="209" s="1"/>
  <c r="AJ144" i="209"/>
  <c r="AK144" i="209" s="1"/>
  <c r="AJ143" i="209"/>
  <c r="AK143" i="209" s="1"/>
  <c r="AJ142" i="209"/>
  <c r="AK142" i="209" s="1"/>
  <c r="AJ141" i="209"/>
  <c r="AK141" i="209" s="1"/>
  <c r="AJ140" i="209"/>
  <c r="AK140" i="209" s="1"/>
  <c r="AJ139" i="209"/>
  <c r="AK139" i="209" s="1"/>
  <c r="AK138" i="209"/>
  <c r="AK137" i="209"/>
  <c r="AK136" i="209"/>
  <c r="AK135" i="209"/>
  <c r="AK134" i="209"/>
  <c r="AK133" i="209"/>
  <c r="AK132" i="209"/>
  <c r="AK131" i="209"/>
  <c r="AK130" i="209"/>
  <c r="AK128" i="209"/>
  <c r="AK127" i="209"/>
  <c r="AK126" i="209"/>
  <c r="AJ118" i="209"/>
  <c r="AJ117" i="209"/>
  <c r="AJ116" i="209"/>
  <c r="AJ115" i="209"/>
  <c r="AJ114" i="209"/>
  <c r="AJ113" i="209"/>
  <c r="AJ112" i="209"/>
  <c r="AJ111" i="209"/>
  <c r="AJ110" i="209"/>
  <c r="AJ109" i="209"/>
  <c r="AJ108" i="209"/>
  <c r="AJ107" i="209"/>
  <c r="AJ106" i="209"/>
  <c r="AJ105" i="209"/>
  <c r="AJ104" i="209"/>
  <c r="AJ103" i="209"/>
  <c r="AJ102" i="209"/>
  <c r="AJ101" i="209"/>
  <c r="AJ100" i="209"/>
  <c r="AJ99" i="209"/>
  <c r="AJ98" i="209"/>
  <c r="AJ97" i="209"/>
  <c r="AJ96" i="209"/>
  <c r="AJ95" i="209"/>
  <c r="AJ94" i="209"/>
  <c r="AJ93" i="209"/>
  <c r="AJ92" i="209"/>
  <c r="AJ91" i="209"/>
  <c r="AJ90" i="209"/>
  <c r="AJ89" i="209"/>
  <c r="AJ88" i="209"/>
  <c r="AJ87" i="209"/>
  <c r="AJ86" i="209"/>
  <c r="AJ85" i="209"/>
  <c r="AJ84" i="209"/>
  <c r="AJ83" i="209"/>
  <c r="AJ82" i="209"/>
  <c r="AJ81" i="209"/>
  <c r="AJ80" i="209"/>
  <c r="AJ79" i="209"/>
  <c r="AJ78" i="209"/>
  <c r="AJ77" i="209"/>
  <c r="AJ76" i="209"/>
  <c r="AJ75" i="209"/>
  <c r="AJ74" i="209"/>
  <c r="AJ73" i="209"/>
  <c r="AJ72" i="209"/>
  <c r="AJ71" i="209"/>
  <c r="AJ70" i="209"/>
  <c r="AJ69" i="209"/>
  <c r="AJ68" i="209"/>
  <c r="AJ67" i="209"/>
  <c r="AJ66" i="209"/>
  <c r="AJ65" i="209"/>
  <c r="AJ64" i="209"/>
  <c r="AJ63" i="209"/>
  <c r="AJ62" i="209"/>
  <c r="AJ61" i="209"/>
  <c r="AK61" i="209" s="1"/>
  <c r="AJ60" i="209"/>
  <c r="AJ59" i="209"/>
  <c r="AK59" i="209" s="1"/>
  <c r="AJ58" i="209"/>
  <c r="AK58" i="209" s="1"/>
  <c r="AJ57" i="209"/>
  <c r="AK57" i="209" s="1"/>
  <c r="AJ56" i="209"/>
  <c r="AK56" i="209" s="1"/>
  <c r="AJ55" i="209"/>
  <c r="AK55" i="209" s="1"/>
  <c r="AJ54" i="209"/>
  <c r="AJ53" i="209"/>
  <c r="AK53" i="209" s="1"/>
  <c r="AJ52" i="209"/>
  <c r="AK52" i="209" s="1"/>
  <c r="AJ51" i="209"/>
  <c r="AK51" i="209" s="1"/>
  <c r="AJ50" i="209"/>
  <c r="AK50" i="209" s="1"/>
  <c r="AJ49" i="209"/>
  <c r="AJ48" i="209"/>
  <c r="AJ47" i="209"/>
  <c r="AK47" i="209" s="1"/>
  <c r="AJ46" i="209"/>
  <c r="AK46" i="209" s="1"/>
  <c r="AJ45" i="209"/>
  <c r="AK45" i="209" s="1"/>
  <c r="AJ44" i="209"/>
  <c r="AJ43" i="209"/>
  <c r="AJ42" i="209"/>
  <c r="AJ41" i="209"/>
  <c r="AJ40" i="209"/>
  <c r="AJ39" i="209"/>
  <c r="AJ38" i="209"/>
  <c r="AJ37" i="209"/>
  <c r="AJ36" i="209"/>
  <c r="AJ35" i="209"/>
  <c r="AJ34" i="209"/>
  <c r="AJ33" i="209"/>
  <c r="AJ32" i="209"/>
  <c r="AJ31" i="209"/>
  <c r="AJ30" i="209"/>
  <c r="AJ29" i="209"/>
  <c r="AJ28" i="209"/>
  <c r="AJ27" i="209"/>
  <c r="AJ26" i="209"/>
  <c r="AJ25" i="209"/>
  <c r="AJ24" i="209"/>
  <c r="AJ23" i="209"/>
  <c r="AJ22" i="209"/>
  <c r="AJ21" i="209"/>
  <c r="AJ20" i="209"/>
  <c r="AJ19" i="209"/>
  <c r="AJ18" i="209"/>
  <c r="AJ17" i="209"/>
  <c r="AJ16" i="209"/>
  <c r="AJ15" i="209"/>
  <c r="AJ14" i="209"/>
  <c r="AJ13" i="209"/>
  <c r="AJ12" i="209"/>
  <c r="AJ11" i="209"/>
  <c r="AJ10" i="209"/>
  <c r="AJ9" i="209"/>
  <c r="AJ8" i="209"/>
  <c r="AJ7" i="209"/>
  <c r="AJ6" i="209"/>
  <c r="AJ5" i="209"/>
  <c r="AJ4" i="209"/>
  <c r="AJ3" i="209"/>
  <c r="AG189" i="209"/>
  <c r="AG188" i="209"/>
  <c r="AH188" i="209" s="1"/>
  <c r="AG187" i="209"/>
  <c r="AG186" i="209"/>
  <c r="AH186" i="209" s="1"/>
  <c r="AG185" i="209"/>
  <c r="AG184" i="209"/>
  <c r="AH184" i="209" s="1"/>
  <c r="AG183" i="209"/>
  <c r="AH183" i="209" s="1"/>
  <c r="AG182" i="209"/>
  <c r="AG181" i="209"/>
  <c r="AG180" i="209"/>
  <c r="AG179" i="209"/>
  <c r="AH179" i="209" s="1"/>
  <c r="AG178" i="209"/>
  <c r="AG177" i="209"/>
  <c r="AG176" i="209"/>
  <c r="AG175" i="209"/>
  <c r="AG174" i="209"/>
  <c r="AG173" i="209"/>
  <c r="AG172" i="209"/>
  <c r="AH172" i="209" s="1"/>
  <c r="AG171" i="209"/>
  <c r="AG170" i="209"/>
  <c r="AH170" i="209" s="1"/>
  <c r="AG169" i="209"/>
  <c r="AG168" i="209"/>
  <c r="AH168" i="209" s="1"/>
  <c r="AG167" i="209"/>
  <c r="AH167" i="209" s="1"/>
  <c r="AH164" i="209"/>
  <c r="AG163" i="209"/>
  <c r="AH163" i="209" s="1"/>
  <c r="AH162" i="209"/>
  <c r="AG161" i="209"/>
  <c r="AH161" i="209" s="1"/>
  <c r="AG160" i="209"/>
  <c r="AH160" i="209" s="1"/>
  <c r="AG159" i="209"/>
  <c r="AH159" i="209" s="1"/>
  <c r="AG158" i="209"/>
  <c r="AH158" i="209" s="1"/>
  <c r="AG157" i="209"/>
  <c r="AG156" i="209"/>
  <c r="AH156" i="209" s="1"/>
  <c r="AG155" i="209"/>
  <c r="AH155" i="209" s="1"/>
  <c r="AG154" i="209"/>
  <c r="AG153" i="209"/>
  <c r="AG152" i="209"/>
  <c r="AH152" i="209" s="1"/>
  <c r="AG151" i="209"/>
  <c r="AH151" i="209" s="1"/>
  <c r="AG150" i="209"/>
  <c r="AH150" i="209" s="1"/>
  <c r="AG149" i="209"/>
  <c r="AH149" i="209" s="1"/>
  <c r="AG148" i="209"/>
  <c r="AG147" i="209"/>
  <c r="AG146" i="209"/>
  <c r="AG145" i="209"/>
  <c r="AH145" i="209" s="1"/>
  <c r="AG144" i="209"/>
  <c r="AH144" i="209" s="1"/>
  <c r="AG143" i="209"/>
  <c r="AH143" i="209" s="1"/>
  <c r="AG142" i="209"/>
  <c r="AH142" i="209" s="1"/>
  <c r="AG141" i="209"/>
  <c r="AH141" i="209" s="1"/>
  <c r="AG140" i="209"/>
  <c r="AH140" i="209" s="1"/>
  <c r="AG139" i="209"/>
  <c r="AH139" i="209" s="1"/>
  <c r="AG138" i="209"/>
  <c r="AH138" i="209" s="1"/>
  <c r="AH137" i="209"/>
  <c r="AH136" i="209"/>
  <c r="AH135" i="209"/>
  <c r="AH134" i="209"/>
  <c r="AH133" i="209"/>
  <c r="AH132" i="209"/>
  <c r="AH131" i="209"/>
  <c r="AH130" i="209"/>
  <c r="AH128" i="209"/>
  <c r="AH127" i="209"/>
  <c r="AH126" i="209"/>
  <c r="AG118" i="209"/>
  <c r="AG117" i="209"/>
  <c r="AG116" i="209"/>
  <c r="AG115" i="209"/>
  <c r="AG114" i="209"/>
  <c r="AG113" i="209"/>
  <c r="AG112" i="209"/>
  <c r="AG111" i="209"/>
  <c r="AG110" i="209"/>
  <c r="AG109" i="209"/>
  <c r="AG108" i="209"/>
  <c r="AG107" i="209"/>
  <c r="AG106" i="209"/>
  <c r="AG105" i="209"/>
  <c r="AG104" i="209"/>
  <c r="AG103" i="209"/>
  <c r="AG102" i="209"/>
  <c r="AG101" i="209"/>
  <c r="AG100" i="209"/>
  <c r="AG99" i="209"/>
  <c r="AG98" i="209"/>
  <c r="AG97" i="209"/>
  <c r="AG96" i="209"/>
  <c r="AG95" i="209"/>
  <c r="AG94" i="209"/>
  <c r="AG93" i="209"/>
  <c r="AG92" i="209"/>
  <c r="AG91" i="209"/>
  <c r="AG90" i="209"/>
  <c r="AG89" i="209"/>
  <c r="AG88" i="209"/>
  <c r="AG87" i="209"/>
  <c r="AG86" i="209"/>
  <c r="AG85" i="209"/>
  <c r="AG84" i="209"/>
  <c r="AG83" i="209"/>
  <c r="AG82" i="209"/>
  <c r="AG81" i="209"/>
  <c r="AG80" i="209"/>
  <c r="AG79" i="209"/>
  <c r="AG78" i="209"/>
  <c r="AG77" i="209"/>
  <c r="AG76" i="209"/>
  <c r="AG75" i="209"/>
  <c r="AG74" i="209"/>
  <c r="AG73" i="209"/>
  <c r="AG72" i="209"/>
  <c r="AG71" i="209"/>
  <c r="AG70" i="209"/>
  <c r="AG69" i="209"/>
  <c r="AG68" i="209"/>
  <c r="AG67" i="209"/>
  <c r="AG66" i="209"/>
  <c r="AG65" i="209"/>
  <c r="AG64" i="209"/>
  <c r="AG63" i="209"/>
  <c r="AG62" i="209"/>
  <c r="AG61" i="209"/>
  <c r="AH61" i="209" s="1"/>
  <c r="AG60" i="209"/>
  <c r="AG59" i="209"/>
  <c r="AH59" i="209" s="1"/>
  <c r="AG58" i="209"/>
  <c r="AH58" i="209" s="1"/>
  <c r="AG57" i="209"/>
  <c r="AH57" i="209" s="1"/>
  <c r="AG56" i="209"/>
  <c r="AH56" i="209" s="1"/>
  <c r="AG55" i="209"/>
  <c r="AH55" i="209" s="1"/>
  <c r="AG54" i="209"/>
  <c r="AG53" i="209"/>
  <c r="AH53" i="209" s="1"/>
  <c r="AG52" i="209"/>
  <c r="AH52" i="209" s="1"/>
  <c r="AG51" i="209"/>
  <c r="AH51" i="209" s="1"/>
  <c r="AG50" i="209"/>
  <c r="AH50" i="209" s="1"/>
  <c r="AG49" i="209"/>
  <c r="AG48" i="209"/>
  <c r="AG47" i="209"/>
  <c r="AH47" i="209" s="1"/>
  <c r="AG46" i="209"/>
  <c r="AH46" i="209" s="1"/>
  <c r="AG45" i="209"/>
  <c r="AH45" i="209" s="1"/>
  <c r="AG44" i="209"/>
  <c r="AG43" i="209"/>
  <c r="AG42" i="209"/>
  <c r="AG41" i="209"/>
  <c r="AG40" i="209"/>
  <c r="AG39" i="209"/>
  <c r="AG38" i="209"/>
  <c r="AG37" i="209"/>
  <c r="AG36" i="209"/>
  <c r="AG35" i="209"/>
  <c r="AG34" i="209"/>
  <c r="AG33" i="209"/>
  <c r="AG32" i="209"/>
  <c r="AG31" i="209"/>
  <c r="AG30" i="209"/>
  <c r="AG29" i="209"/>
  <c r="AG28" i="209"/>
  <c r="AG27" i="209"/>
  <c r="AG26" i="209"/>
  <c r="AG25" i="209"/>
  <c r="AG24" i="209"/>
  <c r="AG23" i="209"/>
  <c r="AG22" i="209"/>
  <c r="AG21" i="209"/>
  <c r="AG20" i="209"/>
  <c r="AG19" i="209"/>
  <c r="AG18" i="209"/>
  <c r="AG17" i="209"/>
  <c r="AG16" i="209"/>
  <c r="AG15" i="209"/>
  <c r="AG14" i="209"/>
  <c r="AG13" i="209"/>
  <c r="AG12" i="209"/>
  <c r="AG11" i="209"/>
  <c r="AG10" i="209"/>
  <c r="AG9" i="209"/>
  <c r="AG8" i="209"/>
  <c r="AG7" i="209"/>
  <c r="AG6" i="209"/>
  <c r="AG5" i="209"/>
  <c r="AG4" i="209"/>
  <c r="AG3" i="209"/>
  <c r="AD189" i="209"/>
  <c r="AD188" i="209"/>
  <c r="AD187" i="209"/>
  <c r="AD186" i="209"/>
  <c r="AE186" i="209" s="1"/>
  <c r="AD185" i="209"/>
  <c r="AD184" i="209"/>
  <c r="AE184" i="209" s="1"/>
  <c r="AD183" i="209"/>
  <c r="AD182" i="209"/>
  <c r="AD181" i="209"/>
  <c r="AE181" i="209" s="1"/>
  <c r="AD180" i="209"/>
  <c r="AD179" i="209"/>
  <c r="AE179" i="209" s="1"/>
  <c r="AD178" i="209"/>
  <c r="AD177" i="209"/>
  <c r="AD176" i="209"/>
  <c r="AD175" i="209"/>
  <c r="AD174" i="209"/>
  <c r="AD173" i="209"/>
  <c r="AD172" i="209"/>
  <c r="AE172" i="209" s="1"/>
  <c r="AD171" i="209"/>
  <c r="AD170" i="209"/>
  <c r="AD169" i="209"/>
  <c r="AD168" i="209"/>
  <c r="AE168" i="209" s="1"/>
  <c r="AD167" i="209"/>
  <c r="AE167" i="209" s="1"/>
  <c r="AD163" i="209"/>
  <c r="AD161" i="209"/>
  <c r="AD160" i="209"/>
  <c r="AD159" i="209"/>
  <c r="AD158" i="209"/>
  <c r="AD157" i="209"/>
  <c r="AD156" i="209"/>
  <c r="AE156" i="209" s="1"/>
  <c r="AD155" i="209"/>
  <c r="AD154" i="209"/>
  <c r="AD153" i="209"/>
  <c r="AD152" i="209"/>
  <c r="AE152" i="209" s="1"/>
  <c r="AD151" i="209"/>
  <c r="AE151" i="209" s="1"/>
  <c r="AD150" i="209"/>
  <c r="AE150" i="209" s="1"/>
  <c r="AD149" i="209"/>
  <c r="AE149" i="209" s="1"/>
  <c r="AD148" i="209"/>
  <c r="AD147" i="209"/>
  <c r="AD146" i="209"/>
  <c r="AD145" i="209"/>
  <c r="AE145" i="209" s="1"/>
  <c r="AD144" i="209"/>
  <c r="AD143" i="209"/>
  <c r="AE143" i="209" s="1"/>
  <c r="AD142" i="209"/>
  <c r="AE142" i="209" s="1"/>
  <c r="AD141" i="209"/>
  <c r="AE141" i="209" s="1"/>
  <c r="AD140" i="209"/>
  <c r="AD139" i="209"/>
  <c r="AE138" i="209"/>
  <c r="AE137" i="209"/>
  <c r="AE136" i="209"/>
  <c r="AE133" i="209"/>
  <c r="AE126" i="209"/>
  <c r="AD118" i="209"/>
  <c r="AD117" i="209"/>
  <c r="AD116" i="209"/>
  <c r="AD115" i="209"/>
  <c r="AD114" i="209"/>
  <c r="AD113" i="209"/>
  <c r="AD112" i="209"/>
  <c r="AD111" i="209"/>
  <c r="AD110" i="209"/>
  <c r="AD109" i="209"/>
  <c r="AD108" i="209"/>
  <c r="AD107" i="209"/>
  <c r="AD106" i="209"/>
  <c r="AD105" i="209"/>
  <c r="AD104" i="209"/>
  <c r="AD103" i="209"/>
  <c r="AD102" i="209"/>
  <c r="AD101" i="209"/>
  <c r="AD100" i="209"/>
  <c r="AD99" i="209"/>
  <c r="AD98" i="209"/>
  <c r="AD97" i="209"/>
  <c r="AD96" i="209"/>
  <c r="AD95" i="209"/>
  <c r="AD94" i="209"/>
  <c r="AD93" i="209"/>
  <c r="AD92" i="209"/>
  <c r="AD91" i="209"/>
  <c r="AD90" i="209"/>
  <c r="AD89" i="209"/>
  <c r="AD88" i="209"/>
  <c r="AD87" i="209"/>
  <c r="AD86" i="209"/>
  <c r="AD85" i="209"/>
  <c r="AD84" i="209"/>
  <c r="AD83" i="209"/>
  <c r="AD82" i="209"/>
  <c r="AD81" i="209"/>
  <c r="AD80" i="209"/>
  <c r="AD79" i="209"/>
  <c r="AD78" i="209"/>
  <c r="AD77" i="209"/>
  <c r="AD76" i="209"/>
  <c r="AD75" i="209"/>
  <c r="AD74" i="209"/>
  <c r="AD73" i="209"/>
  <c r="AD72" i="209"/>
  <c r="AD71" i="209"/>
  <c r="AD70" i="209"/>
  <c r="AD69" i="209"/>
  <c r="AD68" i="209"/>
  <c r="AD67" i="209"/>
  <c r="AD66" i="209"/>
  <c r="AD65" i="209"/>
  <c r="AD64" i="209"/>
  <c r="AD63" i="209"/>
  <c r="AD62" i="209"/>
  <c r="AD61" i="209"/>
  <c r="AE61" i="209" s="1"/>
  <c r="AD60" i="209"/>
  <c r="AD59" i="209"/>
  <c r="AD58" i="209"/>
  <c r="AE58" i="209" s="1"/>
  <c r="AD57" i="209"/>
  <c r="AD56" i="209"/>
  <c r="AE56" i="209" s="1"/>
  <c r="AD55" i="209"/>
  <c r="AE55" i="209" s="1"/>
  <c r="AD54" i="209"/>
  <c r="AD53" i="209"/>
  <c r="AE53" i="209" s="1"/>
  <c r="AD52" i="209"/>
  <c r="AD51" i="209"/>
  <c r="AD50" i="209"/>
  <c r="AE50" i="209" s="1"/>
  <c r="AD49" i="209"/>
  <c r="AD48" i="209"/>
  <c r="AD47" i="209"/>
  <c r="AD46" i="209"/>
  <c r="AD45" i="209"/>
  <c r="AD44" i="209"/>
  <c r="AD43" i="209"/>
  <c r="AD42" i="209"/>
  <c r="AD41" i="209"/>
  <c r="AD40" i="209"/>
  <c r="AD39" i="209"/>
  <c r="AD38" i="209"/>
  <c r="AD37" i="209"/>
  <c r="AD36" i="209"/>
  <c r="AD35" i="209"/>
  <c r="AD34" i="209"/>
  <c r="AD33" i="209"/>
  <c r="AD32" i="209"/>
  <c r="AD31" i="209"/>
  <c r="AD30" i="209"/>
  <c r="AD29" i="209"/>
  <c r="AD28" i="209"/>
  <c r="AD27" i="209"/>
  <c r="AD26" i="209"/>
  <c r="AD25" i="209"/>
  <c r="AD24" i="209"/>
  <c r="AD23" i="209"/>
  <c r="AD22" i="209"/>
  <c r="AD21" i="209"/>
  <c r="AD20" i="209"/>
  <c r="AD19" i="209"/>
  <c r="AD18" i="209"/>
  <c r="AD17" i="209"/>
  <c r="AD16" i="209"/>
  <c r="AD15" i="209"/>
  <c r="AD14" i="209"/>
  <c r="AD13" i="209"/>
  <c r="AD12" i="209"/>
  <c r="AD11" i="209"/>
  <c r="AD10" i="209"/>
  <c r="AD9" i="209"/>
  <c r="AD8" i="209"/>
  <c r="AD7" i="209"/>
  <c r="AD6" i="209"/>
  <c r="AD5" i="209"/>
  <c r="AD4" i="209"/>
  <c r="AD3" i="209"/>
  <c r="AA189" i="209"/>
  <c r="AA188" i="209"/>
  <c r="AA187" i="209"/>
  <c r="AA186" i="209"/>
  <c r="AB186" i="209" s="1"/>
  <c r="AA185" i="209"/>
  <c r="AA184" i="209"/>
  <c r="AB184" i="209" s="1"/>
  <c r="AA183" i="209"/>
  <c r="AA182" i="209"/>
  <c r="AA181" i="209"/>
  <c r="AB181" i="209" s="1"/>
  <c r="AA180" i="209"/>
  <c r="AA179" i="209"/>
  <c r="AB179" i="209" s="1"/>
  <c r="AA178" i="209"/>
  <c r="AA177" i="209"/>
  <c r="AA176" i="209"/>
  <c r="AA175" i="209"/>
  <c r="AA174" i="209"/>
  <c r="AA173" i="209"/>
  <c r="AA172" i="209"/>
  <c r="AB172" i="209" s="1"/>
  <c r="AA171" i="209"/>
  <c r="AA170" i="209"/>
  <c r="AA169" i="209"/>
  <c r="AA168" i="209"/>
  <c r="AB168" i="209" s="1"/>
  <c r="AA167" i="209"/>
  <c r="AB167" i="209" s="1"/>
  <c r="AA163" i="209"/>
  <c r="AA161" i="209"/>
  <c r="AA160" i="209"/>
  <c r="AA159" i="209"/>
  <c r="AA158" i="209"/>
  <c r="AA157" i="209"/>
  <c r="AA156" i="209"/>
  <c r="AB156" i="209" s="1"/>
  <c r="AA155" i="209"/>
  <c r="AA154" i="209"/>
  <c r="AA153" i="209"/>
  <c r="AA152" i="209"/>
  <c r="AB152" i="209" s="1"/>
  <c r="AA151" i="209"/>
  <c r="AB151" i="209" s="1"/>
  <c r="AA150" i="209"/>
  <c r="AB150" i="209" s="1"/>
  <c r="AA149" i="209"/>
  <c r="AB149" i="209" s="1"/>
  <c r="AA148" i="209"/>
  <c r="AA147" i="209"/>
  <c r="AA146" i="209"/>
  <c r="AA145" i="209"/>
  <c r="AB145" i="209" s="1"/>
  <c r="AA144" i="209"/>
  <c r="AA143" i="209"/>
  <c r="AB143" i="209" s="1"/>
  <c r="AA142" i="209"/>
  <c r="AB142" i="209" s="1"/>
  <c r="AA141" i="209"/>
  <c r="AB141" i="209" s="1"/>
  <c r="AA140" i="209"/>
  <c r="AA139" i="209"/>
  <c r="AA138" i="209"/>
  <c r="AB138" i="209" s="1"/>
  <c r="AB137" i="209"/>
  <c r="AB136" i="209"/>
  <c r="AB133" i="209"/>
  <c r="AB126" i="209"/>
  <c r="AA118" i="209"/>
  <c r="AA117" i="209"/>
  <c r="AA116" i="209"/>
  <c r="AA115" i="209"/>
  <c r="AA114" i="209"/>
  <c r="AA113" i="209"/>
  <c r="AA112" i="209"/>
  <c r="AA111" i="209"/>
  <c r="AA110" i="209"/>
  <c r="AA109" i="209"/>
  <c r="AA108" i="209"/>
  <c r="AA107" i="209"/>
  <c r="AA106" i="209"/>
  <c r="AA105" i="209"/>
  <c r="AA104" i="209"/>
  <c r="AA103" i="209"/>
  <c r="AA102" i="209"/>
  <c r="AA101" i="209"/>
  <c r="AA100" i="209"/>
  <c r="AA99" i="209"/>
  <c r="AA98" i="209"/>
  <c r="AA97" i="209"/>
  <c r="AA96" i="209"/>
  <c r="AA95" i="209"/>
  <c r="AA94" i="209"/>
  <c r="AA93" i="209"/>
  <c r="AA92" i="209"/>
  <c r="AA91" i="209"/>
  <c r="AA90" i="209"/>
  <c r="AA89" i="209"/>
  <c r="AA88" i="209"/>
  <c r="AA87" i="209"/>
  <c r="AA86" i="209"/>
  <c r="AA85" i="209"/>
  <c r="AA84" i="209"/>
  <c r="AA83" i="209"/>
  <c r="AA82" i="209"/>
  <c r="AA81" i="209"/>
  <c r="AA80" i="209"/>
  <c r="AA79" i="209"/>
  <c r="AA78" i="209"/>
  <c r="AA77" i="209"/>
  <c r="AA76" i="209"/>
  <c r="AA75" i="209"/>
  <c r="AA74" i="209"/>
  <c r="AA73" i="209"/>
  <c r="AA72" i="209"/>
  <c r="AA71" i="209"/>
  <c r="AA70" i="209"/>
  <c r="AA69" i="209"/>
  <c r="AA68" i="209"/>
  <c r="AA67" i="209"/>
  <c r="AA66" i="209"/>
  <c r="AA65" i="209"/>
  <c r="AA64" i="209"/>
  <c r="AA63" i="209"/>
  <c r="AA62" i="209"/>
  <c r="AA61" i="209"/>
  <c r="AB61" i="209" s="1"/>
  <c r="AA60" i="209"/>
  <c r="AA59" i="209"/>
  <c r="AA58" i="209"/>
  <c r="AB58" i="209" s="1"/>
  <c r="AA57" i="209"/>
  <c r="AA56" i="209"/>
  <c r="AB56" i="209" s="1"/>
  <c r="AA55" i="209"/>
  <c r="AB55" i="209" s="1"/>
  <c r="AA54" i="209"/>
  <c r="AA53" i="209"/>
  <c r="AB53" i="209" s="1"/>
  <c r="AA52" i="209"/>
  <c r="AA51" i="209"/>
  <c r="AA50" i="209"/>
  <c r="AB50" i="209" s="1"/>
  <c r="AA49" i="209"/>
  <c r="AA48" i="209"/>
  <c r="AA47" i="209"/>
  <c r="AA46" i="209"/>
  <c r="AA45" i="209"/>
  <c r="AA44" i="209"/>
  <c r="AA43" i="209"/>
  <c r="AA42" i="209"/>
  <c r="AA41" i="209"/>
  <c r="AA40" i="209"/>
  <c r="AA39" i="209"/>
  <c r="AA38" i="209"/>
  <c r="AA37" i="209"/>
  <c r="AA36" i="209"/>
  <c r="AA35" i="209"/>
  <c r="AA34" i="209"/>
  <c r="AA33" i="209"/>
  <c r="AA32" i="209"/>
  <c r="AA31" i="209"/>
  <c r="AA30" i="209"/>
  <c r="AA29" i="209"/>
  <c r="AA28" i="209"/>
  <c r="AA27" i="209"/>
  <c r="AA26" i="209"/>
  <c r="AA25" i="209"/>
  <c r="AA24" i="209"/>
  <c r="AA23" i="209"/>
  <c r="AA22" i="209"/>
  <c r="AA21" i="209"/>
  <c r="AA20" i="209"/>
  <c r="AA19" i="209"/>
  <c r="AA18" i="209"/>
  <c r="AA17" i="209"/>
  <c r="AA16" i="209"/>
  <c r="AA15" i="209"/>
  <c r="AA14" i="209"/>
  <c r="AA13" i="209"/>
  <c r="AA12" i="209"/>
  <c r="AA11" i="209"/>
  <c r="AA10" i="209"/>
  <c r="AA9" i="209"/>
  <c r="AA8" i="209"/>
  <c r="AA7" i="209"/>
  <c r="AA6" i="209"/>
  <c r="AA5" i="209"/>
  <c r="AA4" i="209"/>
  <c r="AA3" i="209"/>
  <c r="X189" i="209"/>
  <c r="X188" i="209"/>
  <c r="X187" i="209"/>
  <c r="X186" i="209"/>
  <c r="Y186" i="209" s="1"/>
  <c r="X185" i="209"/>
  <c r="X184" i="209"/>
  <c r="X183" i="209"/>
  <c r="X182" i="209"/>
  <c r="X181" i="209"/>
  <c r="X180" i="209"/>
  <c r="X179" i="209"/>
  <c r="Y179" i="209" s="1"/>
  <c r="X178" i="209"/>
  <c r="X177" i="209"/>
  <c r="X176" i="209"/>
  <c r="X175" i="209"/>
  <c r="X174" i="209"/>
  <c r="X173" i="209"/>
  <c r="X172" i="209"/>
  <c r="Y172" i="209" s="1"/>
  <c r="X171" i="209"/>
  <c r="X170" i="209"/>
  <c r="X169" i="209"/>
  <c r="X168" i="209"/>
  <c r="Y168" i="209" s="1"/>
  <c r="X167" i="209"/>
  <c r="Y167" i="209" s="1"/>
  <c r="X163" i="209"/>
  <c r="X157" i="209"/>
  <c r="X118" i="209"/>
  <c r="X117" i="209"/>
  <c r="X116" i="209"/>
  <c r="X115" i="209"/>
  <c r="X114" i="209"/>
  <c r="X113" i="209"/>
  <c r="X112" i="209"/>
  <c r="X111" i="209"/>
  <c r="X110" i="209"/>
  <c r="X109" i="209"/>
  <c r="X108" i="209"/>
  <c r="X107" i="209"/>
  <c r="X106" i="209"/>
  <c r="X105" i="209"/>
  <c r="X104" i="209"/>
  <c r="X103" i="209"/>
  <c r="X102" i="209"/>
  <c r="X101" i="209"/>
  <c r="X100" i="209"/>
  <c r="X99" i="209"/>
  <c r="X98" i="209"/>
  <c r="X97" i="209"/>
  <c r="X96" i="209"/>
  <c r="X95" i="209"/>
  <c r="X94" i="209"/>
  <c r="X93" i="209"/>
  <c r="X92" i="209"/>
  <c r="X91" i="209"/>
  <c r="X90" i="209"/>
  <c r="X89" i="209"/>
  <c r="X88" i="209"/>
  <c r="X87" i="209"/>
  <c r="X86" i="209"/>
  <c r="X85" i="209"/>
  <c r="X84" i="209"/>
  <c r="X83" i="209"/>
  <c r="X82" i="209"/>
  <c r="X81" i="209"/>
  <c r="X80" i="209"/>
  <c r="X79" i="209"/>
  <c r="X78" i="209"/>
  <c r="X77" i="209"/>
  <c r="X76" i="209"/>
  <c r="X75" i="209"/>
  <c r="X74" i="209"/>
  <c r="X73" i="209"/>
  <c r="X72" i="209"/>
  <c r="X71" i="209"/>
  <c r="X70" i="209"/>
  <c r="X69" i="209"/>
  <c r="X68" i="209"/>
  <c r="X67" i="209"/>
  <c r="X66" i="209"/>
  <c r="X65" i="209"/>
  <c r="X64" i="209"/>
  <c r="X63" i="209"/>
  <c r="X62" i="209"/>
  <c r="X61" i="209"/>
  <c r="Y61" i="209" s="1"/>
  <c r="X60" i="209"/>
  <c r="X59" i="209"/>
  <c r="X58" i="209"/>
  <c r="Y58" i="209" s="1"/>
  <c r="X57" i="209"/>
  <c r="X56" i="209"/>
  <c r="X55" i="209"/>
  <c r="Y55" i="209" s="1"/>
  <c r="X54" i="209"/>
  <c r="X53" i="209"/>
  <c r="Y53" i="209" s="1"/>
  <c r="X52" i="209"/>
  <c r="X51" i="209"/>
  <c r="X50" i="209"/>
  <c r="X49" i="209"/>
  <c r="X48" i="209"/>
  <c r="X47" i="209"/>
  <c r="X46" i="209"/>
  <c r="X45" i="209"/>
  <c r="X44" i="209"/>
  <c r="X43" i="209"/>
  <c r="X42" i="209"/>
  <c r="X41" i="209"/>
  <c r="X40" i="209"/>
  <c r="X39" i="209"/>
  <c r="X38" i="209"/>
  <c r="X37" i="209"/>
  <c r="X36" i="209"/>
  <c r="X35" i="209"/>
  <c r="X34" i="209"/>
  <c r="X33" i="209"/>
  <c r="X32" i="209"/>
  <c r="X31" i="209"/>
  <c r="X30" i="209"/>
  <c r="X29" i="209"/>
  <c r="X28" i="209"/>
  <c r="X27" i="209"/>
  <c r="X26" i="209"/>
  <c r="X25" i="209"/>
  <c r="X24" i="209"/>
  <c r="X23" i="209"/>
  <c r="X22" i="209"/>
  <c r="X21" i="209"/>
  <c r="X20" i="209"/>
  <c r="X19" i="209"/>
  <c r="X18" i="209"/>
  <c r="X17" i="209"/>
  <c r="X16" i="209"/>
  <c r="X15" i="209"/>
  <c r="X14" i="209"/>
  <c r="X13" i="209"/>
  <c r="X12" i="209"/>
  <c r="X11" i="209"/>
  <c r="X10" i="209"/>
  <c r="X9" i="209"/>
  <c r="X8" i="209"/>
  <c r="X7" i="209"/>
  <c r="X6" i="209"/>
  <c r="X5" i="209"/>
  <c r="X4" i="209"/>
  <c r="X3" i="209"/>
  <c r="U189" i="209"/>
  <c r="U188" i="209"/>
  <c r="U187" i="209"/>
  <c r="U186" i="209"/>
  <c r="V186" i="209" s="1"/>
  <c r="U185" i="209"/>
  <c r="U184" i="209"/>
  <c r="U183" i="209"/>
  <c r="U182" i="209"/>
  <c r="U181" i="209"/>
  <c r="U180" i="209"/>
  <c r="U179" i="209"/>
  <c r="V179" i="209" s="1"/>
  <c r="U178" i="209"/>
  <c r="U177" i="209"/>
  <c r="U176" i="209"/>
  <c r="U175" i="209"/>
  <c r="U174" i="209"/>
  <c r="U173" i="209"/>
  <c r="U172" i="209"/>
  <c r="V172" i="209" s="1"/>
  <c r="U171" i="209"/>
  <c r="U170" i="209"/>
  <c r="U169" i="209"/>
  <c r="U168" i="209"/>
  <c r="V168" i="209" s="1"/>
  <c r="U167" i="209"/>
  <c r="V167" i="209" s="1"/>
  <c r="U163" i="209"/>
  <c r="U157" i="209"/>
  <c r="U118" i="209"/>
  <c r="U117" i="209"/>
  <c r="U116" i="209"/>
  <c r="U115" i="209"/>
  <c r="U114" i="209"/>
  <c r="U113" i="209"/>
  <c r="U112" i="209"/>
  <c r="U111" i="209"/>
  <c r="U110" i="209"/>
  <c r="U109" i="209"/>
  <c r="U108" i="209"/>
  <c r="U107" i="209"/>
  <c r="U106" i="209"/>
  <c r="U105" i="209"/>
  <c r="U104" i="209"/>
  <c r="U103" i="209"/>
  <c r="U102" i="209"/>
  <c r="U101" i="209"/>
  <c r="U100" i="209"/>
  <c r="U99" i="209"/>
  <c r="U98" i="209"/>
  <c r="U97" i="209"/>
  <c r="U96" i="209"/>
  <c r="U95" i="209"/>
  <c r="U94" i="209"/>
  <c r="U93" i="209"/>
  <c r="U92" i="209"/>
  <c r="U91" i="209"/>
  <c r="U90" i="209"/>
  <c r="U89" i="209"/>
  <c r="U88" i="209"/>
  <c r="U87" i="209"/>
  <c r="U86" i="209"/>
  <c r="U85" i="209"/>
  <c r="U84" i="209"/>
  <c r="U83" i="209"/>
  <c r="U82" i="209"/>
  <c r="U81" i="209"/>
  <c r="U80" i="209"/>
  <c r="U79" i="209"/>
  <c r="U78" i="209"/>
  <c r="U77" i="209"/>
  <c r="U76" i="209"/>
  <c r="U75" i="209"/>
  <c r="U74" i="209"/>
  <c r="U73" i="209"/>
  <c r="U72" i="209"/>
  <c r="U71" i="209"/>
  <c r="U70" i="209"/>
  <c r="U69" i="209"/>
  <c r="U68" i="209"/>
  <c r="U67" i="209"/>
  <c r="U66" i="209"/>
  <c r="U65" i="209"/>
  <c r="U64" i="209"/>
  <c r="U63" i="209"/>
  <c r="U62" i="209"/>
  <c r="U61" i="209"/>
  <c r="V61" i="209" s="1"/>
  <c r="U60" i="209"/>
  <c r="U59" i="209"/>
  <c r="U58" i="209"/>
  <c r="V58" i="209" s="1"/>
  <c r="U57" i="209"/>
  <c r="U56" i="209"/>
  <c r="U55" i="209"/>
  <c r="V55" i="209" s="1"/>
  <c r="U54" i="209"/>
  <c r="U53" i="209"/>
  <c r="V53" i="209" s="1"/>
  <c r="U52" i="209"/>
  <c r="U51" i="209"/>
  <c r="U50" i="209"/>
  <c r="U49" i="209"/>
  <c r="U48" i="209"/>
  <c r="U47" i="209"/>
  <c r="U46" i="209"/>
  <c r="U45" i="209"/>
  <c r="U44" i="209"/>
  <c r="U43" i="209"/>
  <c r="U42" i="209"/>
  <c r="U41" i="209"/>
  <c r="U40" i="209"/>
  <c r="U39" i="209"/>
  <c r="U38" i="209"/>
  <c r="U37" i="209"/>
  <c r="U36" i="209"/>
  <c r="U35" i="209"/>
  <c r="U34" i="209"/>
  <c r="U33" i="209"/>
  <c r="U32" i="209"/>
  <c r="U31" i="209"/>
  <c r="U30" i="209"/>
  <c r="U29" i="209"/>
  <c r="U28" i="209"/>
  <c r="U27" i="209"/>
  <c r="U26" i="209"/>
  <c r="U25" i="209"/>
  <c r="U24" i="209"/>
  <c r="U23" i="209"/>
  <c r="U22" i="209"/>
  <c r="U21" i="209"/>
  <c r="U20" i="209"/>
  <c r="U19" i="209"/>
  <c r="U18" i="209"/>
  <c r="U17" i="209"/>
  <c r="U16" i="209"/>
  <c r="U15" i="209"/>
  <c r="U14" i="209"/>
  <c r="U13" i="209"/>
  <c r="U12" i="209"/>
  <c r="U11" i="209"/>
  <c r="U10" i="209"/>
  <c r="U9" i="209"/>
  <c r="U8" i="209"/>
  <c r="U7" i="209"/>
  <c r="U6" i="209"/>
  <c r="U5" i="209"/>
  <c r="U4" i="209"/>
  <c r="U3" i="209"/>
  <c r="R189" i="209"/>
  <c r="R188" i="209"/>
  <c r="R187" i="209"/>
  <c r="R186" i="209"/>
  <c r="S186" i="209" s="1"/>
  <c r="R185" i="209"/>
  <c r="R184" i="209"/>
  <c r="R182" i="209"/>
  <c r="R181" i="209"/>
  <c r="R180" i="209"/>
  <c r="R179" i="209"/>
  <c r="S179" i="209" s="1"/>
  <c r="R178" i="209"/>
  <c r="R177" i="209"/>
  <c r="R176" i="209"/>
  <c r="R175" i="209"/>
  <c r="R174" i="209"/>
  <c r="R173" i="209"/>
  <c r="R172" i="209"/>
  <c r="S172" i="209" s="1"/>
  <c r="R171" i="209"/>
  <c r="R170" i="209"/>
  <c r="S170" i="209" s="1"/>
  <c r="R169" i="209"/>
  <c r="R168" i="209"/>
  <c r="S168" i="209" s="1"/>
  <c r="R167" i="209"/>
  <c r="S167" i="209" s="1"/>
  <c r="S164" i="209"/>
  <c r="R163" i="209"/>
  <c r="R161" i="209"/>
  <c r="R160" i="209"/>
  <c r="S160" i="209" s="1"/>
  <c r="R159" i="209"/>
  <c r="S159" i="209" s="1"/>
  <c r="R158" i="209"/>
  <c r="S158" i="209" s="1"/>
  <c r="R157" i="209"/>
  <c r="R156" i="209"/>
  <c r="S156" i="209" s="1"/>
  <c r="R155" i="209"/>
  <c r="S155" i="209" s="1"/>
  <c r="R154" i="209"/>
  <c r="R153" i="209"/>
  <c r="R152" i="209"/>
  <c r="R151" i="209"/>
  <c r="R150" i="209"/>
  <c r="R149" i="209"/>
  <c r="R148" i="209"/>
  <c r="R147" i="209"/>
  <c r="R146" i="209"/>
  <c r="R145" i="209"/>
  <c r="S145" i="209" s="1"/>
  <c r="R144" i="209"/>
  <c r="S144" i="209" s="1"/>
  <c r="R143" i="209"/>
  <c r="S143" i="209" s="1"/>
  <c r="R142" i="209"/>
  <c r="R141" i="209"/>
  <c r="R140" i="209"/>
  <c r="R139" i="209"/>
  <c r="R138" i="209"/>
  <c r="S137" i="209"/>
  <c r="S133" i="209"/>
  <c r="R118" i="209"/>
  <c r="R117" i="209"/>
  <c r="R116" i="209"/>
  <c r="R115" i="209"/>
  <c r="R114" i="209"/>
  <c r="R113" i="209"/>
  <c r="R112" i="209"/>
  <c r="R111" i="209"/>
  <c r="R110" i="209"/>
  <c r="R109" i="209"/>
  <c r="R108" i="209"/>
  <c r="R107" i="209"/>
  <c r="R106" i="209"/>
  <c r="R105" i="209"/>
  <c r="R104" i="209"/>
  <c r="R103" i="209"/>
  <c r="R102" i="209"/>
  <c r="R101" i="209"/>
  <c r="R100" i="209"/>
  <c r="R99" i="209"/>
  <c r="R98" i="209"/>
  <c r="R97" i="209"/>
  <c r="R96" i="209"/>
  <c r="R95" i="209"/>
  <c r="R94" i="209"/>
  <c r="R93" i="209"/>
  <c r="R92" i="209"/>
  <c r="R91" i="209"/>
  <c r="R90" i="209"/>
  <c r="R89" i="209"/>
  <c r="R88" i="209"/>
  <c r="R87" i="209"/>
  <c r="R86" i="209"/>
  <c r="R85" i="209"/>
  <c r="R84" i="209"/>
  <c r="R83" i="209"/>
  <c r="R82" i="209"/>
  <c r="R81" i="209"/>
  <c r="R80" i="209"/>
  <c r="R79" i="209"/>
  <c r="R78" i="209"/>
  <c r="R77" i="209"/>
  <c r="R76" i="209"/>
  <c r="R75" i="209"/>
  <c r="R74" i="209"/>
  <c r="R73" i="209"/>
  <c r="R72" i="209"/>
  <c r="R71" i="209"/>
  <c r="R70" i="209"/>
  <c r="R69" i="209"/>
  <c r="R68" i="209"/>
  <c r="R67" i="209"/>
  <c r="R66" i="209"/>
  <c r="R65" i="209"/>
  <c r="R64" i="209"/>
  <c r="R63" i="209"/>
  <c r="R62" i="209"/>
  <c r="R61" i="209"/>
  <c r="S61" i="209" s="1"/>
  <c r="R60" i="209"/>
  <c r="R59" i="209"/>
  <c r="R58" i="209"/>
  <c r="S58" i="209" s="1"/>
  <c r="R57" i="209"/>
  <c r="R56" i="209"/>
  <c r="R55" i="209"/>
  <c r="S55" i="209" s="1"/>
  <c r="R54" i="209"/>
  <c r="R53" i="209"/>
  <c r="S53" i="209" s="1"/>
  <c r="R52" i="209"/>
  <c r="R51" i="209"/>
  <c r="R50" i="209"/>
  <c r="S50" i="209" s="1"/>
  <c r="R49" i="209"/>
  <c r="R48" i="209"/>
  <c r="R47" i="209"/>
  <c r="S47" i="209" s="1"/>
  <c r="R46" i="209"/>
  <c r="S46" i="209" s="1"/>
  <c r="R45" i="209"/>
  <c r="S45" i="209" s="1"/>
  <c r="R44" i="209"/>
  <c r="R43" i="209"/>
  <c r="R42" i="209"/>
  <c r="R41" i="209"/>
  <c r="R40" i="209"/>
  <c r="R39" i="209"/>
  <c r="R38" i="209"/>
  <c r="R37" i="209"/>
  <c r="R36" i="209"/>
  <c r="R35" i="209"/>
  <c r="R34" i="209"/>
  <c r="R33" i="209"/>
  <c r="R32" i="209"/>
  <c r="R31" i="209"/>
  <c r="R30" i="209"/>
  <c r="R29" i="209"/>
  <c r="R28" i="209"/>
  <c r="R27" i="209"/>
  <c r="R26" i="209"/>
  <c r="R25" i="209"/>
  <c r="R24" i="209"/>
  <c r="R23" i="209"/>
  <c r="R22" i="209"/>
  <c r="R21" i="209"/>
  <c r="R20" i="209"/>
  <c r="R19" i="209"/>
  <c r="R18" i="209"/>
  <c r="R17" i="209"/>
  <c r="R16" i="209"/>
  <c r="R15" i="209"/>
  <c r="R14" i="209"/>
  <c r="R13" i="209"/>
  <c r="R12" i="209"/>
  <c r="R11" i="209"/>
  <c r="R10" i="209"/>
  <c r="R9" i="209"/>
  <c r="R8" i="209"/>
  <c r="R7" i="209"/>
  <c r="R6" i="209"/>
  <c r="R5" i="209"/>
  <c r="R4" i="209"/>
  <c r="R3" i="209"/>
  <c r="O189" i="209"/>
  <c r="O188" i="209"/>
  <c r="O187" i="209"/>
  <c r="O186" i="209"/>
  <c r="P186" i="209" s="1"/>
  <c r="O185" i="209"/>
  <c r="O184" i="209"/>
  <c r="O183" i="209"/>
  <c r="O182" i="209"/>
  <c r="O181" i="209"/>
  <c r="O180" i="209"/>
  <c r="O179" i="209"/>
  <c r="P179" i="209" s="1"/>
  <c r="O178" i="209"/>
  <c r="O177" i="209"/>
  <c r="O176" i="209"/>
  <c r="O175" i="209"/>
  <c r="O174" i="209"/>
  <c r="O173" i="209"/>
  <c r="O172" i="209"/>
  <c r="P172" i="209" s="1"/>
  <c r="O171" i="209"/>
  <c r="O170" i="209"/>
  <c r="P170" i="209" s="1"/>
  <c r="O169" i="209"/>
  <c r="O168" i="209"/>
  <c r="P168" i="209" s="1"/>
  <c r="O167" i="209"/>
  <c r="P167" i="209" s="1"/>
  <c r="P164" i="209"/>
  <c r="O163" i="209"/>
  <c r="O161" i="209"/>
  <c r="O160" i="209"/>
  <c r="P160" i="209" s="1"/>
  <c r="O159" i="209"/>
  <c r="P159" i="209" s="1"/>
  <c r="O158" i="209"/>
  <c r="P158" i="209" s="1"/>
  <c r="O157" i="209"/>
  <c r="O156" i="209"/>
  <c r="P156" i="209" s="1"/>
  <c r="O155" i="209"/>
  <c r="P155" i="209" s="1"/>
  <c r="O154" i="209"/>
  <c r="O153" i="209"/>
  <c r="O152" i="209"/>
  <c r="O151" i="209"/>
  <c r="O150" i="209"/>
  <c r="O149" i="209"/>
  <c r="O148" i="209"/>
  <c r="O147" i="209"/>
  <c r="O146" i="209"/>
  <c r="O145" i="209"/>
  <c r="P145" i="209" s="1"/>
  <c r="O144" i="209"/>
  <c r="P144" i="209" s="1"/>
  <c r="O143" i="209"/>
  <c r="P143" i="209" s="1"/>
  <c r="O142" i="209"/>
  <c r="O141" i="209"/>
  <c r="O140" i="209"/>
  <c r="P137" i="209"/>
  <c r="P133" i="209"/>
  <c r="O118" i="209"/>
  <c r="O117" i="209"/>
  <c r="O116" i="209"/>
  <c r="O115" i="209"/>
  <c r="O114" i="209"/>
  <c r="O113" i="209"/>
  <c r="O112" i="209"/>
  <c r="O111" i="209"/>
  <c r="O110" i="209"/>
  <c r="O109" i="209"/>
  <c r="O108" i="209"/>
  <c r="O107" i="209"/>
  <c r="O106" i="209"/>
  <c r="O105" i="209"/>
  <c r="O104" i="209"/>
  <c r="O103" i="209"/>
  <c r="O102" i="209"/>
  <c r="O101" i="209"/>
  <c r="O100" i="209"/>
  <c r="O99" i="209"/>
  <c r="O98" i="209"/>
  <c r="O97" i="209"/>
  <c r="O96" i="209"/>
  <c r="O95" i="209"/>
  <c r="O94" i="209"/>
  <c r="O93" i="209"/>
  <c r="O92" i="209"/>
  <c r="O91" i="209"/>
  <c r="O90" i="209"/>
  <c r="O89" i="209"/>
  <c r="O88" i="209"/>
  <c r="O87" i="209"/>
  <c r="O86" i="209"/>
  <c r="O85" i="209"/>
  <c r="O84" i="209"/>
  <c r="O83" i="209"/>
  <c r="O82" i="209"/>
  <c r="O81" i="209"/>
  <c r="O80" i="209"/>
  <c r="O79" i="209"/>
  <c r="O78" i="209"/>
  <c r="O77" i="209"/>
  <c r="O76" i="209"/>
  <c r="O75" i="209"/>
  <c r="O74" i="209"/>
  <c r="O73" i="209"/>
  <c r="O72" i="209"/>
  <c r="O71" i="209"/>
  <c r="O70" i="209"/>
  <c r="O69" i="209"/>
  <c r="O68" i="209"/>
  <c r="O67" i="209"/>
  <c r="O66" i="209"/>
  <c r="O65" i="209"/>
  <c r="O64" i="209"/>
  <c r="O63" i="209"/>
  <c r="O62" i="209"/>
  <c r="O61" i="209"/>
  <c r="P61" i="209" s="1"/>
  <c r="O60" i="209"/>
  <c r="O59" i="209"/>
  <c r="O58" i="209"/>
  <c r="P58" i="209" s="1"/>
  <c r="O57" i="209"/>
  <c r="O56" i="209"/>
  <c r="O55" i="209"/>
  <c r="P55" i="209" s="1"/>
  <c r="O54" i="209"/>
  <c r="O53" i="209"/>
  <c r="P53" i="209" s="1"/>
  <c r="O52" i="209"/>
  <c r="O51" i="209"/>
  <c r="O50" i="209"/>
  <c r="P50" i="209" s="1"/>
  <c r="O49" i="209"/>
  <c r="O48" i="209"/>
  <c r="O47" i="209"/>
  <c r="P47" i="209" s="1"/>
  <c r="O46" i="209"/>
  <c r="P46" i="209" s="1"/>
  <c r="O45" i="209"/>
  <c r="P45" i="209" s="1"/>
  <c r="O44" i="209"/>
  <c r="O43" i="209"/>
  <c r="O42" i="209"/>
  <c r="O41" i="209"/>
  <c r="O40" i="209"/>
  <c r="O39" i="209"/>
  <c r="O38" i="209"/>
  <c r="O37" i="209"/>
  <c r="O36" i="209"/>
  <c r="O35" i="209"/>
  <c r="O34" i="209"/>
  <c r="O33" i="209"/>
  <c r="O32" i="209"/>
  <c r="O31" i="209"/>
  <c r="O30" i="209"/>
  <c r="O29" i="209"/>
  <c r="O28" i="209"/>
  <c r="O27" i="209"/>
  <c r="O26" i="209"/>
  <c r="O25" i="209"/>
  <c r="O24" i="209"/>
  <c r="O23" i="209"/>
  <c r="O22" i="209"/>
  <c r="O21" i="209"/>
  <c r="O20" i="209"/>
  <c r="O19" i="209"/>
  <c r="O18" i="209"/>
  <c r="O17" i="209"/>
  <c r="O16" i="209"/>
  <c r="O15" i="209"/>
  <c r="O14" i="209"/>
  <c r="O13" i="209"/>
  <c r="O12" i="209"/>
  <c r="O11" i="209"/>
  <c r="O10" i="209"/>
  <c r="O9" i="209"/>
  <c r="O8" i="209"/>
  <c r="O7" i="209"/>
  <c r="O6" i="209"/>
  <c r="O5" i="209"/>
  <c r="O4" i="209"/>
  <c r="O3" i="209"/>
  <c r="L189" i="209"/>
  <c r="L188" i="209"/>
  <c r="L187" i="209"/>
  <c r="L186" i="209"/>
  <c r="M186" i="209" s="1"/>
  <c r="L185" i="209"/>
  <c r="L184" i="209"/>
  <c r="L183" i="209"/>
  <c r="L182" i="209"/>
  <c r="L181" i="209"/>
  <c r="L180" i="209"/>
  <c r="L179" i="209"/>
  <c r="M179" i="209" s="1"/>
  <c r="L178" i="209"/>
  <c r="L177" i="209"/>
  <c r="L176" i="209"/>
  <c r="L175" i="209"/>
  <c r="L174" i="209"/>
  <c r="L173" i="209"/>
  <c r="L172" i="209"/>
  <c r="L171" i="209"/>
  <c r="L170" i="209"/>
  <c r="L169" i="209"/>
  <c r="L168" i="209"/>
  <c r="M168" i="209" s="1"/>
  <c r="L167" i="209"/>
  <c r="M167" i="209" s="1"/>
  <c r="L163" i="209"/>
  <c r="L161" i="209"/>
  <c r="L160" i="209"/>
  <c r="L159" i="209"/>
  <c r="L158" i="209"/>
  <c r="L157" i="209"/>
  <c r="L156" i="209"/>
  <c r="M156" i="209" s="1"/>
  <c r="L155" i="209"/>
  <c r="L154" i="209"/>
  <c r="L153" i="209"/>
  <c r="L152" i="209"/>
  <c r="L151" i="209"/>
  <c r="L150" i="209"/>
  <c r="L149" i="209"/>
  <c r="L148" i="209"/>
  <c r="L147" i="209"/>
  <c r="L146" i="209"/>
  <c r="L145" i="209"/>
  <c r="M145" i="209" s="1"/>
  <c r="L144" i="209"/>
  <c r="L143" i="209"/>
  <c r="L142" i="209"/>
  <c r="L141" i="209"/>
  <c r="L140" i="209"/>
  <c r="L139" i="209"/>
  <c r="L118" i="209"/>
  <c r="L117" i="209"/>
  <c r="L116" i="209"/>
  <c r="L115" i="209"/>
  <c r="L114" i="209"/>
  <c r="L113" i="209"/>
  <c r="L112" i="209"/>
  <c r="L111" i="209"/>
  <c r="L110" i="209"/>
  <c r="L109" i="209"/>
  <c r="L108" i="209"/>
  <c r="L107" i="209"/>
  <c r="L106" i="209"/>
  <c r="L105" i="209"/>
  <c r="L104" i="209"/>
  <c r="L103" i="209"/>
  <c r="L102" i="209"/>
  <c r="L101" i="209"/>
  <c r="L100" i="209"/>
  <c r="L99" i="209"/>
  <c r="L98" i="209"/>
  <c r="L97" i="209"/>
  <c r="L96" i="209"/>
  <c r="L95" i="209"/>
  <c r="L94" i="209"/>
  <c r="L93" i="209"/>
  <c r="L92" i="209"/>
  <c r="L91" i="209"/>
  <c r="L90" i="209"/>
  <c r="L89" i="209"/>
  <c r="L88" i="209"/>
  <c r="L87" i="209"/>
  <c r="L86" i="209"/>
  <c r="L85" i="209"/>
  <c r="L84" i="209"/>
  <c r="L83" i="209"/>
  <c r="L82" i="209"/>
  <c r="L81" i="209"/>
  <c r="L80" i="209"/>
  <c r="L79" i="209"/>
  <c r="L78" i="209"/>
  <c r="M78" i="209" s="1"/>
  <c r="L77" i="209"/>
  <c r="L76" i="209"/>
  <c r="L75" i="209"/>
  <c r="L74" i="209"/>
  <c r="L73" i="209"/>
  <c r="L72" i="209"/>
  <c r="L71" i="209"/>
  <c r="L70" i="209"/>
  <c r="L69" i="209"/>
  <c r="L68" i="209"/>
  <c r="L67" i="209"/>
  <c r="L66" i="209"/>
  <c r="L65" i="209"/>
  <c r="L64" i="209"/>
  <c r="L63" i="209"/>
  <c r="L62" i="209"/>
  <c r="L61" i="209"/>
  <c r="L60" i="209"/>
  <c r="L59" i="209"/>
  <c r="L58" i="209"/>
  <c r="M58" i="209" s="1"/>
  <c r="L57" i="209"/>
  <c r="M57" i="209" s="1"/>
  <c r="L56" i="209"/>
  <c r="L55" i="209"/>
  <c r="M55" i="209" s="1"/>
  <c r="L54" i="209"/>
  <c r="L53" i="209"/>
  <c r="M53" i="209" s="1"/>
  <c r="L52" i="209"/>
  <c r="L51" i="209"/>
  <c r="L50" i="209"/>
  <c r="M50" i="209" s="1"/>
  <c r="L49" i="209"/>
  <c r="L48" i="209"/>
  <c r="M48" i="209" s="1"/>
  <c r="L47" i="209"/>
  <c r="M47" i="209" s="1"/>
  <c r="L46" i="209"/>
  <c r="L45" i="209"/>
  <c r="L44" i="209"/>
  <c r="L43" i="209"/>
  <c r="L42" i="209"/>
  <c r="L41" i="209"/>
  <c r="L40" i="209"/>
  <c r="L39" i="209"/>
  <c r="L38" i="209"/>
  <c r="L37" i="209"/>
  <c r="L36" i="209"/>
  <c r="L35" i="209"/>
  <c r="L34" i="209"/>
  <c r="L33" i="209"/>
  <c r="L32" i="209"/>
  <c r="L31" i="209"/>
  <c r="L30" i="209"/>
  <c r="L29" i="209"/>
  <c r="L28" i="209"/>
  <c r="L27" i="209"/>
  <c r="L26" i="209"/>
  <c r="L25" i="209"/>
  <c r="L24" i="209"/>
  <c r="L23" i="209"/>
  <c r="L22" i="209"/>
  <c r="L21" i="209"/>
  <c r="L20" i="209"/>
  <c r="L19" i="209"/>
  <c r="L18" i="209"/>
  <c r="L17" i="209"/>
  <c r="L16" i="209"/>
  <c r="L15" i="209"/>
  <c r="L14" i="209"/>
  <c r="L13" i="209"/>
  <c r="L12" i="209"/>
  <c r="L11" i="209"/>
  <c r="L10" i="209"/>
  <c r="L9" i="209"/>
  <c r="L8" i="209"/>
  <c r="L7" i="209"/>
  <c r="L6" i="209"/>
  <c r="L5" i="209"/>
  <c r="L4" i="209"/>
  <c r="L3" i="209"/>
  <c r="I189" i="209"/>
  <c r="I188" i="209"/>
  <c r="I187" i="209"/>
  <c r="I186" i="209"/>
  <c r="J186" i="209" s="1"/>
  <c r="I185" i="209"/>
  <c r="I184" i="209"/>
  <c r="I183" i="209"/>
  <c r="I182" i="209"/>
  <c r="I181" i="209"/>
  <c r="I180" i="209"/>
  <c r="I179" i="209"/>
  <c r="J179" i="209" s="1"/>
  <c r="I178" i="209"/>
  <c r="I177" i="209"/>
  <c r="I176" i="209"/>
  <c r="I175" i="209"/>
  <c r="I174" i="209"/>
  <c r="I173" i="209"/>
  <c r="I172" i="209"/>
  <c r="I171" i="209"/>
  <c r="I170" i="209"/>
  <c r="I169" i="209"/>
  <c r="I168" i="209"/>
  <c r="J168" i="209" s="1"/>
  <c r="I167" i="209"/>
  <c r="J167" i="209" s="1"/>
  <c r="I163" i="209"/>
  <c r="I161" i="209"/>
  <c r="I160" i="209"/>
  <c r="I159" i="209"/>
  <c r="I158" i="209"/>
  <c r="I157" i="209"/>
  <c r="I156" i="209"/>
  <c r="J156" i="209" s="1"/>
  <c r="I155" i="209"/>
  <c r="I154" i="209"/>
  <c r="I153" i="209"/>
  <c r="I152" i="209"/>
  <c r="I151" i="209"/>
  <c r="I150" i="209"/>
  <c r="I149" i="209"/>
  <c r="I148" i="209"/>
  <c r="I147" i="209"/>
  <c r="I146" i="209"/>
  <c r="I145" i="209"/>
  <c r="J145" i="209" s="1"/>
  <c r="I144" i="209"/>
  <c r="I143" i="209"/>
  <c r="I142" i="209"/>
  <c r="I141" i="209"/>
  <c r="I140" i="209"/>
  <c r="I139" i="209"/>
  <c r="I138" i="209"/>
  <c r="I137" i="209"/>
  <c r="I136" i="209"/>
  <c r="I135" i="209"/>
  <c r="I118" i="209"/>
  <c r="I117" i="209"/>
  <c r="I116" i="209"/>
  <c r="I115" i="209"/>
  <c r="I114" i="209"/>
  <c r="I113" i="209"/>
  <c r="I112" i="209"/>
  <c r="I111" i="209"/>
  <c r="I110" i="209"/>
  <c r="I109" i="209"/>
  <c r="I108" i="209"/>
  <c r="I107" i="209"/>
  <c r="I106" i="209"/>
  <c r="I105" i="209"/>
  <c r="I104" i="209"/>
  <c r="I103" i="209"/>
  <c r="I102" i="209"/>
  <c r="I101" i="209"/>
  <c r="I100" i="209"/>
  <c r="I99" i="209"/>
  <c r="I98" i="209"/>
  <c r="I97" i="209"/>
  <c r="I96" i="209"/>
  <c r="I95" i="209"/>
  <c r="I94" i="209"/>
  <c r="I93" i="209"/>
  <c r="I92" i="209"/>
  <c r="I91" i="209"/>
  <c r="I90" i="209"/>
  <c r="I89" i="209"/>
  <c r="I88" i="209"/>
  <c r="I87" i="209"/>
  <c r="I86" i="209"/>
  <c r="I85" i="209"/>
  <c r="I84" i="209"/>
  <c r="I83" i="209"/>
  <c r="I82" i="209"/>
  <c r="I81" i="209"/>
  <c r="I80" i="209"/>
  <c r="I79" i="209"/>
  <c r="I78" i="209"/>
  <c r="J78" i="209" s="1"/>
  <c r="I77" i="209"/>
  <c r="I76" i="209"/>
  <c r="I75" i="209"/>
  <c r="I74" i="209"/>
  <c r="I73" i="209"/>
  <c r="I72" i="209"/>
  <c r="I71" i="209"/>
  <c r="I70" i="209"/>
  <c r="I69" i="209"/>
  <c r="I68" i="209"/>
  <c r="I67" i="209"/>
  <c r="I66" i="209"/>
  <c r="I65" i="209"/>
  <c r="I64" i="209"/>
  <c r="I63" i="209"/>
  <c r="I62" i="209"/>
  <c r="I61" i="209"/>
  <c r="I60" i="209"/>
  <c r="I59" i="209"/>
  <c r="I58" i="209"/>
  <c r="J58" i="209" s="1"/>
  <c r="I57" i="209"/>
  <c r="I56" i="209"/>
  <c r="I55" i="209"/>
  <c r="J55" i="209" s="1"/>
  <c r="I54" i="209"/>
  <c r="I53" i="209"/>
  <c r="J53" i="209" s="1"/>
  <c r="I52" i="209"/>
  <c r="I51" i="209"/>
  <c r="I50" i="209"/>
  <c r="J50" i="209" s="1"/>
  <c r="I49" i="209"/>
  <c r="I48" i="209"/>
  <c r="J48" i="209" s="1"/>
  <c r="I47" i="209"/>
  <c r="J47" i="209" s="1"/>
  <c r="I46" i="209"/>
  <c r="I45" i="209"/>
  <c r="I44" i="209"/>
  <c r="I43" i="209"/>
  <c r="I42" i="209"/>
  <c r="I41" i="209"/>
  <c r="I40" i="209"/>
  <c r="I39" i="209"/>
  <c r="I38" i="209"/>
  <c r="I37" i="209"/>
  <c r="I36" i="209"/>
  <c r="I35" i="209"/>
  <c r="I34" i="209"/>
  <c r="I33" i="209"/>
  <c r="I32" i="209"/>
  <c r="I31" i="209"/>
  <c r="I30" i="209"/>
  <c r="I29" i="209"/>
  <c r="I28" i="209"/>
  <c r="I27" i="209"/>
  <c r="I26" i="209"/>
  <c r="I25" i="209"/>
  <c r="I24" i="209"/>
  <c r="I23" i="209"/>
  <c r="I22" i="209"/>
  <c r="I21" i="209"/>
  <c r="I20" i="209"/>
  <c r="I19" i="209"/>
  <c r="I18" i="209"/>
  <c r="I17" i="209"/>
  <c r="I16" i="209"/>
  <c r="I15" i="209"/>
  <c r="I14" i="209"/>
  <c r="I13" i="209"/>
  <c r="I12" i="209"/>
  <c r="I11" i="209"/>
  <c r="I10" i="209"/>
  <c r="I9" i="209"/>
  <c r="I8" i="209"/>
  <c r="I7" i="209"/>
  <c r="I6" i="209"/>
  <c r="I5" i="209"/>
  <c r="I4" i="209"/>
  <c r="I3" i="209"/>
  <c r="F4" i="209"/>
  <c r="F5" i="209"/>
  <c r="F6" i="209"/>
  <c r="F7" i="209"/>
  <c r="F8" i="209"/>
  <c r="F9" i="209"/>
  <c r="F10" i="209"/>
  <c r="F11" i="209"/>
  <c r="G11" i="209" s="1"/>
  <c r="F12" i="209"/>
  <c r="G12" i="209" s="1"/>
  <c r="F13" i="209"/>
  <c r="F14" i="209"/>
  <c r="F15" i="209"/>
  <c r="F16" i="209"/>
  <c r="F17" i="209"/>
  <c r="F18" i="209"/>
  <c r="F19" i="209"/>
  <c r="G19" i="209" s="1"/>
  <c r="F20" i="209"/>
  <c r="F21" i="209"/>
  <c r="F22" i="209"/>
  <c r="G22" i="209" s="1"/>
  <c r="F23" i="209"/>
  <c r="F24" i="209"/>
  <c r="F25" i="209"/>
  <c r="F26" i="209"/>
  <c r="G26" i="209" s="1"/>
  <c r="F27" i="209"/>
  <c r="G27" i="209" s="1"/>
  <c r="F28" i="209"/>
  <c r="F29" i="209"/>
  <c r="G29" i="209" s="1"/>
  <c r="F30" i="209"/>
  <c r="F31" i="209"/>
  <c r="F32" i="209"/>
  <c r="F33" i="209"/>
  <c r="F34" i="209"/>
  <c r="F35" i="209"/>
  <c r="F36" i="209"/>
  <c r="F37" i="209"/>
  <c r="G37" i="209" s="1"/>
  <c r="F38" i="209"/>
  <c r="F39" i="209"/>
  <c r="F40" i="209"/>
  <c r="F41" i="209"/>
  <c r="F42" i="209"/>
  <c r="F43" i="209"/>
  <c r="G43" i="209" s="1"/>
  <c r="F44" i="209"/>
  <c r="F45" i="209"/>
  <c r="F46" i="209"/>
  <c r="F47" i="209"/>
  <c r="G47" i="209" s="1"/>
  <c r="F48" i="209"/>
  <c r="G48" i="209" s="1"/>
  <c r="F49" i="209"/>
  <c r="F50" i="209"/>
  <c r="G50" i="209" s="1"/>
  <c r="F51" i="209"/>
  <c r="F52" i="209"/>
  <c r="F53" i="209"/>
  <c r="G53" i="209" s="1"/>
  <c r="F54" i="209"/>
  <c r="F55" i="209"/>
  <c r="F56" i="209"/>
  <c r="G56" i="209" s="1"/>
  <c r="F57" i="209"/>
  <c r="F58" i="209"/>
  <c r="G58" i="209" s="1"/>
  <c r="F59" i="209"/>
  <c r="F60" i="209"/>
  <c r="F61" i="209"/>
  <c r="F62" i="209"/>
  <c r="G62" i="209" s="1"/>
  <c r="F63" i="209"/>
  <c r="F64" i="209"/>
  <c r="F65" i="209"/>
  <c r="F66" i="209"/>
  <c r="F67" i="209"/>
  <c r="F68" i="209"/>
  <c r="F69" i="209"/>
  <c r="F70" i="209"/>
  <c r="F71" i="209"/>
  <c r="F72" i="209"/>
  <c r="F73" i="209"/>
  <c r="F74" i="209"/>
  <c r="F75" i="209"/>
  <c r="F76" i="209"/>
  <c r="F77" i="209"/>
  <c r="F78" i="209"/>
  <c r="G78" i="209" s="1"/>
  <c r="F79" i="209"/>
  <c r="F80" i="209"/>
  <c r="F81" i="209"/>
  <c r="F82" i="209"/>
  <c r="F83" i="209"/>
  <c r="F84" i="209"/>
  <c r="F85" i="209"/>
  <c r="F86" i="209"/>
  <c r="G86" i="209" s="1"/>
  <c r="F87" i="209"/>
  <c r="G87" i="209" s="1"/>
  <c r="F88" i="209"/>
  <c r="F89" i="209"/>
  <c r="F90" i="209"/>
  <c r="F91" i="209"/>
  <c r="F92" i="209"/>
  <c r="F93" i="209"/>
  <c r="G93" i="209" s="1"/>
  <c r="F94" i="209"/>
  <c r="F95" i="209"/>
  <c r="F96" i="209"/>
  <c r="F97" i="209"/>
  <c r="F98" i="209"/>
  <c r="F99" i="209"/>
  <c r="F100" i="209"/>
  <c r="F101" i="209"/>
  <c r="F102" i="209"/>
  <c r="F103" i="209"/>
  <c r="F104" i="209"/>
  <c r="F105" i="209"/>
  <c r="G105" i="209" s="1"/>
  <c r="F106" i="209"/>
  <c r="F107" i="209"/>
  <c r="G107" i="209" s="1"/>
  <c r="F108" i="209"/>
  <c r="G108" i="209" s="1"/>
  <c r="F109" i="209"/>
  <c r="G109" i="209" s="1"/>
  <c r="F110" i="209"/>
  <c r="F111" i="209"/>
  <c r="F112" i="209"/>
  <c r="F118" i="209"/>
  <c r="G123" i="209"/>
  <c r="G125" i="209"/>
  <c r="G127" i="209"/>
  <c r="G128" i="209"/>
  <c r="G130" i="209"/>
  <c r="G131" i="209"/>
  <c r="G132" i="209"/>
  <c r="G133" i="209"/>
  <c r="G134" i="209"/>
  <c r="F135" i="209"/>
  <c r="G135" i="209" s="1"/>
  <c r="F136" i="209"/>
  <c r="G136" i="209" s="1"/>
  <c r="F137" i="209"/>
  <c r="F138" i="209"/>
  <c r="G138" i="209" s="1"/>
  <c r="F139" i="209"/>
  <c r="G139" i="209" s="1"/>
  <c r="F140" i="209"/>
  <c r="F141" i="209"/>
  <c r="G141" i="209" s="1"/>
  <c r="F142" i="209"/>
  <c r="G142" i="209" s="1"/>
  <c r="F143" i="209"/>
  <c r="F144" i="209"/>
  <c r="G144" i="209" s="1"/>
  <c r="F145" i="209"/>
  <c r="G145" i="209" s="1"/>
  <c r="F146" i="209"/>
  <c r="F147" i="209"/>
  <c r="F148" i="209"/>
  <c r="F149" i="209"/>
  <c r="F150" i="209"/>
  <c r="G150" i="209" s="1"/>
  <c r="F151" i="209"/>
  <c r="G151" i="209" s="1"/>
  <c r="F152" i="209"/>
  <c r="F153" i="209"/>
  <c r="F154" i="209"/>
  <c r="F155" i="209"/>
  <c r="F156" i="209"/>
  <c r="G156" i="209" s="1"/>
  <c r="F157" i="209"/>
  <c r="G157" i="209" s="1"/>
  <c r="F158" i="209"/>
  <c r="F159" i="209"/>
  <c r="F160" i="209"/>
  <c r="F161" i="209"/>
  <c r="G162" i="209"/>
  <c r="F163" i="209"/>
  <c r="G164" i="209"/>
  <c r="F167" i="209"/>
  <c r="F168" i="209"/>
  <c r="F169" i="209"/>
  <c r="F170" i="209"/>
  <c r="F171" i="209"/>
  <c r="F172" i="209"/>
  <c r="F173" i="209"/>
  <c r="F174" i="209"/>
  <c r="F175" i="209"/>
  <c r="F176" i="209"/>
  <c r="F177" i="209"/>
  <c r="F178" i="209"/>
  <c r="F179" i="209"/>
  <c r="F180" i="209"/>
  <c r="F181" i="209"/>
  <c r="F182" i="209"/>
  <c r="F183" i="209"/>
  <c r="F184" i="209"/>
  <c r="F185" i="209"/>
  <c r="F186" i="209"/>
  <c r="G186" i="209" s="1"/>
  <c r="F187" i="209"/>
  <c r="F188" i="209"/>
  <c r="F189" i="209"/>
  <c r="F3" i="209"/>
  <c r="C4" i="209"/>
  <c r="C5" i="209"/>
  <c r="C6" i="209"/>
  <c r="C7" i="209"/>
  <c r="C8" i="209"/>
  <c r="C9" i="209"/>
  <c r="C10" i="209"/>
  <c r="C11" i="209"/>
  <c r="C12" i="209"/>
  <c r="C13" i="209"/>
  <c r="C14" i="209"/>
  <c r="C15" i="209"/>
  <c r="C16" i="209"/>
  <c r="C17" i="209"/>
  <c r="C18" i="209"/>
  <c r="C19" i="209"/>
  <c r="C20" i="209"/>
  <c r="C21" i="209"/>
  <c r="C22" i="209"/>
  <c r="C23" i="209"/>
  <c r="C24" i="209"/>
  <c r="C25" i="209"/>
  <c r="C26" i="209"/>
  <c r="C27" i="209"/>
  <c r="C28" i="209"/>
  <c r="C29" i="209"/>
  <c r="C30" i="209"/>
  <c r="C31" i="209"/>
  <c r="C32" i="209"/>
  <c r="C33" i="209"/>
  <c r="C34" i="209"/>
  <c r="C35" i="209"/>
  <c r="C36" i="209"/>
  <c r="C37" i="209"/>
  <c r="C38" i="209"/>
  <c r="C39" i="209"/>
  <c r="C40" i="209"/>
  <c r="C41" i="209"/>
  <c r="C42" i="209"/>
  <c r="C43" i="209"/>
  <c r="C44" i="209"/>
  <c r="C45" i="209"/>
  <c r="C46" i="209"/>
  <c r="C47" i="209"/>
  <c r="C48" i="209"/>
  <c r="C49" i="209"/>
  <c r="C50" i="209"/>
  <c r="C51" i="209"/>
  <c r="C52" i="209"/>
  <c r="C53" i="209"/>
  <c r="C54" i="209"/>
  <c r="C55" i="209"/>
  <c r="C56" i="209"/>
  <c r="C57" i="209"/>
  <c r="C58" i="209"/>
  <c r="C59" i="209"/>
  <c r="C60" i="209"/>
  <c r="C61" i="209"/>
  <c r="C62" i="209"/>
  <c r="C63" i="209"/>
  <c r="C64" i="209"/>
  <c r="C65" i="209"/>
  <c r="C66" i="209"/>
  <c r="C67" i="209"/>
  <c r="C68" i="209"/>
  <c r="C69" i="209"/>
  <c r="C70" i="209"/>
  <c r="C71" i="209"/>
  <c r="C72" i="209"/>
  <c r="C73" i="209"/>
  <c r="C74" i="209"/>
  <c r="C75" i="209"/>
  <c r="C76" i="209"/>
  <c r="C77" i="209"/>
  <c r="C78" i="209"/>
  <c r="C79" i="209"/>
  <c r="C80" i="209"/>
  <c r="C81" i="209"/>
  <c r="C82" i="209"/>
  <c r="C83" i="209"/>
  <c r="C84" i="209"/>
  <c r="C85" i="209"/>
  <c r="C86" i="209"/>
  <c r="C87" i="209"/>
  <c r="C88" i="209"/>
  <c r="C89" i="209"/>
  <c r="C90" i="209"/>
  <c r="C91" i="209"/>
  <c r="C92" i="209"/>
  <c r="C93" i="209"/>
  <c r="C94" i="209"/>
  <c r="C95" i="209"/>
  <c r="C96" i="209"/>
  <c r="C97" i="209"/>
  <c r="C98" i="209"/>
  <c r="C99" i="209"/>
  <c r="C100" i="209"/>
  <c r="C101" i="209"/>
  <c r="C102" i="209"/>
  <c r="C103" i="209"/>
  <c r="C104" i="209"/>
  <c r="C105" i="209"/>
  <c r="C106" i="209"/>
  <c r="C107" i="209"/>
  <c r="C108" i="209"/>
  <c r="C109" i="209"/>
  <c r="C110" i="209"/>
  <c r="C111" i="209"/>
  <c r="C112" i="209"/>
  <c r="C113" i="209"/>
  <c r="C114" i="209"/>
  <c r="C115" i="209"/>
  <c r="C116" i="209"/>
  <c r="C117" i="209"/>
  <c r="C118" i="209"/>
  <c r="C119" i="209"/>
  <c r="C133" i="209"/>
  <c r="C134" i="209"/>
  <c r="C135" i="209"/>
  <c r="C136" i="209"/>
  <c r="C137" i="209"/>
  <c r="C138" i="209"/>
  <c r="C139" i="209"/>
  <c r="C140" i="209"/>
  <c r="C141" i="209"/>
  <c r="C142" i="209"/>
  <c r="C143" i="209"/>
  <c r="C144" i="209"/>
  <c r="C145" i="209"/>
  <c r="C146" i="209"/>
  <c r="C147" i="209"/>
  <c r="C148" i="209"/>
  <c r="C149" i="209"/>
  <c r="C150" i="209"/>
  <c r="C151" i="209"/>
  <c r="C152" i="209"/>
  <c r="C153" i="209"/>
  <c r="C154" i="209"/>
  <c r="C155" i="209"/>
  <c r="C156" i="209"/>
  <c r="C157" i="209"/>
  <c r="C158" i="209"/>
  <c r="C159" i="209"/>
  <c r="C160" i="209"/>
  <c r="C161" i="209"/>
  <c r="C163" i="209"/>
  <c r="C167" i="209"/>
  <c r="C168" i="209"/>
  <c r="C169" i="209"/>
  <c r="C170" i="209"/>
  <c r="C171" i="209"/>
  <c r="C172" i="209"/>
  <c r="C173" i="209"/>
  <c r="C174" i="209"/>
  <c r="C175" i="209"/>
  <c r="C176" i="209"/>
  <c r="C177" i="209"/>
  <c r="C178" i="209"/>
  <c r="C179" i="209"/>
  <c r="C180" i="209"/>
  <c r="C181" i="209"/>
  <c r="C182" i="209"/>
  <c r="C183" i="209"/>
  <c r="C184" i="209"/>
  <c r="C185" i="209"/>
  <c r="C186" i="209"/>
  <c r="C187" i="209"/>
  <c r="C188" i="209"/>
  <c r="C189" i="209"/>
  <c r="C3" i="209"/>
  <c r="I122" i="209" l="1"/>
  <c r="I134" i="209"/>
  <c r="X128" i="209"/>
  <c r="AM122" i="209"/>
  <c r="AP119" i="209"/>
  <c r="AQ119" i="209" s="1"/>
  <c r="AS136" i="209"/>
  <c r="AT136" i="209" s="1"/>
  <c r="AV125" i="209"/>
  <c r="AY114" i="209"/>
  <c r="BB113" i="209"/>
  <c r="BB128" i="209"/>
  <c r="BE132" i="209"/>
  <c r="BH137" i="209"/>
  <c r="BN121" i="209"/>
  <c r="BT122" i="209"/>
  <c r="BU122" i="209" s="1"/>
  <c r="BW128" i="209"/>
  <c r="BZ133" i="209"/>
  <c r="CA133" i="209" s="1"/>
  <c r="CM133" i="209"/>
  <c r="BN139" i="209"/>
  <c r="F119" i="209"/>
  <c r="F115" i="209"/>
  <c r="G115" i="209" s="1"/>
  <c r="I119" i="209"/>
  <c r="L128" i="209"/>
  <c r="L132" i="209"/>
  <c r="L136" i="209"/>
  <c r="U119" i="209"/>
  <c r="X121" i="209"/>
  <c r="X125" i="209"/>
  <c r="AA119" i="209"/>
  <c r="AG121" i="209"/>
  <c r="AH121" i="209" s="1"/>
  <c r="AJ122" i="209"/>
  <c r="AM119" i="209"/>
  <c r="AN119" i="209" s="1"/>
  <c r="AS121" i="209"/>
  <c r="AS125" i="209"/>
  <c r="AS133" i="209"/>
  <c r="AT133" i="209" s="1"/>
  <c r="AS137" i="209"/>
  <c r="AT137" i="209" s="1"/>
  <c r="AV122" i="209"/>
  <c r="AV126" i="209"/>
  <c r="AW126" i="209" s="1"/>
  <c r="AV134" i="209"/>
  <c r="AW134" i="209" s="1"/>
  <c r="AY115" i="209"/>
  <c r="AY119" i="209"/>
  <c r="AZ119" i="209" s="1"/>
  <c r="BB114" i="209"/>
  <c r="BB118" i="209"/>
  <c r="BE121" i="209"/>
  <c r="BE133" i="209"/>
  <c r="BE137" i="209"/>
  <c r="BH122" i="209"/>
  <c r="BH126" i="209"/>
  <c r="BH134" i="209"/>
  <c r="BK119" i="209"/>
  <c r="BN122" i="209"/>
  <c r="BN126" i="209"/>
  <c r="BQ121" i="209"/>
  <c r="BR121" i="209" s="1"/>
  <c r="BQ126" i="209"/>
  <c r="BR126" i="209" s="1"/>
  <c r="BQ134" i="209"/>
  <c r="BR134" i="209" s="1"/>
  <c r="BQ138" i="209"/>
  <c r="BR138" i="209" s="1"/>
  <c r="BT128" i="209"/>
  <c r="BU128" i="209" s="1"/>
  <c r="BT132" i="209"/>
  <c r="BU132" i="209" s="1"/>
  <c r="BT136" i="209"/>
  <c r="BW121" i="209"/>
  <c r="BW125" i="209"/>
  <c r="BW133" i="209"/>
  <c r="BX133" i="209" s="1"/>
  <c r="BZ122" i="209"/>
  <c r="BZ126" i="209"/>
  <c r="BZ134" i="209"/>
  <c r="BZ138" i="209"/>
  <c r="CC119" i="209"/>
  <c r="CJ119" i="209"/>
  <c r="CJ122" i="209"/>
  <c r="CM122" i="209"/>
  <c r="CM126" i="209"/>
  <c r="CM138" i="209"/>
  <c r="U132" i="209"/>
  <c r="U137" i="209"/>
  <c r="U133" i="209"/>
  <c r="V133" i="209" s="1"/>
  <c r="X150" i="209"/>
  <c r="X146" i="209"/>
  <c r="X142" i="209"/>
  <c r="X138" i="209"/>
  <c r="X134" i="209"/>
  <c r="BK136" i="209"/>
  <c r="BN132" i="209"/>
  <c r="BN138" i="209"/>
  <c r="BN134" i="209"/>
  <c r="I126" i="209"/>
  <c r="L119" i="209"/>
  <c r="L135" i="209"/>
  <c r="U122" i="209"/>
  <c r="AD119" i="209"/>
  <c r="AJ121" i="209"/>
  <c r="AK121" i="209" s="1"/>
  <c r="AS132" i="209"/>
  <c r="AT132" i="209" s="1"/>
  <c r="AV137" i="209"/>
  <c r="AW137" i="209" s="1"/>
  <c r="AY118" i="209"/>
  <c r="BE128" i="209"/>
  <c r="BK122" i="209"/>
  <c r="BT135" i="209"/>
  <c r="BU135" i="209" s="1"/>
  <c r="BZ125" i="209"/>
  <c r="BZ137" i="209"/>
  <c r="CF119" i="209"/>
  <c r="CJ133" i="209"/>
  <c r="CM121" i="209"/>
  <c r="U138" i="209"/>
  <c r="U134" i="209"/>
  <c r="X135" i="209"/>
  <c r="F114" i="209"/>
  <c r="G114" i="209" s="1"/>
  <c r="I128" i="209"/>
  <c r="I132" i="209"/>
  <c r="L121" i="209"/>
  <c r="L125" i="209"/>
  <c r="L133" i="209"/>
  <c r="M133" i="209" s="1"/>
  <c r="L137" i="209"/>
  <c r="R119" i="209"/>
  <c r="U128" i="209"/>
  <c r="X122" i="209"/>
  <c r="X126" i="209"/>
  <c r="AG122" i="209"/>
  <c r="AJ119" i="209"/>
  <c r="AK119" i="209" s="1"/>
  <c r="AP121" i="209"/>
  <c r="AQ121" i="209" s="1"/>
  <c r="AP125" i="209"/>
  <c r="AS122" i="209"/>
  <c r="AS126" i="209"/>
  <c r="AT126" i="209" s="1"/>
  <c r="AS134" i="209"/>
  <c r="AT134" i="209" s="1"/>
  <c r="AS138" i="209"/>
  <c r="AV119" i="209"/>
  <c r="AV135" i="209"/>
  <c r="AW135" i="209" s="1"/>
  <c r="AY116" i="209"/>
  <c r="BB115" i="209"/>
  <c r="BB119" i="209"/>
  <c r="BC119" i="209" s="1"/>
  <c r="BE122" i="209"/>
  <c r="BE126" i="209"/>
  <c r="BE134" i="209"/>
  <c r="BH119" i="209"/>
  <c r="BH135" i="209"/>
  <c r="BK128" i="209"/>
  <c r="BN119" i="209"/>
  <c r="BQ122" i="209"/>
  <c r="BR122" i="209" s="1"/>
  <c r="BQ135" i="209"/>
  <c r="BR135" i="209" s="1"/>
  <c r="BQ139" i="209"/>
  <c r="BR139" i="209" s="1"/>
  <c r="BT133" i="209"/>
  <c r="BW122" i="209"/>
  <c r="BW126" i="209"/>
  <c r="BW134" i="209"/>
  <c r="BZ119" i="209"/>
  <c r="BZ135" i="209"/>
  <c r="CJ115" i="209"/>
  <c r="CJ126" i="209"/>
  <c r="CM115" i="209"/>
  <c r="CM119" i="209"/>
  <c r="U140" i="209"/>
  <c r="X132" i="209"/>
  <c r="X149" i="209"/>
  <c r="X145" i="209"/>
  <c r="Y145" i="209" s="1"/>
  <c r="X141" i="209"/>
  <c r="X137" i="209"/>
  <c r="X133" i="209"/>
  <c r="Y133" i="209" s="1"/>
  <c r="BK135" i="209"/>
  <c r="BN137" i="209"/>
  <c r="BN133" i="209"/>
  <c r="BO133" i="209" s="1"/>
  <c r="F116" i="209"/>
  <c r="U126" i="209"/>
  <c r="AS128" i="209"/>
  <c r="AS140" i="209"/>
  <c r="AT140" i="209" s="1"/>
  <c r="AV121" i="209"/>
  <c r="AV133" i="209"/>
  <c r="AW133" i="209" s="1"/>
  <c r="BB117" i="209"/>
  <c r="BH121" i="209"/>
  <c r="BH133" i="209"/>
  <c r="BK126" i="209"/>
  <c r="BN125" i="209"/>
  <c r="BQ133" i="209"/>
  <c r="BW132" i="209"/>
  <c r="BZ121" i="209"/>
  <c r="CM137" i="209"/>
  <c r="X151" i="209"/>
  <c r="X143" i="209"/>
  <c r="Y143" i="209" s="1"/>
  <c r="X139" i="209"/>
  <c r="BK137" i="209"/>
  <c r="BK133" i="209"/>
  <c r="BL133" i="209" s="1"/>
  <c r="BN135" i="209"/>
  <c r="F117" i="209"/>
  <c r="G117" i="209" s="1"/>
  <c r="F113" i="209"/>
  <c r="G113" i="209" s="1"/>
  <c r="I121" i="209"/>
  <c r="I125" i="209"/>
  <c r="I133" i="209"/>
  <c r="J133" i="209" s="1"/>
  <c r="L122" i="209"/>
  <c r="L126" i="209"/>
  <c r="L134" i="209"/>
  <c r="L138" i="209"/>
  <c r="O119" i="209"/>
  <c r="U121" i="209"/>
  <c r="U125" i="209"/>
  <c r="X119" i="209"/>
  <c r="AG119" i="209"/>
  <c r="AH119" i="209" s="1"/>
  <c r="AM121" i="209"/>
  <c r="AN121" i="209" s="1"/>
  <c r="AM125" i="209"/>
  <c r="AP122" i="209"/>
  <c r="AS119" i="209"/>
  <c r="AS135" i="209"/>
  <c r="AT135" i="209" s="1"/>
  <c r="AS139" i="209"/>
  <c r="AV128" i="209"/>
  <c r="AV132" i="209"/>
  <c r="AW132" i="209" s="1"/>
  <c r="AV136" i="209"/>
  <c r="AW136" i="209" s="1"/>
  <c r="AY113" i="209"/>
  <c r="AY117" i="209"/>
  <c r="AY128" i="209"/>
  <c r="BB116" i="209"/>
  <c r="BE119" i="209"/>
  <c r="BE135" i="209"/>
  <c r="BH128" i="209"/>
  <c r="BH132" i="209"/>
  <c r="BK121" i="209"/>
  <c r="BK125" i="209"/>
  <c r="BN128" i="209"/>
  <c r="BQ128" i="209"/>
  <c r="BR128" i="209" s="1"/>
  <c r="BQ132" i="209"/>
  <c r="BR132" i="209" s="1"/>
  <c r="BQ136" i="209"/>
  <c r="BT121" i="209"/>
  <c r="BU121" i="209" s="1"/>
  <c r="BT126" i="209"/>
  <c r="BU126" i="209" s="1"/>
  <c r="BT134" i="209"/>
  <c r="BU134" i="209" s="1"/>
  <c r="BW119" i="209"/>
  <c r="BZ128" i="209"/>
  <c r="BZ132" i="209"/>
  <c r="BZ136" i="209"/>
  <c r="CJ116" i="209"/>
  <c r="CJ121" i="209"/>
  <c r="CM116" i="209"/>
  <c r="CM136" i="209"/>
  <c r="U139" i="209"/>
  <c r="U135" i="209"/>
  <c r="X148" i="209"/>
  <c r="X144" i="209"/>
  <c r="X140" i="209"/>
  <c r="BK132" i="209"/>
  <c r="BK138" i="209"/>
  <c r="BK134" i="209"/>
  <c r="BN136" i="209"/>
  <c r="R183" i="209"/>
  <c r="D157" i="209"/>
  <c r="D145" i="209"/>
  <c r="D141" i="209"/>
  <c r="D133" i="209"/>
  <c r="D125" i="209"/>
  <c r="D109" i="209"/>
  <c r="D78" i="209"/>
  <c r="D156" i="209"/>
  <c r="D144" i="209"/>
  <c r="D136" i="209"/>
  <c r="D132" i="209"/>
  <c r="D128" i="209"/>
  <c r="D115" i="209"/>
  <c r="D108" i="209"/>
  <c r="D22" i="209"/>
  <c r="D164" i="209"/>
  <c r="D151" i="209"/>
  <c r="D139" i="209"/>
  <c r="D135" i="209"/>
  <c r="D131" i="209"/>
  <c r="D127" i="209"/>
  <c r="D123" i="209"/>
  <c r="D107" i="209"/>
  <c r="D53" i="209"/>
  <c r="D27" i="209"/>
  <c r="D12" i="209"/>
  <c r="D186" i="209"/>
  <c r="D162" i="209"/>
  <c r="D150" i="209"/>
  <c r="D142" i="209"/>
  <c r="D138" i="209"/>
  <c r="D134" i="209"/>
  <c r="D130" i="209"/>
  <c r="D117" i="209"/>
  <c r="D113" i="209"/>
  <c r="D105" i="209"/>
  <c r="D93" i="209"/>
  <c r="D56" i="209"/>
  <c r="D48" i="209"/>
  <c r="D37" i="209"/>
  <c r="D26" i="209"/>
  <c r="D19" i="209"/>
  <c r="D11" i="209"/>
  <c r="D43" i="209"/>
  <c r="D47" i="209"/>
  <c r="D87" i="209"/>
  <c r="D58" i="209"/>
  <c r="D50" i="209"/>
  <c r="D29" i="209"/>
  <c r="D114" i="209"/>
  <c r="D86" i="209"/>
  <c r="D62" i="209"/>
  <c r="BK44" i="177"/>
  <c r="BK45" i="177"/>
  <c r="BK46" i="177"/>
  <c r="BK47" i="177"/>
  <c r="BK48" i="177"/>
  <c r="BK49" i="177"/>
  <c r="BK50" i="177"/>
  <c r="BK51" i="177"/>
  <c r="BK52" i="177"/>
  <c r="BK53" i="177"/>
  <c r="BK54" i="177"/>
  <c r="BK55" i="177"/>
  <c r="BK56" i="177"/>
  <c r="BK57" i="177"/>
  <c r="BK58" i="177"/>
  <c r="BK60" i="177"/>
  <c r="BK118" i="177"/>
  <c r="BK120" i="177"/>
  <c r="BK121" i="177"/>
  <c r="BK125" i="177"/>
  <c r="BK127" i="177"/>
  <c r="BK131" i="177"/>
  <c r="BK132" i="177"/>
  <c r="BK133" i="177"/>
  <c r="BK134" i="177"/>
  <c r="BK137" i="177"/>
  <c r="BK138" i="177"/>
  <c r="BK139" i="177"/>
  <c r="BK140" i="177"/>
  <c r="BK141" i="177"/>
  <c r="BK142" i="177"/>
  <c r="BK144" i="177"/>
  <c r="BK145" i="177"/>
  <c r="BK147" i="177"/>
  <c r="BK148" i="177"/>
  <c r="BK149" i="177"/>
  <c r="BK150" i="177"/>
  <c r="BK151" i="177"/>
  <c r="BK152" i="177"/>
  <c r="BK153" i="177"/>
  <c r="BK154" i="177"/>
  <c r="BK155" i="177"/>
  <c r="BK157" i="177"/>
  <c r="BK158" i="177"/>
  <c r="BK159" i="177"/>
  <c r="BK160" i="177"/>
  <c r="BK185" i="177"/>
  <c r="BK186" i="177"/>
  <c r="C29" i="177" l="1"/>
  <c r="E29" i="177"/>
  <c r="G29" i="177"/>
  <c r="I29" i="177"/>
  <c r="K29" i="177"/>
  <c r="M29" i="177"/>
  <c r="O29" i="177"/>
  <c r="Q29" i="177"/>
  <c r="S29" i="177"/>
  <c r="U29" i="177"/>
  <c r="AA29" i="177"/>
  <c r="AC29" i="177"/>
  <c r="AE29" i="177"/>
  <c r="AG29" i="177"/>
  <c r="AM29" i="177"/>
  <c r="AO29" i="177"/>
  <c r="AQ29" i="177"/>
  <c r="AS29" i="177"/>
  <c r="AY29" i="177"/>
  <c r="BA29" i="177"/>
  <c r="BC29" i="177"/>
  <c r="BE29" i="177"/>
  <c r="C30" i="177"/>
  <c r="E30" i="177"/>
  <c r="G30" i="177"/>
  <c r="I30" i="177"/>
  <c r="K30" i="177"/>
  <c r="M30" i="177"/>
  <c r="O30" i="177"/>
  <c r="Q30" i="177"/>
  <c r="S30" i="177"/>
  <c r="U30" i="177"/>
  <c r="W30" i="177"/>
  <c r="Y30" i="177"/>
  <c r="AI30" i="177"/>
  <c r="AK30" i="177"/>
  <c r="AM30" i="177"/>
  <c r="AO30" i="177"/>
  <c r="AQ30" i="177"/>
  <c r="AS30" i="177"/>
  <c r="AU30" i="177"/>
  <c r="AW30" i="177"/>
  <c r="AY30" i="177"/>
  <c r="BA30" i="177"/>
  <c r="BC30" i="177"/>
  <c r="BE30" i="177"/>
  <c r="C31" i="177"/>
  <c r="B40" i="209" s="1"/>
  <c r="D40" i="209" s="1"/>
  <c r="E31" i="177"/>
  <c r="E40" i="209" s="1"/>
  <c r="G40" i="209" s="1"/>
  <c r="G31" i="177"/>
  <c r="I31" i="177"/>
  <c r="K31" i="177"/>
  <c r="M31" i="177"/>
  <c r="O31" i="177"/>
  <c r="Q31" i="177"/>
  <c r="S31" i="177"/>
  <c r="U31" i="177"/>
  <c r="AA31" i="177"/>
  <c r="AC31" i="177"/>
  <c r="AE31" i="177"/>
  <c r="AR40" i="209" s="1"/>
  <c r="AT40" i="209" s="1"/>
  <c r="AG31" i="177"/>
  <c r="AU40" i="209" s="1"/>
  <c r="AW40" i="209" s="1"/>
  <c r="AI31" i="177"/>
  <c r="AK31" i="177"/>
  <c r="AM31" i="177"/>
  <c r="AO31" i="177"/>
  <c r="AQ31" i="177"/>
  <c r="AS31" i="177"/>
  <c r="BP32" i="209"/>
  <c r="BR32" i="209" s="1"/>
  <c r="BS32" i="209"/>
  <c r="BU32" i="209" s="1"/>
  <c r="AY31" i="177"/>
  <c r="BA31" i="177"/>
  <c r="BC31" i="177"/>
  <c r="BE31" i="177"/>
  <c r="C32" i="177"/>
  <c r="E32" i="177"/>
  <c r="G32" i="177"/>
  <c r="I32" i="177"/>
  <c r="K32" i="177"/>
  <c r="M32" i="177"/>
  <c r="O32" i="177"/>
  <c r="Q32" i="177"/>
  <c r="S32" i="177"/>
  <c r="U32" i="177"/>
  <c r="AE32" i="177"/>
  <c r="AG32" i="177"/>
  <c r="AM32" i="177"/>
  <c r="AO32" i="177"/>
  <c r="AQ32" i="177"/>
  <c r="AS32" i="177"/>
  <c r="BP33" i="209"/>
  <c r="BR33" i="209" s="1"/>
  <c r="BS33" i="209"/>
  <c r="BU33" i="209" s="1"/>
  <c r="AY32" i="177"/>
  <c r="BA32" i="177"/>
  <c r="BC32" i="177"/>
  <c r="BE32" i="177"/>
  <c r="C33" i="177"/>
  <c r="E33" i="177"/>
  <c r="G33" i="177"/>
  <c r="I33" i="177"/>
  <c r="K33" i="177"/>
  <c r="M33" i="177"/>
  <c r="O33" i="177"/>
  <c r="Q33" i="177"/>
  <c r="S33" i="177"/>
  <c r="U33" i="177"/>
  <c r="AE33" i="177"/>
  <c r="AG33" i="177"/>
  <c r="AM33" i="177"/>
  <c r="AO33" i="177"/>
  <c r="AQ33" i="177"/>
  <c r="AS33" i="177"/>
  <c r="BP34" i="209"/>
  <c r="BR34" i="209" s="1"/>
  <c r="BS34" i="209"/>
  <c r="BU34" i="209" s="1"/>
  <c r="AY33" i="177"/>
  <c r="BA33" i="177"/>
  <c r="BC33" i="177"/>
  <c r="BE33" i="177"/>
  <c r="C34" i="177"/>
  <c r="E34" i="177"/>
  <c r="G34" i="177"/>
  <c r="I34" i="177"/>
  <c r="K34" i="177"/>
  <c r="M34" i="177"/>
  <c r="O34" i="177"/>
  <c r="Q34" i="177"/>
  <c r="S34" i="177"/>
  <c r="Z35" i="209" s="1"/>
  <c r="AB35" i="209" s="1"/>
  <c r="U34" i="177"/>
  <c r="AC35" i="209" s="1"/>
  <c r="AE35" i="209" s="1"/>
  <c r="AF35" i="209"/>
  <c r="AH35" i="209" s="1"/>
  <c r="AI35" i="209"/>
  <c r="AK35" i="209" s="1"/>
  <c r="AL35" i="209"/>
  <c r="AN35" i="209" s="1"/>
  <c r="AO35" i="209"/>
  <c r="AQ35" i="209" s="1"/>
  <c r="AE34" i="177"/>
  <c r="AR35" i="209" s="1"/>
  <c r="AT35" i="209" s="1"/>
  <c r="AG34" i="177"/>
  <c r="AU35" i="209" s="1"/>
  <c r="AW35" i="209" s="1"/>
  <c r="AI34" i="177"/>
  <c r="AK34" i="177"/>
  <c r="AM34" i="177"/>
  <c r="AO34" i="177"/>
  <c r="AQ34" i="177"/>
  <c r="AS34" i="177"/>
  <c r="BP35" i="209"/>
  <c r="BR35" i="209" s="1"/>
  <c r="BS35" i="209"/>
  <c r="BU35" i="209" s="1"/>
  <c r="AY34" i="177"/>
  <c r="BA34" i="177"/>
  <c r="BC34" i="177"/>
  <c r="BE34" i="177"/>
  <c r="H181" i="209"/>
  <c r="J181" i="209" s="1"/>
  <c r="K181" i="209"/>
  <c r="M181" i="209" s="1"/>
  <c r="N181" i="209"/>
  <c r="P181" i="209" s="1"/>
  <c r="Q181" i="209"/>
  <c r="S181" i="209" s="1"/>
  <c r="T181" i="209"/>
  <c r="V181" i="209" s="1"/>
  <c r="W181" i="209"/>
  <c r="Y181" i="209" s="1"/>
  <c r="BD181" i="209"/>
  <c r="BF181" i="209" s="1"/>
  <c r="BG181" i="209"/>
  <c r="BI181" i="209" s="1"/>
  <c r="BJ181" i="209"/>
  <c r="BL181" i="209" s="1"/>
  <c r="BM181" i="209"/>
  <c r="BO181" i="209" s="1"/>
  <c r="BV181" i="209"/>
  <c r="BX181" i="209" s="1"/>
  <c r="BY181" i="209"/>
  <c r="CA181" i="209" s="1"/>
  <c r="N183" i="209"/>
  <c r="P183" i="209" s="1"/>
  <c r="Q183" i="209"/>
  <c r="S183" i="209" s="1"/>
  <c r="BV183" i="209"/>
  <c r="BX183" i="209" s="1"/>
  <c r="BY183" i="209"/>
  <c r="CA183" i="209" s="1"/>
  <c r="G35" i="177"/>
  <c r="I35" i="177"/>
  <c r="K35" i="177"/>
  <c r="M35" i="177"/>
  <c r="O35" i="177"/>
  <c r="Q35" i="177"/>
  <c r="S35" i="177"/>
  <c r="U35" i="177"/>
  <c r="AE35" i="177"/>
  <c r="AR7" i="209" s="1"/>
  <c r="AT7" i="209" s="1"/>
  <c r="AG35" i="177"/>
  <c r="AU7" i="209" s="1"/>
  <c r="AW7" i="209" s="1"/>
  <c r="AM35" i="177"/>
  <c r="AO35" i="177"/>
  <c r="AQ35" i="177"/>
  <c r="AS35" i="177"/>
  <c r="AY35" i="177"/>
  <c r="BA35" i="177"/>
  <c r="BC35" i="177"/>
  <c r="BE35" i="177"/>
  <c r="BG35" i="177"/>
  <c r="CH178" i="209" s="1"/>
  <c r="CJ178" i="209" s="1"/>
  <c r="BI35" i="177"/>
  <c r="CK178" i="209" s="1"/>
  <c r="CM178" i="209" s="1"/>
  <c r="G36" i="177"/>
  <c r="H128" i="209" s="1"/>
  <c r="J128" i="209" s="1"/>
  <c r="I36" i="177"/>
  <c r="K128" i="209" s="1"/>
  <c r="M128" i="209" s="1"/>
  <c r="K36" i="177"/>
  <c r="N128" i="209" s="1"/>
  <c r="P128" i="209" s="1"/>
  <c r="M36" i="177"/>
  <c r="Q128" i="209" s="1"/>
  <c r="S128" i="209" s="1"/>
  <c r="O36" i="177"/>
  <c r="T128" i="209" s="1"/>
  <c r="V128" i="209" s="1"/>
  <c r="Q36" i="177"/>
  <c r="W128" i="209" s="1"/>
  <c r="Y128" i="209" s="1"/>
  <c r="S36" i="177"/>
  <c r="Z128" i="209" s="1"/>
  <c r="AB128" i="209" s="1"/>
  <c r="U36" i="177"/>
  <c r="AC128" i="209" s="1"/>
  <c r="AE128" i="209" s="1"/>
  <c r="AE36" i="177"/>
  <c r="AR128" i="209" s="1"/>
  <c r="AT128" i="209" s="1"/>
  <c r="AG36" i="177"/>
  <c r="AU128" i="209" s="1"/>
  <c r="AW128" i="209" s="1"/>
  <c r="AM36" i="177"/>
  <c r="BD128" i="209" s="1"/>
  <c r="BF128" i="209" s="1"/>
  <c r="AO36" i="177"/>
  <c r="BG128" i="209" s="1"/>
  <c r="BI128" i="209" s="1"/>
  <c r="AQ36" i="177"/>
  <c r="BJ128" i="209" s="1"/>
  <c r="BL128" i="209" s="1"/>
  <c r="AS36" i="177"/>
  <c r="BM128" i="209" s="1"/>
  <c r="BO128" i="209" s="1"/>
  <c r="AY36" i="177"/>
  <c r="BV128" i="209" s="1"/>
  <c r="BX128" i="209" s="1"/>
  <c r="BA36" i="177"/>
  <c r="BY128" i="209" s="1"/>
  <c r="CA128" i="209" s="1"/>
  <c r="BC36" i="177"/>
  <c r="CB128" i="209" s="1"/>
  <c r="CD128" i="209" s="1"/>
  <c r="BE36" i="177"/>
  <c r="CE128" i="209" s="1"/>
  <c r="CG128" i="209" s="1"/>
  <c r="BG36" i="177"/>
  <c r="BI36" i="177"/>
  <c r="B38" i="209"/>
  <c r="D38" i="209" s="1"/>
  <c r="E38" i="209"/>
  <c r="G38" i="209" s="1"/>
  <c r="G37" i="177"/>
  <c r="I37" i="177"/>
  <c r="K37" i="177"/>
  <c r="M37" i="177"/>
  <c r="O37" i="177"/>
  <c r="Q37" i="177"/>
  <c r="S37" i="177"/>
  <c r="U37" i="177"/>
  <c r="W37" i="177"/>
  <c r="Y37" i="177"/>
  <c r="AI37" i="177"/>
  <c r="AK37" i="177"/>
  <c r="AM37" i="177"/>
  <c r="AO37" i="177"/>
  <c r="AQ37" i="177"/>
  <c r="AS37" i="177"/>
  <c r="AU37" i="177"/>
  <c r="AW37" i="177"/>
  <c r="AY37" i="177"/>
  <c r="BV23" i="209" s="1"/>
  <c r="BX23" i="209" s="1"/>
  <c r="BA37" i="177"/>
  <c r="BY23" i="209" s="1"/>
  <c r="CA23" i="209" s="1"/>
  <c r="BC37" i="177"/>
  <c r="BE37" i="177"/>
  <c r="C38" i="177"/>
  <c r="B39" i="209" s="1"/>
  <c r="D39" i="209" s="1"/>
  <c r="E38" i="177"/>
  <c r="E39" i="209" s="1"/>
  <c r="G39" i="209" s="1"/>
  <c r="G38" i="177"/>
  <c r="I38" i="177"/>
  <c r="O38" i="177"/>
  <c r="Q38" i="177"/>
  <c r="S38" i="177"/>
  <c r="U38" i="177"/>
  <c r="AA38" i="177"/>
  <c r="AC38" i="177"/>
  <c r="AE38" i="177"/>
  <c r="AG38" i="177"/>
  <c r="AI38" i="177"/>
  <c r="AK38" i="177"/>
  <c r="AM38" i="177"/>
  <c r="AO38" i="177"/>
  <c r="AQ38" i="177"/>
  <c r="AS38" i="177"/>
  <c r="AU38" i="177"/>
  <c r="BP39" i="209" s="1"/>
  <c r="BR39" i="209" s="1"/>
  <c r="AW38" i="177"/>
  <c r="BS39" i="209" s="1"/>
  <c r="BU39" i="209" s="1"/>
  <c r="BC38" i="177"/>
  <c r="BE38" i="177"/>
  <c r="BG38" i="177"/>
  <c r="BI38" i="177"/>
  <c r="G39" i="177"/>
  <c r="I39" i="177"/>
  <c r="K39" i="177"/>
  <c r="M39" i="177"/>
  <c r="O39" i="177"/>
  <c r="Q39" i="177"/>
  <c r="S39" i="177"/>
  <c r="U39" i="177"/>
  <c r="AF40" i="209"/>
  <c r="AH40" i="209" s="1"/>
  <c r="AI40" i="209"/>
  <c r="AK40" i="209" s="1"/>
  <c r="AL40" i="209"/>
  <c r="AN40" i="209" s="1"/>
  <c r="AO40" i="209"/>
  <c r="AQ40" i="209" s="1"/>
  <c r="AM39" i="177"/>
  <c r="AO39" i="177"/>
  <c r="AQ39" i="177"/>
  <c r="AS39" i="177"/>
  <c r="BP40" i="209"/>
  <c r="BR40" i="209" s="1"/>
  <c r="BS40" i="209"/>
  <c r="BU40" i="209" s="1"/>
  <c r="AY39" i="177"/>
  <c r="BA39" i="177"/>
  <c r="BC39" i="177"/>
  <c r="BE39" i="177"/>
  <c r="BG39" i="177"/>
  <c r="BI39" i="177"/>
  <c r="B41" i="209"/>
  <c r="D41" i="209" s="1"/>
  <c r="E41" i="209"/>
  <c r="G41" i="209" s="1"/>
  <c r="K40" i="177"/>
  <c r="M40" i="177"/>
  <c r="O40" i="177"/>
  <c r="Q40" i="177"/>
  <c r="S40" i="177"/>
  <c r="U40" i="177"/>
  <c r="W40" i="177"/>
  <c r="Y40" i="177"/>
  <c r="AA40" i="177"/>
  <c r="AC40" i="177"/>
  <c r="AI40" i="177"/>
  <c r="AX117" i="209" s="1"/>
  <c r="AZ117" i="209" s="1"/>
  <c r="AK40" i="177"/>
  <c r="BA117" i="209" s="1"/>
  <c r="BC117" i="209" s="1"/>
  <c r="AM40" i="177"/>
  <c r="AO40" i="177"/>
  <c r="AQ40" i="177"/>
  <c r="AS40" i="177"/>
  <c r="AU40" i="177"/>
  <c r="BP41" i="209" s="1"/>
  <c r="BR41" i="209" s="1"/>
  <c r="AW40" i="177"/>
  <c r="BS41" i="209" s="1"/>
  <c r="BU41" i="209" s="1"/>
  <c r="AY40" i="177"/>
  <c r="BA40" i="177"/>
  <c r="BC40" i="177"/>
  <c r="BE40" i="177"/>
  <c r="BG40" i="177"/>
  <c r="BI40" i="177"/>
  <c r="G41" i="177"/>
  <c r="I41" i="177"/>
  <c r="K41" i="177"/>
  <c r="M41" i="177"/>
  <c r="O41" i="177"/>
  <c r="Q41" i="177"/>
  <c r="S41" i="177"/>
  <c r="U41" i="177"/>
  <c r="AM41" i="177"/>
  <c r="AO41" i="177"/>
  <c r="AQ41" i="177"/>
  <c r="AS41" i="177"/>
  <c r="BP42" i="209"/>
  <c r="BR42" i="209" s="1"/>
  <c r="BS42" i="209"/>
  <c r="BU42" i="209" s="1"/>
  <c r="AY41" i="177"/>
  <c r="BA41" i="177"/>
  <c r="BC41" i="177"/>
  <c r="BE41" i="177"/>
  <c r="BG41" i="177"/>
  <c r="CH131" i="209" s="1"/>
  <c r="CJ131" i="209" s="1"/>
  <c r="BI41" i="177"/>
  <c r="CK131" i="209" s="1"/>
  <c r="CM131" i="209" s="1"/>
  <c r="G42" i="177"/>
  <c r="I42" i="177"/>
  <c r="K42" i="177"/>
  <c r="M42" i="177"/>
  <c r="O42" i="177"/>
  <c r="Q42" i="177"/>
  <c r="AM42" i="177"/>
  <c r="AO42" i="177"/>
  <c r="AQ42" i="177"/>
  <c r="AS42" i="177"/>
  <c r="BP43" i="209"/>
  <c r="BR43" i="209" s="1"/>
  <c r="BS43" i="209"/>
  <c r="BU43" i="209" s="1"/>
  <c r="AY42" i="177"/>
  <c r="BA42" i="177"/>
  <c r="BC42" i="177"/>
  <c r="BE42" i="177"/>
  <c r="G43" i="177"/>
  <c r="I43" i="177"/>
  <c r="K43" i="177"/>
  <c r="M43" i="177"/>
  <c r="O43" i="177"/>
  <c r="Q43" i="177"/>
  <c r="AF44" i="209"/>
  <c r="AH44" i="209" s="1"/>
  <c r="AI44" i="209"/>
  <c r="AK44" i="209" s="1"/>
  <c r="AL44" i="209"/>
  <c r="AN44" i="209" s="1"/>
  <c r="AO44" i="209"/>
  <c r="AQ44" i="209" s="1"/>
  <c r="AR44" i="209"/>
  <c r="AT44" i="209" s="1"/>
  <c r="AU44" i="209"/>
  <c r="AW44" i="209" s="1"/>
  <c r="AM43" i="177"/>
  <c r="AO43" i="177"/>
  <c r="AQ43" i="177"/>
  <c r="AS43" i="177"/>
  <c r="BP44" i="209"/>
  <c r="BR44" i="209" s="1"/>
  <c r="BS44" i="209"/>
  <c r="BU44" i="209" s="1"/>
  <c r="AY43" i="177"/>
  <c r="BV100" i="209" s="1"/>
  <c r="BX100" i="209" s="1"/>
  <c r="BA43" i="177"/>
  <c r="BY100" i="209" s="1"/>
  <c r="CA100" i="209" s="1"/>
  <c r="BC43" i="177"/>
  <c r="BE43" i="177"/>
  <c r="E60" i="209"/>
  <c r="G60" i="209" s="1"/>
  <c r="H60" i="209"/>
  <c r="J60" i="209" s="1"/>
  <c r="K60" i="209"/>
  <c r="M60" i="209" s="1"/>
  <c r="K59" i="177"/>
  <c r="N60" i="209" s="1"/>
  <c r="P60" i="209" s="1"/>
  <c r="M59" i="177"/>
  <c r="Q60" i="209" s="1"/>
  <c r="S60" i="209" s="1"/>
  <c r="O59" i="177"/>
  <c r="Q59" i="177"/>
  <c r="S59" i="177"/>
  <c r="U59" i="177"/>
  <c r="W59" i="177"/>
  <c r="AF60" i="209" s="1"/>
  <c r="AH60" i="209" s="1"/>
  <c r="Y59" i="177"/>
  <c r="AI60" i="209" s="1"/>
  <c r="AK60" i="209" s="1"/>
  <c r="AI59" i="177"/>
  <c r="AX60" i="209" s="1"/>
  <c r="AZ60" i="209" s="1"/>
  <c r="AK59" i="177"/>
  <c r="BA60" i="209" s="1"/>
  <c r="BC60" i="209" s="1"/>
  <c r="AM59" i="177"/>
  <c r="BD60" i="209" s="1"/>
  <c r="BF60" i="209" s="1"/>
  <c r="AO59" i="177"/>
  <c r="BG60" i="209" s="1"/>
  <c r="BI60" i="209" s="1"/>
  <c r="AQ59" i="177"/>
  <c r="AS59" i="177"/>
  <c r="AU59" i="177"/>
  <c r="BP60" i="209" s="1"/>
  <c r="BR60" i="209" s="1"/>
  <c r="AW59" i="177"/>
  <c r="BS60" i="209" s="1"/>
  <c r="BU60" i="209" s="1"/>
  <c r="AY59" i="177"/>
  <c r="BA59" i="177"/>
  <c r="BC59" i="177"/>
  <c r="BE59" i="177"/>
  <c r="BG59" i="177"/>
  <c r="BI59" i="177"/>
  <c r="G61" i="177"/>
  <c r="H136" i="209" s="1"/>
  <c r="J136" i="209" s="1"/>
  <c r="I61" i="177"/>
  <c r="K61" i="177"/>
  <c r="N59" i="209" s="1"/>
  <c r="P59" i="209" s="1"/>
  <c r="M61" i="177"/>
  <c r="Q59" i="209" s="1"/>
  <c r="S59" i="209" s="1"/>
  <c r="O61" i="177"/>
  <c r="Q61" i="177"/>
  <c r="AM61" i="177"/>
  <c r="AO61" i="177"/>
  <c r="AQ61" i="177"/>
  <c r="AS61" i="177"/>
  <c r="AY61" i="177"/>
  <c r="BV59" i="209" s="1"/>
  <c r="BX59" i="209" s="1"/>
  <c r="BA61" i="177"/>
  <c r="BY59" i="209" s="1"/>
  <c r="CA59" i="209" s="1"/>
  <c r="BC61" i="177"/>
  <c r="BE61" i="177"/>
  <c r="C62" i="177"/>
  <c r="E62" i="177"/>
  <c r="G62" i="177"/>
  <c r="I62" i="177"/>
  <c r="K62" i="177"/>
  <c r="M62" i="177"/>
  <c r="O62" i="177"/>
  <c r="Q62" i="177"/>
  <c r="S62" i="177"/>
  <c r="U62" i="177"/>
  <c r="AF63" i="209"/>
  <c r="AH63" i="209" s="1"/>
  <c r="AI63" i="209"/>
  <c r="AK63" i="209" s="1"/>
  <c r="AE62" i="177"/>
  <c r="AG62" i="177"/>
  <c r="AI62" i="177"/>
  <c r="AK62" i="177"/>
  <c r="AM62" i="177"/>
  <c r="AO62" i="177"/>
  <c r="AQ62" i="177"/>
  <c r="AS62" i="177"/>
  <c r="AY62" i="177"/>
  <c r="BA62" i="177"/>
  <c r="BC62" i="177"/>
  <c r="BE62" i="177"/>
  <c r="C63" i="177"/>
  <c r="B52" i="209" s="1"/>
  <c r="D52" i="209" s="1"/>
  <c r="E63" i="177"/>
  <c r="G63" i="177"/>
  <c r="H52" i="209" s="1"/>
  <c r="J52" i="209" s="1"/>
  <c r="I63" i="177"/>
  <c r="K52" i="209" s="1"/>
  <c r="M52" i="209" s="1"/>
  <c r="K63" i="177"/>
  <c r="N52" i="209" s="1"/>
  <c r="P52" i="209" s="1"/>
  <c r="M63" i="177"/>
  <c r="Q52" i="209" s="1"/>
  <c r="S52" i="209" s="1"/>
  <c r="O63" i="177"/>
  <c r="T52" i="209" s="1"/>
  <c r="V52" i="209" s="1"/>
  <c r="Q63" i="177"/>
  <c r="W52" i="209" s="1"/>
  <c r="Y52" i="209" s="1"/>
  <c r="S63" i="177"/>
  <c r="U63" i="177"/>
  <c r="AE63" i="177"/>
  <c r="AR52" i="209" s="1"/>
  <c r="AT52" i="209" s="1"/>
  <c r="AG63" i="177"/>
  <c r="AU52" i="209" s="1"/>
  <c r="AW52" i="209" s="1"/>
  <c r="AI63" i="177"/>
  <c r="AX52" i="209" s="1"/>
  <c r="AZ52" i="209" s="1"/>
  <c r="AK63" i="177"/>
  <c r="BA52" i="209" s="1"/>
  <c r="BC52" i="209" s="1"/>
  <c r="AM63" i="177"/>
  <c r="BD52" i="209" s="1"/>
  <c r="BF52" i="209" s="1"/>
  <c r="AO63" i="177"/>
  <c r="BG52" i="209" s="1"/>
  <c r="BI52" i="209" s="1"/>
  <c r="AQ63" i="177"/>
  <c r="BJ52" i="209" s="1"/>
  <c r="BL52" i="209" s="1"/>
  <c r="AS63" i="177"/>
  <c r="BM52" i="209" s="1"/>
  <c r="BO52" i="209" s="1"/>
  <c r="AY63" i="177"/>
  <c r="BV52" i="209" s="1"/>
  <c r="BX52" i="209" s="1"/>
  <c r="BA63" i="177"/>
  <c r="BY52" i="209" s="1"/>
  <c r="CA52" i="209" s="1"/>
  <c r="BC63" i="177"/>
  <c r="CB52" i="209" s="1"/>
  <c r="CD52" i="209" s="1"/>
  <c r="BE63" i="177"/>
  <c r="CE52" i="209" s="1"/>
  <c r="CG52" i="209" s="1"/>
  <c r="C64" i="177"/>
  <c r="E64" i="177"/>
  <c r="E124" i="209" s="1"/>
  <c r="G124" i="209" s="1"/>
  <c r="G64" i="177"/>
  <c r="I64" i="177"/>
  <c r="K64" i="177"/>
  <c r="M64" i="177"/>
  <c r="O64" i="177"/>
  <c r="Q64" i="177"/>
  <c r="S64" i="177"/>
  <c r="U64" i="177"/>
  <c r="AE64" i="177"/>
  <c r="AG64" i="177"/>
  <c r="AI64" i="177"/>
  <c r="AK64" i="177"/>
  <c r="AM64" i="177"/>
  <c r="AO64" i="177"/>
  <c r="AQ64" i="177"/>
  <c r="AS64" i="177"/>
  <c r="AY64" i="177"/>
  <c r="BA64" i="177"/>
  <c r="BC64" i="177"/>
  <c r="BE64" i="177"/>
  <c r="BG64" i="177"/>
  <c r="BI64" i="177"/>
  <c r="CH148" i="209" l="1"/>
  <c r="CJ148" i="209" s="1"/>
  <c r="CH124" i="209"/>
  <c r="CJ124" i="209" s="1"/>
  <c r="CK125" i="209"/>
  <c r="CM125" i="209" s="1"/>
  <c r="CK128" i="209"/>
  <c r="CM128" i="209" s="1"/>
  <c r="AC64" i="209"/>
  <c r="AE64" i="209" s="1"/>
  <c r="AC52" i="209"/>
  <c r="AE52" i="209" s="1"/>
  <c r="E64" i="209"/>
  <c r="G64" i="209" s="1"/>
  <c r="E52" i="209"/>
  <c r="G52" i="209" s="1"/>
  <c r="BY63" i="209"/>
  <c r="CA63" i="209" s="1"/>
  <c r="BY189" i="209"/>
  <c r="CA189" i="209" s="1"/>
  <c r="Q63" i="209"/>
  <c r="S63" i="209" s="1"/>
  <c r="Q189" i="209"/>
  <c r="S189" i="209" s="1"/>
  <c r="CH129" i="209"/>
  <c r="CJ129" i="209" s="1"/>
  <c r="CH125" i="209"/>
  <c r="CJ125" i="209" s="1"/>
  <c r="CH128" i="209"/>
  <c r="CJ128" i="209" s="1"/>
  <c r="BP181" i="209"/>
  <c r="BR181" i="209" s="1"/>
  <c r="AF181" i="209"/>
  <c r="AH181" i="209" s="1"/>
  <c r="AX32" i="209"/>
  <c r="AZ32" i="209" s="1"/>
  <c r="AX40" i="209"/>
  <c r="AZ40" i="209" s="1"/>
  <c r="BS181" i="209"/>
  <c r="BU181" i="209" s="1"/>
  <c r="BA32" i="209"/>
  <c r="BC32" i="209" s="1"/>
  <c r="BA40" i="209"/>
  <c r="BC40" i="209" s="1"/>
  <c r="Z64" i="209"/>
  <c r="AB64" i="209" s="1"/>
  <c r="Z52" i="209"/>
  <c r="AB52" i="209" s="1"/>
  <c r="BV63" i="209"/>
  <c r="BX63" i="209" s="1"/>
  <c r="BV189" i="209"/>
  <c r="BX189" i="209" s="1"/>
  <c r="N63" i="209"/>
  <c r="P63" i="209" s="1"/>
  <c r="N189" i="209"/>
  <c r="P189" i="209" s="1"/>
  <c r="CK114" i="209"/>
  <c r="CM114" i="209" s="1"/>
  <c r="CK117" i="209"/>
  <c r="CM117" i="209" s="1"/>
  <c r="AO181" i="209"/>
  <c r="AQ181" i="209" s="1"/>
  <c r="B124" i="209"/>
  <c r="D124" i="209" s="1"/>
  <c r="CK129" i="209"/>
  <c r="CM129" i="209" s="1"/>
  <c r="AI181" i="209"/>
  <c r="AK181" i="209" s="1"/>
  <c r="CK148" i="209"/>
  <c r="CM148" i="209" s="1"/>
  <c r="CK124" i="209"/>
  <c r="CM124" i="209" s="1"/>
  <c r="CH114" i="209"/>
  <c r="CJ114" i="209" s="1"/>
  <c r="CH117" i="209"/>
  <c r="CJ117" i="209" s="1"/>
  <c r="AL181" i="209"/>
  <c r="AN181" i="209" s="1"/>
  <c r="AU65" i="209"/>
  <c r="AW65" i="209" s="1"/>
  <c r="AU148" i="209"/>
  <c r="AW148" i="209" s="1"/>
  <c r="W148" i="209"/>
  <c r="Y148" i="209" s="1"/>
  <c r="K148" i="209"/>
  <c r="M148" i="209" s="1"/>
  <c r="CE64" i="209"/>
  <c r="CG64" i="209" s="1"/>
  <c r="BG64" i="209"/>
  <c r="BI64" i="209" s="1"/>
  <c r="AU64" i="209"/>
  <c r="AW64" i="209" s="1"/>
  <c r="AI64" i="209"/>
  <c r="AK64" i="209" s="1"/>
  <c r="W64" i="209"/>
  <c r="Y64" i="209" s="1"/>
  <c r="K64" i="209"/>
  <c r="M64" i="209" s="1"/>
  <c r="CE136" i="209"/>
  <c r="CG136" i="209" s="1"/>
  <c r="Q62" i="209"/>
  <c r="S62" i="209" s="1"/>
  <c r="Q136" i="209"/>
  <c r="S136" i="209" s="1"/>
  <c r="AC131" i="209"/>
  <c r="AE131" i="209" s="1"/>
  <c r="AC40" i="209"/>
  <c r="AE40" i="209" s="1"/>
  <c r="CE185" i="209"/>
  <c r="CG185" i="209" s="1"/>
  <c r="BS185" i="209"/>
  <c r="BU185" i="209" s="1"/>
  <c r="BG185" i="209"/>
  <c r="BI185" i="209" s="1"/>
  <c r="AC185" i="209"/>
  <c r="AE185" i="209" s="1"/>
  <c r="Q185" i="209"/>
  <c r="S185" i="209" s="1"/>
  <c r="AC125" i="209"/>
  <c r="AE125" i="209" s="1"/>
  <c r="BY178" i="209"/>
  <c r="CA178" i="209" s="1"/>
  <c r="BM178" i="209"/>
  <c r="BO178" i="209" s="1"/>
  <c r="AU178" i="209"/>
  <c r="AW178" i="209" s="1"/>
  <c r="AI36" i="209"/>
  <c r="AK36" i="209" s="1"/>
  <c r="AI178" i="209"/>
  <c r="AK178" i="209" s="1"/>
  <c r="W178" i="209"/>
  <c r="Y178" i="209" s="1"/>
  <c r="K178" i="209"/>
  <c r="M178" i="209" s="1"/>
  <c r="E4" i="209"/>
  <c r="G4" i="209" s="1"/>
  <c r="BA35" i="209"/>
  <c r="BC35" i="209" s="1"/>
  <c r="BA15" i="209"/>
  <c r="BC15" i="209" s="1"/>
  <c r="E35" i="209"/>
  <c r="G35" i="209" s="1"/>
  <c r="E15" i="209"/>
  <c r="G15" i="209" s="1"/>
  <c r="BY147" i="209"/>
  <c r="CA147" i="209" s="1"/>
  <c r="BM147" i="209"/>
  <c r="BO147" i="209" s="1"/>
  <c r="AU147" i="209"/>
  <c r="AW147" i="209" s="1"/>
  <c r="AI147" i="209"/>
  <c r="AK147" i="209" s="1"/>
  <c r="K147" i="209"/>
  <c r="M147" i="209" s="1"/>
  <c r="CE33" i="209"/>
  <c r="CG33" i="209" s="1"/>
  <c r="CE153" i="209"/>
  <c r="CG153" i="209" s="1"/>
  <c r="BG33" i="209"/>
  <c r="BI33" i="209" s="1"/>
  <c r="AO33" i="209"/>
  <c r="AQ33" i="209" s="1"/>
  <c r="AO153" i="209"/>
  <c r="AQ153" i="209" s="1"/>
  <c r="AC33" i="209"/>
  <c r="AE33" i="209" s="1"/>
  <c r="AC153" i="209"/>
  <c r="AE153" i="209" s="1"/>
  <c r="Q33" i="209"/>
  <c r="S33" i="209" s="1"/>
  <c r="Q153" i="209"/>
  <c r="S153" i="209" s="1"/>
  <c r="E33" i="209"/>
  <c r="G33" i="209" s="1"/>
  <c r="E153" i="209"/>
  <c r="G153" i="209" s="1"/>
  <c r="BY32" i="209"/>
  <c r="CA32" i="209" s="1"/>
  <c r="BY165" i="209"/>
  <c r="CA165" i="209" s="1"/>
  <c r="BM32" i="209"/>
  <c r="BO32" i="209" s="1"/>
  <c r="BM165" i="209"/>
  <c r="BO165" i="209" s="1"/>
  <c r="AO32" i="209"/>
  <c r="AQ32" i="209" s="1"/>
  <c r="AO165" i="209"/>
  <c r="AQ165" i="209" s="1"/>
  <c r="AC32" i="209"/>
  <c r="AE32" i="209" s="1"/>
  <c r="AC165" i="209"/>
  <c r="AE165" i="209" s="1"/>
  <c r="Q32" i="209"/>
  <c r="S32" i="209" s="1"/>
  <c r="Q165" i="209"/>
  <c r="S165" i="209" s="1"/>
  <c r="E32" i="209"/>
  <c r="G32" i="209" s="1"/>
  <c r="E165" i="209"/>
  <c r="G165" i="209" s="1"/>
  <c r="BA31" i="209"/>
  <c r="BC31" i="209" s="1"/>
  <c r="BA97" i="209"/>
  <c r="BC97" i="209" s="1"/>
  <c r="AI31" i="209"/>
  <c r="AK31" i="209" s="1"/>
  <c r="CE148" i="209"/>
  <c r="CG148" i="209" s="1"/>
  <c r="BG148" i="209"/>
  <c r="BI148" i="209" s="1"/>
  <c r="AI148" i="209"/>
  <c r="AK148" i="209" s="1"/>
  <c r="CB148" i="209"/>
  <c r="CD148" i="209" s="1"/>
  <c r="BD148" i="209"/>
  <c r="BF148" i="209" s="1"/>
  <c r="AR65" i="209"/>
  <c r="AT65" i="209" s="1"/>
  <c r="AR148" i="209"/>
  <c r="AT148" i="209" s="1"/>
  <c r="AF148" i="209"/>
  <c r="AH148" i="209" s="1"/>
  <c r="T148" i="209"/>
  <c r="V148" i="209" s="1"/>
  <c r="H148" i="209"/>
  <c r="J148" i="209" s="1"/>
  <c r="CB64" i="209"/>
  <c r="CD64" i="209" s="1"/>
  <c r="BD64" i="209"/>
  <c r="BF64" i="209" s="1"/>
  <c r="AR64" i="209"/>
  <c r="AT64" i="209" s="1"/>
  <c r="AF64" i="209"/>
  <c r="AH64" i="209" s="1"/>
  <c r="T64" i="209"/>
  <c r="V64" i="209" s="1"/>
  <c r="H64" i="209"/>
  <c r="J64" i="209" s="1"/>
  <c r="CB136" i="209"/>
  <c r="CD136" i="209" s="1"/>
  <c r="N62" i="209"/>
  <c r="P62" i="209" s="1"/>
  <c r="N136" i="209"/>
  <c r="P136" i="209" s="1"/>
  <c r="Z131" i="209"/>
  <c r="AB131" i="209" s="1"/>
  <c r="Z40" i="209"/>
  <c r="AB40" i="209" s="1"/>
  <c r="CB185" i="209"/>
  <c r="CD185" i="209" s="1"/>
  <c r="BP185" i="209"/>
  <c r="BR185" i="209" s="1"/>
  <c r="BD185" i="209"/>
  <c r="BF185" i="209" s="1"/>
  <c r="Z185" i="209"/>
  <c r="AB185" i="209" s="1"/>
  <c r="N185" i="209"/>
  <c r="P185" i="209" s="1"/>
  <c r="Z125" i="209"/>
  <c r="AB125" i="209" s="1"/>
  <c r="BV178" i="209"/>
  <c r="BX178" i="209" s="1"/>
  <c r="BJ178" i="209"/>
  <c r="BL178" i="209" s="1"/>
  <c r="AR178" i="209"/>
  <c r="AT178" i="209" s="1"/>
  <c r="AF36" i="209"/>
  <c r="AH36" i="209" s="1"/>
  <c r="AF178" i="209"/>
  <c r="AH178" i="209" s="1"/>
  <c r="T178" i="209"/>
  <c r="V178" i="209" s="1"/>
  <c r="H178" i="209"/>
  <c r="J178" i="209" s="1"/>
  <c r="B4" i="209"/>
  <c r="D4" i="209" s="1"/>
  <c r="AX35" i="209"/>
  <c r="AZ35" i="209" s="1"/>
  <c r="AX15" i="209"/>
  <c r="AZ15" i="209" s="1"/>
  <c r="B35" i="209"/>
  <c r="D35" i="209" s="1"/>
  <c r="B15" i="209"/>
  <c r="D15" i="209" s="1"/>
  <c r="BV147" i="209"/>
  <c r="BX147" i="209" s="1"/>
  <c r="BJ147" i="209"/>
  <c r="BL147" i="209" s="1"/>
  <c r="AR147" i="209"/>
  <c r="AT147" i="209" s="1"/>
  <c r="AF147" i="209"/>
  <c r="AH147" i="209" s="1"/>
  <c r="H147" i="209"/>
  <c r="J147" i="209" s="1"/>
  <c r="CB33" i="209"/>
  <c r="CD33" i="209" s="1"/>
  <c r="CB153" i="209"/>
  <c r="CD153" i="209" s="1"/>
  <c r="BD33" i="209"/>
  <c r="BF33" i="209" s="1"/>
  <c r="AL33" i="209"/>
  <c r="AN33" i="209" s="1"/>
  <c r="AL153" i="209"/>
  <c r="AN153" i="209" s="1"/>
  <c r="Z33" i="209"/>
  <c r="AB33" i="209" s="1"/>
  <c r="Z153" i="209"/>
  <c r="AB153" i="209" s="1"/>
  <c r="N33" i="209"/>
  <c r="P33" i="209" s="1"/>
  <c r="N153" i="209"/>
  <c r="P153" i="209" s="1"/>
  <c r="B33" i="209"/>
  <c r="D33" i="209" s="1"/>
  <c r="B153" i="209"/>
  <c r="D153" i="209" s="1"/>
  <c r="BV32" i="209"/>
  <c r="BX32" i="209" s="1"/>
  <c r="BV165" i="209"/>
  <c r="BX165" i="209" s="1"/>
  <c r="BJ32" i="209"/>
  <c r="BL32" i="209" s="1"/>
  <c r="BJ165" i="209"/>
  <c r="BL165" i="209" s="1"/>
  <c r="AL32" i="209"/>
  <c r="AN32" i="209" s="1"/>
  <c r="AL165" i="209"/>
  <c r="AN165" i="209" s="1"/>
  <c r="Z32" i="209"/>
  <c r="AB32" i="209" s="1"/>
  <c r="Z165" i="209"/>
  <c r="AB165" i="209" s="1"/>
  <c r="N32" i="209"/>
  <c r="P32" i="209" s="1"/>
  <c r="N165" i="209"/>
  <c r="P165" i="209" s="1"/>
  <c r="B32" i="209"/>
  <c r="D32" i="209" s="1"/>
  <c r="B165" i="209"/>
  <c r="D165" i="209" s="1"/>
  <c r="AX31" i="209"/>
  <c r="AZ31" i="209" s="1"/>
  <c r="AX97" i="209"/>
  <c r="AZ97" i="209" s="1"/>
  <c r="AF31" i="209"/>
  <c r="AH31" i="209" s="1"/>
  <c r="BY148" i="209"/>
  <c r="CA148" i="209" s="1"/>
  <c r="BM148" i="209"/>
  <c r="BO148" i="209" s="1"/>
  <c r="BA148" i="209"/>
  <c r="BC148" i="209" s="1"/>
  <c r="AO148" i="209"/>
  <c r="AQ148" i="209" s="1"/>
  <c r="AC65" i="209"/>
  <c r="AE65" i="209" s="1"/>
  <c r="AC148" i="209"/>
  <c r="AE148" i="209" s="1"/>
  <c r="Q148" i="209"/>
  <c r="S148" i="209" s="1"/>
  <c r="E65" i="209"/>
  <c r="G65" i="209" s="1"/>
  <c r="BY64" i="209"/>
  <c r="CA64" i="209" s="1"/>
  <c r="BM64" i="209"/>
  <c r="BO64" i="209" s="1"/>
  <c r="BA64" i="209"/>
  <c r="BC64" i="209" s="1"/>
  <c r="AO64" i="209"/>
  <c r="AQ64" i="209" s="1"/>
  <c r="Q64" i="209"/>
  <c r="S64" i="209" s="1"/>
  <c r="BY62" i="209"/>
  <c r="CA62" i="209" s="1"/>
  <c r="BY136" i="209"/>
  <c r="CA136" i="209" s="1"/>
  <c r="BM136" i="209"/>
  <c r="BO136" i="209" s="1"/>
  <c r="K136" i="209"/>
  <c r="M136" i="209" s="1"/>
  <c r="BG131" i="209"/>
  <c r="BI131" i="209" s="1"/>
  <c r="BY185" i="209"/>
  <c r="CA185" i="209" s="1"/>
  <c r="BM185" i="209"/>
  <c r="BO185" i="209" s="1"/>
  <c r="BA185" i="209"/>
  <c r="BC185" i="209" s="1"/>
  <c r="AI185" i="209"/>
  <c r="AK185" i="209" s="1"/>
  <c r="W185" i="209"/>
  <c r="Y185" i="209" s="1"/>
  <c r="K185" i="209"/>
  <c r="M185" i="209" s="1"/>
  <c r="BY125" i="209"/>
  <c r="CA125" i="209" s="1"/>
  <c r="AU125" i="209"/>
  <c r="AW125" i="209" s="1"/>
  <c r="AI125" i="209"/>
  <c r="AK125" i="209" s="1"/>
  <c r="CE178" i="209"/>
  <c r="CG178" i="209" s="1"/>
  <c r="BS178" i="209"/>
  <c r="BU178" i="209" s="1"/>
  <c r="BG178" i="209"/>
  <c r="BI178" i="209" s="1"/>
  <c r="AO178" i="209"/>
  <c r="AQ178" i="209" s="1"/>
  <c r="AC178" i="209"/>
  <c r="AE178" i="209" s="1"/>
  <c r="Q178" i="209"/>
  <c r="S178" i="209" s="1"/>
  <c r="CE147" i="209"/>
  <c r="CG147" i="209" s="1"/>
  <c r="BG147" i="209"/>
  <c r="BI147" i="209" s="1"/>
  <c r="AO147" i="209"/>
  <c r="AQ147" i="209" s="1"/>
  <c r="AC147" i="209"/>
  <c r="AE147" i="209" s="1"/>
  <c r="Q147" i="209"/>
  <c r="S147" i="209" s="1"/>
  <c r="E147" i="209"/>
  <c r="G147" i="209" s="1"/>
  <c r="BY33" i="209"/>
  <c r="CA33" i="209" s="1"/>
  <c r="BY153" i="209"/>
  <c r="CA153" i="209" s="1"/>
  <c r="BM33" i="209"/>
  <c r="BO33" i="209" s="1"/>
  <c r="BM153" i="209"/>
  <c r="BO153" i="209" s="1"/>
  <c r="AU33" i="209"/>
  <c r="AW33" i="209" s="1"/>
  <c r="AU153" i="209"/>
  <c r="AW153" i="209" s="1"/>
  <c r="AI33" i="209"/>
  <c r="AK33" i="209" s="1"/>
  <c r="AI153" i="209"/>
  <c r="AK153" i="209" s="1"/>
  <c r="W33" i="209"/>
  <c r="Y33" i="209" s="1"/>
  <c r="K33" i="209"/>
  <c r="M33" i="209" s="1"/>
  <c r="K153" i="209"/>
  <c r="M153" i="209" s="1"/>
  <c r="CE32" i="209"/>
  <c r="CG32" i="209" s="1"/>
  <c r="CE165" i="209"/>
  <c r="CG165" i="209" s="1"/>
  <c r="BG32" i="209"/>
  <c r="BI32" i="209" s="1"/>
  <c r="BG165" i="209"/>
  <c r="BI165" i="209" s="1"/>
  <c r="AU32" i="209"/>
  <c r="AW32" i="209" s="1"/>
  <c r="AU165" i="209"/>
  <c r="AW165" i="209" s="1"/>
  <c r="AI32" i="209"/>
  <c r="AK32" i="209" s="1"/>
  <c r="AI165" i="209"/>
  <c r="AK165" i="209" s="1"/>
  <c r="W32" i="209"/>
  <c r="Y32" i="209" s="1"/>
  <c r="W165" i="209"/>
  <c r="Y165" i="209" s="1"/>
  <c r="K32" i="209"/>
  <c r="M32" i="209" s="1"/>
  <c r="K165" i="209"/>
  <c r="M165" i="209" s="1"/>
  <c r="BS31" i="209"/>
  <c r="BU31" i="209" s="1"/>
  <c r="E97" i="209"/>
  <c r="G97" i="209" s="1"/>
  <c r="BY69" i="209"/>
  <c r="CA69" i="209" s="1"/>
  <c r="BV148" i="209"/>
  <c r="BX148" i="209" s="1"/>
  <c r="BJ148" i="209"/>
  <c r="BL148" i="209" s="1"/>
  <c r="AX148" i="209"/>
  <c r="AZ148" i="209" s="1"/>
  <c r="AL148" i="209"/>
  <c r="AN148" i="209" s="1"/>
  <c r="Z65" i="209"/>
  <c r="AB65" i="209" s="1"/>
  <c r="Z148" i="209"/>
  <c r="AB148" i="209" s="1"/>
  <c r="N148" i="209"/>
  <c r="P148" i="209" s="1"/>
  <c r="BV64" i="209"/>
  <c r="BX64" i="209" s="1"/>
  <c r="BJ64" i="209"/>
  <c r="BL64" i="209" s="1"/>
  <c r="AX64" i="209"/>
  <c r="AZ64" i="209" s="1"/>
  <c r="AL64" i="209"/>
  <c r="AN64" i="209" s="1"/>
  <c r="N64" i="209"/>
  <c r="P64" i="209" s="1"/>
  <c r="BV62" i="209"/>
  <c r="BX62" i="209" s="1"/>
  <c r="BV136" i="209"/>
  <c r="BX136" i="209" s="1"/>
  <c r="BJ136" i="209"/>
  <c r="BL136" i="209" s="1"/>
  <c r="BD131" i="209"/>
  <c r="BF131" i="209" s="1"/>
  <c r="BV185" i="209"/>
  <c r="BX185" i="209" s="1"/>
  <c r="BJ185" i="209"/>
  <c r="BL185" i="209" s="1"/>
  <c r="AX185" i="209"/>
  <c r="AZ185" i="209" s="1"/>
  <c r="AF185" i="209"/>
  <c r="AH185" i="209" s="1"/>
  <c r="T185" i="209"/>
  <c r="V185" i="209" s="1"/>
  <c r="H185" i="209"/>
  <c r="J185" i="209" s="1"/>
  <c r="BV125" i="209"/>
  <c r="BX125" i="209" s="1"/>
  <c r="AR125" i="209"/>
  <c r="AT125" i="209" s="1"/>
  <c r="AF125" i="209"/>
  <c r="AH125" i="209" s="1"/>
  <c r="CB178" i="209"/>
  <c r="CD178" i="209" s="1"/>
  <c r="BP178" i="209"/>
  <c r="BR178" i="209" s="1"/>
  <c r="BD178" i="209"/>
  <c r="BF178" i="209" s="1"/>
  <c r="AL178" i="209"/>
  <c r="AN178" i="209" s="1"/>
  <c r="Z178" i="209"/>
  <c r="AB178" i="209" s="1"/>
  <c r="N178" i="209"/>
  <c r="P178" i="209" s="1"/>
  <c r="CB147" i="209"/>
  <c r="CD147" i="209" s="1"/>
  <c r="BD147" i="209"/>
  <c r="BF147" i="209" s="1"/>
  <c r="AL147" i="209"/>
  <c r="AN147" i="209" s="1"/>
  <c r="Z147" i="209"/>
  <c r="AB147" i="209" s="1"/>
  <c r="N147" i="209"/>
  <c r="P147" i="209" s="1"/>
  <c r="B147" i="209"/>
  <c r="D147" i="209" s="1"/>
  <c r="BV33" i="209"/>
  <c r="BX33" i="209" s="1"/>
  <c r="BV153" i="209"/>
  <c r="BX153" i="209" s="1"/>
  <c r="BJ33" i="209"/>
  <c r="BL33" i="209" s="1"/>
  <c r="BJ153" i="209"/>
  <c r="BL153" i="209" s="1"/>
  <c r="AR33" i="209"/>
  <c r="AT33" i="209" s="1"/>
  <c r="AR153" i="209"/>
  <c r="AT153" i="209" s="1"/>
  <c r="AF33" i="209"/>
  <c r="AH33" i="209" s="1"/>
  <c r="AF153" i="209"/>
  <c r="AH153" i="209" s="1"/>
  <c r="T33" i="209"/>
  <c r="V33" i="209" s="1"/>
  <c r="H33" i="209"/>
  <c r="J33" i="209" s="1"/>
  <c r="H153" i="209"/>
  <c r="J153" i="209" s="1"/>
  <c r="CB32" i="209"/>
  <c r="CD32" i="209" s="1"/>
  <c r="CB165" i="209"/>
  <c r="CD165" i="209" s="1"/>
  <c r="BD32" i="209"/>
  <c r="BF32" i="209" s="1"/>
  <c r="BD165" i="209"/>
  <c r="BF165" i="209" s="1"/>
  <c r="AR32" i="209"/>
  <c r="AT32" i="209" s="1"/>
  <c r="AR165" i="209"/>
  <c r="AT165" i="209" s="1"/>
  <c r="AF32" i="209"/>
  <c r="AH32" i="209" s="1"/>
  <c r="AF165" i="209"/>
  <c r="AH165" i="209" s="1"/>
  <c r="T32" i="209"/>
  <c r="V32" i="209" s="1"/>
  <c r="T165" i="209"/>
  <c r="V165" i="209" s="1"/>
  <c r="H32" i="209"/>
  <c r="J32" i="209" s="1"/>
  <c r="H165" i="209"/>
  <c r="J165" i="209" s="1"/>
  <c r="BP31" i="209"/>
  <c r="BR31" i="209" s="1"/>
  <c r="AL31" i="209"/>
  <c r="AN31" i="209" s="1"/>
  <c r="B97" i="209"/>
  <c r="D97" i="209" s="1"/>
  <c r="BV69" i="209"/>
  <c r="BX69" i="209" s="1"/>
  <c r="CK60" i="209"/>
  <c r="CM60" i="209" s="1"/>
  <c r="CK42" i="209"/>
  <c r="CM42" i="209" s="1"/>
  <c r="CK40" i="209"/>
  <c r="CM40" i="209" s="1"/>
  <c r="CH60" i="209"/>
  <c r="CJ60" i="209" s="1"/>
  <c r="CH42" i="209"/>
  <c r="CJ42" i="209" s="1"/>
  <c r="CH40" i="209"/>
  <c r="CJ40" i="209" s="1"/>
  <c r="BK64" i="177"/>
  <c r="B65" i="209"/>
  <c r="D65" i="209" s="1"/>
  <c r="BK63" i="177"/>
  <c r="B64" i="209"/>
  <c r="D64" i="209" s="1"/>
  <c r="BK62" i="177"/>
  <c r="BK61" i="177"/>
  <c r="BK59" i="177"/>
  <c r="B60" i="209"/>
  <c r="D60" i="209" s="1"/>
  <c r="BK43" i="177"/>
  <c r="BK42" i="177"/>
  <c r="BK37" i="177"/>
  <c r="BK35" i="177"/>
  <c r="BK34" i="177"/>
  <c r="BK32" i="177"/>
  <c r="BK31" i="177"/>
  <c r="BK29" i="177"/>
  <c r="BK41" i="177"/>
  <c r="BK40" i="177"/>
  <c r="BK39" i="177"/>
  <c r="BK38" i="177"/>
  <c r="BK36" i="177"/>
  <c r="BK33" i="177"/>
  <c r="BK30" i="177"/>
  <c r="AC13" i="177" l="1"/>
  <c r="AO31" i="209" s="1"/>
  <c r="AQ31" i="209" s="1"/>
  <c r="AC23" i="177"/>
  <c r="AO24" i="209" s="1"/>
  <c r="AQ24" i="209" s="1"/>
  <c r="AC65" i="177"/>
  <c r="AO122" i="209" s="1"/>
  <c r="AQ122" i="209" s="1"/>
  <c r="AC69" i="177"/>
  <c r="AC77" i="177"/>
  <c r="AO60" i="209" s="1"/>
  <c r="AQ60" i="209" s="1"/>
  <c r="AC86" i="177"/>
  <c r="AO125" i="209"/>
  <c r="AQ125" i="209" s="1"/>
  <c r="AC107" i="177"/>
  <c r="AO56" i="209" s="1"/>
  <c r="AQ56" i="209" s="1"/>
  <c r="AC117" i="177"/>
  <c r="AO34" i="209" s="1"/>
  <c r="AQ34" i="209" s="1"/>
  <c r="AO5" i="209"/>
  <c r="AQ5" i="209" s="1"/>
  <c r="AA23" i="177"/>
  <c r="AL24" i="209" s="1"/>
  <c r="AN24" i="209" s="1"/>
  <c r="AA65" i="177"/>
  <c r="AL122" i="209" s="1"/>
  <c r="AN122" i="209" s="1"/>
  <c r="AA69" i="177"/>
  <c r="AA77" i="177"/>
  <c r="AL60" i="209" s="1"/>
  <c r="AN60" i="209" s="1"/>
  <c r="AA86" i="177"/>
  <c r="AL125" i="209"/>
  <c r="AN125" i="209" s="1"/>
  <c r="AA107" i="177"/>
  <c r="AL56" i="209" s="1"/>
  <c r="AN56" i="209" s="1"/>
  <c r="AA117" i="177"/>
  <c r="AL34" i="209" s="1"/>
  <c r="AN34" i="209" s="1"/>
  <c r="AL5" i="209"/>
  <c r="AN5" i="209" s="1"/>
  <c r="BG8" i="177"/>
  <c r="BI8" i="177"/>
  <c r="BG108" i="177"/>
  <c r="CH163" i="209" s="1"/>
  <c r="CJ163" i="209" s="1"/>
  <c r="BG76" i="177"/>
  <c r="BG23" i="177"/>
  <c r="CH28" i="209" s="1"/>
  <c r="CJ28" i="209" s="1"/>
  <c r="BI108" i="177"/>
  <c r="CK163" i="209" s="1"/>
  <c r="CM163" i="209" s="1"/>
  <c r="BI76" i="177"/>
  <c r="BI23" i="177"/>
  <c r="CK28" i="209" s="1"/>
  <c r="CM28" i="209" s="1"/>
  <c r="BI13" i="177"/>
  <c r="BG13" i="177"/>
  <c r="BC86" i="177"/>
  <c r="BE86" i="177"/>
  <c r="BC4" i="177"/>
  <c r="BE4" i="177"/>
  <c r="BE13" i="177"/>
  <c r="CE31" i="209" s="1"/>
  <c r="CG31" i="209" s="1"/>
  <c r="BE65" i="177"/>
  <c r="CE122" i="209" s="1"/>
  <c r="CG122" i="209" s="1"/>
  <c r="BE82" i="177"/>
  <c r="BE104" i="177"/>
  <c r="CE105" i="209" s="1"/>
  <c r="CG105" i="209" s="1"/>
  <c r="BE117" i="177"/>
  <c r="CE34" i="209" s="1"/>
  <c r="CG34" i="209" s="1"/>
  <c r="BC13" i="177"/>
  <c r="CB31" i="209" s="1"/>
  <c r="CD31" i="209" s="1"/>
  <c r="BC65" i="177"/>
  <c r="CB122" i="209" s="1"/>
  <c r="CD122" i="209" s="1"/>
  <c r="BC82" i="177"/>
  <c r="BC104" i="177"/>
  <c r="CB105" i="209" s="1"/>
  <c r="CD105" i="209" s="1"/>
  <c r="BC117" i="177"/>
  <c r="CB34" i="209" s="1"/>
  <c r="CD34" i="209" s="1"/>
  <c r="BA65" i="177"/>
  <c r="BY122" i="209" s="1"/>
  <c r="CA122" i="209" s="1"/>
  <c r="BA82" i="177"/>
  <c r="BY103" i="209" s="1"/>
  <c r="CA103" i="209" s="1"/>
  <c r="BA86" i="177"/>
  <c r="BA107" i="177"/>
  <c r="BY56" i="209" s="1"/>
  <c r="CA56" i="209" s="1"/>
  <c r="BA117" i="177"/>
  <c r="BY34" i="209" s="1"/>
  <c r="CA34" i="209" s="1"/>
  <c r="AY65" i="177"/>
  <c r="BV122" i="209" s="1"/>
  <c r="BX122" i="209" s="1"/>
  <c r="AY82" i="177"/>
  <c r="BV103" i="209" s="1"/>
  <c r="BX103" i="209" s="1"/>
  <c r="AY86" i="177"/>
  <c r="AY107" i="177"/>
  <c r="BV56" i="209" s="1"/>
  <c r="BX56" i="209" s="1"/>
  <c r="AY117" i="177"/>
  <c r="BV34" i="209" s="1"/>
  <c r="BX34" i="209" s="1"/>
  <c r="BA4" i="177"/>
  <c r="AY4" i="177"/>
  <c r="BS14" i="209"/>
  <c r="BU14" i="209" s="1"/>
  <c r="BS24" i="209"/>
  <c r="BU24" i="209" s="1"/>
  <c r="BP14" i="209"/>
  <c r="BR14" i="209" s="1"/>
  <c r="BP24" i="209"/>
  <c r="BR24" i="209" s="1"/>
  <c r="AS65" i="177"/>
  <c r="BM122" i="209" s="1"/>
  <c r="BO122" i="209" s="1"/>
  <c r="AS69" i="177"/>
  <c r="AS117" i="177"/>
  <c r="BM34" i="209" s="1"/>
  <c r="BO34" i="209" s="1"/>
  <c r="AS4" i="177"/>
  <c r="AQ65" i="177"/>
  <c r="BJ122" i="209" s="1"/>
  <c r="BL122" i="209" s="1"/>
  <c r="AQ69" i="177"/>
  <c r="AQ117" i="177"/>
  <c r="BJ34" i="209" s="1"/>
  <c r="BL34" i="209" s="1"/>
  <c r="AQ4" i="177"/>
  <c r="AO13" i="177"/>
  <c r="BG31" i="209" s="1"/>
  <c r="BI31" i="209" s="1"/>
  <c r="AO23" i="177"/>
  <c r="BG24" i="209" s="1"/>
  <c r="BI24" i="209" s="1"/>
  <c r="AO65" i="177"/>
  <c r="BG122" i="209" s="1"/>
  <c r="BI122" i="209" s="1"/>
  <c r="AO82" i="177"/>
  <c r="AO86" i="177"/>
  <c r="AO90" i="177"/>
  <c r="BG170" i="209" s="1"/>
  <c r="BI170" i="209" s="1"/>
  <c r="AO96" i="177"/>
  <c r="AO107" i="177"/>
  <c r="BG56" i="209" s="1"/>
  <c r="BI56" i="209" s="1"/>
  <c r="AO117" i="177"/>
  <c r="BG34" i="209" s="1"/>
  <c r="BI34" i="209" s="1"/>
  <c r="AM13" i="177"/>
  <c r="BD31" i="209" s="1"/>
  <c r="BF31" i="209" s="1"/>
  <c r="AM23" i="177"/>
  <c r="BD24" i="209" s="1"/>
  <c r="BF24" i="209" s="1"/>
  <c r="AM65" i="177"/>
  <c r="BD122" i="209" s="1"/>
  <c r="BF122" i="209" s="1"/>
  <c r="AM82" i="177"/>
  <c r="AM86" i="177"/>
  <c r="AM90" i="177"/>
  <c r="BD170" i="209" s="1"/>
  <c r="BF170" i="209" s="1"/>
  <c r="AM96" i="177"/>
  <c r="AM107" i="177"/>
  <c r="BD56" i="209" s="1"/>
  <c r="BF56" i="209" s="1"/>
  <c r="AM117" i="177"/>
  <c r="BD34" i="209" s="1"/>
  <c r="BF34" i="209" s="1"/>
  <c r="AO4" i="177"/>
  <c r="AM4" i="177"/>
  <c r="AG8" i="177"/>
  <c r="AU98" i="209" s="1"/>
  <c r="AW98" i="209" s="1"/>
  <c r="AG26" i="177"/>
  <c r="AG65" i="177"/>
  <c r="AU122" i="209" s="1"/>
  <c r="AW122" i="209" s="1"/>
  <c r="AG86" i="177"/>
  <c r="AG117" i="177"/>
  <c r="AU34" i="209" s="1"/>
  <c r="AW34" i="209" s="1"/>
  <c r="AE8" i="177"/>
  <c r="AR98" i="209" s="1"/>
  <c r="AT98" i="209" s="1"/>
  <c r="AE26" i="177"/>
  <c r="AE65" i="177"/>
  <c r="AR122" i="209" s="1"/>
  <c r="AT122" i="209" s="1"/>
  <c r="AE86" i="177"/>
  <c r="AE117" i="177"/>
  <c r="AR34" i="209" s="1"/>
  <c r="AT34" i="209" s="1"/>
  <c r="AG4" i="177"/>
  <c r="AE4" i="177"/>
  <c r="CH146" i="209" l="1"/>
  <c r="CJ146" i="209" s="1"/>
  <c r="CH98" i="209"/>
  <c r="CJ98" i="209" s="1"/>
  <c r="CH171" i="209"/>
  <c r="CJ171" i="209" s="1"/>
  <c r="CH31" i="209"/>
  <c r="CJ31" i="209" s="1"/>
  <c r="CK23" i="209"/>
  <c r="CM23" i="209" s="1"/>
  <c r="CK160" i="209"/>
  <c r="CM160" i="209" s="1"/>
  <c r="CH23" i="209"/>
  <c r="CJ23" i="209" s="1"/>
  <c r="CH160" i="209"/>
  <c r="CJ160" i="209" s="1"/>
  <c r="CK171" i="209"/>
  <c r="CM171" i="209" s="1"/>
  <c r="CK31" i="209"/>
  <c r="CM31" i="209" s="1"/>
  <c r="CK166" i="209"/>
  <c r="CM166" i="209" s="1"/>
  <c r="CK5" i="209"/>
  <c r="CM5" i="209" s="1"/>
  <c r="CH166" i="209"/>
  <c r="CJ166" i="209" s="1"/>
  <c r="CH5" i="209"/>
  <c r="CJ5" i="209" s="1"/>
  <c r="CK146" i="209"/>
  <c r="CM146" i="209" s="1"/>
  <c r="CK98" i="209"/>
  <c r="CM98" i="209" s="1"/>
  <c r="AU87" i="209"/>
  <c r="AW87" i="209" s="1"/>
  <c r="AU138" i="209"/>
  <c r="AW138" i="209" s="1"/>
  <c r="BG187" i="209"/>
  <c r="BI187" i="209" s="1"/>
  <c r="BG129" i="209"/>
  <c r="BI129" i="209" s="1"/>
  <c r="AR9" i="209"/>
  <c r="AT9" i="209" s="1"/>
  <c r="AR146" i="209"/>
  <c r="AT146" i="209" s="1"/>
  <c r="BD187" i="209"/>
  <c r="BF187" i="209" s="1"/>
  <c r="BG97" i="209"/>
  <c r="BI97" i="209" s="1"/>
  <c r="BG151" i="209"/>
  <c r="BI151" i="209" s="1"/>
  <c r="BG137" i="209"/>
  <c r="BI137" i="209" s="1"/>
  <c r="BJ129" i="209"/>
  <c r="BL129" i="209" s="1"/>
  <c r="BM129" i="209"/>
  <c r="BO129" i="209" s="1"/>
  <c r="BP5" i="209"/>
  <c r="BR5" i="209" s="1"/>
  <c r="BP129" i="209"/>
  <c r="BR129" i="209" s="1"/>
  <c r="BP30" i="209"/>
  <c r="BR30" i="209" s="1"/>
  <c r="BS187" i="209"/>
  <c r="BU187" i="209" s="1"/>
  <c r="BV118" i="209"/>
  <c r="BX118" i="209" s="1"/>
  <c r="BV187" i="209"/>
  <c r="BX187" i="209" s="1"/>
  <c r="BV66" i="209"/>
  <c r="BX66" i="209" s="1"/>
  <c r="BY83" i="209"/>
  <c r="CA83" i="209" s="1"/>
  <c r="BY137" i="209"/>
  <c r="CA137" i="209" s="1"/>
  <c r="CB137" i="209"/>
  <c r="CD137" i="209" s="1"/>
  <c r="CE129" i="209"/>
  <c r="CG129" i="209" s="1"/>
  <c r="AL87" i="209"/>
  <c r="AN87" i="209" s="1"/>
  <c r="AL138" i="209"/>
  <c r="AN138" i="209" s="1"/>
  <c r="AO108" i="209"/>
  <c r="AQ108" i="209" s="1"/>
  <c r="AO140" i="209"/>
  <c r="AQ140" i="209" s="1"/>
  <c r="BD129" i="209"/>
  <c r="BF129" i="209" s="1"/>
  <c r="BD137" i="209"/>
  <c r="BF137" i="209" s="1"/>
  <c r="AU129" i="209"/>
  <c r="AW129" i="209" s="1"/>
  <c r="AU66" i="209"/>
  <c r="AW66" i="209" s="1"/>
  <c r="AU30" i="209"/>
  <c r="AW30" i="209" s="1"/>
  <c r="AR187" i="209"/>
  <c r="AT187" i="209" s="1"/>
  <c r="AU27" i="209"/>
  <c r="AW27" i="209" s="1"/>
  <c r="BD149" i="209"/>
  <c r="BF149" i="209" s="1"/>
  <c r="AR87" i="209"/>
  <c r="AT87" i="209" s="1"/>
  <c r="AR138" i="209"/>
  <c r="AT138" i="209" s="1"/>
  <c r="AU187" i="209"/>
  <c r="AW187" i="209" s="1"/>
  <c r="AU9" i="209"/>
  <c r="AW9" i="209" s="1"/>
  <c r="AU146" i="209"/>
  <c r="AW146" i="209" s="1"/>
  <c r="BD87" i="209"/>
  <c r="BF87" i="209" s="1"/>
  <c r="BD138" i="209"/>
  <c r="BF138" i="209" s="1"/>
  <c r="BD171" i="209"/>
  <c r="BF171" i="209" s="1"/>
  <c r="BG91" i="209"/>
  <c r="BI91" i="209" s="1"/>
  <c r="BJ187" i="209"/>
  <c r="BL187" i="209" s="1"/>
  <c r="BM187" i="209"/>
  <c r="BO187" i="209" s="1"/>
  <c r="BP187" i="209"/>
  <c r="BR187" i="209" s="1"/>
  <c r="BY118" i="209"/>
  <c r="CA118" i="209" s="1"/>
  <c r="BY187" i="209"/>
  <c r="CA187" i="209" s="1"/>
  <c r="BY66" i="209"/>
  <c r="CA66" i="209" s="1"/>
  <c r="CE137" i="209"/>
  <c r="CG137" i="209" s="1"/>
  <c r="CB129" i="209"/>
  <c r="CD129" i="209" s="1"/>
  <c r="AL187" i="209"/>
  <c r="AN187" i="209" s="1"/>
  <c r="AL78" i="209"/>
  <c r="AN78" i="209" s="1"/>
  <c r="AL47" i="209"/>
  <c r="AN47" i="209" s="1"/>
  <c r="AL171" i="209"/>
  <c r="AN171" i="209" s="1"/>
  <c r="AO149" i="209"/>
  <c r="AQ149" i="209" s="1"/>
  <c r="AO66" i="209"/>
  <c r="AQ66" i="209" s="1"/>
  <c r="AO30" i="209"/>
  <c r="AQ30" i="209" s="1"/>
  <c r="AR66" i="209"/>
  <c r="AT66" i="209" s="1"/>
  <c r="AR30" i="209"/>
  <c r="AT30" i="209" s="1"/>
  <c r="BD97" i="209"/>
  <c r="BF97" i="209" s="1"/>
  <c r="BD151" i="209"/>
  <c r="BF151" i="209" s="1"/>
  <c r="BG149" i="209"/>
  <c r="BI149" i="209" s="1"/>
  <c r="BS69" i="209"/>
  <c r="BU69" i="209" s="1"/>
  <c r="BV129" i="209"/>
  <c r="BX129" i="209" s="1"/>
  <c r="BV87" i="209"/>
  <c r="BX87" i="209" s="1"/>
  <c r="BV138" i="209"/>
  <c r="BX138" i="209" s="1"/>
  <c r="CB187" i="209"/>
  <c r="CD187" i="209" s="1"/>
  <c r="CB171" i="209"/>
  <c r="CD171" i="209" s="1"/>
  <c r="CE87" i="209"/>
  <c r="CG87" i="209" s="1"/>
  <c r="CE138" i="209"/>
  <c r="CG138" i="209" s="1"/>
  <c r="AL108" i="209"/>
  <c r="AN108" i="209" s="1"/>
  <c r="AL140" i="209"/>
  <c r="AN140" i="209" s="1"/>
  <c r="AO87" i="209"/>
  <c r="AQ87" i="209" s="1"/>
  <c r="AO138" i="209"/>
  <c r="AQ138" i="209" s="1"/>
  <c r="AR129" i="209"/>
  <c r="AT129" i="209" s="1"/>
  <c r="AR27" i="209"/>
  <c r="AT27" i="209" s="1"/>
  <c r="BD91" i="209"/>
  <c r="BF91" i="209" s="1"/>
  <c r="BG87" i="209"/>
  <c r="BI87" i="209" s="1"/>
  <c r="BG138" i="209"/>
  <c r="BI138" i="209" s="1"/>
  <c r="BG171" i="209"/>
  <c r="BI171" i="209" s="1"/>
  <c r="BP69" i="209"/>
  <c r="BR69" i="209" s="1"/>
  <c r="BS5" i="209"/>
  <c r="BU5" i="209" s="1"/>
  <c r="BS129" i="209"/>
  <c r="BU129" i="209" s="1"/>
  <c r="BS30" i="209"/>
  <c r="BU30" i="209" s="1"/>
  <c r="BY129" i="209"/>
  <c r="CA129" i="209" s="1"/>
  <c r="BV83" i="209"/>
  <c r="BX83" i="209" s="1"/>
  <c r="BV137" i="209"/>
  <c r="BX137" i="209" s="1"/>
  <c r="BY87" i="209"/>
  <c r="CA87" i="209" s="1"/>
  <c r="BY138" i="209"/>
  <c r="CA138" i="209" s="1"/>
  <c r="CE187" i="209"/>
  <c r="CG187" i="209" s="1"/>
  <c r="CE171" i="209"/>
  <c r="CG171" i="209" s="1"/>
  <c r="CB87" i="209"/>
  <c r="CD87" i="209" s="1"/>
  <c r="CB138" i="209"/>
  <c r="CD138" i="209" s="1"/>
  <c r="AL149" i="209"/>
  <c r="AN149" i="209" s="1"/>
  <c r="AL66" i="209"/>
  <c r="AN66" i="209" s="1"/>
  <c r="AL30" i="209"/>
  <c r="AN30" i="209" s="1"/>
  <c r="AO187" i="209"/>
  <c r="AQ187" i="209" s="1"/>
  <c r="AO78" i="209"/>
  <c r="AQ78" i="209" s="1"/>
  <c r="AO47" i="209"/>
  <c r="AQ47" i="209" s="1"/>
  <c r="AO171" i="209"/>
  <c r="AQ171" i="209" s="1"/>
  <c r="CK109" i="209"/>
  <c r="CM109" i="209" s="1"/>
  <c r="CH109" i="209"/>
  <c r="CJ109" i="209" s="1"/>
  <c r="CK9" i="209"/>
  <c r="CM9" i="209" s="1"/>
  <c r="CK24" i="209"/>
  <c r="CM24" i="209" s="1"/>
  <c r="CH24" i="209"/>
  <c r="CJ24" i="209" s="1"/>
  <c r="CH9" i="209"/>
  <c r="CJ9" i="209" s="1"/>
  <c r="Y65" i="177"/>
  <c r="AI122" i="209" s="1"/>
  <c r="AK122" i="209" s="1"/>
  <c r="Y117" i="177"/>
  <c r="AI34" i="209" s="1"/>
  <c r="AK34" i="209" s="1"/>
  <c r="AI83" i="209"/>
  <c r="AK83" i="209" s="1"/>
  <c r="W65" i="177"/>
  <c r="AF122" i="209" s="1"/>
  <c r="AH122" i="209" s="1"/>
  <c r="W117" i="177"/>
  <c r="AF34" i="209" s="1"/>
  <c r="AH34" i="209" s="1"/>
  <c r="AF83" i="209"/>
  <c r="AH83" i="209" s="1"/>
  <c r="Y4" i="177"/>
  <c r="W4" i="177"/>
  <c r="U65" i="177"/>
  <c r="AC122" i="209" s="1"/>
  <c r="AE122" i="209" s="1"/>
  <c r="U117" i="177"/>
  <c r="AC34" i="209" s="1"/>
  <c r="AE34" i="209" s="1"/>
  <c r="U77" i="177"/>
  <c r="AC60" i="209" s="1"/>
  <c r="AE60" i="209" s="1"/>
  <c r="U104" i="177"/>
  <c r="S65" i="177"/>
  <c r="Z122" i="209" s="1"/>
  <c r="AB122" i="209" s="1"/>
  <c r="S117" i="177"/>
  <c r="Z34" i="209" s="1"/>
  <c r="AB34" i="209" s="1"/>
  <c r="S77" i="177"/>
  <c r="Z60" i="209" s="1"/>
  <c r="AB60" i="209" s="1"/>
  <c r="S104" i="177"/>
  <c r="U4" i="177"/>
  <c r="S4" i="177"/>
  <c r="Q65" i="177"/>
  <c r="W122" i="209" s="1"/>
  <c r="Y122" i="209" s="1"/>
  <c r="Q117" i="177"/>
  <c r="W34" i="209" s="1"/>
  <c r="Y34" i="209" s="1"/>
  <c r="Q77" i="177"/>
  <c r="W60" i="209" s="1"/>
  <c r="Y60" i="209" s="1"/>
  <c r="Q4" i="177"/>
  <c r="O65" i="177"/>
  <c r="T122" i="209" s="1"/>
  <c r="V122" i="209" s="1"/>
  <c r="O117" i="177"/>
  <c r="T34" i="209" s="1"/>
  <c r="V34" i="209" s="1"/>
  <c r="O77" i="177"/>
  <c r="T60" i="209" s="1"/>
  <c r="V60" i="209" s="1"/>
  <c r="O4" i="177"/>
  <c r="M65" i="177"/>
  <c r="Q122" i="209" s="1"/>
  <c r="S122" i="209" s="1"/>
  <c r="M117" i="177"/>
  <c r="Q34" i="209" s="1"/>
  <c r="S34" i="209" s="1"/>
  <c r="K65" i="177"/>
  <c r="N122" i="209" s="1"/>
  <c r="P122" i="209" s="1"/>
  <c r="K117" i="177"/>
  <c r="N34" i="209" s="1"/>
  <c r="P34" i="209" s="1"/>
  <c r="M4" i="177"/>
  <c r="K4" i="177"/>
  <c r="I65" i="177"/>
  <c r="K122" i="209" s="1"/>
  <c r="M122" i="209" s="1"/>
  <c r="I82" i="177"/>
  <c r="I117" i="177"/>
  <c r="K34" i="209" s="1"/>
  <c r="M34" i="209" s="1"/>
  <c r="G65" i="177"/>
  <c r="H122" i="209" s="1"/>
  <c r="J122" i="209" s="1"/>
  <c r="G82" i="177"/>
  <c r="G117" i="177"/>
  <c r="H34" i="209" s="1"/>
  <c r="J34" i="209" s="1"/>
  <c r="I4" i="177"/>
  <c r="G4" i="177"/>
  <c r="E13" i="177"/>
  <c r="E23" i="177"/>
  <c r="E24" i="209" s="1"/>
  <c r="G24" i="209" s="1"/>
  <c r="E65" i="177"/>
  <c r="E67" i="177"/>
  <c r="E68" i="177"/>
  <c r="E69" i="177"/>
  <c r="E70" i="177"/>
  <c r="E73" i="177"/>
  <c r="E74" i="209" s="1"/>
  <c r="G74" i="209" s="1"/>
  <c r="E74" i="177"/>
  <c r="E158" i="209" s="1"/>
  <c r="G158" i="209" s="1"/>
  <c r="E75" i="177"/>
  <c r="E159" i="209" s="1"/>
  <c r="G159" i="209" s="1"/>
  <c r="E76" i="177"/>
  <c r="E77" i="209" s="1"/>
  <c r="G77" i="209" s="1"/>
  <c r="E80" i="177"/>
  <c r="E120" i="209" s="1"/>
  <c r="G120" i="209" s="1"/>
  <c r="E81" i="177"/>
  <c r="E82" i="177"/>
  <c r="E83" i="177"/>
  <c r="E84" i="177"/>
  <c r="E161" i="209" s="1"/>
  <c r="G161" i="209" s="1"/>
  <c r="E87" i="177"/>
  <c r="E25" i="209" s="1"/>
  <c r="G25" i="209" s="1"/>
  <c r="E89" i="177"/>
  <c r="E90" i="177"/>
  <c r="E98" i="177"/>
  <c r="E126" i="209" s="1"/>
  <c r="G126" i="209" s="1"/>
  <c r="E99" i="177"/>
  <c r="E117" i="177"/>
  <c r="E175" i="177"/>
  <c r="C13" i="177"/>
  <c r="C23" i="177"/>
  <c r="B24" i="209" s="1"/>
  <c r="D24" i="209" s="1"/>
  <c r="C65" i="177"/>
  <c r="C67" i="177"/>
  <c r="C68" i="177"/>
  <c r="C69" i="177"/>
  <c r="C70" i="177"/>
  <c r="C73" i="177"/>
  <c r="B74" i="209" s="1"/>
  <c r="D74" i="209" s="1"/>
  <c r="C74" i="177"/>
  <c r="B158" i="209" s="1"/>
  <c r="D158" i="209" s="1"/>
  <c r="C75" i="177"/>
  <c r="B159" i="209" s="1"/>
  <c r="D159" i="209" s="1"/>
  <c r="C76" i="177"/>
  <c r="B77" i="209" s="1"/>
  <c r="D77" i="209" s="1"/>
  <c r="C80" i="177"/>
  <c r="B120" i="209" s="1"/>
  <c r="D120" i="209" s="1"/>
  <c r="C81" i="177"/>
  <c r="C82" i="177"/>
  <c r="C83" i="177"/>
  <c r="B84" i="209" s="1"/>
  <c r="D84" i="209" s="1"/>
  <c r="C84" i="177"/>
  <c r="B161" i="209" s="1"/>
  <c r="D161" i="209" s="1"/>
  <c r="C87" i="177"/>
  <c r="B25" i="209" s="1"/>
  <c r="D25" i="209" s="1"/>
  <c r="C89" i="177"/>
  <c r="C90" i="177"/>
  <c r="C98" i="177"/>
  <c r="B126" i="209" s="1"/>
  <c r="D126" i="209" s="1"/>
  <c r="C99" i="177"/>
  <c r="C117" i="177"/>
  <c r="B187" i="209" s="1"/>
  <c r="D187" i="209" s="1"/>
  <c r="C175" i="177"/>
  <c r="E4" i="177"/>
  <c r="C4" i="177"/>
  <c r="B14" i="209" l="1"/>
  <c r="D14" i="209" s="1"/>
  <c r="B31" i="209"/>
  <c r="D31" i="209" s="1"/>
  <c r="B68" i="209"/>
  <c r="D68" i="209" s="1"/>
  <c r="B63" i="209"/>
  <c r="D63" i="209" s="1"/>
  <c r="E176" i="209"/>
  <c r="G176" i="209" s="1"/>
  <c r="E61" i="209"/>
  <c r="G61" i="209" s="1"/>
  <c r="E84" i="209"/>
  <c r="G84" i="209" s="1"/>
  <c r="E71" i="209"/>
  <c r="G71" i="209" s="1"/>
  <c r="E68" i="209"/>
  <c r="G68" i="209" s="1"/>
  <c r="E63" i="209"/>
  <c r="G63" i="209" s="1"/>
  <c r="B71" i="209"/>
  <c r="D71" i="209" s="1"/>
  <c r="E90" i="209"/>
  <c r="G90" i="209" s="1"/>
  <c r="E6" i="209"/>
  <c r="G6" i="209" s="1"/>
  <c r="E70" i="209"/>
  <c r="G70" i="209" s="1"/>
  <c r="E10" i="209"/>
  <c r="G10" i="209" s="1"/>
  <c r="Z105" i="209"/>
  <c r="AB105" i="209" s="1"/>
  <c r="Z163" i="209"/>
  <c r="AB163" i="209" s="1"/>
  <c r="AC105" i="209"/>
  <c r="AE105" i="209" s="1"/>
  <c r="AC163" i="209"/>
  <c r="AE163" i="209" s="1"/>
  <c r="B176" i="209"/>
  <c r="D176" i="209" s="1"/>
  <c r="B61" i="209"/>
  <c r="D61" i="209" s="1"/>
  <c r="B90" i="209"/>
  <c r="D90" i="209" s="1"/>
  <c r="B6" i="209"/>
  <c r="D6" i="209" s="1"/>
  <c r="B70" i="209"/>
  <c r="D70" i="209" s="1"/>
  <c r="B10" i="209"/>
  <c r="D10" i="209" s="1"/>
  <c r="E14" i="209"/>
  <c r="G14" i="209" s="1"/>
  <c r="E31" i="209"/>
  <c r="G31" i="209" s="1"/>
  <c r="B66" i="209"/>
  <c r="D66" i="209" s="1"/>
  <c r="B30" i="209"/>
  <c r="D30" i="209" s="1"/>
  <c r="E118" i="209"/>
  <c r="G118" i="209" s="1"/>
  <c r="E187" i="209"/>
  <c r="G187" i="209" s="1"/>
  <c r="E83" i="209"/>
  <c r="G83" i="209" s="1"/>
  <c r="E137" i="209"/>
  <c r="G137" i="209" s="1"/>
  <c r="E76" i="209"/>
  <c r="G76" i="209" s="1"/>
  <c r="E46" i="209"/>
  <c r="G46" i="209" s="1"/>
  <c r="H187" i="209"/>
  <c r="J187" i="209" s="1"/>
  <c r="K137" i="209"/>
  <c r="M137" i="209" s="1"/>
  <c r="N118" i="209"/>
  <c r="P118" i="209" s="1"/>
  <c r="N187" i="209"/>
  <c r="P187" i="209" s="1"/>
  <c r="T187" i="209"/>
  <c r="V187" i="209" s="1"/>
  <c r="W187" i="209"/>
  <c r="Y187" i="209" s="1"/>
  <c r="AF5" i="209"/>
  <c r="AH5" i="209" s="1"/>
  <c r="AF129" i="209"/>
  <c r="AH129" i="209" s="1"/>
  <c r="AF30" i="209"/>
  <c r="AH30" i="209" s="1"/>
  <c r="B83" i="209"/>
  <c r="D83" i="209" s="1"/>
  <c r="B137" i="209"/>
  <c r="D137" i="209" s="1"/>
  <c r="B76" i="209"/>
  <c r="D76" i="209" s="1"/>
  <c r="B46" i="209"/>
  <c r="D46" i="209" s="1"/>
  <c r="E100" i="209"/>
  <c r="G100" i="209" s="1"/>
  <c r="E155" i="209"/>
  <c r="G155" i="209" s="1"/>
  <c r="E88" i="209"/>
  <c r="G88" i="209" s="1"/>
  <c r="E36" i="209"/>
  <c r="G36" i="209" s="1"/>
  <c r="E82" i="209"/>
  <c r="G82" i="209" s="1"/>
  <c r="E73" i="209"/>
  <c r="G73" i="209" s="1"/>
  <c r="E75" i="209"/>
  <c r="G75" i="209" s="1"/>
  <c r="E80" i="209"/>
  <c r="G80" i="209" s="1"/>
  <c r="E69" i="209"/>
  <c r="G69" i="209" s="1"/>
  <c r="E49" i="209"/>
  <c r="G49" i="209" s="1"/>
  <c r="H137" i="209"/>
  <c r="J137" i="209" s="1"/>
  <c r="Z78" i="209"/>
  <c r="AB78" i="209" s="1"/>
  <c r="Z47" i="209"/>
  <c r="AB47" i="209" s="1"/>
  <c r="AC78" i="209"/>
  <c r="AE78" i="209" s="1"/>
  <c r="AC47" i="209"/>
  <c r="AE47" i="209" s="1"/>
  <c r="AI5" i="209"/>
  <c r="AK5" i="209" s="1"/>
  <c r="AI129" i="209"/>
  <c r="AK129" i="209" s="1"/>
  <c r="B129" i="209"/>
  <c r="D129" i="209" s="1"/>
  <c r="B100" i="209"/>
  <c r="D100" i="209" s="1"/>
  <c r="B155" i="209"/>
  <c r="D155" i="209" s="1"/>
  <c r="B88" i="209"/>
  <c r="D88" i="209" s="1"/>
  <c r="B36" i="209"/>
  <c r="D36" i="209" s="1"/>
  <c r="B82" i="209"/>
  <c r="D82" i="209" s="1"/>
  <c r="B73" i="209"/>
  <c r="D73" i="209" s="1"/>
  <c r="B75" i="209"/>
  <c r="D75" i="209" s="1"/>
  <c r="B80" i="209"/>
  <c r="D80" i="209" s="1"/>
  <c r="B69" i="209"/>
  <c r="D69" i="209" s="1"/>
  <c r="B49" i="209"/>
  <c r="D49" i="209" s="1"/>
  <c r="E99" i="209"/>
  <c r="G99" i="209" s="1"/>
  <c r="E152" i="209"/>
  <c r="G152" i="209" s="1"/>
  <c r="E85" i="209"/>
  <c r="G85" i="209" s="1"/>
  <c r="E59" i="209"/>
  <c r="G59" i="209" s="1"/>
  <c r="E81" i="209"/>
  <c r="G81" i="209" s="1"/>
  <c r="E18" i="209"/>
  <c r="G18" i="209" s="1"/>
  <c r="H129" i="209"/>
  <c r="J129" i="209" s="1"/>
  <c r="N129" i="209"/>
  <c r="P129" i="209" s="1"/>
  <c r="T129" i="209"/>
  <c r="V129" i="209" s="1"/>
  <c r="W129" i="209"/>
  <c r="Y129" i="209" s="1"/>
  <c r="Z129" i="209"/>
  <c r="AB129" i="209" s="1"/>
  <c r="Z187" i="209"/>
  <c r="AB187" i="209" s="1"/>
  <c r="AC187" i="209"/>
  <c r="AE187" i="209" s="1"/>
  <c r="AI118" i="209"/>
  <c r="AK118" i="209" s="1"/>
  <c r="AI187" i="209"/>
  <c r="AK187" i="209" s="1"/>
  <c r="B91" i="209"/>
  <c r="D91" i="209" s="1"/>
  <c r="B45" i="209"/>
  <c r="D45" i="209" s="1"/>
  <c r="E129" i="209"/>
  <c r="G129" i="209" s="1"/>
  <c r="B99" i="209"/>
  <c r="D99" i="209" s="1"/>
  <c r="B152" i="209"/>
  <c r="D152" i="209" s="1"/>
  <c r="B85" i="209"/>
  <c r="D85" i="209" s="1"/>
  <c r="B59" i="209"/>
  <c r="D59" i="209" s="1"/>
  <c r="B81" i="209"/>
  <c r="D81" i="209" s="1"/>
  <c r="B18" i="209"/>
  <c r="D18" i="209" s="1"/>
  <c r="E91" i="209"/>
  <c r="G91" i="209" s="1"/>
  <c r="E45" i="209"/>
  <c r="G45" i="209" s="1"/>
  <c r="E66" i="209"/>
  <c r="G66" i="209" s="1"/>
  <c r="E30" i="209"/>
  <c r="G30" i="209" s="1"/>
  <c r="K129" i="209"/>
  <c r="M129" i="209" s="1"/>
  <c r="K187" i="209"/>
  <c r="M187" i="209" s="1"/>
  <c r="Q129" i="209"/>
  <c r="S129" i="209" s="1"/>
  <c r="Q118" i="209"/>
  <c r="S118" i="209" s="1"/>
  <c r="Q187" i="209"/>
  <c r="S187" i="209" s="1"/>
  <c r="T78" i="209"/>
  <c r="V78" i="209" s="1"/>
  <c r="T47" i="209"/>
  <c r="V47" i="209" s="1"/>
  <c r="W78" i="209"/>
  <c r="Y78" i="209" s="1"/>
  <c r="W47" i="209"/>
  <c r="Y47" i="209" s="1"/>
  <c r="AC129" i="209"/>
  <c r="AE129" i="209" s="1"/>
  <c r="Z30" i="209"/>
  <c r="AB30" i="209" s="1"/>
  <c r="AC30" i="209"/>
  <c r="AE30" i="209" s="1"/>
  <c r="AF118" i="209"/>
  <c r="AH118" i="209" s="1"/>
  <c r="AF187" i="209"/>
  <c r="AH187" i="209" s="1"/>
  <c r="AI30" i="209"/>
  <c r="AK30" i="209" s="1"/>
  <c r="BK117" i="177"/>
  <c r="B118" i="209"/>
  <c r="D118" i="209" s="1"/>
  <c r="BK65" i="177"/>
  <c r="BK4" i="177"/>
  <c r="BI24" i="177"/>
  <c r="BI21" i="177"/>
  <c r="CK139" i="209" s="1"/>
  <c r="CM139" i="209" s="1"/>
  <c r="BI18" i="177"/>
  <c r="BI14" i="177"/>
  <c r="CK169" i="209" s="1"/>
  <c r="CM169" i="209" s="1"/>
  <c r="BI10" i="177"/>
  <c r="BI9" i="177"/>
  <c r="BI3" i="177"/>
  <c r="BG24" i="177"/>
  <c r="BG21" i="177"/>
  <c r="CH139" i="209" s="1"/>
  <c r="CJ139" i="209" s="1"/>
  <c r="BG18" i="177"/>
  <c r="BG14" i="177"/>
  <c r="CH169" i="209" s="1"/>
  <c r="CJ169" i="209" s="1"/>
  <c r="BG10" i="177"/>
  <c r="BG9" i="177"/>
  <c r="BG3" i="177"/>
  <c r="I28" i="177"/>
  <c r="I24" i="177"/>
  <c r="I21" i="177"/>
  <c r="I18" i="177"/>
  <c r="K37" i="209" s="1"/>
  <c r="M37" i="209" s="1"/>
  <c r="I14" i="177"/>
  <c r="I10" i="177"/>
  <c r="K127" i="209" s="1"/>
  <c r="M127" i="209" s="1"/>
  <c r="K4" i="209"/>
  <c r="M4" i="209" s="1"/>
  <c r="G28" i="177"/>
  <c r="G24" i="177"/>
  <c r="G21" i="177"/>
  <c r="G18" i="177"/>
  <c r="H37" i="209" s="1"/>
  <c r="J37" i="209" s="1"/>
  <c r="G14" i="177"/>
  <c r="G10" i="177"/>
  <c r="H127" i="209" s="1"/>
  <c r="J127" i="209" s="1"/>
  <c r="G3" i="177"/>
  <c r="U28" i="177"/>
  <c r="U24" i="177"/>
  <c r="AC38" i="209" s="1"/>
  <c r="AE38" i="209" s="1"/>
  <c r="U21" i="177"/>
  <c r="AC139" i="209" s="1"/>
  <c r="AE139" i="209" s="1"/>
  <c r="U18" i="177"/>
  <c r="U14" i="177"/>
  <c r="U10" i="177"/>
  <c r="AC127" i="209" s="1"/>
  <c r="AE127" i="209" s="1"/>
  <c r="U3" i="177"/>
  <c r="AC57" i="209" s="1"/>
  <c r="AE57" i="209" s="1"/>
  <c r="S28" i="177"/>
  <c r="S24" i="177"/>
  <c r="Z38" i="209" s="1"/>
  <c r="AB38" i="209" s="1"/>
  <c r="S21" i="177"/>
  <c r="Z139" i="209" s="1"/>
  <c r="AB139" i="209" s="1"/>
  <c r="S18" i="177"/>
  <c r="S14" i="177"/>
  <c r="S10" i="177"/>
  <c r="Z127" i="209" s="1"/>
  <c r="AB127" i="209" s="1"/>
  <c r="S3" i="177"/>
  <c r="Z57" i="209" s="1"/>
  <c r="AB57" i="209" s="1"/>
  <c r="BA28" i="177"/>
  <c r="BY104" i="209" s="1"/>
  <c r="CA104" i="209" s="1"/>
  <c r="BA24" i="177"/>
  <c r="BA21" i="177"/>
  <c r="BA18" i="177"/>
  <c r="BA14" i="177"/>
  <c r="BY36" i="209" s="1"/>
  <c r="CA36" i="209" s="1"/>
  <c r="BA10" i="177"/>
  <c r="BY127" i="209" s="1"/>
  <c r="CA127" i="209" s="1"/>
  <c r="BA3" i="177"/>
  <c r="BY57" i="209" s="1"/>
  <c r="CA57" i="209" s="1"/>
  <c r="AY28" i="177"/>
  <c r="BV104" i="209" s="1"/>
  <c r="BX104" i="209" s="1"/>
  <c r="AY24" i="177"/>
  <c r="AY21" i="177"/>
  <c r="AY18" i="177"/>
  <c r="AY14" i="177"/>
  <c r="BV36" i="209" s="1"/>
  <c r="BX36" i="209" s="1"/>
  <c r="AY10" i="177"/>
  <c r="BV127" i="209" s="1"/>
  <c r="BX127" i="209" s="1"/>
  <c r="AY3" i="177"/>
  <c r="BV57" i="209" s="1"/>
  <c r="BX57" i="209" s="1"/>
  <c r="AO28" i="177"/>
  <c r="AO24" i="177"/>
  <c r="AO21" i="177"/>
  <c r="AO18" i="177"/>
  <c r="AO14" i="177"/>
  <c r="AM28" i="177"/>
  <c r="AM24" i="177"/>
  <c r="AM21" i="177"/>
  <c r="AM18" i="177"/>
  <c r="AM14" i="177"/>
  <c r="AO10" i="177"/>
  <c r="BG127" i="209" s="1"/>
  <c r="BI127" i="209" s="1"/>
  <c r="AO3" i="177"/>
  <c r="BG57" i="209" s="1"/>
  <c r="BI57" i="209" s="1"/>
  <c r="AM10" i="177"/>
  <c r="BD127" i="209" s="1"/>
  <c r="BF127" i="209" s="1"/>
  <c r="AM3" i="177"/>
  <c r="BD57" i="209" s="1"/>
  <c r="BF57" i="209" s="1"/>
  <c r="AO4" i="209"/>
  <c r="AQ4" i="209" s="1"/>
  <c r="AO22" i="209"/>
  <c r="AQ22" i="209" s="1"/>
  <c r="AL22" i="209"/>
  <c r="AN22" i="209" s="1"/>
  <c r="M28" i="177"/>
  <c r="M24" i="177"/>
  <c r="M21" i="177"/>
  <c r="M18" i="177"/>
  <c r="M14" i="177"/>
  <c r="Q36" i="209" s="1"/>
  <c r="S36" i="209" s="1"/>
  <c r="M10" i="177"/>
  <c r="Q127" i="209" s="1"/>
  <c r="S127" i="209" s="1"/>
  <c r="M3" i="177"/>
  <c r="Q57" i="209" s="1"/>
  <c r="S57" i="209" s="1"/>
  <c r="K28" i="177"/>
  <c r="K24" i="177"/>
  <c r="K21" i="177"/>
  <c r="K18" i="177"/>
  <c r="K14" i="177"/>
  <c r="N36" i="209" s="1"/>
  <c r="P36" i="209" s="1"/>
  <c r="K10" i="177"/>
  <c r="N127" i="209" s="1"/>
  <c r="P127" i="209" s="1"/>
  <c r="K3" i="177"/>
  <c r="N57" i="209" s="1"/>
  <c r="P57" i="209" s="1"/>
  <c r="Q28" i="177"/>
  <c r="Q24" i="177"/>
  <c r="Q21" i="177"/>
  <c r="Q18" i="177"/>
  <c r="Q14" i="177"/>
  <c r="Q10" i="177"/>
  <c r="W127" i="209" s="1"/>
  <c r="Y127" i="209" s="1"/>
  <c r="O28" i="177"/>
  <c r="O24" i="177"/>
  <c r="O21" i="177"/>
  <c r="O18" i="177"/>
  <c r="O14" i="177"/>
  <c r="O10" i="177"/>
  <c r="T127" i="209" s="1"/>
  <c r="V127" i="209" s="1"/>
  <c r="Q3" i="177"/>
  <c r="W57" i="209" s="1"/>
  <c r="Y57" i="209" s="1"/>
  <c r="O3" i="177"/>
  <c r="T57" i="209" s="1"/>
  <c r="V57" i="209" s="1"/>
  <c r="BP4" i="209"/>
  <c r="BR4" i="209" s="1"/>
  <c r="BS4" i="209"/>
  <c r="BU4" i="209" s="1"/>
  <c r="BS22" i="209"/>
  <c r="BU22" i="209" s="1"/>
  <c r="BS19" i="209"/>
  <c r="BU19" i="209" s="1"/>
  <c r="BP22" i="209"/>
  <c r="BR22" i="209" s="1"/>
  <c r="BP19" i="209"/>
  <c r="BR19" i="209" s="1"/>
  <c r="BE3" i="177"/>
  <c r="CE57" i="209" s="1"/>
  <c r="CG57" i="209" s="1"/>
  <c r="BC3" i="177"/>
  <c r="CB57" i="209" s="1"/>
  <c r="CD57" i="209" s="1"/>
  <c r="BE28" i="177"/>
  <c r="BE24" i="177"/>
  <c r="BE21" i="177"/>
  <c r="BE18" i="177"/>
  <c r="BE14" i="177"/>
  <c r="BE10" i="177"/>
  <c r="CE127" i="209" s="1"/>
  <c r="CG127" i="209" s="1"/>
  <c r="BC28" i="177"/>
  <c r="BC24" i="177"/>
  <c r="BC21" i="177"/>
  <c r="BC18" i="177"/>
  <c r="BC14" i="177"/>
  <c r="BC10" i="177"/>
  <c r="CB127" i="209" s="1"/>
  <c r="CD127" i="209" s="1"/>
  <c r="AE28" i="177"/>
  <c r="AE24" i="177"/>
  <c r="AR38" i="209" s="1"/>
  <c r="AT38" i="209" s="1"/>
  <c r="AE21" i="177"/>
  <c r="AE18" i="177"/>
  <c r="AR37" i="209" s="1"/>
  <c r="AT37" i="209" s="1"/>
  <c r="AE14" i="177"/>
  <c r="AE10" i="177"/>
  <c r="AR127" i="209" s="1"/>
  <c r="AT127" i="209" s="1"/>
  <c r="AE3" i="177"/>
  <c r="AR57" i="209" s="1"/>
  <c r="AT57" i="209" s="1"/>
  <c r="AG28" i="177"/>
  <c r="AG24" i="177"/>
  <c r="AU38" i="209" s="1"/>
  <c r="AW38" i="209" s="1"/>
  <c r="AG21" i="177"/>
  <c r="AG18" i="177"/>
  <c r="AU37" i="209" s="1"/>
  <c r="AW37" i="209" s="1"/>
  <c r="AG14" i="177"/>
  <c r="AG10" i="177"/>
  <c r="AU127" i="209" s="1"/>
  <c r="AW127" i="209" s="1"/>
  <c r="AG3" i="177"/>
  <c r="AU57" i="209" s="1"/>
  <c r="AW57" i="209" s="1"/>
  <c r="AS28" i="177"/>
  <c r="AS24" i="177"/>
  <c r="AS21" i="177"/>
  <c r="AS18" i="177"/>
  <c r="AS14" i="177"/>
  <c r="AS10" i="177"/>
  <c r="BM127" i="209" s="1"/>
  <c r="BO127" i="209" s="1"/>
  <c r="AS3" i="177"/>
  <c r="BM57" i="209" s="1"/>
  <c r="BO57" i="209" s="1"/>
  <c r="AQ28" i="177"/>
  <c r="AQ24" i="177"/>
  <c r="AQ21" i="177"/>
  <c r="AQ18" i="177"/>
  <c r="AQ14" i="177"/>
  <c r="AQ10" i="177"/>
  <c r="BJ127" i="209" s="1"/>
  <c r="BL127" i="209" s="1"/>
  <c r="AQ3" i="177"/>
  <c r="BJ57" i="209" s="1"/>
  <c r="BL57" i="209" s="1"/>
  <c r="CH134" i="209" l="1"/>
  <c r="CJ134" i="209" s="1"/>
  <c r="CK127" i="209"/>
  <c r="CM127" i="209" s="1"/>
  <c r="H4" i="209"/>
  <c r="J4" i="209" s="1"/>
  <c r="H57" i="209"/>
  <c r="J57" i="209" s="1"/>
  <c r="CH127" i="209"/>
  <c r="CJ127" i="209" s="1"/>
  <c r="AU22" i="209"/>
  <c r="AW22" i="209" s="1"/>
  <c r="AU139" i="209"/>
  <c r="AW139" i="209" s="1"/>
  <c r="CK177" i="209"/>
  <c r="CM177" i="209" s="1"/>
  <c r="CK57" i="209"/>
  <c r="CM57" i="209" s="1"/>
  <c r="AR22" i="209"/>
  <c r="AT22" i="209" s="1"/>
  <c r="AR139" i="209"/>
  <c r="AT139" i="209" s="1"/>
  <c r="CH57" i="209"/>
  <c r="CJ57" i="209" s="1"/>
  <c r="CK134" i="209"/>
  <c r="CM134" i="209" s="1"/>
  <c r="AU182" i="209"/>
  <c r="AW182" i="209" s="1"/>
  <c r="BJ4" i="209"/>
  <c r="BL4" i="209" s="1"/>
  <c r="BJ177" i="209"/>
  <c r="BL177" i="209" s="1"/>
  <c r="AU15" i="209"/>
  <c r="AW15" i="209" s="1"/>
  <c r="AU169" i="209"/>
  <c r="AW169" i="209" s="1"/>
  <c r="AU29" i="209"/>
  <c r="AW29" i="209" s="1"/>
  <c r="AU124" i="209"/>
  <c r="AW124" i="209" s="1"/>
  <c r="CB182" i="209"/>
  <c r="CD182" i="209" s="1"/>
  <c r="CB4" i="209"/>
  <c r="CD4" i="209" s="1"/>
  <c r="BS182" i="209"/>
  <c r="BU182" i="209" s="1"/>
  <c r="T4" i="209"/>
  <c r="V4" i="209" s="1"/>
  <c r="T123" i="209"/>
  <c r="V123" i="209" s="1"/>
  <c r="AF11" i="209"/>
  <c r="AH11" i="209" s="1"/>
  <c r="AF123" i="209"/>
  <c r="AH123" i="209" s="1"/>
  <c r="AF25" i="209"/>
  <c r="AH25" i="209" s="1"/>
  <c r="AF182" i="209"/>
  <c r="AH182" i="209" s="1"/>
  <c r="N4" i="209"/>
  <c r="P4" i="209" s="1"/>
  <c r="Q11" i="209"/>
  <c r="S11" i="209" s="1"/>
  <c r="Q25" i="209"/>
  <c r="S25" i="209" s="1"/>
  <c r="AL15" i="209"/>
  <c r="AN15" i="209" s="1"/>
  <c r="AL169" i="209"/>
  <c r="AN169" i="209" s="1"/>
  <c r="AL29" i="209"/>
  <c r="AN29" i="209" s="1"/>
  <c r="AL124" i="209"/>
  <c r="AN124" i="209" s="1"/>
  <c r="BD4" i="209"/>
  <c r="BF4" i="209" s="1"/>
  <c r="BD15" i="209"/>
  <c r="BF15" i="209" s="1"/>
  <c r="BD169" i="209"/>
  <c r="BF169" i="209" s="1"/>
  <c r="BD29" i="209"/>
  <c r="BF29" i="209" s="1"/>
  <c r="BD124" i="209"/>
  <c r="BF124" i="209" s="1"/>
  <c r="BG182" i="209"/>
  <c r="BI182" i="209" s="1"/>
  <c r="BV15" i="209"/>
  <c r="BX15" i="209" s="1"/>
  <c r="BV169" i="209"/>
  <c r="BX169" i="209" s="1"/>
  <c r="BV29" i="209"/>
  <c r="BX29" i="209" s="1"/>
  <c r="BV124" i="209"/>
  <c r="BX124" i="209" s="1"/>
  <c r="Z4" i="209"/>
  <c r="AB4" i="209" s="1"/>
  <c r="AC123" i="209"/>
  <c r="AE123" i="209" s="1"/>
  <c r="H15" i="209"/>
  <c r="J15" i="209" s="1"/>
  <c r="H169" i="209"/>
  <c r="J169" i="209" s="1"/>
  <c r="H29" i="209"/>
  <c r="J29" i="209" s="1"/>
  <c r="H124" i="209"/>
  <c r="J124" i="209" s="1"/>
  <c r="BJ182" i="209"/>
  <c r="BL182" i="209" s="1"/>
  <c r="AR4" i="209"/>
  <c r="AT4" i="209" s="1"/>
  <c r="AR177" i="209"/>
  <c r="AT177" i="209" s="1"/>
  <c r="CB15" i="209"/>
  <c r="CD15" i="209" s="1"/>
  <c r="CB169" i="209"/>
  <c r="CD169" i="209" s="1"/>
  <c r="CB29" i="209"/>
  <c r="CD29" i="209" s="1"/>
  <c r="CB124" i="209"/>
  <c r="CD124" i="209" s="1"/>
  <c r="CE4" i="209"/>
  <c r="CG4" i="209" s="1"/>
  <c r="CE177" i="209"/>
  <c r="CG177" i="209" s="1"/>
  <c r="BS15" i="209"/>
  <c r="BU15" i="209" s="1"/>
  <c r="BS169" i="209"/>
  <c r="BU169" i="209" s="1"/>
  <c r="BS29" i="209"/>
  <c r="BU29" i="209" s="1"/>
  <c r="BS124" i="209"/>
  <c r="BU124" i="209" s="1"/>
  <c r="W4" i="209"/>
  <c r="Y4" i="209" s="1"/>
  <c r="T15" i="209"/>
  <c r="V15" i="209" s="1"/>
  <c r="T169" i="209"/>
  <c r="V169" i="209" s="1"/>
  <c r="T124" i="209"/>
  <c r="V124" i="209" s="1"/>
  <c r="AF15" i="209"/>
  <c r="AH15" i="209" s="1"/>
  <c r="AF169" i="209"/>
  <c r="AH169" i="209" s="1"/>
  <c r="AF29" i="209"/>
  <c r="AH29" i="209" s="1"/>
  <c r="AF124" i="209"/>
  <c r="AH124" i="209" s="1"/>
  <c r="AI22" i="209"/>
  <c r="AK22" i="209" s="1"/>
  <c r="AI75" i="209"/>
  <c r="AK75" i="209" s="1"/>
  <c r="N11" i="209"/>
  <c r="P11" i="209" s="1"/>
  <c r="N25" i="209"/>
  <c r="P25" i="209" s="1"/>
  <c r="Q15" i="209"/>
  <c r="S15" i="209" s="1"/>
  <c r="Q169" i="209"/>
  <c r="S169" i="209" s="1"/>
  <c r="Q29" i="209"/>
  <c r="S29" i="209" s="1"/>
  <c r="Q124" i="209"/>
  <c r="S124" i="209" s="1"/>
  <c r="AO11" i="209"/>
  <c r="AQ11" i="209" s="1"/>
  <c r="AO182" i="209"/>
  <c r="AQ182" i="209" s="1"/>
  <c r="BD11" i="209"/>
  <c r="BF11" i="209" s="1"/>
  <c r="BG15" i="209"/>
  <c r="BI15" i="209" s="1"/>
  <c r="BG169" i="209"/>
  <c r="BI169" i="209" s="1"/>
  <c r="BG29" i="209"/>
  <c r="BI29" i="209" s="1"/>
  <c r="BG124" i="209"/>
  <c r="BI124" i="209" s="1"/>
  <c r="BY4" i="209"/>
  <c r="CA4" i="209" s="1"/>
  <c r="BY75" i="209"/>
  <c r="CA75" i="209" s="1"/>
  <c r="Z182" i="209"/>
  <c r="AB182" i="209" s="1"/>
  <c r="AC15" i="209"/>
  <c r="AE15" i="209" s="1"/>
  <c r="AC169" i="209"/>
  <c r="AE169" i="209" s="1"/>
  <c r="AC29" i="209"/>
  <c r="AE29" i="209" s="1"/>
  <c r="AC124" i="209"/>
  <c r="AE124" i="209" s="1"/>
  <c r="BM15" i="209"/>
  <c r="BO15" i="209" s="1"/>
  <c r="BM169" i="209"/>
  <c r="BO169" i="209" s="1"/>
  <c r="BM29" i="209"/>
  <c r="BO29" i="209" s="1"/>
  <c r="BM124" i="209"/>
  <c r="BO124" i="209" s="1"/>
  <c r="BJ15" i="209"/>
  <c r="BL15" i="209" s="1"/>
  <c r="BJ169" i="209"/>
  <c r="BL169" i="209" s="1"/>
  <c r="BJ29" i="209"/>
  <c r="BL29" i="209" s="1"/>
  <c r="BJ124" i="209"/>
  <c r="BL124" i="209" s="1"/>
  <c r="AU4" i="209"/>
  <c r="AW4" i="209" s="1"/>
  <c r="AU177" i="209"/>
  <c r="AW177" i="209" s="1"/>
  <c r="AR182" i="209"/>
  <c r="AT182" i="209" s="1"/>
  <c r="CE182" i="209"/>
  <c r="CG182" i="209" s="1"/>
  <c r="BP182" i="209"/>
  <c r="BR182" i="209" s="1"/>
  <c r="AF4" i="209"/>
  <c r="AH4" i="209" s="1"/>
  <c r="AF177" i="209"/>
  <c r="AH177" i="209" s="1"/>
  <c r="W182" i="209"/>
  <c r="Y182" i="209" s="1"/>
  <c r="AI11" i="209"/>
  <c r="AK11" i="209" s="1"/>
  <c r="AI25" i="209"/>
  <c r="AK25" i="209" s="1"/>
  <c r="AI182" i="209"/>
  <c r="AK182" i="209" s="1"/>
  <c r="N15" i="209"/>
  <c r="P15" i="209" s="1"/>
  <c r="N169" i="209"/>
  <c r="P169" i="209" s="1"/>
  <c r="N29" i="209"/>
  <c r="P29" i="209" s="1"/>
  <c r="N124" i="209"/>
  <c r="P124" i="209" s="1"/>
  <c r="AL4" i="209"/>
  <c r="AN4" i="209" s="1"/>
  <c r="AL177" i="209"/>
  <c r="AN177" i="209" s="1"/>
  <c r="AO15" i="209"/>
  <c r="AQ15" i="209" s="1"/>
  <c r="AO169" i="209"/>
  <c r="AQ169" i="209" s="1"/>
  <c r="AO29" i="209"/>
  <c r="AQ29" i="209" s="1"/>
  <c r="AO124" i="209"/>
  <c r="AQ124" i="209" s="1"/>
  <c r="BG4" i="209"/>
  <c r="BI4" i="209" s="1"/>
  <c r="BG177" i="209"/>
  <c r="BI177" i="209" s="1"/>
  <c r="BV4" i="209"/>
  <c r="BX4" i="209" s="1"/>
  <c r="BV75" i="209"/>
  <c r="BX75" i="209" s="1"/>
  <c r="BY11" i="209"/>
  <c r="CA11" i="209" s="1"/>
  <c r="BY25" i="209"/>
  <c r="CA25" i="209" s="1"/>
  <c r="Z15" i="209"/>
  <c r="AB15" i="209" s="1"/>
  <c r="Z169" i="209"/>
  <c r="AB169" i="209" s="1"/>
  <c r="Z29" i="209"/>
  <c r="AB29" i="209" s="1"/>
  <c r="Z124" i="209"/>
  <c r="AB124" i="209" s="1"/>
  <c r="BM4" i="209"/>
  <c r="BO4" i="209" s="1"/>
  <c r="AR15" i="209"/>
  <c r="AT15" i="209" s="1"/>
  <c r="AR169" i="209"/>
  <c r="AT169" i="209" s="1"/>
  <c r="AR29" i="209"/>
  <c r="AT29" i="209" s="1"/>
  <c r="AR124" i="209"/>
  <c r="AT124" i="209" s="1"/>
  <c r="CE15" i="209"/>
  <c r="CG15" i="209" s="1"/>
  <c r="CE169" i="209"/>
  <c r="CG169" i="209" s="1"/>
  <c r="CE29" i="209"/>
  <c r="CG29" i="209" s="1"/>
  <c r="CE124" i="209"/>
  <c r="CG124" i="209" s="1"/>
  <c r="BP15" i="209"/>
  <c r="BR15" i="209" s="1"/>
  <c r="BP169" i="209"/>
  <c r="BR169" i="209" s="1"/>
  <c r="BP29" i="209"/>
  <c r="BR29" i="209" s="1"/>
  <c r="BP124" i="209"/>
  <c r="BR124" i="209" s="1"/>
  <c r="AI4" i="209"/>
  <c r="AK4" i="209" s="1"/>
  <c r="W15" i="209"/>
  <c r="Y15" i="209" s="1"/>
  <c r="W169" i="209"/>
  <c r="Y169" i="209" s="1"/>
  <c r="W124" i="209"/>
  <c r="Y124" i="209" s="1"/>
  <c r="AF22" i="209"/>
  <c r="AH22" i="209" s="1"/>
  <c r="AF75" i="209"/>
  <c r="AH75" i="209" s="1"/>
  <c r="AI15" i="209"/>
  <c r="AK15" i="209" s="1"/>
  <c r="AI169" i="209"/>
  <c r="AK169" i="209" s="1"/>
  <c r="AI29" i="209"/>
  <c r="AK29" i="209" s="1"/>
  <c r="AI124" i="209"/>
  <c r="AK124" i="209" s="1"/>
  <c r="Q4" i="209"/>
  <c r="S4" i="209" s="1"/>
  <c r="Q177" i="209"/>
  <c r="S177" i="209" s="1"/>
  <c r="AL182" i="209"/>
  <c r="AN182" i="209" s="1"/>
  <c r="BD182" i="209"/>
  <c r="BF182" i="209" s="1"/>
  <c r="BV11" i="209"/>
  <c r="BX11" i="209" s="1"/>
  <c r="BV25" i="209"/>
  <c r="BX25" i="209" s="1"/>
  <c r="BV182" i="209"/>
  <c r="BX182" i="209" s="1"/>
  <c r="BY15" i="209"/>
  <c r="CA15" i="209" s="1"/>
  <c r="BY169" i="209"/>
  <c r="CA169" i="209" s="1"/>
  <c r="BY29" i="209"/>
  <c r="CA29" i="209" s="1"/>
  <c r="BY124" i="209"/>
  <c r="CA124" i="209" s="1"/>
  <c r="AC4" i="209"/>
  <c r="AE4" i="209" s="1"/>
  <c r="H123" i="209"/>
  <c r="J123" i="209" s="1"/>
  <c r="K15" i="209"/>
  <c r="M15" i="209" s="1"/>
  <c r="K169" i="209"/>
  <c r="M169" i="209" s="1"/>
  <c r="K29" i="209"/>
  <c r="M29" i="209" s="1"/>
  <c r="K124" i="209"/>
  <c r="M124" i="209" s="1"/>
  <c r="CK15" i="209"/>
  <c r="CM15" i="209" s="1"/>
  <c r="CH15" i="209"/>
  <c r="CJ15" i="209" s="1"/>
  <c r="CK4" i="209"/>
  <c r="CM4" i="209" s="1"/>
  <c r="CH4" i="209"/>
  <c r="CJ4" i="209" s="1"/>
  <c r="BK18" i="177"/>
  <c r="BK3" i="177"/>
  <c r="BK21" i="177"/>
  <c r="BK10" i="177"/>
  <c r="BK24" i="177"/>
  <c r="BK14" i="177"/>
  <c r="BK28" i="177"/>
  <c r="Y188" i="177"/>
  <c r="W188" i="177"/>
  <c r="E189" i="209"/>
  <c r="G189" i="209" s="1"/>
  <c r="B189" i="209"/>
  <c r="D189" i="209" s="1"/>
  <c r="BS188" i="209"/>
  <c r="BU188" i="209" s="1"/>
  <c r="BP188" i="209"/>
  <c r="BR188" i="209" s="1"/>
  <c r="E185" i="209"/>
  <c r="G185" i="209" s="1"/>
  <c r="AW183" i="177"/>
  <c r="BS55" i="209" s="1"/>
  <c r="BU55" i="209" s="1"/>
  <c r="AU183" i="177"/>
  <c r="BP55" i="209" s="1"/>
  <c r="BR55" i="209" s="1"/>
  <c r="E184" i="209"/>
  <c r="G184" i="209" s="1"/>
  <c r="AO182" i="177"/>
  <c r="AM182" i="177"/>
  <c r="U182" i="177"/>
  <c r="S182" i="177"/>
  <c r="Q182" i="177"/>
  <c r="O182" i="177"/>
  <c r="I182" i="177"/>
  <c r="G182" i="177"/>
  <c r="E183" i="209"/>
  <c r="G183" i="209" s="1"/>
  <c r="E182" i="209"/>
  <c r="G182" i="209" s="1"/>
  <c r="B182" i="209"/>
  <c r="D182" i="209" s="1"/>
  <c r="E181" i="209"/>
  <c r="G181" i="209" s="1"/>
  <c r="E179" i="209"/>
  <c r="G179" i="209" s="1"/>
  <c r="E178" i="209"/>
  <c r="G178" i="209" s="1"/>
  <c r="B178" i="209"/>
  <c r="D178" i="209" s="1"/>
  <c r="AW176" i="177"/>
  <c r="AU176" i="177"/>
  <c r="I176" i="177"/>
  <c r="K177" i="209" s="1"/>
  <c r="M177" i="209" s="1"/>
  <c r="G176" i="177"/>
  <c r="H177" i="209" s="1"/>
  <c r="J177" i="209" s="1"/>
  <c r="E177" i="209"/>
  <c r="G177" i="209" s="1"/>
  <c r="AW175" i="177"/>
  <c r="BS61" i="209" s="1"/>
  <c r="BU61" i="209" s="1"/>
  <c r="AU175" i="177"/>
  <c r="BP61" i="209" s="1"/>
  <c r="BR61" i="209" s="1"/>
  <c r="I175" i="177"/>
  <c r="K61" i="209" s="1"/>
  <c r="M61" i="209" s="1"/>
  <c r="G175" i="177"/>
  <c r="I174" i="177"/>
  <c r="G174" i="177"/>
  <c r="E174" i="177"/>
  <c r="E175" i="209" s="1"/>
  <c r="G175" i="209" s="1"/>
  <c r="C174" i="177"/>
  <c r="E173" i="177"/>
  <c r="E180" i="209" s="1"/>
  <c r="G180" i="209" s="1"/>
  <c r="C173" i="177"/>
  <c r="B55" i="209" s="1"/>
  <c r="D55" i="209" s="1"/>
  <c r="U172" i="177"/>
  <c r="S172" i="177"/>
  <c r="E172" i="177"/>
  <c r="E173" i="209" s="1"/>
  <c r="G173" i="209" s="1"/>
  <c r="C172" i="177"/>
  <c r="B173" i="209" s="1"/>
  <c r="D173" i="209" s="1"/>
  <c r="AW171" i="177"/>
  <c r="AU171" i="177"/>
  <c r="I171" i="177"/>
  <c r="G171" i="177"/>
  <c r="E171" i="177"/>
  <c r="E54" i="209" s="1"/>
  <c r="G54" i="209" s="1"/>
  <c r="C171" i="177"/>
  <c r="BS171" i="209"/>
  <c r="BU171" i="209" s="1"/>
  <c r="BP171" i="209"/>
  <c r="BR171" i="209" s="1"/>
  <c r="E170" i="177"/>
  <c r="C170" i="177"/>
  <c r="B160" i="209" s="1"/>
  <c r="D160" i="209" s="1"/>
  <c r="E169" i="177"/>
  <c r="E149" i="209" s="1"/>
  <c r="G149" i="209" s="1"/>
  <c r="C169" i="177"/>
  <c r="B149" i="209" s="1"/>
  <c r="D149" i="209" s="1"/>
  <c r="E168" i="177"/>
  <c r="E148" i="209" s="1"/>
  <c r="G148" i="209" s="1"/>
  <c r="C168" i="177"/>
  <c r="E167" i="177"/>
  <c r="C167" i="177"/>
  <c r="E166" i="177"/>
  <c r="C166" i="177"/>
  <c r="AK165" i="177"/>
  <c r="BA142" i="209" s="1"/>
  <c r="BC142" i="209" s="1"/>
  <c r="AI165" i="177"/>
  <c r="AX142" i="209" s="1"/>
  <c r="AZ142" i="209" s="1"/>
  <c r="AK164" i="177"/>
  <c r="BA29" i="209" s="1"/>
  <c r="BC29" i="209" s="1"/>
  <c r="AI164" i="177"/>
  <c r="AK163" i="177"/>
  <c r="BA156" i="209" s="1"/>
  <c r="BC156" i="209" s="1"/>
  <c r="AI163" i="177"/>
  <c r="AX156" i="209" s="1"/>
  <c r="AZ156" i="209" s="1"/>
  <c r="E162" i="177"/>
  <c r="C162" i="177"/>
  <c r="B122" i="209" s="1"/>
  <c r="D122" i="209" s="1"/>
  <c r="AK161" i="177"/>
  <c r="BA168" i="209" s="1"/>
  <c r="BC168" i="209" s="1"/>
  <c r="AI161" i="177"/>
  <c r="Q156" i="177"/>
  <c r="O156" i="177"/>
  <c r="Q146" i="177"/>
  <c r="O146" i="177"/>
  <c r="AW143" i="177"/>
  <c r="BS53" i="209" s="1"/>
  <c r="BU53" i="209" s="1"/>
  <c r="AU143" i="177"/>
  <c r="AW136" i="177"/>
  <c r="AU136" i="177"/>
  <c r="AO135" i="177"/>
  <c r="AM135" i="177"/>
  <c r="Q135" i="177"/>
  <c r="O135" i="177"/>
  <c r="AK130" i="177"/>
  <c r="BA186" i="209" s="1"/>
  <c r="BC186" i="209" s="1"/>
  <c r="AI130" i="177"/>
  <c r="AK129" i="177"/>
  <c r="BA114" i="209" s="1"/>
  <c r="BC114" i="209" s="1"/>
  <c r="AI129" i="177"/>
  <c r="AK128" i="177"/>
  <c r="AI128" i="177"/>
  <c r="AX151" i="209" s="1"/>
  <c r="AZ151" i="209" s="1"/>
  <c r="AK126" i="177"/>
  <c r="BA143" i="209" s="1"/>
  <c r="BC143" i="209" s="1"/>
  <c r="AI126" i="177"/>
  <c r="AW124" i="177"/>
  <c r="AU124" i="177"/>
  <c r="AO124" i="177"/>
  <c r="BG133" i="209" s="1"/>
  <c r="BI133" i="209" s="1"/>
  <c r="AM124" i="177"/>
  <c r="BD133" i="209" s="1"/>
  <c r="BF133" i="209" s="1"/>
  <c r="AK123" i="177"/>
  <c r="BA78" i="209" s="1"/>
  <c r="BC78" i="209" s="1"/>
  <c r="AI123" i="177"/>
  <c r="AW122" i="177"/>
  <c r="BS136" i="209" s="1"/>
  <c r="BU136" i="209" s="1"/>
  <c r="AU122" i="177"/>
  <c r="AK119" i="177"/>
  <c r="BA47" i="209" s="1"/>
  <c r="BC47" i="209" s="1"/>
  <c r="AI119" i="177"/>
  <c r="BE116" i="177"/>
  <c r="CE30" i="209" s="1"/>
  <c r="CG30" i="209" s="1"/>
  <c r="BC116" i="177"/>
  <c r="CB30" i="209" s="1"/>
  <c r="CD30" i="209" s="1"/>
  <c r="BA116" i="177"/>
  <c r="BY30" i="209" s="1"/>
  <c r="CA30" i="209" s="1"/>
  <c r="AY116" i="177"/>
  <c r="BV30" i="209" s="1"/>
  <c r="BX30" i="209" s="1"/>
  <c r="BS117" i="209"/>
  <c r="BU117" i="209" s="1"/>
  <c r="BP117" i="209"/>
  <c r="BR117" i="209" s="1"/>
  <c r="AS116" i="177"/>
  <c r="BM30" i="209" s="1"/>
  <c r="BO30" i="209" s="1"/>
  <c r="AQ116" i="177"/>
  <c r="BJ30" i="209" s="1"/>
  <c r="BL30" i="209" s="1"/>
  <c r="AO116" i="177"/>
  <c r="BG30" i="209" s="1"/>
  <c r="BI30" i="209" s="1"/>
  <c r="AM116" i="177"/>
  <c r="BD30" i="209" s="1"/>
  <c r="BF30" i="209" s="1"/>
  <c r="AU117" i="209"/>
  <c r="AW117" i="209" s="1"/>
  <c r="AR117" i="209"/>
  <c r="AT117" i="209" s="1"/>
  <c r="AO117" i="209"/>
  <c r="AQ117" i="209" s="1"/>
  <c r="AL117" i="209"/>
  <c r="AN117" i="209" s="1"/>
  <c r="AI117" i="209"/>
  <c r="AK117" i="209" s="1"/>
  <c r="AF117" i="209"/>
  <c r="AH117" i="209" s="1"/>
  <c r="AC117" i="209"/>
  <c r="AE117" i="209" s="1"/>
  <c r="Z117" i="209"/>
  <c r="AB117" i="209" s="1"/>
  <c r="Q116" i="177"/>
  <c r="W30" i="209" s="1"/>
  <c r="Y30" i="209" s="1"/>
  <c r="O116" i="177"/>
  <c r="T30" i="209" s="1"/>
  <c r="V30" i="209" s="1"/>
  <c r="M116" i="177"/>
  <c r="Q30" i="209" s="1"/>
  <c r="S30" i="209" s="1"/>
  <c r="K116" i="177"/>
  <c r="N30" i="209" s="1"/>
  <c r="P30" i="209" s="1"/>
  <c r="I116" i="177"/>
  <c r="K30" i="209" s="1"/>
  <c r="M30" i="209" s="1"/>
  <c r="G116" i="177"/>
  <c r="BE115" i="177"/>
  <c r="BC115" i="177"/>
  <c r="BA115" i="177"/>
  <c r="AY115" i="177"/>
  <c r="BS116" i="209"/>
  <c r="BU116" i="209" s="1"/>
  <c r="BP116" i="209"/>
  <c r="BR116" i="209" s="1"/>
  <c r="AS115" i="177"/>
  <c r="AQ115" i="177"/>
  <c r="AO115" i="177"/>
  <c r="AM115" i="177"/>
  <c r="AU116" i="209"/>
  <c r="AW116" i="209" s="1"/>
  <c r="AR116" i="209"/>
  <c r="AT116" i="209" s="1"/>
  <c r="AO116" i="209"/>
  <c r="AQ116" i="209" s="1"/>
  <c r="AL116" i="209"/>
  <c r="AN116" i="209" s="1"/>
  <c r="AI116" i="209"/>
  <c r="AK116" i="209" s="1"/>
  <c r="AF116" i="209"/>
  <c r="AH116" i="209" s="1"/>
  <c r="AC116" i="209"/>
  <c r="AE116" i="209" s="1"/>
  <c r="Z116" i="209"/>
  <c r="AB116" i="209" s="1"/>
  <c r="Q115" i="177"/>
  <c r="O115" i="177"/>
  <c r="M115" i="177"/>
  <c r="K115" i="177"/>
  <c r="I115" i="177"/>
  <c r="G115" i="177"/>
  <c r="H184" i="209" s="1"/>
  <c r="J184" i="209" s="1"/>
  <c r="BE114" i="177"/>
  <c r="CE35" i="209" s="1"/>
  <c r="CG35" i="209" s="1"/>
  <c r="BC114" i="177"/>
  <c r="CB35" i="209" s="1"/>
  <c r="CD35" i="209" s="1"/>
  <c r="BA114" i="177"/>
  <c r="BY35" i="209" s="1"/>
  <c r="CA35" i="209" s="1"/>
  <c r="AY114" i="177"/>
  <c r="BV35" i="209" s="1"/>
  <c r="BX35" i="209" s="1"/>
  <c r="BS115" i="209"/>
  <c r="BU115" i="209" s="1"/>
  <c r="BP115" i="209"/>
  <c r="BR115" i="209" s="1"/>
  <c r="AS114" i="177"/>
  <c r="BM35" i="209" s="1"/>
  <c r="BO35" i="209" s="1"/>
  <c r="AQ114" i="177"/>
  <c r="BJ35" i="209" s="1"/>
  <c r="BL35" i="209" s="1"/>
  <c r="AO114" i="177"/>
  <c r="BG35" i="209" s="1"/>
  <c r="BI35" i="209" s="1"/>
  <c r="AM114" i="177"/>
  <c r="BD35" i="209" s="1"/>
  <c r="BF35" i="209" s="1"/>
  <c r="AU115" i="209"/>
  <c r="AW115" i="209" s="1"/>
  <c r="AR115" i="209"/>
  <c r="AT115" i="209" s="1"/>
  <c r="AO115" i="209"/>
  <c r="AQ115" i="209" s="1"/>
  <c r="AL115" i="209"/>
  <c r="AN115" i="209" s="1"/>
  <c r="AI115" i="209"/>
  <c r="AK115" i="209" s="1"/>
  <c r="AF115" i="209"/>
  <c r="AH115" i="209" s="1"/>
  <c r="AC115" i="209"/>
  <c r="AE115" i="209" s="1"/>
  <c r="Z115" i="209"/>
  <c r="AB115" i="209" s="1"/>
  <c r="Q114" i="177"/>
  <c r="W35" i="209" s="1"/>
  <c r="Y35" i="209" s="1"/>
  <c r="O114" i="177"/>
  <c r="T35" i="209" s="1"/>
  <c r="V35" i="209" s="1"/>
  <c r="M114" i="177"/>
  <c r="Q35" i="209" s="1"/>
  <c r="S35" i="209" s="1"/>
  <c r="K114" i="177"/>
  <c r="N35" i="209" s="1"/>
  <c r="P35" i="209" s="1"/>
  <c r="I114" i="177"/>
  <c r="K35" i="209" s="1"/>
  <c r="M35" i="209" s="1"/>
  <c r="G114" i="177"/>
  <c r="BE113" i="177"/>
  <c r="BC113" i="177"/>
  <c r="BA113" i="177"/>
  <c r="AY113" i="177"/>
  <c r="BS114" i="209"/>
  <c r="BU114" i="209" s="1"/>
  <c r="BP114" i="209"/>
  <c r="BR114" i="209" s="1"/>
  <c r="AS113" i="177"/>
  <c r="AQ113" i="177"/>
  <c r="AO113" i="177"/>
  <c r="AM113" i="177"/>
  <c r="AU114" i="209"/>
  <c r="AW114" i="209" s="1"/>
  <c r="AR114" i="209"/>
  <c r="AT114" i="209" s="1"/>
  <c r="AO114" i="209"/>
  <c r="AQ114" i="209" s="1"/>
  <c r="AL114" i="209"/>
  <c r="AN114" i="209" s="1"/>
  <c r="AI114" i="209"/>
  <c r="AK114" i="209" s="1"/>
  <c r="AF114" i="209"/>
  <c r="AH114" i="209" s="1"/>
  <c r="AC114" i="209"/>
  <c r="AE114" i="209" s="1"/>
  <c r="Z114" i="209"/>
  <c r="AB114" i="209" s="1"/>
  <c r="Q113" i="177"/>
  <c r="O113" i="177"/>
  <c r="M113" i="177"/>
  <c r="K113" i="177"/>
  <c r="I113" i="177"/>
  <c r="G113" i="177"/>
  <c r="H40" i="209" s="1"/>
  <c r="J40" i="209" s="1"/>
  <c r="BI112" i="177"/>
  <c r="CK141" i="209" s="1"/>
  <c r="CM141" i="209" s="1"/>
  <c r="BG112" i="177"/>
  <c r="CH141" i="209" s="1"/>
  <c r="CJ141" i="209" s="1"/>
  <c r="BE112" i="177"/>
  <c r="BC112" i="177"/>
  <c r="BA112" i="177"/>
  <c r="AY112" i="177"/>
  <c r="AS112" i="177"/>
  <c r="AQ112" i="177"/>
  <c r="AO112" i="177"/>
  <c r="AM112" i="177"/>
  <c r="AU113" i="209"/>
  <c r="AW113" i="209" s="1"/>
  <c r="AR113" i="209"/>
  <c r="AT113" i="209" s="1"/>
  <c r="Q112" i="177"/>
  <c r="O112" i="177"/>
  <c r="M112" i="177"/>
  <c r="K112" i="177"/>
  <c r="I112" i="177"/>
  <c r="G112" i="177"/>
  <c r="BI111" i="177"/>
  <c r="BG111" i="177"/>
  <c r="BE111" i="177"/>
  <c r="CE112" i="209" s="1"/>
  <c r="CG112" i="209" s="1"/>
  <c r="BC111" i="177"/>
  <c r="CB112" i="209" s="1"/>
  <c r="CD112" i="209" s="1"/>
  <c r="BA111" i="177"/>
  <c r="BY112" i="209" s="1"/>
  <c r="CA112" i="209" s="1"/>
  <c r="AY111" i="177"/>
  <c r="BV112" i="209" s="1"/>
  <c r="BX112" i="209" s="1"/>
  <c r="BS112" i="209"/>
  <c r="BU112" i="209" s="1"/>
  <c r="BP112" i="209"/>
  <c r="BR112" i="209" s="1"/>
  <c r="AS111" i="177"/>
  <c r="AQ111" i="177"/>
  <c r="AO111" i="177"/>
  <c r="BG112" i="209" s="1"/>
  <c r="BI112" i="209" s="1"/>
  <c r="AM111" i="177"/>
  <c r="BD112" i="209" s="1"/>
  <c r="BF112" i="209" s="1"/>
  <c r="AK111" i="177"/>
  <c r="AI111" i="177"/>
  <c r="AG111" i="177"/>
  <c r="AU112" i="209" s="1"/>
  <c r="AW112" i="209" s="1"/>
  <c r="AE111" i="177"/>
  <c r="AR112" i="209" s="1"/>
  <c r="AT112" i="209" s="1"/>
  <c r="AC111" i="177"/>
  <c r="AA111" i="177"/>
  <c r="Y111" i="177"/>
  <c r="W111" i="177"/>
  <c r="U111" i="177"/>
  <c r="AC112" i="209" s="1"/>
  <c r="AE112" i="209" s="1"/>
  <c r="S111" i="177"/>
  <c r="Z112" i="209" s="1"/>
  <c r="AB112" i="209" s="1"/>
  <c r="Q111" i="177"/>
  <c r="W112" i="209" s="1"/>
  <c r="Y112" i="209" s="1"/>
  <c r="O111" i="177"/>
  <c r="T112" i="209" s="1"/>
  <c r="V112" i="209" s="1"/>
  <c r="M111" i="177"/>
  <c r="Q112" i="209" s="1"/>
  <c r="S112" i="209" s="1"/>
  <c r="K111" i="177"/>
  <c r="N112" i="209" s="1"/>
  <c r="P112" i="209" s="1"/>
  <c r="I111" i="177"/>
  <c r="K112" i="209" s="1"/>
  <c r="M112" i="209" s="1"/>
  <c r="G111" i="177"/>
  <c r="H112" i="209" s="1"/>
  <c r="J112" i="209" s="1"/>
  <c r="E112" i="209"/>
  <c r="G112" i="209" s="1"/>
  <c r="BI110" i="177"/>
  <c r="CK77" i="209" s="1"/>
  <c r="CM77" i="209" s="1"/>
  <c r="BG110" i="177"/>
  <c r="CH77" i="209" s="1"/>
  <c r="CJ77" i="209" s="1"/>
  <c r="BE110" i="177"/>
  <c r="CE111" i="209" s="1"/>
  <c r="CG111" i="209" s="1"/>
  <c r="BC110" i="177"/>
  <c r="CB111" i="209" s="1"/>
  <c r="CD111" i="209" s="1"/>
  <c r="AW110" i="177"/>
  <c r="BS111" i="209" s="1"/>
  <c r="BU111" i="209" s="1"/>
  <c r="AU110" i="177"/>
  <c r="BP111" i="209" s="1"/>
  <c r="BR111" i="209" s="1"/>
  <c r="AS110" i="177"/>
  <c r="BM111" i="209" s="1"/>
  <c r="BO111" i="209" s="1"/>
  <c r="AQ110" i="177"/>
  <c r="BJ111" i="209" s="1"/>
  <c r="BL111" i="209" s="1"/>
  <c r="AO110" i="177"/>
  <c r="BG111" i="209" s="1"/>
  <c r="BI111" i="209" s="1"/>
  <c r="AM110" i="177"/>
  <c r="BD111" i="209" s="1"/>
  <c r="BF111" i="209" s="1"/>
  <c r="AK110" i="177"/>
  <c r="BA111" i="209" s="1"/>
  <c r="BC111" i="209" s="1"/>
  <c r="AI110" i="177"/>
  <c r="AX111" i="209" s="1"/>
  <c r="AZ111" i="209" s="1"/>
  <c r="AG110" i="177"/>
  <c r="AU111" i="209" s="1"/>
  <c r="AW111" i="209" s="1"/>
  <c r="AE110" i="177"/>
  <c r="AR111" i="209" s="1"/>
  <c r="AT111" i="209" s="1"/>
  <c r="AC110" i="177"/>
  <c r="AO111" i="209" s="1"/>
  <c r="AQ111" i="209" s="1"/>
  <c r="AA110" i="177"/>
  <c r="AL111" i="209" s="1"/>
  <c r="AN111" i="209" s="1"/>
  <c r="AI111" i="209"/>
  <c r="AK111" i="209" s="1"/>
  <c r="AF111" i="209"/>
  <c r="AH111" i="209" s="1"/>
  <c r="U110" i="177"/>
  <c r="AC111" i="209" s="1"/>
  <c r="AE111" i="209" s="1"/>
  <c r="S110" i="177"/>
  <c r="Z111" i="209" s="1"/>
  <c r="AB111" i="209" s="1"/>
  <c r="Q110" i="177"/>
  <c r="O110" i="177"/>
  <c r="T111" i="209" s="1"/>
  <c r="V111" i="209" s="1"/>
  <c r="Q111" i="209"/>
  <c r="S111" i="209" s="1"/>
  <c r="N111" i="209"/>
  <c r="P111" i="209" s="1"/>
  <c r="I110" i="177"/>
  <c r="K111" i="209" s="1"/>
  <c r="M111" i="209" s="1"/>
  <c r="G110" i="177"/>
  <c r="H111" i="209" s="1"/>
  <c r="J111" i="209" s="1"/>
  <c r="E111" i="209"/>
  <c r="G111" i="209" s="1"/>
  <c r="BI109" i="177"/>
  <c r="CK14" i="209" s="1"/>
  <c r="CM14" i="209" s="1"/>
  <c r="BG109" i="177"/>
  <c r="CH14" i="209" s="1"/>
  <c r="CJ14" i="209" s="1"/>
  <c r="BE109" i="177"/>
  <c r="BC109" i="177"/>
  <c r="BA109" i="177"/>
  <c r="AY109" i="177"/>
  <c r="BS110" i="209"/>
  <c r="BU110" i="209" s="1"/>
  <c r="BP110" i="209"/>
  <c r="BR110" i="209" s="1"/>
  <c r="AS109" i="177"/>
  <c r="BM110" i="209" s="1"/>
  <c r="BO110" i="209" s="1"/>
  <c r="AQ109" i="177"/>
  <c r="BJ110" i="209" s="1"/>
  <c r="BL110" i="209" s="1"/>
  <c r="AO109" i="177"/>
  <c r="AM109" i="177"/>
  <c r="AK109" i="177"/>
  <c r="BA14" i="209" s="1"/>
  <c r="BC14" i="209" s="1"/>
  <c r="AI109" i="177"/>
  <c r="AX14" i="209" s="1"/>
  <c r="AZ14" i="209" s="1"/>
  <c r="AG109" i="177"/>
  <c r="AU110" i="209" s="1"/>
  <c r="AW110" i="209" s="1"/>
  <c r="AE109" i="177"/>
  <c r="AR110" i="209" s="1"/>
  <c r="AT110" i="209" s="1"/>
  <c r="AC109" i="177"/>
  <c r="AA109" i="177"/>
  <c r="Y109" i="177"/>
  <c r="AI110" i="209" s="1"/>
  <c r="AK110" i="209" s="1"/>
  <c r="W109" i="177"/>
  <c r="AF110" i="209" s="1"/>
  <c r="AH110" i="209" s="1"/>
  <c r="U109" i="177"/>
  <c r="AC110" i="209" s="1"/>
  <c r="AE110" i="209" s="1"/>
  <c r="S109" i="177"/>
  <c r="Z110" i="209" s="1"/>
  <c r="AB110" i="209" s="1"/>
  <c r="Q109" i="177"/>
  <c r="W110" i="209" s="1"/>
  <c r="Y110" i="209" s="1"/>
  <c r="O109" i="177"/>
  <c r="T110" i="209" s="1"/>
  <c r="V110" i="209" s="1"/>
  <c r="M109" i="177"/>
  <c r="Q110" i="209" s="1"/>
  <c r="S110" i="209" s="1"/>
  <c r="K109" i="177"/>
  <c r="N110" i="209" s="1"/>
  <c r="P110" i="209" s="1"/>
  <c r="I109" i="177"/>
  <c r="K110" i="209" s="1"/>
  <c r="M110" i="209" s="1"/>
  <c r="G109" i="177"/>
  <c r="H110" i="209" s="1"/>
  <c r="J110" i="209" s="1"/>
  <c r="E110" i="209"/>
  <c r="G110" i="209" s="1"/>
  <c r="B110" i="209"/>
  <c r="D110" i="209" s="1"/>
  <c r="BE108" i="177"/>
  <c r="BC108" i="177"/>
  <c r="BA108" i="177"/>
  <c r="AY108" i="177"/>
  <c r="BS109" i="209"/>
  <c r="BU109" i="209" s="1"/>
  <c r="BP109" i="209"/>
  <c r="BR109" i="209" s="1"/>
  <c r="AS108" i="177"/>
  <c r="AQ108" i="177"/>
  <c r="AO108" i="177"/>
  <c r="AM108" i="177"/>
  <c r="AU109" i="209"/>
  <c r="AW109" i="209" s="1"/>
  <c r="AR109" i="209"/>
  <c r="AT109" i="209" s="1"/>
  <c r="AO109" i="209"/>
  <c r="AQ109" i="209" s="1"/>
  <c r="AL109" i="209"/>
  <c r="AN109" i="209" s="1"/>
  <c r="AI109" i="209"/>
  <c r="AK109" i="209" s="1"/>
  <c r="AF109" i="209"/>
  <c r="AH109" i="209" s="1"/>
  <c r="AC109" i="209"/>
  <c r="AE109" i="209" s="1"/>
  <c r="Z109" i="209"/>
  <c r="AB109" i="209" s="1"/>
  <c r="Q108" i="177"/>
  <c r="O108" i="177"/>
  <c r="M108" i="177"/>
  <c r="K108" i="177"/>
  <c r="I108" i="177"/>
  <c r="G108" i="177"/>
  <c r="BE107" i="177"/>
  <c r="CE56" i="209" s="1"/>
  <c r="CG56" i="209" s="1"/>
  <c r="BC107" i="177"/>
  <c r="CB56" i="209" s="1"/>
  <c r="CD56" i="209" s="1"/>
  <c r="BS108" i="209"/>
  <c r="BU108" i="209" s="1"/>
  <c r="BP108" i="209"/>
  <c r="BR108" i="209" s="1"/>
  <c r="AS107" i="177"/>
  <c r="BM56" i="209" s="1"/>
  <c r="BO56" i="209" s="1"/>
  <c r="AQ107" i="177"/>
  <c r="BJ56" i="209" s="1"/>
  <c r="BL56" i="209" s="1"/>
  <c r="AU108" i="209"/>
  <c r="AW108" i="209" s="1"/>
  <c r="AR108" i="209"/>
  <c r="AT108" i="209" s="1"/>
  <c r="AI108" i="209"/>
  <c r="AK108" i="209" s="1"/>
  <c r="AF108" i="209"/>
  <c r="AH108" i="209" s="1"/>
  <c r="Q107" i="177"/>
  <c r="W56" i="209" s="1"/>
  <c r="Y56" i="209" s="1"/>
  <c r="O107" i="177"/>
  <c r="T56" i="209" s="1"/>
  <c r="V56" i="209" s="1"/>
  <c r="M107" i="177"/>
  <c r="Q56" i="209" s="1"/>
  <c r="S56" i="209" s="1"/>
  <c r="K107" i="177"/>
  <c r="N56" i="209" s="1"/>
  <c r="P56" i="209" s="1"/>
  <c r="I107" i="177"/>
  <c r="K56" i="209" s="1"/>
  <c r="M56" i="209" s="1"/>
  <c r="G107" i="177"/>
  <c r="BI106" i="177"/>
  <c r="BG106" i="177"/>
  <c r="BE106" i="177"/>
  <c r="BC106" i="177"/>
  <c r="BA106" i="177"/>
  <c r="AY106" i="177"/>
  <c r="BS107" i="209"/>
  <c r="BU107" i="209" s="1"/>
  <c r="BP107" i="209"/>
  <c r="BR107" i="209" s="1"/>
  <c r="AS106" i="177"/>
  <c r="AQ106" i="177"/>
  <c r="AO106" i="177"/>
  <c r="AM106" i="177"/>
  <c r="AU107" i="209"/>
  <c r="AW107" i="209" s="1"/>
  <c r="AR107" i="209"/>
  <c r="AT107" i="209" s="1"/>
  <c r="AO107" i="209"/>
  <c r="AQ107" i="209" s="1"/>
  <c r="AL107" i="209"/>
  <c r="AN107" i="209" s="1"/>
  <c r="AI107" i="209"/>
  <c r="AK107" i="209" s="1"/>
  <c r="AF107" i="209"/>
  <c r="AH107" i="209" s="1"/>
  <c r="AC107" i="209"/>
  <c r="AE107" i="209" s="1"/>
  <c r="Z107" i="209"/>
  <c r="AB107" i="209" s="1"/>
  <c r="Q106" i="177"/>
  <c r="O106" i="177"/>
  <c r="M106" i="177"/>
  <c r="K106" i="177"/>
  <c r="I106" i="177"/>
  <c r="G106" i="177"/>
  <c r="BI105" i="177"/>
  <c r="BG105" i="177"/>
  <c r="BE105" i="177"/>
  <c r="BC105" i="177"/>
  <c r="AW105" i="177"/>
  <c r="BS106" i="209" s="1"/>
  <c r="BU106" i="209" s="1"/>
  <c r="AU105" i="177"/>
  <c r="BP106" i="209" s="1"/>
  <c r="BR106" i="209" s="1"/>
  <c r="AS105" i="177"/>
  <c r="AQ105" i="177"/>
  <c r="AO105" i="177"/>
  <c r="AM105" i="177"/>
  <c r="AK105" i="177"/>
  <c r="AI105" i="177"/>
  <c r="AG105" i="177"/>
  <c r="AE105" i="177"/>
  <c r="AC105" i="177"/>
  <c r="AA105" i="177"/>
  <c r="AI106" i="209"/>
  <c r="AK106" i="209" s="1"/>
  <c r="AF106" i="209"/>
  <c r="AH106" i="209" s="1"/>
  <c r="U105" i="177"/>
  <c r="S105" i="177"/>
  <c r="Q105" i="177"/>
  <c r="O105" i="177"/>
  <c r="I105" i="177"/>
  <c r="G105" i="177"/>
  <c r="E106" i="209"/>
  <c r="G106" i="209" s="1"/>
  <c r="B106" i="209"/>
  <c r="D106" i="209" s="1"/>
  <c r="BA104" i="177"/>
  <c r="AY104" i="177"/>
  <c r="AW104" i="177"/>
  <c r="AU104" i="177"/>
  <c r="AS104" i="177"/>
  <c r="BM105" i="209" s="1"/>
  <c r="BO105" i="209" s="1"/>
  <c r="AQ104" i="177"/>
  <c r="BJ105" i="209" s="1"/>
  <c r="BL105" i="209" s="1"/>
  <c r="AO104" i="177"/>
  <c r="BG105" i="209" s="1"/>
  <c r="BI105" i="209" s="1"/>
  <c r="AM104" i="177"/>
  <c r="BD105" i="209" s="1"/>
  <c r="BF105" i="209" s="1"/>
  <c r="AO105" i="209"/>
  <c r="AQ105" i="209" s="1"/>
  <c r="AL105" i="209"/>
  <c r="AN105" i="209" s="1"/>
  <c r="AI105" i="209"/>
  <c r="AK105" i="209" s="1"/>
  <c r="AF105" i="209"/>
  <c r="AH105" i="209" s="1"/>
  <c r="Q104" i="177"/>
  <c r="W105" i="209" s="1"/>
  <c r="Y105" i="209" s="1"/>
  <c r="O104" i="177"/>
  <c r="T105" i="209" s="1"/>
  <c r="V105" i="209" s="1"/>
  <c r="Q105" i="209"/>
  <c r="S105" i="209" s="1"/>
  <c r="N105" i="209"/>
  <c r="P105" i="209" s="1"/>
  <c r="K105" i="209"/>
  <c r="M105" i="209" s="1"/>
  <c r="BI103" i="177"/>
  <c r="CK62" i="209" s="1"/>
  <c r="CM62" i="209" s="1"/>
  <c r="BG103" i="177"/>
  <c r="CH62" i="209" s="1"/>
  <c r="CJ62" i="209" s="1"/>
  <c r="BE103" i="177"/>
  <c r="BC103" i="177"/>
  <c r="AW103" i="177"/>
  <c r="AU103" i="177"/>
  <c r="AS103" i="177"/>
  <c r="AQ103" i="177"/>
  <c r="AO103" i="177"/>
  <c r="AM103" i="177"/>
  <c r="AK103" i="177"/>
  <c r="BA62" i="209" s="1"/>
  <c r="BC62" i="209" s="1"/>
  <c r="AI103" i="177"/>
  <c r="AX62" i="209" s="1"/>
  <c r="AZ62" i="209" s="1"/>
  <c r="AG103" i="177"/>
  <c r="AU62" i="209" s="1"/>
  <c r="AW62" i="209" s="1"/>
  <c r="AE103" i="177"/>
  <c r="AR62" i="209" s="1"/>
  <c r="AT62" i="209" s="1"/>
  <c r="AC103" i="177"/>
  <c r="AA103" i="177"/>
  <c r="AI104" i="209"/>
  <c r="AK104" i="209" s="1"/>
  <c r="AF104" i="209"/>
  <c r="AH104" i="209" s="1"/>
  <c r="U103" i="177"/>
  <c r="S103" i="177"/>
  <c r="Q103" i="177"/>
  <c r="O103" i="177"/>
  <c r="Q104" i="209"/>
  <c r="S104" i="209" s="1"/>
  <c r="N104" i="209"/>
  <c r="P104" i="209" s="1"/>
  <c r="I103" i="177"/>
  <c r="G103" i="177"/>
  <c r="E104" i="209"/>
  <c r="G104" i="209" s="1"/>
  <c r="BI102" i="177"/>
  <c r="CK189" i="209" s="1"/>
  <c r="CM189" i="209" s="1"/>
  <c r="BG102" i="177"/>
  <c r="CH189" i="209" s="1"/>
  <c r="CJ189" i="209" s="1"/>
  <c r="BE102" i="177"/>
  <c r="CE11" i="209" s="1"/>
  <c r="CG11" i="209" s="1"/>
  <c r="BC102" i="177"/>
  <c r="CB11" i="209" s="1"/>
  <c r="CD11" i="209" s="1"/>
  <c r="AW102" i="177"/>
  <c r="BS11" i="209" s="1"/>
  <c r="BU11" i="209" s="1"/>
  <c r="AU102" i="177"/>
  <c r="BP11" i="209" s="1"/>
  <c r="BR11" i="209" s="1"/>
  <c r="AS102" i="177"/>
  <c r="BM11" i="209" s="1"/>
  <c r="BO11" i="209" s="1"/>
  <c r="AQ102" i="177"/>
  <c r="BJ11" i="209" s="1"/>
  <c r="BL11" i="209" s="1"/>
  <c r="AO102" i="177"/>
  <c r="BG11" i="209" s="1"/>
  <c r="BI11" i="209" s="1"/>
  <c r="AM102" i="177"/>
  <c r="AK102" i="177"/>
  <c r="AI102" i="177"/>
  <c r="AG102" i="177"/>
  <c r="AU11" i="209" s="1"/>
  <c r="AW11" i="209" s="1"/>
  <c r="AE102" i="177"/>
  <c r="AR11" i="209" s="1"/>
  <c r="AT11" i="209" s="1"/>
  <c r="AC102" i="177"/>
  <c r="AA102" i="177"/>
  <c r="AL11" i="209" s="1"/>
  <c r="AN11" i="209" s="1"/>
  <c r="AI103" i="209"/>
  <c r="AK103" i="209" s="1"/>
  <c r="AF103" i="209"/>
  <c r="AH103" i="209" s="1"/>
  <c r="U102" i="177"/>
  <c r="AC11" i="209" s="1"/>
  <c r="AE11" i="209" s="1"/>
  <c r="S102" i="177"/>
  <c r="Z11" i="209" s="1"/>
  <c r="AB11" i="209" s="1"/>
  <c r="Q102" i="177"/>
  <c r="W11" i="209" s="1"/>
  <c r="Y11" i="209" s="1"/>
  <c r="O102" i="177"/>
  <c r="T11" i="209" s="1"/>
  <c r="V11" i="209" s="1"/>
  <c r="Q103" i="209"/>
  <c r="S103" i="209" s="1"/>
  <c r="N103" i="209"/>
  <c r="P103" i="209" s="1"/>
  <c r="I102" i="177"/>
  <c r="K103" i="209" s="1"/>
  <c r="M103" i="209" s="1"/>
  <c r="G102" i="177"/>
  <c r="H103" i="209" s="1"/>
  <c r="J103" i="209" s="1"/>
  <c r="E103" i="209"/>
  <c r="G103" i="209" s="1"/>
  <c r="BI101" i="177"/>
  <c r="CK43" i="209" s="1"/>
  <c r="CM43" i="209" s="1"/>
  <c r="BG101" i="177"/>
  <c r="CH43" i="209" s="1"/>
  <c r="CJ43" i="209" s="1"/>
  <c r="BE101" i="177"/>
  <c r="CE123" i="209" s="1"/>
  <c r="CG123" i="209" s="1"/>
  <c r="BC101" i="177"/>
  <c r="CB123" i="209" s="1"/>
  <c r="CD123" i="209" s="1"/>
  <c r="BA101" i="177"/>
  <c r="BY123" i="209" s="1"/>
  <c r="CA123" i="209" s="1"/>
  <c r="AY101" i="177"/>
  <c r="BV123" i="209" s="1"/>
  <c r="BX123" i="209" s="1"/>
  <c r="BS102" i="209"/>
  <c r="BU102" i="209" s="1"/>
  <c r="BP102" i="209"/>
  <c r="BR102" i="209" s="1"/>
  <c r="AS101" i="177"/>
  <c r="BM123" i="209" s="1"/>
  <c r="BO123" i="209" s="1"/>
  <c r="AQ101" i="177"/>
  <c r="BJ123" i="209" s="1"/>
  <c r="BL123" i="209" s="1"/>
  <c r="AO101" i="177"/>
  <c r="BG123" i="209" s="1"/>
  <c r="BI123" i="209" s="1"/>
  <c r="AM101" i="177"/>
  <c r="BD123" i="209" s="1"/>
  <c r="BF123" i="209" s="1"/>
  <c r="AK101" i="177"/>
  <c r="BA123" i="209" s="1"/>
  <c r="BC123" i="209" s="1"/>
  <c r="AI101" i="177"/>
  <c r="AX123" i="209" s="1"/>
  <c r="AZ123" i="209" s="1"/>
  <c r="AG101" i="177"/>
  <c r="AU123" i="209" s="1"/>
  <c r="AW123" i="209" s="1"/>
  <c r="AE101" i="177"/>
  <c r="AR123" i="209" s="1"/>
  <c r="AT123" i="209" s="1"/>
  <c r="AC101" i="177"/>
  <c r="AO123" i="209" s="1"/>
  <c r="AQ123" i="209" s="1"/>
  <c r="AA101" i="177"/>
  <c r="AL123" i="209" s="1"/>
  <c r="AN123" i="209" s="1"/>
  <c r="Y101" i="177"/>
  <c r="AI123" i="209" s="1"/>
  <c r="AK123" i="209" s="1"/>
  <c r="W101" i="177"/>
  <c r="U101" i="177"/>
  <c r="S101" i="177"/>
  <c r="Z123" i="209" s="1"/>
  <c r="AB123" i="209" s="1"/>
  <c r="Q101" i="177"/>
  <c r="W123" i="209" s="1"/>
  <c r="Y123" i="209" s="1"/>
  <c r="O101" i="177"/>
  <c r="M101" i="177"/>
  <c r="Q123" i="209" s="1"/>
  <c r="S123" i="209" s="1"/>
  <c r="K101" i="177"/>
  <c r="N123" i="209" s="1"/>
  <c r="P123" i="209" s="1"/>
  <c r="I101" i="177"/>
  <c r="K123" i="209" s="1"/>
  <c r="M123" i="209" s="1"/>
  <c r="G101" i="177"/>
  <c r="E102" i="209"/>
  <c r="G102" i="209" s="1"/>
  <c r="B102" i="209"/>
  <c r="D102" i="209" s="1"/>
  <c r="BI100" i="177"/>
  <c r="BG100" i="177"/>
  <c r="BE100" i="177"/>
  <c r="BC100" i="177"/>
  <c r="CB101" i="209" s="1"/>
  <c r="CD101" i="209" s="1"/>
  <c r="AW100" i="177"/>
  <c r="BS101" i="209" s="1"/>
  <c r="BU101" i="209" s="1"/>
  <c r="AU100" i="177"/>
  <c r="BP101" i="209" s="1"/>
  <c r="BR101" i="209" s="1"/>
  <c r="AS100" i="177"/>
  <c r="AQ100" i="177"/>
  <c r="BJ101" i="209" s="1"/>
  <c r="BL101" i="209" s="1"/>
  <c r="AO100" i="177"/>
  <c r="AM100" i="177"/>
  <c r="AK100" i="177"/>
  <c r="AI100" i="177"/>
  <c r="AX101" i="209" s="1"/>
  <c r="AZ101" i="209" s="1"/>
  <c r="AG100" i="177"/>
  <c r="AE100" i="177"/>
  <c r="AC100" i="177"/>
  <c r="AA100" i="177"/>
  <c r="AL101" i="209" s="1"/>
  <c r="AN101" i="209" s="1"/>
  <c r="U100" i="177"/>
  <c r="S100" i="177"/>
  <c r="Z101" i="209" s="1"/>
  <c r="AB101" i="209" s="1"/>
  <c r="Q100" i="177"/>
  <c r="O100" i="177"/>
  <c r="N101" i="209"/>
  <c r="P101" i="209" s="1"/>
  <c r="I100" i="177"/>
  <c r="G100" i="177"/>
  <c r="E101" i="209"/>
  <c r="G101" i="209" s="1"/>
  <c r="B101" i="209"/>
  <c r="D101" i="209" s="1"/>
  <c r="BI99" i="177"/>
  <c r="BG99" i="177"/>
  <c r="BE99" i="177"/>
  <c r="CE118" i="209" s="1"/>
  <c r="CG118" i="209" s="1"/>
  <c r="BC99" i="177"/>
  <c r="CB118" i="209" s="1"/>
  <c r="CD118" i="209" s="1"/>
  <c r="AW99" i="177"/>
  <c r="BS118" i="209" s="1"/>
  <c r="BU118" i="209" s="1"/>
  <c r="AU99" i="177"/>
  <c r="BP118" i="209" s="1"/>
  <c r="BR118" i="209" s="1"/>
  <c r="AS99" i="177"/>
  <c r="BM118" i="209" s="1"/>
  <c r="BO118" i="209" s="1"/>
  <c r="AQ99" i="177"/>
  <c r="BJ118" i="209" s="1"/>
  <c r="BL118" i="209" s="1"/>
  <c r="AO99" i="177"/>
  <c r="BG118" i="209" s="1"/>
  <c r="BI118" i="209" s="1"/>
  <c r="AM99" i="177"/>
  <c r="BD118" i="209" s="1"/>
  <c r="BF118" i="209" s="1"/>
  <c r="AK99" i="177"/>
  <c r="BA118" i="209" s="1"/>
  <c r="BC118" i="209" s="1"/>
  <c r="AI99" i="177"/>
  <c r="AX118" i="209" s="1"/>
  <c r="AZ118" i="209" s="1"/>
  <c r="AG99" i="177"/>
  <c r="AU118" i="209" s="1"/>
  <c r="AW118" i="209" s="1"/>
  <c r="AE99" i="177"/>
  <c r="AR118" i="209" s="1"/>
  <c r="AT118" i="209" s="1"/>
  <c r="AC99" i="177"/>
  <c r="AO118" i="209" s="1"/>
  <c r="AQ118" i="209" s="1"/>
  <c r="AA99" i="177"/>
  <c r="AL118" i="209" s="1"/>
  <c r="AN118" i="209" s="1"/>
  <c r="AI100" i="209"/>
  <c r="AK100" i="209" s="1"/>
  <c r="AF100" i="209"/>
  <c r="AH100" i="209" s="1"/>
  <c r="U99" i="177"/>
  <c r="AC118" i="209" s="1"/>
  <c r="AE118" i="209" s="1"/>
  <c r="S99" i="177"/>
  <c r="Z118" i="209" s="1"/>
  <c r="AB118" i="209" s="1"/>
  <c r="Q99" i="177"/>
  <c r="W118" i="209" s="1"/>
  <c r="Y118" i="209" s="1"/>
  <c r="O99" i="177"/>
  <c r="T118" i="209" s="1"/>
  <c r="V118" i="209" s="1"/>
  <c r="Q100" i="209"/>
  <c r="S100" i="209" s="1"/>
  <c r="N100" i="209"/>
  <c r="P100" i="209" s="1"/>
  <c r="I99" i="177"/>
  <c r="K118" i="209" s="1"/>
  <c r="M118" i="209" s="1"/>
  <c r="G99" i="177"/>
  <c r="BE98" i="177"/>
  <c r="CE126" i="209" s="1"/>
  <c r="CG126" i="209" s="1"/>
  <c r="BC98" i="177"/>
  <c r="CB126" i="209" s="1"/>
  <c r="CD126" i="209" s="1"/>
  <c r="BA98" i="177"/>
  <c r="BY126" i="209" s="1"/>
  <c r="CA126" i="209" s="1"/>
  <c r="AY98" i="177"/>
  <c r="BV126" i="209" s="1"/>
  <c r="BX126" i="209" s="1"/>
  <c r="BS99" i="209"/>
  <c r="BU99" i="209" s="1"/>
  <c r="BP99" i="209"/>
  <c r="BR99" i="209" s="1"/>
  <c r="AS98" i="177"/>
  <c r="BM126" i="209" s="1"/>
  <c r="BO126" i="209" s="1"/>
  <c r="AQ98" i="177"/>
  <c r="BJ126" i="209" s="1"/>
  <c r="BL126" i="209" s="1"/>
  <c r="AO98" i="177"/>
  <c r="BG126" i="209" s="1"/>
  <c r="BI126" i="209" s="1"/>
  <c r="AM98" i="177"/>
  <c r="BD126" i="209" s="1"/>
  <c r="BF126" i="209" s="1"/>
  <c r="AO99" i="209"/>
  <c r="AQ99" i="209" s="1"/>
  <c r="AL99" i="209"/>
  <c r="AN99" i="209" s="1"/>
  <c r="AI99" i="209"/>
  <c r="AK99" i="209" s="1"/>
  <c r="AF99" i="209"/>
  <c r="AH99" i="209" s="1"/>
  <c r="AC99" i="209"/>
  <c r="AE99" i="209" s="1"/>
  <c r="Z99" i="209"/>
  <c r="AB99" i="209" s="1"/>
  <c r="Q98" i="177"/>
  <c r="W126" i="209" s="1"/>
  <c r="Y126" i="209" s="1"/>
  <c r="O98" i="177"/>
  <c r="T126" i="209" s="1"/>
  <c r="V126" i="209" s="1"/>
  <c r="M98" i="177"/>
  <c r="Q126" i="209" s="1"/>
  <c r="S126" i="209" s="1"/>
  <c r="K98" i="177"/>
  <c r="N126" i="209" s="1"/>
  <c r="P126" i="209" s="1"/>
  <c r="I98" i="177"/>
  <c r="K126" i="209" s="1"/>
  <c r="M126" i="209" s="1"/>
  <c r="G98" i="177"/>
  <c r="H126" i="209" s="1"/>
  <c r="J126" i="209" s="1"/>
  <c r="BE97" i="177"/>
  <c r="BC97" i="177"/>
  <c r="BA97" i="177"/>
  <c r="BY131" i="209" s="1"/>
  <c r="CA131" i="209" s="1"/>
  <c r="AY97" i="177"/>
  <c r="BV131" i="209" s="1"/>
  <c r="BX131" i="209" s="1"/>
  <c r="BS98" i="209"/>
  <c r="BU98" i="209" s="1"/>
  <c r="BP98" i="209"/>
  <c r="BR98" i="209" s="1"/>
  <c r="AS97" i="177"/>
  <c r="AQ97" i="177"/>
  <c r="AI98" i="209"/>
  <c r="AK98" i="209" s="1"/>
  <c r="AF98" i="209"/>
  <c r="AH98" i="209" s="1"/>
  <c r="Q97" i="177"/>
  <c r="O97" i="177"/>
  <c r="M97" i="177"/>
  <c r="K97" i="177"/>
  <c r="I97" i="177"/>
  <c r="G97" i="177"/>
  <c r="H131" i="209" s="1"/>
  <c r="J131" i="209" s="1"/>
  <c r="BI96" i="177"/>
  <c r="CK151" i="209" s="1"/>
  <c r="CM151" i="209" s="1"/>
  <c r="BG96" i="177"/>
  <c r="CH151" i="209" s="1"/>
  <c r="CJ151" i="209" s="1"/>
  <c r="BE96" i="177"/>
  <c r="BC96" i="177"/>
  <c r="BA96" i="177"/>
  <c r="AY96" i="177"/>
  <c r="BS97" i="209"/>
  <c r="BU97" i="209" s="1"/>
  <c r="BP97" i="209"/>
  <c r="BR97" i="209" s="1"/>
  <c r="AS96" i="177"/>
  <c r="AQ96" i="177"/>
  <c r="AU97" i="209"/>
  <c r="AW97" i="209" s="1"/>
  <c r="AR97" i="209"/>
  <c r="AT97" i="209" s="1"/>
  <c r="AO97" i="209"/>
  <c r="AQ97" i="209" s="1"/>
  <c r="AL97" i="209"/>
  <c r="AN97" i="209" s="1"/>
  <c r="AI97" i="209"/>
  <c r="AK97" i="209" s="1"/>
  <c r="AF97" i="209"/>
  <c r="AH97" i="209" s="1"/>
  <c r="AC97" i="209"/>
  <c r="AE97" i="209" s="1"/>
  <c r="Z97" i="209"/>
  <c r="AB97" i="209" s="1"/>
  <c r="Q96" i="177"/>
  <c r="O96" i="177"/>
  <c r="M96" i="177"/>
  <c r="K96" i="177"/>
  <c r="I96" i="177"/>
  <c r="G96" i="177"/>
  <c r="H151" i="209" s="1"/>
  <c r="J151" i="209" s="1"/>
  <c r="BI95" i="177"/>
  <c r="BG95" i="177"/>
  <c r="BE95" i="177"/>
  <c r="CE96" i="209" s="1"/>
  <c r="CG96" i="209" s="1"/>
  <c r="BC95" i="177"/>
  <c r="CB96" i="209" s="1"/>
  <c r="CD96" i="209" s="1"/>
  <c r="BA95" i="177"/>
  <c r="BY96" i="209" s="1"/>
  <c r="CA96" i="209" s="1"/>
  <c r="AY95" i="177"/>
  <c r="BV96" i="209" s="1"/>
  <c r="BX96" i="209" s="1"/>
  <c r="BS96" i="209"/>
  <c r="BU96" i="209" s="1"/>
  <c r="BP96" i="209"/>
  <c r="BR96" i="209" s="1"/>
  <c r="AS95" i="177"/>
  <c r="BM96" i="209" s="1"/>
  <c r="BO96" i="209" s="1"/>
  <c r="AQ95" i="177"/>
  <c r="BJ96" i="209" s="1"/>
  <c r="BL96" i="209" s="1"/>
  <c r="AO95" i="177"/>
  <c r="BG96" i="209" s="1"/>
  <c r="BI96" i="209" s="1"/>
  <c r="AM95" i="177"/>
  <c r="BD96" i="209" s="1"/>
  <c r="BF96" i="209" s="1"/>
  <c r="AK95" i="177"/>
  <c r="BA174" i="209" s="1"/>
  <c r="BC174" i="209" s="1"/>
  <c r="AI95" i="177"/>
  <c r="AX174" i="209" s="1"/>
  <c r="AZ174" i="209" s="1"/>
  <c r="AG95" i="177"/>
  <c r="AU96" i="209" s="1"/>
  <c r="AW96" i="209" s="1"/>
  <c r="AE95" i="177"/>
  <c r="AR96" i="209" s="1"/>
  <c r="AT96" i="209" s="1"/>
  <c r="AC95" i="177"/>
  <c r="AO96" i="209" s="1"/>
  <c r="AQ96" i="209" s="1"/>
  <c r="AA95" i="177"/>
  <c r="AL96" i="209" s="1"/>
  <c r="AN96" i="209" s="1"/>
  <c r="Y95" i="177"/>
  <c r="AI96" i="209" s="1"/>
  <c r="AK96" i="209" s="1"/>
  <c r="W95" i="177"/>
  <c r="AF96" i="209" s="1"/>
  <c r="AH96" i="209" s="1"/>
  <c r="U95" i="177"/>
  <c r="AC96" i="209" s="1"/>
  <c r="AE96" i="209" s="1"/>
  <c r="S95" i="177"/>
  <c r="Z96" i="209" s="1"/>
  <c r="AB96" i="209" s="1"/>
  <c r="Q95" i="177"/>
  <c r="W96" i="209" s="1"/>
  <c r="Y96" i="209" s="1"/>
  <c r="O95" i="177"/>
  <c r="T96" i="209" s="1"/>
  <c r="V96" i="209" s="1"/>
  <c r="M95" i="177"/>
  <c r="Q96" i="209" s="1"/>
  <c r="S96" i="209" s="1"/>
  <c r="K95" i="177"/>
  <c r="N96" i="209" s="1"/>
  <c r="P96" i="209" s="1"/>
  <c r="I95" i="177"/>
  <c r="K96" i="209" s="1"/>
  <c r="M96" i="209" s="1"/>
  <c r="G95" i="177"/>
  <c r="H96" i="209" s="1"/>
  <c r="J96" i="209" s="1"/>
  <c r="E96" i="209"/>
  <c r="G96" i="209" s="1"/>
  <c r="B96" i="209"/>
  <c r="D96" i="209" s="1"/>
  <c r="BI94" i="177"/>
  <c r="CK83" i="209" s="1"/>
  <c r="CM83" i="209" s="1"/>
  <c r="BG94" i="177"/>
  <c r="CH83" i="209" s="1"/>
  <c r="CJ83" i="209" s="1"/>
  <c r="BE94" i="177"/>
  <c r="BC94" i="177"/>
  <c r="AW94" i="177"/>
  <c r="BS162" i="209" s="1"/>
  <c r="BU162" i="209" s="1"/>
  <c r="AU94" i="177"/>
  <c r="BP162" i="209" s="1"/>
  <c r="BR162" i="209" s="1"/>
  <c r="AS94" i="177"/>
  <c r="BM95" i="209" s="1"/>
  <c r="BO95" i="209" s="1"/>
  <c r="AQ94" i="177"/>
  <c r="BJ95" i="209" s="1"/>
  <c r="BL95" i="209" s="1"/>
  <c r="AO94" i="177"/>
  <c r="AM94" i="177"/>
  <c r="AK94" i="177"/>
  <c r="AI94" i="177"/>
  <c r="AG94" i="177"/>
  <c r="AU162" i="209" s="1"/>
  <c r="AW162" i="209" s="1"/>
  <c r="AE94" i="177"/>
  <c r="AR162" i="209" s="1"/>
  <c r="AT162" i="209" s="1"/>
  <c r="AC94" i="177"/>
  <c r="AO162" i="209" s="1"/>
  <c r="AQ162" i="209" s="1"/>
  <c r="AA94" i="177"/>
  <c r="AL162" i="209" s="1"/>
  <c r="AN162" i="209" s="1"/>
  <c r="AI95" i="209"/>
  <c r="AK95" i="209" s="1"/>
  <c r="AF95" i="209"/>
  <c r="AH95" i="209" s="1"/>
  <c r="U94" i="177"/>
  <c r="S94" i="177"/>
  <c r="Q94" i="177"/>
  <c r="W95" i="209" s="1"/>
  <c r="Y95" i="209" s="1"/>
  <c r="O94" i="177"/>
  <c r="T95" i="209" s="1"/>
  <c r="V95" i="209" s="1"/>
  <c r="Q95" i="209"/>
  <c r="S95" i="209" s="1"/>
  <c r="N95" i="209"/>
  <c r="P95" i="209" s="1"/>
  <c r="I94" i="177"/>
  <c r="G94" i="177"/>
  <c r="E95" i="209"/>
  <c r="G95" i="209" s="1"/>
  <c r="B95" i="209"/>
  <c r="D95" i="209" s="1"/>
  <c r="BE93" i="177"/>
  <c r="BC93" i="177"/>
  <c r="BA93" i="177"/>
  <c r="AY93" i="177"/>
  <c r="BS94" i="209"/>
  <c r="BU94" i="209" s="1"/>
  <c r="BP94" i="209"/>
  <c r="BR94" i="209" s="1"/>
  <c r="AS93" i="177"/>
  <c r="AQ93" i="177"/>
  <c r="AO93" i="177"/>
  <c r="AM93" i="177"/>
  <c r="AU94" i="209"/>
  <c r="AW94" i="209" s="1"/>
  <c r="AR94" i="209"/>
  <c r="AT94" i="209" s="1"/>
  <c r="AO94" i="209"/>
  <c r="AQ94" i="209" s="1"/>
  <c r="AL94" i="209"/>
  <c r="AN94" i="209" s="1"/>
  <c r="AI94" i="209"/>
  <c r="AK94" i="209" s="1"/>
  <c r="AF94" i="209"/>
  <c r="AH94" i="209" s="1"/>
  <c r="AC94" i="209"/>
  <c r="AE94" i="209" s="1"/>
  <c r="Z94" i="209"/>
  <c r="AB94" i="209" s="1"/>
  <c r="Q93" i="177"/>
  <c r="O93" i="177"/>
  <c r="M93" i="177"/>
  <c r="K93" i="177"/>
  <c r="I93" i="177"/>
  <c r="G93" i="177"/>
  <c r="BE92" i="177"/>
  <c r="BC92" i="177"/>
  <c r="BA92" i="177"/>
  <c r="BY106" i="209" s="1"/>
  <c r="CA106" i="209" s="1"/>
  <c r="AY92" i="177"/>
  <c r="BV106" i="209" s="1"/>
  <c r="BX106" i="209" s="1"/>
  <c r="BS93" i="209"/>
  <c r="BU93" i="209" s="1"/>
  <c r="BP93" i="209"/>
  <c r="BR93" i="209" s="1"/>
  <c r="AS92" i="177"/>
  <c r="AQ92" i="177"/>
  <c r="AO92" i="177"/>
  <c r="AM92" i="177"/>
  <c r="AU93" i="209"/>
  <c r="AW93" i="209" s="1"/>
  <c r="AR93" i="209"/>
  <c r="AT93" i="209" s="1"/>
  <c r="AO93" i="209"/>
  <c r="AQ93" i="209" s="1"/>
  <c r="AL93" i="209"/>
  <c r="AN93" i="209" s="1"/>
  <c r="AI93" i="209"/>
  <c r="AK93" i="209" s="1"/>
  <c r="AF93" i="209"/>
  <c r="AH93" i="209" s="1"/>
  <c r="AC93" i="209"/>
  <c r="AE93" i="209" s="1"/>
  <c r="Z93" i="209"/>
  <c r="AB93" i="209" s="1"/>
  <c r="Q92" i="177"/>
  <c r="O92" i="177"/>
  <c r="M92" i="177"/>
  <c r="Q106" i="209" s="1"/>
  <c r="S106" i="209" s="1"/>
  <c r="K92" i="177"/>
  <c r="N106" i="209" s="1"/>
  <c r="P106" i="209" s="1"/>
  <c r="I92" i="177"/>
  <c r="G92" i="177"/>
  <c r="BI91" i="177"/>
  <c r="CK46" i="209" s="1"/>
  <c r="CM46" i="209" s="1"/>
  <c r="BG91" i="177"/>
  <c r="CH46" i="209" s="1"/>
  <c r="CJ46" i="209" s="1"/>
  <c r="BE91" i="177"/>
  <c r="CE92" i="209" s="1"/>
  <c r="CG92" i="209" s="1"/>
  <c r="BC91" i="177"/>
  <c r="CB92" i="209" s="1"/>
  <c r="CD92" i="209" s="1"/>
  <c r="AW91" i="177"/>
  <c r="BS92" i="209" s="1"/>
  <c r="BU92" i="209" s="1"/>
  <c r="AU91" i="177"/>
  <c r="BP92" i="209" s="1"/>
  <c r="BR92" i="209" s="1"/>
  <c r="AS91" i="177"/>
  <c r="BM92" i="209" s="1"/>
  <c r="BO92" i="209" s="1"/>
  <c r="AQ91" i="177"/>
  <c r="BJ92" i="209" s="1"/>
  <c r="BL92" i="209" s="1"/>
  <c r="AO91" i="177"/>
  <c r="BG92" i="209" s="1"/>
  <c r="BI92" i="209" s="1"/>
  <c r="AM91" i="177"/>
  <c r="BD92" i="209" s="1"/>
  <c r="BF92" i="209" s="1"/>
  <c r="AK91" i="177"/>
  <c r="BA92" i="209" s="1"/>
  <c r="BC92" i="209" s="1"/>
  <c r="AI91" i="177"/>
  <c r="AX92" i="209" s="1"/>
  <c r="AZ92" i="209" s="1"/>
  <c r="AG91" i="177"/>
  <c r="AE91" i="177"/>
  <c r="AC91" i="177"/>
  <c r="AO92" i="209" s="1"/>
  <c r="AQ92" i="209" s="1"/>
  <c r="AA91" i="177"/>
  <c r="AL92" i="209" s="1"/>
  <c r="AN92" i="209" s="1"/>
  <c r="AI92" i="209"/>
  <c r="AK92" i="209" s="1"/>
  <c r="AF92" i="209"/>
  <c r="AH92" i="209" s="1"/>
  <c r="U91" i="177"/>
  <c r="S91" i="177"/>
  <c r="Q91" i="177"/>
  <c r="W92" i="209" s="1"/>
  <c r="Y92" i="209" s="1"/>
  <c r="O91" i="177"/>
  <c r="T92" i="209" s="1"/>
  <c r="V92" i="209" s="1"/>
  <c r="Q92" i="209"/>
  <c r="S92" i="209" s="1"/>
  <c r="N92" i="209"/>
  <c r="P92" i="209" s="1"/>
  <c r="I91" i="177"/>
  <c r="K92" i="209" s="1"/>
  <c r="M92" i="209" s="1"/>
  <c r="G91" i="177"/>
  <c r="H92" i="209" s="1"/>
  <c r="J92" i="209" s="1"/>
  <c r="E92" i="209"/>
  <c r="G92" i="209" s="1"/>
  <c r="B92" i="209"/>
  <c r="D92" i="209" s="1"/>
  <c r="BE90" i="177"/>
  <c r="CE170" i="209" s="1"/>
  <c r="CG170" i="209" s="1"/>
  <c r="BC90" i="177"/>
  <c r="CB170" i="209" s="1"/>
  <c r="CD170" i="209" s="1"/>
  <c r="AW90" i="177"/>
  <c r="AU90" i="177"/>
  <c r="AS90" i="177"/>
  <c r="BM170" i="209" s="1"/>
  <c r="BO170" i="209" s="1"/>
  <c r="AQ90" i="177"/>
  <c r="BJ170" i="209" s="1"/>
  <c r="BL170" i="209" s="1"/>
  <c r="AK90" i="177"/>
  <c r="BA170" i="209" s="1"/>
  <c r="BC170" i="209" s="1"/>
  <c r="AI90" i="177"/>
  <c r="AX170" i="209" s="1"/>
  <c r="AZ170" i="209" s="1"/>
  <c r="AG90" i="177"/>
  <c r="AU170" i="209" s="1"/>
  <c r="AW170" i="209" s="1"/>
  <c r="AE90" i="177"/>
  <c r="AR170" i="209" s="1"/>
  <c r="AT170" i="209" s="1"/>
  <c r="AC90" i="177"/>
  <c r="AO170" i="209" s="1"/>
  <c r="AQ170" i="209" s="1"/>
  <c r="AA90" i="177"/>
  <c r="AL170" i="209" s="1"/>
  <c r="AN170" i="209" s="1"/>
  <c r="AI91" i="209"/>
  <c r="AK91" i="209" s="1"/>
  <c r="AF91" i="209"/>
  <c r="AH91" i="209" s="1"/>
  <c r="U90" i="177"/>
  <c r="AC170" i="209" s="1"/>
  <c r="AE170" i="209" s="1"/>
  <c r="S90" i="177"/>
  <c r="Z170" i="209" s="1"/>
  <c r="AB170" i="209" s="1"/>
  <c r="Q90" i="177"/>
  <c r="W170" i="209" s="1"/>
  <c r="Y170" i="209" s="1"/>
  <c r="O90" i="177"/>
  <c r="T170" i="209" s="1"/>
  <c r="V170" i="209" s="1"/>
  <c r="Q91" i="209"/>
  <c r="S91" i="209" s="1"/>
  <c r="N91" i="209"/>
  <c r="P91" i="209" s="1"/>
  <c r="I90" i="177"/>
  <c r="G90" i="177"/>
  <c r="BI89" i="177"/>
  <c r="BG89" i="177"/>
  <c r="BE89" i="177"/>
  <c r="CE90" i="209" s="1"/>
  <c r="CG90" i="209" s="1"/>
  <c r="BC89" i="177"/>
  <c r="AW89" i="177"/>
  <c r="BS90" i="209" s="1"/>
  <c r="BU90" i="209" s="1"/>
  <c r="AU89" i="177"/>
  <c r="BP90" i="209" s="1"/>
  <c r="BR90" i="209" s="1"/>
  <c r="AS89" i="177"/>
  <c r="BM90" i="209" s="1"/>
  <c r="BO90" i="209" s="1"/>
  <c r="AQ89" i="177"/>
  <c r="AO89" i="177"/>
  <c r="BG90" i="209" s="1"/>
  <c r="BI90" i="209" s="1"/>
  <c r="AM89" i="177"/>
  <c r="BD90" i="209" s="1"/>
  <c r="BF90" i="209" s="1"/>
  <c r="AK89" i="177"/>
  <c r="AI89" i="177"/>
  <c r="AG89" i="177"/>
  <c r="AE89" i="177"/>
  <c r="AC89" i="177"/>
  <c r="AO90" i="209" s="1"/>
  <c r="AQ90" i="209" s="1"/>
  <c r="AA89" i="177"/>
  <c r="AI90" i="209"/>
  <c r="AK90" i="209" s="1"/>
  <c r="AF90" i="209"/>
  <c r="AH90" i="209" s="1"/>
  <c r="U89" i="177"/>
  <c r="AC90" i="209" s="1"/>
  <c r="AE90" i="209" s="1"/>
  <c r="S89" i="177"/>
  <c r="Q89" i="177"/>
  <c r="W90" i="209" s="1"/>
  <c r="Y90" i="209" s="1"/>
  <c r="O89" i="177"/>
  <c r="T90" i="209" s="1"/>
  <c r="V90" i="209" s="1"/>
  <c r="Q90" i="209"/>
  <c r="S90" i="209" s="1"/>
  <c r="N90" i="209"/>
  <c r="P90" i="209" s="1"/>
  <c r="I89" i="177"/>
  <c r="K90" i="209" s="1"/>
  <c r="M90" i="209" s="1"/>
  <c r="G89" i="177"/>
  <c r="H90" i="209" s="1"/>
  <c r="J90" i="209" s="1"/>
  <c r="BE88" i="177"/>
  <c r="CE121" i="209" s="1"/>
  <c r="CG121" i="209" s="1"/>
  <c r="BC88" i="177"/>
  <c r="CB121" i="209" s="1"/>
  <c r="CD121" i="209" s="1"/>
  <c r="BA88" i="177"/>
  <c r="BY121" i="209" s="1"/>
  <c r="CA121" i="209" s="1"/>
  <c r="AY88" i="177"/>
  <c r="BV121" i="209" s="1"/>
  <c r="BX121" i="209" s="1"/>
  <c r="AS88" i="177"/>
  <c r="BM121" i="209" s="1"/>
  <c r="BO121" i="209" s="1"/>
  <c r="AQ88" i="177"/>
  <c r="BJ121" i="209" s="1"/>
  <c r="BL121" i="209" s="1"/>
  <c r="AO88" i="177"/>
  <c r="BG121" i="209" s="1"/>
  <c r="BI121" i="209" s="1"/>
  <c r="AM88" i="177"/>
  <c r="BD121" i="209" s="1"/>
  <c r="BF121" i="209" s="1"/>
  <c r="AG88" i="177"/>
  <c r="AU121" i="209" s="1"/>
  <c r="AW121" i="209" s="1"/>
  <c r="AE88" i="177"/>
  <c r="AR121" i="209" s="1"/>
  <c r="AT121" i="209" s="1"/>
  <c r="U88" i="177"/>
  <c r="AC121" i="209" s="1"/>
  <c r="AE121" i="209" s="1"/>
  <c r="S88" i="177"/>
  <c r="Z121" i="209" s="1"/>
  <c r="AB121" i="209" s="1"/>
  <c r="Q88" i="177"/>
  <c r="W121" i="209" s="1"/>
  <c r="Y121" i="209" s="1"/>
  <c r="O88" i="177"/>
  <c r="T121" i="209" s="1"/>
  <c r="V121" i="209" s="1"/>
  <c r="M88" i="177"/>
  <c r="Q121" i="209" s="1"/>
  <c r="S121" i="209" s="1"/>
  <c r="K88" i="177"/>
  <c r="N121" i="209" s="1"/>
  <c r="P121" i="209" s="1"/>
  <c r="I88" i="177"/>
  <c r="K121" i="209" s="1"/>
  <c r="M121" i="209" s="1"/>
  <c r="G88" i="177"/>
  <c r="H121" i="209" s="1"/>
  <c r="J121" i="209" s="1"/>
  <c r="E88" i="177"/>
  <c r="E121" i="209" s="1"/>
  <c r="G121" i="209" s="1"/>
  <c r="C88" i="177"/>
  <c r="BI87" i="177"/>
  <c r="CK36" i="209" s="1"/>
  <c r="CM36" i="209" s="1"/>
  <c r="BG87" i="177"/>
  <c r="CH36" i="209" s="1"/>
  <c r="CJ36" i="209" s="1"/>
  <c r="BE87" i="177"/>
  <c r="CE25" i="209" s="1"/>
  <c r="CG25" i="209" s="1"/>
  <c r="BC87" i="177"/>
  <c r="CB25" i="209" s="1"/>
  <c r="CD25" i="209" s="1"/>
  <c r="AW87" i="177"/>
  <c r="BS25" i="209" s="1"/>
  <c r="BU25" i="209" s="1"/>
  <c r="AU87" i="177"/>
  <c r="BP25" i="209" s="1"/>
  <c r="BR25" i="209" s="1"/>
  <c r="AS87" i="177"/>
  <c r="BM25" i="209" s="1"/>
  <c r="BO25" i="209" s="1"/>
  <c r="AQ87" i="177"/>
  <c r="BJ25" i="209" s="1"/>
  <c r="BL25" i="209" s="1"/>
  <c r="AO87" i="177"/>
  <c r="BG25" i="209" s="1"/>
  <c r="BI25" i="209" s="1"/>
  <c r="AM87" i="177"/>
  <c r="BD25" i="209" s="1"/>
  <c r="BF25" i="209" s="1"/>
  <c r="AK87" i="177"/>
  <c r="BA25" i="209" s="1"/>
  <c r="BC25" i="209" s="1"/>
  <c r="AI87" i="177"/>
  <c r="AX25" i="209" s="1"/>
  <c r="AZ25" i="209" s="1"/>
  <c r="AG87" i="177"/>
  <c r="AU25" i="209" s="1"/>
  <c r="AW25" i="209" s="1"/>
  <c r="AE87" i="177"/>
  <c r="AR25" i="209" s="1"/>
  <c r="AT25" i="209" s="1"/>
  <c r="AC87" i="177"/>
  <c r="AO25" i="209" s="1"/>
  <c r="AQ25" i="209" s="1"/>
  <c r="AA87" i="177"/>
  <c r="AL25" i="209" s="1"/>
  <c r="AN25" i="209" s="1"/>
  <c r="AI88" i="209"/>
  <c r="AK88" i="209" s="1"/>
  <c r="AF88" i="209"/>
  <c r="AH88" i="209" s="1"/>
  <c r="U87" i="177"/>
  <c r="AC25" i="209" s="1"/>
  <c r="AE25" i="209" s="1"/>
  <c r="S87" i="177"/>
  <c r="Z25" i="209" s="1"/>
  <c r="AB25" i="209" s="1"/>
  <c r="Q87" i="177"/>
  <c r="W25" i="209" s="1"/>
  <c r="Y25" i="209" s="1"/>
  <c r="O87" i="177"/>
  <c r="T25" i="209" s="1"/>
  <c r="V25" i="209" s="1"/>
  <c r="Q88" i="209"/>
  <c r="S88" i="209" s="1"/>
  <c r="N88" i="209"/>
  <c r="P88" i="209" s="1"/>
  <c r="I87" i="177"/>
  <c r="K25" i="209" s="1"/>
  <c r="M25" i="209" s="1"/>
  <c r="G87" i="177"/>
  <c r="H25" i="209" s="1"/>
  <c r="J25" i="209" s="1"/>
  <c r="CE125" i="209"/>
  <c r="CG125" i="209" s="1"/>
  <c r="CB125" i="209"/>
  <c r="CD125" i="209" s="1"/>
  <c r="BM125" i="209"/>
  <c r="BO125" i="209" s="1"/>
  <c r="BJ125" i="209"/>
  <c r="BL125" i="209" s="1"/>
  <c r="W125" i="209"/>
  <c r="Y125" i="209" s="1"/>
  <c r="T125" i="209"/>
  <c r="V125" i="209" s="1"/>
  <c r="Q125" i="209"/>
  <c r="S125" i="209" s="1"/>
  <c r="N125" i="209"/>
  <c r="P125" i="209" s="1"/>
  <c r="K125" i="209"/>
  <c r="M125" i="209" s="1"/>
  <c r="BS87" i="209"/>
  <c r="BU87" i="209" s="1"/>
  <c r="BP87" i="209"/>
  <c r="BR87" i="209" s="1"/>
  <c r="AS86" i="177"/>
  <c r="AQ86" i="177"/>
  <c r="AI87" i="209"/>
  <c r="AK87" i="209" s="1"/>
  <c r="AF87" i="209"/>
  <c r="AH87" i="209" s="1"/>
  <c r="AC87" i="209"/>
  <c r="AE87" i="209" s="1"/>
  <c r="Z87" i="209"/>
  <c r="AB87" i="209" s="1"/>
  <c r="Q86" i="177"/>
  <c r="O86" i="177"/>
  <c r="M86" i="177"/>
  <c r="Q83" i="209" s="1"/>
  <c r="S83" i="209" s="1"/>
  <c r="K86" i="177"/>
  <c r="N83" i="209" s="1"/>
  <c r="P83" i="209" s="1"/>
  <c r="I86" i="177"/>
  <c r="G86" i="177"/>
  <c r="BE85" i="177"/>
  <c r="BC85" i="177"/>
  <c r="BA85" i="177"/>
  <c r="AY85" i="177"/>
  <c r="BS86" i="209"/>
  <c r="BU86" i="209" s="1"/>
  <c r="BP86" i="209"/>
  <c r="BR86" i="209" s="1"/>
  <c r="AS85" i="177"/>
  <c r="AQ85" i="177"/>
  <c r="AO85" i="177"/>
  <c r="AM85" i="177"/>
  <c r="AU86" i="209"/>
  <c r="AW86" i="209" s="1"/>
  <c r="AR86" i="209"/>
  <c r="AT86" i="209" s="1"/>
  <c r="AO86" i="209"/>
  <c r="AQ86" i="209" s="1"/>
  <c r="AL86" i="209"/>
  <c r="AN86" i="209" s="1"/>
  <c r="AI86" i="209"/>
  <c r="AK86" i="209" s="1"/>
  <c r="AF86" i="209"/>
  <c r="AH86" i="209" s="1"/>
  <c r="AC86" i="209"/>
  <c r="AE86" i="209" s="1"/>
  <c r="Z86" i="209"/>
  <c r="AB86" i="209" s="1"/>
  <c r="Q85" i="177"/>
  <c r="O85" i="177"/>
  <c r="M85" i="177"/>
  <c r="K85" i="177"/>
  <c r="I85" i="177"/>
  <c r="G85" i="177"/>
  <c r="BI84" i="177"/>
  <c r="BG84" i="177"/>
  <c r="BE84" i="177"/>
  <c r="BC84" i="177"/>
  <c r="AW84" i="177"/>
  <c r="BS161" i="209" s="1"/>
  <c r="BU161" i="209" s="1"/>
  <c r="AU84" i="177"/>
  <c r="BP161" i="209" s="1"/>
  <c r="BR161" i="209" s="1"/>
  <c r="AS84" i="177"/>
  <c r="AQ84" i="177"/>
  <c r="AO84" i="177"/>
  <c r="AM84" i="177"/>
  <c r="AG84" i="177"/>
  <c r="AU161" i="209" s="1"/>
  <c r="AW161" i="209" s="1"/>
  <c r="AE84" i="177"/>
  <c r="AR161" i="209" s="1"/>
  <c r="AT161" i="209" s="1"/>
  <c r="AC84" i="177"/>
  <c r="AO161" i="209" s="1"/>
  <c r="AQ161" i="209" s="1"/>
  <c r="AA84" i="177"/>
  <c r="AL161" i="209" s="1"/>
  <c r="AN161" i="209" s="1"/>
  <c r="AI85" i="209"/>
  <c r="AK85" i="209" s="1"/>
  <c r="AF85" i="209"/>
  <c r="AH85" i="209" s="1"/>
  <c r="U84" i="177"/>
  <c r="AC161" i="209" s="1"/>
  <c r="AE161" i="209" s="1"/>
  <c r="S84" i="177"/>
  <c r="Z161" i="209" s="1"/>
  <c r="AB161" i="209" s="1"/>
  <c r="Q84" i="177"/>
  <c r="O84" i="177"/>
  <c r="Q85" i="209"/>
  <c r="S85" i="209" s="1"/>
  <c r="N85" i="209"/>
  <c r="P85" i="209" s="1"/>
  <c r="I84" i="177"/>
  <c r="G84" i="177"/>
  <c r="BI83" i="177"/>
  <c r="CK76" i="209" s="1"/>
  <c r="CM76" i="209" s="1"/>
  <c r="BG83" i="177"/>
  <c r="CH76" i="209" s="1"/>
  <c r="CJ76" i="209" s="1"/>
  <c r="BE83" i="177"/>
  <c r="BC83" i="177"/>
  <c r="CB84" i="209" s="1"/>
  <c r="CD84" i="209" s="1"/>
  <c r="AW83" i="177"/>
  <c r="BS84" i="209" s="1"/>
  <c r="BU84" i="209" s="1"/>
  <c r="AU83" i="177"/>
  <c r="BP84" i="209" s="1"/>
  <c r="BR84" i="209" s="1"/>
  <c r="AS83" i="177"/>
  <c r="AQ83" i="177"/>
  <c r="BJ84" i="209" s="1"/>
  <c r="BL84" i="209" s="1"/>
  <c r="AO83" i="177"/>
  <c r="BG84" i="209" s="1"/>
  <c r="BI84" i="209" s="1"/>
  <c r="AM83" i="177"/>
  <c r="BD84" i="209" s="1"/>
  <c r="BF84" i="209" s="1"/>
  <c r="AK83" i="177"/>
  <c r="BA84" i="209" s="1"/>
  <c r="BC84" i="209" s="1"/>
  <c r="AI83" i="177"/>
  <c r="AX84" i="209" s="1"/>
  <c r="AZ84" i="209" s="1"/>
  <c r="AG83" i="177"/>
  <c r="AE83" i="177"/>
  <c r="AC83" i="177"/>
  <c r="AO84" i="209" s="1"/>
  <c r="AQ84" i="209" s="1"/>
  <c r="AA83" i="177"/>
  <c r="AL84" i="209" s="1"/>
  <c r="AN84" i="209" s="1"/>
  <c r="AI84" i="209"/>
  <c r="AK84" i="209" s="1"/>
  <c r="AF84" i="209"/>
  <c r="AH84" i="209" s="1"/>
  <c r="U83" i="177"/>
  <c r="S83" i="177"/>
  <c r="Z84" i="209" s="1"/>
  <c r="AB84" i="209" s="1"/>
  <c r="Q83" i="177"/>
  <c r="O83" i="177"/>
  <c r="N84" i="209"/>
  <c r="P84" i="209" s="1"/>
  <c r="I83" i="177"/>
  <c r="G83" i="177"/>
  <c r="AS82" i="177"/>
  <c r="AQ82" i="177"/>
  <c r="AC83" i="209"/>
  <c r="AE83" i="209" s="1"/>
  <c r="Z83" i="209"/>
  <c r="AB83" i="209" s="1"/>
  <c r="Q82" i="177"/>
  <c r="O82" i="177"/>
  <c r="BI81" i="177"/>
  <c r="BG81" i="177"/>
  <c r="BE81" i="177"/>
  <c r="CE82" i="209" s="1"/>
  <c r="CG82" i="209" s="1"/>
  <c r="BC81" i="177"/>
  <c r="CB82" i="209" s="1"/>
  <c r="CD82" i="209" s="1"/>
  <c r="BA81" i="177"/>
  <c r="AY81" i="177"/>
  <c r="BS82" i="209"/>
  <c r="BU82" i="209" s="1"/>
  <c r="BP82" i="209"/>
  <c r="BR82" i="209" s="1"/>
  <c r="AS81" i="177"/>
  <c r="BM82" i="209" s="1"/>
  <c r="BO82" i="209" s="1"/>
  <c r="AQ81" i="177"/>
  <c r="BJ82" i="209" s="1"/>
  <c r="BL82" i="209" s="1"/>
  <c r="AO81" i="177"/>
  <c r="BG82" i="209" s="1"/>
  <c r="BI82" i="209" s="1"/>
  <c r="AM81" i="177"/>
  <c r="BD82" i="209" s="1"/>
  <c r="BF82" i="209" s="1"/>
  <c r="AK81" i="177"/>
  <c r="BA82" i="209" s="1"/>
  <c r="BC82" i="209" s="1"/>
  <c r="AI81" i="177"/>
  <c r="AX82" i="209" s="1"/>
  <c r="AZ82" i="209" s="1"/>
  <c r="AG81" i="177"/>
  <c r="AU82" i="209" s="1"/>
  <c r="AW82" i="209" s="1"/>
  <c r="AE81" i="177"/>
  <c r="AR82" i="209" s="1"/>
  <c r="AT82" i="209" s="1"/>
  <c r="AC81" i="177"/>
  <c r="AO82" i="209" s="1"/>
  <c r="AQ82" i="209" s="1"/>
  <c r="AA81" i="177"/>
  <c r="AL82" i="209" s="1"/>
  <c r="AN82" i="209" s="1"/>
  <c r="Y81" i="177"/>
  <c r="AI82" i="209" s="1"/>
  <c r="AK82" i="209" s="1"/>
  <c r="W81" i="177"/>
  <c r="AF82" i="209" s="1"/>
  <c r="AH82" i="209" s="1"/>
  <c r="U81" i="177"/>
  <c r="AC82" i="209" s="1"/>
  <c r="AE82" i="209" s="1"/>
  <c r="S81" i="177"/>
  <c r="Z82" i="209" s="1"/>
  <c r="AB82" i="209" s="1"/>
  <c r="Q81" i="177"/>
  <c r="W82" i="209" s="1"/>
  <c r="Y82" i="209" s="1"/>
  <c r="O81" i="177"/>
  <c r="T82" i="209" s="1"/>
  <c r="V82" i="209" s="1"/>
  <c r="M81" i="177"/>
  <c r="Q82" i="209" s="1"/>
  <c r="S82" i="209" s="1"/>
  <c r="K81" i="177"/>
  <c r="N82" i="209" s="1"/>
  <c r="P82" i="209" s="1"/>
  <c r="I81" i="177"/>
  <c r="K82" i="209" s="1"/>
  <c r="M82" i="209" s="1"/>
  <c r="G81" i="177"/>
  <c r="H82" i="209" s="1"/>
  <c r="J82" i="209" s="1"/>
  <c r="BI80" i="177"/>
  <c r="CK120" i="209" s="1"/>
  <c r="CM120" i="209" s="1"/>
  <c r="BG80" i="177"/>
  <c r="CH120" i="209" s="1"/>
  <c r="CJ120" i="209" s="1"/>
  <c r="BE80" i="177"/>
  <c r="BC80" i="177"/>
  <c r="BA80" i="177"/>
  <c r="AY80" i="177"/>
  <c r="BS81" i="209"/>
  <c r="BU81" i="209" s="1"/>
  <c r="BP81" i="209"/>
  <c r="BR81" i="209" s="1"/>
  <c r="AS80" i="177"/>
  <c r="AQ80" i="177"/>
  <c r="AO80" i="177"/>
  <c r="AM80" i="177"/>
  <c r="AK80" i="177"/>
  <c r="AI80" i="177"/>
  <c r="AG80" i="177"/>
  <c r="AU120" i="209" s="1"/>
  <c r="AW120" i="209" s="1"/>
  <c r="AE80" i="177"/>
  <c r="AR120" i="209" s="1"/>
  <c r="AT120" i="209" s="1"/>
  <c r="AC80" i="177"/>
  <c r="AA80" i="177"/>
  <c r="Y80" i="177"/>
  <c r="W80" i="177"/>
  <c r="U80" i="177"/>
  <c r="S80" i="177"/>
  <c r="Q80" i="177"/>
  <c r="O80" i="177"/>
  <c r="M80" i="177"/>
  <c r="K80" i="177"/>
  <c r="I80" i="177"/>
  <c r="G80" i="177"/>
  <c r="BI79" i="177"/>
  <c r="CK173" i="209" s="1"/>
  <c r="CM173" i="209" s="1"/>
  <c r="BG79" i="177"/>
  <c r="CH173" i="209" s="1"/>
  <c r="CJ173" i="209" s="1"/>
  <c r="BE79" i="177"/>
  <c r="CE173" i="209" s="1"/>
  <c r="CG173" i="209" s="1"/>
  <c r="BC79" i="177"/>
  <c r="CB173" i="209" s="1"/>
  <c r="CD173" i="209" s="1"/>
  <c r="BA79" i="177"/>
  <c r="BY173" i="209" s="1"/>
  <c r="CA173" i="209" s="1"/>
  <c r="AY79" i="177"/>
  <c r="BV173" i="209" s="1"/>
  <c r="BX173" i="209" s="1"/>
  <c r="AS79" i="177"/>
  <c r="BM173" i="209" s="1"/>
  <c r="BO173" i="209" s="1"/>
  <c r="AQ79" i="177"/>
  <c r="BJ173" i="209" s="1"/>
  <c r="BL173" i="209" s="1"/>
  <c r="AO79" i="177"/>
  <c r="BG173" i="209" s="1"/>
  <c r="BI173" i="209" s="1"/>
  <c r="AM79" i="177"/>
  <c r="BD173" i="209" s="1"/>
  <c r="BF173" i="209" s="1"/>
  <c r="AK79" i="177"/>
  <c r="BA173" i="209" s="1"/>
  <c r="BC173" i="209" s="1"/>
  <c r="AI79" i="177"/>
  <c r="AX173" i="209" s="1"/>
  <c r="AZ173" i="209" s="1"/>
  <c r="AG79" i="177"/>
  <c r="AU173" i="209" s="1"/>
  <c r="AW173" i="209" s="1"/>
  <c r="AE79" i="177"/>
  <c r="AR173" i="209" s="1"/>
  <c r="AT173" i="209" s="1"/>
  <c r="AC79" i="177"/>
  <c r="AO173" i="209" s="1"/>
  <c r="AQ173" i="209" s="1"/>
  <c r="AA79" i="177"/>
  <c r="AL173" i="209" s="1"/>
  <c r="AN173" i="209" s="1"/>
  <c r="Y79" i="177"/>
  <c r="W79" i="177"/>
  <c r="U79" i="177"/>
  <c r="S79" i="177"/>
  <c r="Q79" i="177"/>
  <c r="W173" i="209" s="1"/>
  <c r="Y173" i="209" s="1"/>
  <c r="O79" i="177"/>
  <c r="T173" i="209" s="1"/>
  <c r="V173" i="209" s="1"/>
  <c r="M79" i="177"/>
  <c r="K79" i="177"/>
  <c r="I79" i="177"/>
  <c r="K173" i="209" s="1"/>
  <c r="M173" i="209" s="1"/>
  <c r="G79" i="177"/>
  <c r="H173" i="209" s="1"/>
  <c r="J173" i="209" s="1"/>
  <c r="BI78" i="177"/>
  <c r="BG78" i="177"/>
  <c r="BE78" i="177"/>
  <c r="BC78" i="177"/>
  <c r="BA78" i="177"/>
  <c r="BY101" i="209" s="1"/>
  <c r="CA101" i="209" s="1"/>
  <c r="AY78" i="177"/>
  <c r="BV101" i="209" s="1"/>
  <c r="BX101" i="209" s="1"/>
  <c r="AS78" i="177"/>
  <c r="AQ78" i="177"/>
  <c r="AO78" i="177"/>
  <c r="AM78" i="177"/>
  <c r="AK78" i="177"/>
  <c r="AI78" i="177"/>
  <c r="AG78" i="177"/>
  <c r="AE78" i="177"/>
  <c r="AC78" i="177"/>
  <c r="AA78" i="177"/>
  <c r="Y78" i="177"/>
  <c r="AI101" i="209" s="1"/>
  <c r="AK101" i="209" s="1"/>
  <c r="W78" i="177"/>
  <c r="AF101" i="209" s="1"/>
  <c r="AH101" i="209" s="1"/>
  <c r="U78" i="177"/>
  <c r="S78" i="177"/>
  <c r="Q78" i="177"/>
  <c r="O78" i="177"/>
  <c r="M78" i="177"/>
  <c r="Q101" i="209" s="1"/>
  <c r="S101" i="209" s="1"/>
  <c r="K78" i="177"/>
  <c r="I78" i="177"/>
  <c r="G78" i="177"/>
  <c r="E79" i="209"/>
  <c r="G79" i="209" s="1"/>
  <c r="BE77" i="177"/>
  <c r="CE60" i="209" s="1"/>
  <c r="CG60" i="209" s="1"/>
  <c r="BC77" i="177"/>
  <c r="CB60" i="209" s="1"/>
  <c r="CD60" i="209" s="1"/>
  <c r="BA77" i="177"/>
  <c r="BY60" i="209" s="1"/>
  <c r="CA60" i="209" s="1"/>
  <c r="AY77" i="177"/>
  <c r="BV60" i="209" s="1"/>
  <c r="BX60" i="209" s="1"/>
  <c r="AS77" i="177"/>
  <c r="BM60" i="209" s="1"/>
  <c r="BO60" i="209" s="1"/>
  <c r="AQ77" i="177"/>
  <c r="BJ60" i="209" s="1"/>
  <c r="BL60" i="209" s="1"/>
  <c r="AI78" i="209"/>
  <c r="AK78" i="209" s="1"/>
  <c r="AF78" i="209"/>
  <c r="AH78" i="209" s="1"/>
  <c r="Q78" i="209"/>
  <c r="S78" i="209" s="1"/>
  <c r="N78" i="209"/>
  <c r="P78" i="209" s="1"/>
  <c r="BE76" i="177"/>
  <c r="BC76" i="177"/>
  <c r="AW76" i="177"/>
  <c r="AU76" i="177"/>
  <c r="AS76" i="177"/>
  <c r="AQ76" i="177"/>
  <c r="AO76" i="177"/>
  <c r="AM76" i="177"/>
  <c r="AK76" i="177"/>
  <c r="AI76" i="177"/>
  <c r="AG76" i="177"/>
  <c r="AU160" i="209" s="1"/>
  <c r="AW160" i="209" s="1"/>
  <c r="AE76" i="177"/>
  <c r="AR160" i="209" s="1"/>
  <c r="AT160" i="209" s="1"/>
  <c r="AC76" i="177"/>
  <c r="AA76" i="177"/>
  <c r="AI77" i="209"/>
  <c r="AK77" i="209" s="1"/>
  <c r="AF77" i="209"/>
  <c r="AH77" i="209" s="1"/>
  <c r="U76" i="177"/>
  <c r="S76" i="177"/>
  <c r="Q76" i="177"/>
  <c r="O76" i="177"/>
  <c r="Q77" i="209"/>
  <c r="S77" i="209" s="1"/>
  <c r="N77" i="209"/>
  <c r="P77" i="209" s="1"/>
  <c r="I76" i="177"/>
  <c r="G76" i="177"/>
  <c r="BE75" i="177"/>
  <c r="CE159" i="209" s="1"/>
  <c r="CG159" i="209" s="1"/>
  <c r="BC75" i="177"/>
  <c r="CB159" i="209" s="1"/>
  <c r="CD159" i="209" s="1"/>
  <c r="AW75" i="177"/>
  <c r="BS159" i="209" s="1"/>
  <c r="BU159" i="209" s="1"/>
  <c r="AU75" i="177"/>
  <c r="BP159" i="209" s="1"/>
  <c r="BR159" i="209" s="1"/>
  <c r="AS75" i="177"/>
  <c r="BM159" i="209" s="1"/>
  <c r="BO159" i="209" s="1"/>
  <c r="AQ75" i="177"/>
  <c r="BJ159" i="209" s="1"/>
  <c r="BL159" i="209" s="1"/>
  <c r="AO75" i="177"/>
  <c r="BG159" i="209" s="1"/>
  <c r="BI159" i="209" s="1"/>
  <c r="AM75" i="177"/>
  <c r="BD159" i="209" s="1"/>
  <c r="BF159" i="209" s="1"/>
  <c r="AK75" i="177"/>
  <c r="BA159" i="209" s="1"/>
  <c r="BC159" i="209" s="1"/>
  <c r="AI75" i="177"/>
  <c r="AX159" i="209" s="1"/>
  <c r="AZ159" i="209" s="1"/>
  <c r="AG75" i="177"/>
  <c r="AU159" i="209" s="1"/>
  <c r="AW159" i="209" s="1"/>
  <c r="AE75" i="177"/>
  <c r="AR159" i="209" s="1"/>
  <c r="AT159" i="209" s="1"/>
  <c r="AC75" i="177"/>
  <c r="AO159" i="209" s="1"/>
  <c r="AQ159" i="209" s="1"/>
  <c r="AA75" i="177"/>
  <c r="AL159" i="209" s="1"/>
  <c r="AN159" i="209" s="1"/>
  <c r="U75" i="177"/>
  <c r="AC159" i="209" s="1"/>
  <c r="AE159" i="209" s="1"/>
  <c r="S75" i="177"/>
  <c r="Z159" i="209" s="1"/>
  <c r="AB159" i="209" s="1"/>
  <c r="Q75" i="177"/>
  <c r="W159" i="209" s="1"/>
  <c r="Y159" i="209" s="1"/>
  <c r="O75" i="177"/>
  <c r="T159" i="209" s="1"/>
  <c r="V159" i="209" s="1"/>
  <c r="I75" i="177"/>
  <c r="K159" i="209" s="1"/>
  <c r="M159" i="209" s="1"/>
  <c r="G75" i="177"/>
  <c r="H159" i="209" s="1"/>
  <c r="J159" i="209" s="1"/>
  <c r="BI74" i="177"/>
  <c r="CK158" i="209" s="1"/>
  <c r="CM158" i="209" s="1"/>
  <c r="BG74" i="177"/>
  <c r="CH158" i="209" s="1"/>
  <c r="CJ158" i="209" s="1"/>
  <c r="BE74" i="177"/>
  <c r="BC74" i="177"/>
  <c r="AW74" i="177"/>
  <c r="AU74" i="177"/>
  <c r="AS74" i="177"/>
  <c r="AQ74" i="177"/>
  <c r="AO74" i="177"/>
  <c r="AM74" i="177"/>
  <c r="AK74" i="177"/>
  <c r="AI74" i="177"/>
  <c r="AG74" i="177"/>
  <c r="AE74" i="177"/>
  <c r="AC74" i="177"/>
  <c r="AA74" i="177"/>
  <c r="U74" i="177"/>
  <c r="S74" i="177"/>
  <c r="Q74" i="177"/>
  <c r="O74" i="177"/>
  <c r="Q75" i="209"/>
  <c r="S75" i="209" s="1"/>
  <c r="N75" i="209"/>
  <c r="P75" i="209" s="1"/>
  <c r="I74" i="177"/>
  <c r="G74" i="177"/>
  <c r="BI73" i="177"/>
  <c r="BG73" i="177"/>
  <c r="BE73" i="177"/>
  <c r="BC73" i="177"/>
  <c r="AW73" i="177"/>
  <c r="BS74" i="209" s="1"/>
  <c r="BU74" i="209" s="1"/>
  <c r="AU73" i="177"/>
  <c r="AS73" i="177"/>
  <c r="AQ73" i="177"/>
  <c r="AO73" i="177"/>
  <c r="AM73" i="177"/>
  <c r="AG73" i="177"/>
  <c r="AE73" i="177"/>
  <c r="AC73" i="177"/>
  <c r="AA73" i="177"/>
  <c r="AI74" i="209"/>
  <c r="AK74" i="209" s="1"/>
  <c r="AF74" i="209"/>
  <c r="AH74" i="209" s="1"/>
  <c r="U73" i="177"/>
  <c r="AC74" i="209" s="1"/>
  <c r="AE74" i="209" s="1"/>
  <c r="S73" i="177"/>
  <c r="Z74" i="209" s="1"/>
  <c r="AB74" i="209" s="1"/>
  <c r="Q73" i="177"/>
  <c r="W74" i="209" s="1"/>
  <c r="Y74" i="209" s="1"/>
  <c r="O73" i="177"/>
  <c r="T74" i="209" s="1"/>
  <c r="V74" i="209" s="1"/>
  <c r="Q74" i="209"/>
  <c r="S74" i="209" s="1"/>
  <c r="N74" i="209"/>
  <c r="P74" i="209" s="1"/>
  <c r="I73" i="177"/>
  <c r="K74" i="209" s="1"/>
  <c r="M74" i="209" s="1"/>
  <c r="G73" i="177"/>
  <c r="H74" i="209" s="1"/>
  <c r="J74" i="209" s="1"/>
  <c r="BI72" i="177"/>
  <c r="BG72" i="177"/>
  <c r="BE72" i="177"/>
  <c r="CE73" i="209" s="1"/>
  <c r="CG73" i="209" s="1"/>
  <c r="BC72" i="177"/>
  <c r="CB73" i="209" s="1"/>
  <c r="CD73" i="209" s="1"/>
  <c r="BS73" i="209"/>
  <c r="BU73" i="209" s="1"/>
  <c r="BP73" i="209"/>
  <c r="BR73" i="209" s="1"/>
  <c r="AS72" i="177"/>
  <c r="AQ72" i="177"/>
  <c r="AO72" i="177"/>
  <c r="BG73" i="209" s="1"/>
  <c r="BI73" i="209" s="1"/>
  <c r="AM72" i="177"/>
  <c r="BD73" i="209" s="1"/>
  <c r="BF73" i="209" s="1"/>
  <c r="AK72" i="177"/>
  <c r="AI72" i="177"/>
  <c r="AG72" i="177"/>
  <c r="AU73" i="209" s="1"/>
  <c r="AW73" i="209" s="1"/>
  <c r="AE72" i="177"/>
  <c r="AR73" i="209" s="1"/>
  <c r="AT73" i="209" s="1"/>
  <c r="AC72" i="177"/>
  <c r="AA72" i="177"/>
  <c r="Y72" i="177"/>
  <c r="W72" i="177"/>
  <c r="U72" i="177"/>
  <c r="AC73" i="209" s="1"/>
  <c r="AE73" i="209" s="1"/>
  <c r="S72" i="177"/>
  <c r="Z73" i="209" s="1"/>
  <c r="AB73" i="209" s="1"/>
  <c r="Q72" i="177"/>
  <c r="W73" i="209" s="1"/>
  <c r="Y73" i="209" s="1"/>
  <c r="O72" i="177"/>
  <c r="T73" i="209" s="1"/>
  <c r="V73" i="209" s="1"/>
  <c r="M72" i="177"/>
  <c r="Q73" i="209" s="1"/>
  <c r="S73" i="209" s="1"/>
  <c r="K72" i="177"/>
  <c r="N73" i="209" s="1"/>
  <c r="P73" i="209" s="1"/>
  <c r="I72" i="177"/>
  <c r="K73" i="209" s="1"/>
  <c r="M73" i="209" s="1"/>
  <c r="G72" i="177"/>
  <c r="BI71" i="177"/>
  <c r="BG71" i="177"/>
  <c r="BE71" i="177"/>
  <c r="CE39" i="209" s="1"/>
  <c r="CG39" i="209" s="1"/>
  <c r="BC71" i="177"/>
  <c r="CB39" i="209" s="1"/>
  <c r="CD39" i="209" s="1"/>
  <c r="BS72" i="209"/>
  <c r="BU72" i="209" s="1"/>
  <c r="BP72" i="209"/>
  <c r="BR72" i="209" s="1"/>
  <c r="AS71" i="177"/>
  <c r="BM39" i="209" s="1"/>
  <c r="BO39" i="209" s="1"/>
  <c r="AQ71" i="177"/>
  <c r="BJ39" i="209" s="1"/>
  <c r="BL39" i="209" s="1"/>
  <c r="AO71" i="177"/>
  <c r="BG39" i="209" s="1"/>
  <c r="BI39" i="209" s="1"/>
  <c r="AM71" i="177"/>
  <c r="BD39" i="209" s="1"/>
  <c r="BF39" i="209" s="1"/>
  <c r="AK71" i="177"/>
  <c r="BA39" i="209" s="1"/>
  <c r="BC39" i="209" s="1"/>
  <c r="AI71" i="177"/>
  <c r="AX39" i="209" s="1"/>
  <c r="AZ39" i="209" s="1"/>
  <c r="AG71" i="177"/>
  <c r="AU39" i="209" s="1"/>
  <c r="AW39" i="209" s="1"/>
  <c r="AE71" i="177"/>
  <c r="AR39" i="209" s="1"/>
  <c r="AT39" i="209" s="1"/>
  <c r="AC71" i="177"/>
  <c r="AO39" i="209" s="1"/>
  <c r="AQ39" i="209" s="1"/>
  <c r="AA71" i="177"/>
  <c r="AL39" i="209" s="1"/>
  <c r="AN39" i="209" s="1"/>
  <c r="Y71" i="177"/>
  <c r="AI39" i="209" s="1"/>
  <c r="AK39" i="209" s="1"/>
  <c r="W71" i="177"/>
  <c r="AF39" i="209" s="1"/>
  <c r="AH39" i="209" s="1"/>
  <c r="U71" i="177"/>
  <c r="AC39" i="209" s="1"/>
  <c r="AE39" i="209" s="1"/>
  <c r="S71" i="177"/>
  <c r="Z39" i="209" s="1"/>
  <c r="AB39" i="209" s="1"/>
  <c r="Q71" i="177"/>
  <c r="W39" i="209" s="1"/>
  <c r="Y39" i="209" s="1"/>
  <c r="O71" i="177"/>
  <c r="T39" i="209" s="1"/>
  <c r="V39" i="209" s="1"/>
  <c r="M71" i="177"/>
  <c r="Q39" i="209" s="1"/>
  <c r="S39" i="209" s="1"/>
  <c r="K71" i="177"/>
  <c r="N39" i="209" s="1"/>
  <c r="P39" i="209" s="1"/>
  <c r="I71" i="177"/>
  <c r="K39" i="209" s="1"/>
  <c r="M39" i="209" s="1"/>
  <c r="G71" i="177"/>
  <c r="H39" i="209" s="1"/>
  <c r="J39" i="209" s="1"/>
  <c r="E72" i="209"/>
  <c r="G72" i="209" s="1"/>
  <c r="BI70" i="177"/>
  <c r="CK89" i="209" s="1"/>
  <c r="CM89" i="209" s="1"/>
  <c r="BG70" i="177"/>
  <c r="CH89" i="209" s="1"/>
  <c r="CJ89" i="209" s="1"/>
  <c r="BE70" i="177"/>
  <c r="CE71" i="209" s="1"/>
  <c r="CG71" i="209" s="1"/>
  <c r="BC70" i="177"/>
  <c r="CB71" i="209" s="1"/>
  <c r="CD71" i="209" s="1"/>
  <c r="AW70" i="177"/>
  <c r="BS71" i="209" s="1"/>
  <c r="BU71" i="209" s="1"/>
  <c r="AU70" i="177"/>
  <c r="BP71" i="209" s="1"/>
  <c r="BR71" i="209" s="1"/>
  <c r="AS70" i="177"/>
  <c r="BM71" i="209" s="1"/>
  <c r="BO71" i="209" s="1"/>
  <c r="AQ70" i="177"/>
  <c r="BJ71" i="209" s="1"/>
  <c r="BL71" i="209" s="1"/>
  <c r="AO70" i="177"/>
  <c r="BG71" i="209" s="1"/>
  <c r="BI71" i="209" s="1"/>
  <c r="AM70" i="177"/>
  <c r="AG70" i="177"/>
  <c r="AU71" i="209" s="1"/>
  <c r="AW71" i="209" s="1"/>
  <c r="AE70" i="177"/>
  <c r="AR71" i="209" s="1"/>
  <c r="AT71" i="209" s="1"/>
  <c r="AC70" i="177"/>
  <c r="AO71" i="209" s="1"/>
  <c r="AQ71" i="209" s="1"/>
  <c r="AA70" i="177"/>
  <c r="AL71" i="209" s="1"/>
  <c r="AN71" i="209" s="1"/>
  <c r="AI71" i="209"/>
  <c r="AK71" i="209" s="1"/>
  <c r="AF71" i="209"/>
  <c r="AH71" i="209" s="1"/>
  <c r="U70" i="177"/>
  <c r="AC71" i="209" s="1"/>
  <c r="AE71" i="209" s="1"/>
  <c r="S70" i="177"/>
  <c r="Z71" i="209" s="1"/>
  <c r="AB71" i="209" s="1"/>
  <c r="Q70" i="177"/>
  <c r="W71" i="209" s="1"/>
  <c r="Y71" i="209" s="1"/>
  <c r="O70" i="177"/>
  <c r="T71" i="209" s="1"/>
  <c r="V71" i="209" s="1"/>
  <c r="Q71" i="209"/>
  <c r="S71" i="209" s="1"/>
  <c r="N71" i="209"/>
  <c r="P71" i="209" s="1"/>
  <c r="I70" i="177"/>
  <c r="K71" i="209" s="1"/>
  <c r="M71" i="209" s="1"/>
  <c r="G70" i="177"/>
  <c r="BI69" i="177"/>
  <c r="CK175" i="209" s="1"/>
  <c r="CM175" i="209" s="1"/>
  <c r="BG69" i="177"/>
  <c r="CH175" i="209" s="1"/>
  <c r="CJ175" i="209" s="1"/>
  <c r="BE69" i="177"/>
  <c r="BC69" i="177"/>
  <c r="BA69" i="177"/>
  <c r="AY69" i="177"/>
  <c r="BS70" i="209"/>
  <c r="BU70" i="209" s="1"/>
  <c r="BP70" i="209"/>
  <c r="BR70" i="209" s="1"/>
  <c r="AO69" i="177"/>
  <c r="AM69" i="177"/>
  <c r="AG69" i="177"/>
  <c r="AU10" i="209" s="1"/>
  <c r="AW10" i="209" s="1"/>
  <c r="AE69" i="177"/>
  <c r="AR10" i="209" s="1"/>
  <c r="AT10" i="209" s="1"/>
  <c r="U69" i="177"/>
  <c r="S69" i="177"/>
  <c r="Q69" i="177"/>
  <c r="O69" i="177"/>
  <c r="M69" i="177"/>
  <c r="K69" i="177"/>
  <c r="I69" i="177"/>
  <c r="K70" i="209" s="1"/>
  <c r="M70" i="209" s="1"/>
  <c r="G69" i="177"/>
  <c r="BI68" i="177"/>
  <c r="BG68" i="177"/>
  <c r="BE68" i="177"/>
  <c r="BC68" i="177"/>
  <c r="AS68" i="177"/>
  <c r="AQ68" i="177"/>
  <c r="AO68" i="177"/>
  <c r="AM68" i="177"/>
  <c r="AK68" i="177"/>
  <c r="AI68" i="177"/>
  <c r="AG68" i="177"/>
  <c r="AE68" i="177"/>
  <c r="AC68" i="177"/>
  <c r="AA68" i="177"/>
  <c r="AI69" i="209"/>
  <c r="AK69" i="209" s="1"/>
  <c r="AF69" i="209"/>
  <c r="AH69" i="209" s="1"/>
  <c r="U68" i="177"/>
  <c r="S68" i="177"/>
  <c r="Q68" i="177"/>
  <c r="O68" i="177"/>
  <c r="Q69" i="209"/>
  <c r="S69" i="209" s="1"/>
  <c r="N69" i="209"/>
  <c r="P69" i="209" s="1"/>
  <c r="I68" i="177"/>
  <c r="G68" i="177"/>
  <c r="H49" i="209" s="1"/>
  <c r="J49" i="209" s="1"/>
  <c r="BI67" i="177"/>
  <c r="BG67" i="177"/>
  <c r="BE67" i="177"/>
  <c r="BC67" i="177"/>
  <c r="AW67" i="177"/>
  <c r="AU67" i="177"/>
  <c r="AS67" i="177"/>
  <c r="AQ67" i="177"/>
  <c r="AO67" i="177"/>
  <c r="AM67" i="177"/>
  <c r="AK67" i="177"/>
  <c r="AI67" i="177"/>
  <c r="AG67" i="177"/>
  <c r="AU63" i="209" s="1"/>
  <c r="AW63" i="209" s="1"/>
  <c r="AE67" i="177"/>
  <c r="AR63" i="209" s="1"/>
  <c r="AT63" i="209" s="1"/>
  <c r="AC67" i="177"/>
  <c r="AA67" i="177"/>
  <c r="U67" i="177"/>
  <c r="S67" i="177"/>
  <c r="Q67" i="177"/>
  <c r="O67" i="177"/>
  <c r="N68" i="209"/>
  <c r="P68" i="209" s="1"/>
  <c r="I67" i="177"/>
  <c r="G67" i="177"/>
  <c r="BE66" i="177"/>
  <c r="CE119" i="209" s="1"/>
  <c r="CG119" i="209" s="1"/>
  <c r="BC66" i="177"/>
  <c r="CB119" i="209" s="1"/>
  <c r="CD119" i="209" s="1"/>
  <c r="BA66" i="177"/>
  <c r="BY119" i="209" s="1"/>
  <c r="CA119" i="209" s="1"/>
  <c r="AY66" i="177"/>
  <c r="BV119" i="209" s="1"/>
  <c r="BX119" i="209" s="1"/>
  <c r="BP67" i="209"/>
  <c r="BR67" i="209" s="1"/>
  <c r="AS66" i="177"/>
  <c r="BM119" i="209" s="1"/>
  <c r="BO119" i="209" s="1"/>
  <c r="AQ66" i="177"/>
  <c r="BJ119" i="209" s="1"/>
  <c r="BL119" i="209" s="1"/>
  <c r="AO66" i="177"/>
  <c r="BG119" i="209" s="1"/>
  <c r="BI119" i="209" s="1"/>
  <c r="AM66" i="177"/>
  <c r="BD119" i="209" s="1"/>
  <c r="BF119" i="209" s="1"/>
  <c r="AG66" i="177"/>
  <c r="AU119" i="209" s="1"/>
  <c r="AW119" i="209" s="1"/>
  <c r="AE66" i="177"/>
  <c r="AR119" i="209" s="1"/>
  <c r="AT119" i="209" s="1"/>
  <c r="U66" i="177"/>
  <c r="AC119" i="209" s="1"/>
  <c r="AE119" i="209" s="1"/>
  <c r="S66" i="177"/>
  <c r="Z119" i="209" s="1"/>
  <c r="AB119" i="209" s="1"/>
  <c r="Q66" i="177"/>
  <c r="O66" i="177"/>
  <c r="M66" i="177"/>
  <c r="Q119" i="209" s="1"/>
  <c r="S119" i="209" s="1"/>
  <c r="K66" i="177"/>
  <c r="N119" i="209" s="1"/>
  <c r="P119" i="209" s="1"/>
  <c r="I66" i="177"/>
  <c r="K119" i="209" s="1"/>
  <c r="M119" i="209" s="1"/>
  <c r="G66" i="177"/>
  <c r="H119" i="209" s="1"/>
  <c r="J119" i="209" s="1"/>
  <c r="E66" i="177"/>
  <c r="E119" i="209" s="1"/>
  <c r="G119" i="209" s="1"/>
  <c r="C66" i="177"/>
  <c r="BE27" i="177"/>
  <c r="BC27" i="177"/>
  <c r="BA27" i="177"/>
  <c r="BY140" i="209" s="1"/>
  <c r="CA140" i="209" s="1"/>
  <c r="AY27" i="177"/>
  <c r="BV140" i="209" s="1"/>
  <c r="BX140" i="209" s="1"/>
  <c r="BS28" i="209"/>
  <c r="BU28" i="209" s="1"/>
  <c r="BP28" i="209"/>
  <c r="BR28" i="209" s="1"/>
  <c r="AS27" i="177"/>
  <c r="AQ27" i="177"/>
  <c r="AO27" i="177"/>
  <c r="BG140" i="209" s="1"/>
  <c r="BI140" i="209" s="1"/>
  <c r="AM27" i="177"/>
  <c r="BD140" i="209" s="1"/>
  <c r="BF140" i="209" s="1"/>
  <c r="AK27" i="177"/>
  <c r="BA140" i="209" s="1"/>
  <c r="BC140" i="209" s="1"/>
  <c r="AI27" i="177"/>
  <c r="AX140" i="209" s="1"/>
  <c r="AZ140" i="209" s="1"/>
  <c r="AO28" i="209"/>
  <c r="AQ28" i="209" s="1"/>
  <c r="AL28" i="209"/>
  <c r="AN28" i="209" s="1"/>
  <c r="U27" i="177"/>
  <c r="AC140" i="209" s="1"/>
  <c r="AE140" i="209" s="1"/>
  <c r="S27" i="177"/>
  <c r="Z140" i="209" s="1"/>
  <c r="AB140" i="209" s="1"/>
  <c r="Q27" i="177"/>
  <c r="O27" i="177"/>
  <c r="M27" i="177"/>
  <c r="K27" i="177"/>
  <c r="I27" i="177"/>
  <c r="G27" i="177"/>
  <c r="E27" i="177"/>
  <c r="E140" i="209" s="1"/>
  <c r="G140" i="209" s="1"/>
  <c r="C27" i="177"/>
  <c r="B140" i="209" s="1"/>
  <c r="D140" i="209" s="1"/>
  <c r="BI26" i="177"/>
  <c r="CK10" i="209" s="1"/>
  <c r="CM10" i="209" s="1"/>
  <c r="BG26" i="177"/>
  <c r="CH10" i="209" s="1"/>
  <c r="CJ10" i="209" s="1"/>
  <c r="BE26" i="177"/>
  <c r="CE27" i="209" s="1"/>
  <c r="CG27" i="209" s="1"/>
  <c r="BC26" i="177"/>
  <c r="CB27" i="209" s="1"/>
  <c r="CD27" i="209" s="1"/>
  <c r="BA26" i="177"/>
  <c r="BY27" i="209" s="1"/>
  <c r="CA27" i="209" s="1"/>
  <c r="AY26" i="177"/>
  <c r="AW26" i="177"/>
  <c r="BS27" i="209" s="1"/>
  <c r="BU27" i="209" s="1"/>
  <c r="AU26" i="177"/>
  <c r="BP27" i="209" s="1"/>
  <c r="BR27" i="209" s="1"/>
  <c r="AS26" i="177"/>
  <c r="BM27" i="209" s="1"/>
  <c r="BO27" i="209" s="1"/>
  <c r="AQ26" i="177"/>
  <c r="AO26" i="177"/>
  <c r="BG27" i="209" s="1"/>
  <c r="BI27" i="209" s="1"/>
  <c r="AM26" i="177"/>
  <c r="BD27" i="209" s="1"/>
  <c r="BF27" i="209" s="1"/>
  <c r="AK26" i="177"/>
  <c r="BA177" i="209" s="1"/>
  <c r="BC177" i="209" s="1"/>
  <c r="AI26" i="177"/>
  <c r="AX177" i="209" s="1"/>
  <c r="AZ177" i="209" s="1"/>
  <c r="AO27" i="209"/>
  <c r="AQ27" i="209" s="1"/>
  <c r="AL27" i="209"/>
  <c r="AN27" i="209" s="1"/>
  <c r="Y26" i="177"/>
  <c r="AI27" i="209" s="1"/>
  <c r="AK27" i="209" s="1"/>
  <c r="W26" i="177"/>
  <c r="AF27" i="209" s="1"/>
  <c r="AH27" i="209" s="1"/>
  <c r="U26" i="177"/>
  <c r="AC27" i="209" s="1"/>
  <c r="AE27" i="209" s="1"/>
  <c r="S26" i="177"/>
  <c r="Z27" i="209" s="1"/>
  <c r="AB27" i="209" s="1"/>
  <c r="Q26" i="177"/>
  <c r="W27" i="209" s="1"/>
  <c r="Y27" i="209" s="1"/>
  <c r="O26" i="177"/>
  <c r="T27" i="209" s="1"/>
  <c r="V27" i="209" s="1"/>
  <c r="M26" i="177"/>
  <c r="Q27" i="209" s="1"/>
  <c r="S27" i="209" s="1"/>
  <c r="K26" i="177"/>
  <c r="N27" i="209" s="1"/>
  <c r="P27" i="209" s="1"/>
  <c r="K27" i="209"/>
  <c r="M27" i="209" s="1"/>
  <c r="BI25" i="177"/>
  <c r="BG25" i="177"/>
  <c r="BE25" i="177"/>
  <c r="CE26" i="209" s="1"/>
  <c r="CG26" i="209" s="1"/>
  <c r="BC25" i="177"/>
  <c r="CB26" i="209" s="1"/>
  <c r="CD26" i="209" s="1"/>
  <c r="BA25" i="177"/>
  <c r="AY25" i="177"/>
  <c r="BS26" i="209"/>
  <c r="BU26" i="209" s="1"/>
  <c r="BP26" i="209"/>
  <c r="BR26" i="209" s="1"/>
  <c r="AS25" i="177"/>
  <c r="BM26" i="209" s="1"/>
  <c r="BO26" i="209" s="1"/>
  <c r="AQ25" i="177"/>
  <c r="AO25" i="177"/>
  <c r="AM25" i="177"/>
  <c r="AO26" i="209"/>
  <c r="AQ26" i="209" s="1"/>
  <c r="AL26" i="209"/>
  <c r="AN26" i="209" s="1"/>
  <c r="AI26" i="209"/>
  <c r="AK26" i="209" s="1"/>
  <c r="AF26" i="209"/>
  <c r="AH26" i="209" s="1"/>
  <c r="U25" i="177"/>
  <c r="AC26" i="209" s="1"/>
  <c r="AE26" i="209" s="1"/>
  <c r="S25" i="177"/>
  <c r="Z26" i="209" s="1"/>
  <c r="AB26" i="209" s="1"/>
  <c r="Q25" i="177"/>
  <c r="W26" i="209" s="1"/>
  <c r="Y26" i="209" s="1"/>
  <c r="O25" i="177"/>
  <c r="M25" i="177"/>
  <c r="Q26" i="209" s="1"/>
  <c r="S26" i="209" s="1"/>
  <c r="K25" i="177"/>
  <c r="N26" i="209" s="1"/>
  <c r="P26" i="209" s="1"/>
  <c r="I25" i="177"/>
  <c r="K26" i="209" s="1"/>
  <c r="M26" i="209" s="1"/>
  <c r="G25" i="177"/>
  <c r="BE23" i="177"/>
  <c r="CE24" i="209" s="1"/>
  <c r="CG24" i="209" s="1"/>
  <c r="BC23" i="177"/>
  <c r="CB24" i="209" s="1"/>
  <c r="CD24" i="209" s="1"/>
  <c r="BA23" i="177"/>
  <c r="AY23" i="177"/>
  <c r="AS23" i="177"/>
  <c r="BM24" i="209" s="1"/>
  <c r="BO24" i="209" s="1"/>
  <c r="AQ23" i="177"/>
  <c r="BJ24" i="209" s="1"/>
  <c r="BL24" i="209" s="1"/>
  <c r="AG23" i="177"/>
  <c r="AE23" i="177"/>
  <c r="AI24" i="209"/>
  <c r="AK24" i="209" s="1"/>
  <c r="AF24" i="209"/>
  <c r="AH24" i="209" s="1"/>
  <c r="U23" i="177"/>
  <c r="AC24" i="209" s="1"/>
  <c r="AE24" i="209" s="1"/>
  <c r="S23" i="177"/>
  <c r="Z24" i="209" s="1"/>
  <c r="AB24" i="209" s="1"/>
  <c r="Q23" i="177"/>
  <c r="W24" i="209" s="1"/>
  <c r="Y24" i="209" s="1"/>
  <c r="O23" i="177"/>
  <c r="T24" i="209" s="1"/>
  <c r="V24" i="209" s="1"/>
  <c r="M23" i="177"/>
  <c r="Q24" i="209" s="1"/>
  <c r="S24" i="209" s="1"/>
  <c r="K23" i="177"/>
  <c r="N24" i="209" s="1"/>
  <c r="P24" i="209" s="1"/>
  <c r="I23" i="177"/>
  <c r="K24" i="209" s="1"/>
  <c r="M24" i="209" s="1"/>
  <c r="G23" i="177"/>
  <c r="H24" i="209" s="1"/>
  <c r="J24" i="209" s="1"/>
  <c r="BE22" i="177"/>
  <c r="BC22" i="177"/>
  <c r="AW22" i="177"/>
  <c r="BS23" i="209" s="1"/>
  <c r="BU23" i="209" s="1"/>
  <c r="AU22" i="177"/>
  <c r="BP23" i="209" s="1"/>
  <c r="BR23" i="209" s="1"/>
  <c r="AS22" i="177"/>
  <c r="AQ22" i="177"/>
  <c r="AO22" i="177"/>
  <c r="BG23" i="209" s="1"/>
  <c r="BI23" i="209" s="1"/>
  <c r="AM22" i="177"/>
  <c r="BD23" i="209" s="1"/>
  <c r="BF23" i="209" s="1"/>
  <c r="AK22" i="177"/>
  <c r="AI22" i="177"/>
  <c r="AO23" i="209"/>
  <c r="AQ23" i="209" s="1"/>
  <c r="AL23" i="209"/>
  <c r="AN23" i="209" s="1"/>
  <c r="Y22" i="177"/>
  <c r="W22" i="177"/>
  <c r="U22" i="177"/>
  <c r="S22" i="177"/>
  <c r="Q22" i="177"/>
  <c r="O22" i="177"/>
  <c r="M22" i="177"/>
  <c r="K22" i="177"/>
  <c r="I22" i="177"/>
  <c r="G22" i="177"/>
  <c r="E23" i="209"/>
  <c r="G23" i="209" s="1"/>
  <c r="B23" i="209"/>
  <c r="D23" i="209" s="1"/>
  <c r="BI20" i="177"/>
  <c r="BG20" i="177"/>
  <c r="BE20" i="177"/>
  <c r="BC20" i="177"/>
  <c r="BA20" i="177"/>
  <c r="AY20" i="177"/>
  <c r="AW20" i="177"/>
  <c r="BS21" i="209" s="1"/>
  <c r="BU21" i="209" s="1"/>
  <c r="AU20" i="177"/>
  <c r="BP21" i="209" s="1"/>
  <c r="BR21" i="209" s="1"/>
  <c r="AS20" i="177"/>
  <c r="AQ20" i="177"/>
  <c r="AO20" i="177"/>
  <c r="AM20" i="177"/>
  <c r="AK20" i="177"/>
  <c r="BA67" i="209" s="1"/>
  <c r="BC67" i="209" s="1"/>
  <c r="AI20" i="177"/>
  <c r="AX67" i="209" s="1"/>
  <c r="AZ67" i="209" s="1"/>
  <c r="AC20" i="177"/>
  <c r="AA20" i="177"/>
  <c r="Y20" i="177"/>
  <c r="W20" i="177"/>
  <c r="U20" i="177"/>
  <c r="S20" i="177"/>
  <c r="Q20" i="177"/>
  <c r="O20" i="177"/>
  <c r="M20" i="177"/>
  <c r="K20" i="177"/>
  <c r="K21" i="209"/>
  <c r="M21" i="209" s="1"/>
  <c r="H21" i="209"/>
  <c r="J21" i="209" s="1"/>
  <c r="E21" i="209"/>
  <c r="G21" i="209" s="1"/>
  <c r="B21" i="209"/>
  <c r="D21" i="209" s="1"/>
  <c r="BE19" i="177"/>
  <c r="CE5" i="209" s="1"/>
  <c r="CG5" i="209" s="1"/>
  <c r="BC19" i="177"/>
  <c r="CB5" i="209" s="1"/>
  <c r="CD5" i="209" s="1"/>
  <c r="BA19" i="177"/>
  <c r="BY5" i="209" s="1"/>
  <c r="CA5" i="209" s="1"/>
  <c r="AY19" i="177"/>
  <c r="BV5" i="209" s="1"/>
  <c r="BX5" i="209" s="1"/>
  <c r="BS20" i="209"/>
  <c r="BU20" i="209" s="1"/>
  <c r="BP20" i="209"/>
  <c r="BR20" i="209" s="1"/>
  <c r="AS19" i="177"/>
  <c r="BM5" i="209" s="1"/>
  <c r="BO5" i="209" s="1"/>
  <c r="AQ19" i="177"/>
  <c r="BJ5" i="209" s="1"/>
  <c r="BL5" i="209" s="1"/>
  <c r="AO19" i="177"/>
  <c r="BG5" i="209" s="1"/>
  <c r="BI5" i="209" s="1"/>
  <c r="AM19" i="177"/>
  <c r="BD5" i="209" s="1"/>
  <c r="BF5" i="209" s="1"/>
  <c r="AK19" i="177"/>
  <c r="AI19" i="177"/>
  <c r="AG19" i="177"/>
  <c r="AU5" i="209" s="1"/>
  <c r="AW5" i="209" s="1"/>
  <c r="AE19" i="177"/>
  <c r="AR5" i="209" s="1"/>
  <c r="AT5" i="209" s="1"/>
  <c r="U19" i="177"/>
  <c r="AC5" i="209" s="1"/>
  <c r="AE5" i="209" s="1"/>
  <c r="S19" i="177"/>
  <c r="Z5" i="209" s="1"/>
  <c r="AB5" i="209" s="1"/>
  <c r="Q19" i="177"/>
  <c r="W5" i="209" s="1"/>
  <c r="Y5" i="209" s="1"/>
  <c r="O19" i="177"/>
  <c r="T5" i="209" s="1"/>
  <c r="V5" i="209" s="1"/>
  <c r="M19" i="177"/>
  <c r="Q5" i="209" s="1"/>
  <c r="S5" i="209" s="1"/>
  <c r="K19" i="177"/>
  <c r="N5" i="209" s="1"/>
  <c r="P5" i="209" s="1"/>
  <c r="I19" i="177"/>
  <c r="K5" i="209" s="1"/>
  <c r="M5" i="209" s="1"/>
  <c r="G19" i="177"/>
  <c r="H5" i="209" s="1"/>
  <c r="J5" i="209" s="1"/>
  <c r="E19" i="177"/>
  <c r="E5" i="209" s="1"/>
  <c r="G5" i="209" s="1"/>
  <c r="C19" i="177"/>
  <c r="B5" i="209" s="1"/>
  <c r="D5" i="209" s="1"/>
  <c r="BI17" i="177"/>
  <c r="BG17" i="177"/>
  <c r="BE17" i="177"/>
  <c r="BC17" i="177"/>
  <c r="BA17" i="177"/>
  <c r="BY182" i="209" s="1"/>
  <c r="CA182" i="209" s="1"/>
  <c r="AY17" i="177"/>
  <c r="BS18" i="209"/>
  <c r="BU18" i="209" s="1"/>
  <c r="BP18" i="209"/>
  <c r="BR18" i="209" s="1"/>
  <c r="AS17" i="177"/>
  <c r="BM182" i="209" s="1"/>
  <c r="BO182" i="209" s="1"/>
  <c r="AQ17" i="177"/>
  <c r="AO17" i="177"/>
  <c r="AM17" i="177"/>
  <c r="AO18" i="209"/>
  <c r="AQ18" i="209" s="1"/>
  <c r="AL18" i="209"/>
  <c r="AN18" i="209" s="1"/>
  <c r="AI18" i="209"/>
  <c r="AK18" i="209" s="1"/>
  <c r="AF18" i="209"/>
  <c r="AH18" i="209" s="1"/>
  <c r="U17" i="177"/>
  <c r="AC182" i="209" s="1"/>
  <c r="AE182" i="209" s="1"/>
  <c r="S17" i="177"/>
  <c r="Q17" i="177"/>
  <c r="O17" i="177"/>
  <c r="T182" i="209" s="1"/>
  <c r="V182" i="209" s="1"/>
  <c r="M17" i="177"/>
  <c r="Q182" i="209" s="1"/>
  <c r="S182" i="209" s="1"/>
  <c r="K17" i="177"/>
  <c r="N182" i="209" s="1"/>
  <c r="P182" i="209" s="1"/>
  <c r="I17" i="177"/>
  <c r="K182" i="209" s="1"/>
  <c r="M182" i="209" s="1"/>
  <c r="G17" i="177"/>
  <c r="H182" i="209" s="1"/>
  <c r="J182" i="209" s="1"/>
  <c r="BI16" i="177"/>
  <c r="BG16" i="177"/>
  <c r="BE16" i="177"/>
  <c r="CE17" i="209" s="1"/>
  <c r="CG17" i="209" s="1"/>
  <c r="BC16" i="177"/>
  <c r="CB17" i="209" s="1"/>
  <c r="CD17" i="209" s="1"/>
  <c r="BA16" i="177"/>
  <c r="BY17" i="209" s="1"/>
  <c r="CA17" i="209" s="1"/>
  <c r="AY16" i="177"/>
  <c r="BV17" i="209" s="1"/>
  <c r="BX17" i="209" s="1"/>
  <c r="AW16" i="177"/>
  <c r="AU16" i="177"/>
  <c r="AS16" i="177"/>
  <c r="BM17" i="209" s="1"/>
  <c r="BO17" i="209" s="1"/>
  <c r="AQ16" i="177"/>
  <c r="BJ17" i="209" s="1"/>
  <c r="BL17" i="209" s="1"/>
  <c r="AO16" i="177"/>
  <c r="BG17" i="209" s="1"/>
  <c r="BI17" i="209" s="1"/>
  <c r="AM16" i="177"/>
  <c r="BD17" i="209" s="1"/>
  <c r="BF17" i="209" s="1"/>
  <c r="AK16" i="177"/>
  <c r="AI16" i="177"/>
  <c r="AC16" i="177"/>
  <c r="AA16" i="177"/>
  <c r="Y16" i="177"/>
  <c r="W16" i="177"/>
  <c r="U16" i="177"/>
  <c r="AC17" i="209" s="1"/>
  <c r="AE17" i="209" s="1"/>
  <c r="S16" i="177"/>
  <c r="Z17" i="209" s="1"/>
  <c r="AB17" i="209" s="1"/>
  <c r="Q16" i="177"/>
  <c r="W17" i="209" s="1"/>
  <c r="Y17" i="209" s="1"/>
  <c r="O16" i="177"/>
  <c r="T17" i="209" s="1"/>
  <c r="V17" i="209" s="1"/>
  <c r="M16" i="177"/>
  <c r="Q17" i="209" s="1"/>
  <c r="S17" i="209" s="1"/>
  <c r="K16" i="177"/>
  <c r="N17" i="209" s="1"/>
  <c r="P17" i="209" s="1"/>
  <c r="K17" i="209"/>
  <c r="M17" i="209" s="1"/>
  <c r="H17" i="209"/>
  <c r="J17" i="209" s="1"/>
  <c r="E17" i="209"/>
  <c r="G17" i="209" s="1"/>
  <c r="B17" i="209"/>
  <c r="D17" i="209" s="1"/>
  <c r="BI15" i="177"/>
  <c r="CK48" i="209" s="1"/>
  <c r="CM48" i="209" s="1"/>
  <c r="BG15" i="177"/>
  <c r="CH48" i="209" s="1"/>
  <c r="CJ48" i="209" s="1"/>
  <c r="BE15" i="177"/>
  <c r="BC15" i="177"/>
  <c r="BA15" i="177"/>
  <c r="AY15" i="177"/>
  <c r="AW15" i="177"/>
  <c r="AU15" i="177"/>
  <c r="AS15" i="177"/>
  <c r="AQ15" i="177"/>
  <c r="AO15" i="177"/>
  <c r="AM15" i="177"/>
  <c r="AK15" i="177"/>
  <c r="AI15" i="177"/>
  <c r="AO16" i="209"/>
  <c r="AQ16" i="209" s="1"/>
  <c r="AL16" i="209"/>
  <c r="AN16" i="209" s="1"/>
  <c r="Y15" i="177"/>
  <c r="AI68" i="209" s="1"/>
  <c r="AK68" i="209" s="1"/>
  <c r="W15" i="177"/>
  <c r="AF68" i="209" s="1"/>
  <c r="AH68" i="209" s="1"/>
  <c r="U15" i="177"/>
  <c r="S15" i="177"/>
  <c r="Q15" i="177"/>
  <c r="O15" i="177"/>
  <c r="M15" i="177"/>
  <c r="Q68" i="209" s="1"/>
  <c r="S68" i="209" s="1"/>
  <c r="K15" i="177"/>
  <c r="K16" i="209"/>
  <c r="M16" i="209" s="1"/>
  <c r="H16" i="209"/>
  <c r="J16" i="209" s="1"/>
  <c r="E16" i="209"/>
  <c r="G16" i="209" s="1"/>
  <c r="B16" i="209"/>
  <c r="D16" i="209" s="1"/>
  <c r="BA13" i="177"/>
  <c r="BY31" i="209" s="1"/>
  <c r="CA31" i="209" s="1"/>
  <c r="AY13" i="177"/>
  <c r="BV31" i="209" s="1"/>
  <c r="BX31" i="209" s="1"/>
  <c r="AS13" i="177"/>
  <c r="BM31" i="209" s="1"/>
  <c r="BO31" i="209" s="1"/>
  <c r="AQ13" i="177"/>
  <c r="BJ31" i="209" s="1"/>
  <c r="BL31" i="209" s="1"/>
  <c r="AG13" i="177"/>
  <c r="AU31" i="209" s="1"/>
  <c r="AW31" i="209" s="1"/>
  <c r="AE13" i="177"/>
  <c r="AR31" i="209" s="1"/>
  <c r="AT31" i="209" s="1"/>
  <c r="U13" i="177"/>
  <c r="AC31" i="209" s="1"/>
  <c r="AE31" i="209" s="1"/>
  <c r="S13" i="177"/>
  <c r="Z31" i="209" s="1"/>
  <c r="AB31" i="209" s="1"/>
  <c r="Q13" i="177"/>
  <c r="W31" i="209" s="1"/>
  <c r="Y31" i="209" s="1"/>
  <c r="O13" i="177"/>
  <c r="T31" i="209" s="1"/>
  <c r="V31" i="209" s="1"/>
  <c r="M13" i="177"/>
  <c r="Q31" i="209" s="1"/>
  <c r="S31" i="209" s="1"/>
  <c r="K13" i="177"/>
  <c r="N31" i="209" s="1"/>
  <c r="P31" i="209" s="1"/>
  <c r="I13" i="177"/>
  <c r="K31" i="209" s="1"/>
  <c r="M31" i="209" s="1"/>
  <c r="G13" i="177"/>
  <c r="H31" i="209" s="1"/>
  <c r="J31" i="209" s="1"/>
  <c r="BI12" i="177"/>
  <c r="BG12" i="177"/>
  <c r="BE12" i="177"/>
  <c r="CE65" i="209" s="1"/>
  <c r="CG65" i="209" s="1"/>
  <c r="BC12" i="177"/>
  <c r="CB65" i="209" s="1"/>
  <c r="CD65" i="209" s="1"/>
  <c r="BA12" i="177"/>
  <c r="BY65" i="209" s="1"/>
  <c r="CA65" i="209" s="1"/>
  <c r="AY12" i="177"/>
  <c r="BV65" i="209" s="1"/>
  <c r="BX65" i="209" s="1"/>
  <c r="AW12" i="177"/>
  <c r="BS65" i="209" s="1"/>
  <c r="BU65" i="209" s="1"/>
  <c r="AU12" i="177"/>
  <c r="BP65" i="209" s="1"/>
  <c r="BR65" i="209" s="1"/>
  <c r="AS12" i="177"/>
  <c r="BM65" i="209" s="1"/>
  <c r="BO65" i="209" s="1"/>
  <c r="AQ12" i="177"/>
  <c r="BJ65" i="209" s="1"/>
  <c r="BL65" i="209" s="1"/>
  <c r="AO12" i="177"/>
  <c r="BG65" i="209" s="1"/>
  <c r="BI65" i="209" s="1"/>
  <c r="AM12" i="177"/>
  <c r="BD65" i="209" s="1"/>
  <c r="BF65" i="209" s="1"/>
  <c r="AK12" i="177"/>
  <c r="BA65" i="209" s="1"/>
  <c r="BC65" i="209" s="1"/>
  <c r="AI12" i="177"/>
  <c r="AX65" i="209" s="1"/>
  <c r="AZ65" i="209" s="1"/>
  <c r="AC12" i="177"/>
  <c r="AO65" i="209" s="1"/>
  <c r="AQ65" i="209" s="1"/>
  <c r="AA12" i="177"/>
  <c r="AL65" i="209" s="1"/>
  <c r="AN65" i="209" s="1"/>
  <c r="Y12" i="177"/>
  <c r="AI65" i="209" s="1"/>
  <c r="AK65" i="209" s="1"/>
  <c r="W12" i="177"/>
  <c r="AF65" i="209" s="1"/>
  <c r="AH65" i="209" s="1"/>
  <c r="Q12" i="177"/>
  <c r="W65" i="209" s="1"/>
  <c r="Y65" i="209" s="1"/>
  <c r="O12" i="177"/>
  <c r="T65" i="209" s="1"/>
  <c r="V65" i="209" s="1"/>
  <c r="M12" i="177"/>
  <c r="Q65" i="209" s="1"/>
  <c r="S65" i="209" s="1"/>
  <c r="K12" i="177"/>
  <c r="N65" i="209" s="1"/>
  <c r="P65" i="209" s="1"/>
  <c r="I12" i="177"/>
  <c r="K65" i="209" s="1"/>
  <c r="M65" i="209" s="1"/>
  <c r="G12" i="177"/>
  <c r="H65" i="209" s="1"/>
  <c r="J65" i="209" s="1"/>
  <c r="E13" i="209"/>
  <c r="G13" i="209" s="1"/>
  <c r="BI11" i="177"/>
  <c r="CK130" i="209" s="1"/>
  <c r="CM130" i="209" s="1"/>
  <c r="BG11" i="177"/>
  <c r="CH130" i="209" s="1"/>
  <c r="CJ130" i="209" s="1"/>
  <c r="BE11" i="177"/>
  <c r="BC11" i="177"/>
  <c r="BA11" i="177"/>
  <c r="AY11" i="177"/>
  <c r="BS12" i="209"/>
  <c r="BU12" i="209" s="1"/>
  <c r="BP12" i="209"/>
  <c r="BR12" i="209" s="1"/>
  <c r="AS11" i="177"/>
  <c r="AQ11" i="177"/>
  <c r="AO11" i="177"/>
  <c r="AM11" i="177"/>
  <c r="AO12" i="209"/>
  <c r="AQ12" i="209" s="1"/>
  <c r="AL12" i="209"/>
  <c r="AN12" i="209" s="1"/>
  <c r="AI12" i="209"/>
  <c r="AK12" i="209" s="1"/>
  <c r="AF12" i="209"/>
  <c r="AH12" i="209" s="1"/>
  <c r="U11" i="177"/>
  <c r="S11" i="177"/>
  <c r="Q11" i="177"/>
  <c r="O11" i="177"/>
  <c r="M11" i="177"/>
  <c r="K11" i="177"/>
  <c r="I11" i="177"/>
  <c r="G11" i="177"/>
  <c r="H130" i="209" s="1"/>
  <c r="J130" i="209" s="1"/>
  <c r="BE9" i="177"/>
  <c r="BC9" i="177"/>
  <c r="BA9" i="177"/>
  <c r="AY9" i="177"/>
  <c r="BS10" i="209"/>
  <c r="BU10" i="209" s="1"/>
  <c r="BP10" i="209"/>
  <c r="BR10" i="209" s="1"/>
  <c r="AS9" i="177"/>
  <c r="AQ9" i="177"/>
  <c r="AO9" i="177"/>
  <c r="AM9" i="177"/>
  <c r="AO10" i="209"/>
  <c r="AQ10" i="209" s="1"/>
  <c r="AL10" i="209"/>
  <c r="AN10" i="209" s="1"/>
  <c r="AI10" i="209"/>
  <c r="AK10" i="209" s="1"/>
  <c r="AF10" i="209"/>
  <c r="AH10" i="209" s="1"/>
  <c r="U9" i="177"/>
  <c r="S9" i="177"/>
  <c r="Q9" i="177"/>
  <c r="O9" i="177"/>
  <c r="M9" i="177"/>
  <c r="K9" i="177"/>
  <c r="I9" i="177"/>
  <c r="G9" i="177"/>
  <c r="BE8" i="177"/>
  <c r="BC8" i="177"/>
  <c r="BA8" i="177"/>
  <c r="AY8" i="177"/>
  <c r="BS9" i="209"/>
  <c r="BU9" i="209" s="1"/>
  <c r="BP9" i="209"/>
  <c r="BR9" i="209" s="1"/>
  <c r="AS8" i="177"/>
  <c r="AQ8" i="177"/>
  <c r="AO8" i="177"/>
  <c r="BG98" i="209" s="1"/>
  <c r="BI98" i="209" s="1"/>
  <c r="AM8" i="177"/>
  <c r="BD98" i="209" s="1"/>
  <c r="BF98" i="209" s="1"/>
  <c r="AC98" i="209"/>
  <c r="AE98" i="209" s="1"/>
  <c r="Z98" i="209"/>
  <c r="AB98" i="209" s="1"/>
  <c r="Q8" i="177"/>
  <c r="O8" i="177"/>
  <c r="M8" i="177"/>
  <c r="K8" i="177"/>
  <c r="I8" i="177"/>
  <c r="G8" i="177"/>
  <c r="E8" i="177"/>
  <c r="E98" i="209" s="1"/>
  <c r="G98" i="209" s="1"/>
  <c r="C8" i="177"/>
  <c r="B98" i="209" s="1"/>
  <c r="D98" i="209" s="1"/>
  <c r="BE7" i="177"/>
  <c r="CE157" i="209" s="1"/>
  <c r="CG157" i="209" s="1"/>
  <c r="BC7" i="177"/>
  <c r="CB157" i="209" s="1"/>
  <c r="CD157" i="209" s="1"/>
  <c r="BA7" i="177"/>
  <c r="BY157" i="209" s="1"/>
  <c r="CA157" i="209" s="1"/>
  <c r="AY7" i="177"/>
  <c r="BV157" i="209" s="1"/>
  <c r="BX157" i="209" s="1"/>
  <c r="AW7" i="177"/>
  <c r="BS157" i="209" s="1"/>
  <c r="BU157" i="209" s="1"/>
  <c r="AU7" i="177"/>
  <c r="BP157" i="209" s="1"/>
  <c r="BR157" i="209" s="1"/>
  <c r="AS7" i="177"/>
  <c r="BM157" i="209" s="1"/>
  <c r="BO157" i="209" s="1"/>
  <c r="AQ7" i="177"/>
  <c r="BJ157" i="209" s="1"/>
  <c r="BL157" i="209" s="1"/>
  <c r="AO7" i="177"/>
  <c r="BG157" i="209" s="1"/>
  <c r="BI157" i="209" s="1"/>
  <c r="AM7" i="177"/>
  <c r="BD157" i="209" s="1"/>
  <c r="BF157" i="209" s="1"/>
  <c r="AK7" i="177"/>
  <c r="AI7" i="177"/>
  <c r="AC7" i="177"/>
  <c r="AO157" i="209" s="1"/>
  <c r="AQ157" i="209" s="1"/>
  <c r="AA7" i="177"/>
  <c r="AL157" i="209" s="1"/>
  <c r="AN157" i="209" s="1"/>
  <c r="Y7" i="177"/>
  <c r="AI157" i="209" s="1"/>
  <c r="AK157" i="209" s="1"/>
  <c r="W7" i="177"/>
  <c r="AF157" i="209" s="1"/>
  <c r="AH157" i="209" s="1"/>
  <c r="U7" i="177"/>
  <c r="AC157" i="209" s="1"/>
  <c r="AE157" i="209" s="1"/>
  <c r="S7" i="177"/>
  <c r="Z157" i="209" s="1"/>
  <c r="AB157" i="209" s="1"/>
  <c r="Q7" i="177"/>
  <c r="O7" i="177"/>
  <c r="M7" i="177"/>
  <c r="Q157" i="209" s="1"/>
  <c r="S157" i="209" s="1"/>
  <c r="K7" i="177"/>
  <c r="N157" i="209" s="1"/>
  <c r="P157" i="209" s="1"/>
  <c r="I7" i="177"/>
  <c r="K157" i="209" s="1"/>
  <c r="M157" i="209" s="1"/>
  <c r="G7" i="177"/>
  <c r="H157" i="209" s="1"/>
  <c r="J157" i="209" s="1"/>
  <c r="E8" i="209"/>
  <c r="G8" i="209" s="1"/>
  <c r="BI6" i="177"/>
  <c r="CK37" i="209" s="1"/>
  <c r="CM37" i="209" s="1"/>
  <c r="BG6" i="177"/>
  <c r="CH37" i="209" s="1"/>
  <c r="CJ37" i="209" s="1"/>
  <c r="BE6" i="177"/>
  <c r="BC6" i="177"/>
  <c r="BA6" i="177"/>
  <c r="BY49" i="209" s="1"/>
  <c r="CA49" i="209" s="1"/>
  <c r="AY6" i="177"/>
  <c r="BV49" i="209" s="1"/>
  <c r="BX49" i="209" s="1"/>
  <c r="AW6" i="177"/>
  <c r="BS49" i="209" s="1"/>
  <c r="BU49" i="209" s="1"/>
  <c r="AU6" i="177"/>
  <c r="BP49" i="209" s="1"/>
  <c r="BR49" i="209" s="1"/>
  <c r="AS6" i="177"/>
  <c r="AQ6" i="177"/>
  <c r="AO6" i="177"/>
  <c r="AM6" i="177"/>
  <c r="AK6" i="177"/>
  <c r="BA37" i="209" s="1"/>
  <c r="BC37" i="209" s="1"/>
  <c r="AI6" i="177"/>
  <c r="AC6" i="177"/>
  <c r="AA6" i="177"/>
  <c r="Y6" i="177"/>
  <c r="AI49" i="209" s="1"/>
  <c r="AK49" i="209" s="1"/>
  <c r="W6" i="177"/>
  <c r="AF49" i="209" s="1"/>
  <c r="AH49" i="209" s="1"/>
  <c r="U6" i="177"/>
  <c r="S6" i="177"/>
  <c r="Q6" i="177"/>
  <c r="O6" i="177"/>
  <c r="M6" i="177"/>
  <c r="Q49" i="209" s="1"/>
  <c r="S49" i="209" s="1"/>
  <c r="K6" i="177"/>
  <c r="N49" i="209" s="1"/>
  <c r="P49" i="209" s="1"/>
  <c r="K7" i="209"/>
  <c r="M7" i="209" s="1"/>
  <c r="H7" i="209"/>
  <c r="J7" i="209" s="1"/>
  <c r="E7" i="209"/>
  <c r="G7" i="209" s="1"/>
  <c r="BI5" i="177"/>
  <c r="CK135" i="209" s="1"/>
  <c r="CM135" i="209" s="1"/>
  <c r="BG5" i="177"/>
  <c r="CH135" i="209" s="1"/>
  <c r="CJ135" i="209" s="1"/>
  <c r="BE5" i="177"/>
  <c r="CE135" i="209" s="1"/>
  <c r="CG135" i="209" s="1"/>
  <c r="BC5" i="177"/>
  <c r="CB135" i="209" s="1"/>
  <c r="CD135" i="209" s="1"/>
  <c r="BA5" i="177"/>
  <c r="BY135" i="209" s="1"/>
  <c r="CA135" i="209" s="1"/>
  <c r="AY5" i="177"/>
  <c r="BV135" i="209" s="1"/>
  <c r="BX135" i="209" s="1"/>
  <c r="BS6" i="209"/>
  <c r="BU6" i="209" s="1"/>
  <c r="BP6" i="209"/>
  <c r="BR6" i="209" s="1"/>
  <c r="AS5" i="177"/>
  <c r="BM135" i="209" s="1"/>
  <c r="BO135" i="209" s="1"/>
  <c r="AQ5" i="177"/>
  <c r="BJ135" i="209" s="1"/>
  <c r="BL135" i="209" s="1"/>
  <c r="AO5" i="177"/>
  <c r="BG135" i="209" s="1"/>
  <c r="BI135" i="209" s="1"/>
  <c r="AM5" i="177"/>
  <c r="BD135" i="209" s="1"/>
  <c r="BF135" i="209" s="1"/>
  <c r="AO6" i="209"/>
  <c r="AQ6" i="209" s="1"/>
  <c r="AL6" i="209"/>
  <c r="AN6" i="209" s="1"/>
  <c r="AI6" i="209"/>
  <c r="AK6" i="209" s="1"/>
  <c r="AF6" i="209"/>
  <c r="AH6" i="209" s="1"/>
  <c r="U5" i="177"/>
  <c r="AC135" i="209" s="1"/>
  <c r="AE135" i="209" s="1"/>
  <c r="S5" i="177"/>
  <c r="Z135" i="209" s="1"/>
  <c r="AB135" i="209" s="1"/>
  <c r="Q5" i="177"/>
  <c r="W135" i="209" s="1"/>
  <c r="Y135" i="209" s="1"/>
  <c r="O5" i="177"/>
  <c r="T135" i="209" s="1"/>
  <c r="V135" i="209" s="1"/>
  <c r="M5" i="177"/>
  <c r="Q135" i="209" s="1"/>
  <c r="S135" i="209" s="1"/>
  <c r="K5" i="177"/>
  <c r="N135" i="209" s="1"/>
  <c r="P135" i="209" s="1"/>
  <c r="I5" i="177"/>
  <c r="K135" i="209" s="1"/>
  <c r="M135" i="209" s="1"/>
  <c r="G5" i="177"/>
  <c r="BE2" i="177"/>
  <c r="BC2" i="177"/>
  <c r="CB51" i="209" s="1"/>
  <c r="CD51" i="209" s="1"/>
  <c r="BA2" i="177"/>
  <c r="BY51" i="209" s="1"/>
  <c r="CA51" i="209" s="1"/>
  <c r="AY2" i="177"/>
  <c r="AS2" i="177"/>
  <c r="BM51" i="209" s="1"/>
  <c r="BO51" i="209" s="1"/>
  <c r="AQ2" i="177"/>
  <c r="AO2" i="177"/>
  <c r="AM2" i="177"/>
  <c r="BD51" i="209" s="1"/>
  <c r="BF51" i="209" s="1"/>
  <c r="AG2" i="177"/>
  <c r="AE2" i="177"/>
  <c r="AO174" i="209"/>
  <c r="AQ174" i="209" s="1"/>
  <c r="AF174" i="209"/>
  <c r="AH174" i="209" s="1"/>
  <c r="U2" i="177"/>
  <c r="S2" i="177"/>
  <c r="Z51" i="209" s="1"/>
  <c r="AB51" i="209" s="1"/>
  <c r="Q2" i="177"/>
  <c r="W51" i="209" s="1"/>
  <c r="Y51" i="209" s="1"/>
  <c r="O2" i="177"/>
  <c r="M2" i="177"/>
  <c r="K2" i="177"/>
  <c r="N51" i="209" s="1"/>
  <c r="P51" i="209" s="1"/>
  <c r="I2" i="177"/>
  <c r="K51" i="209" s="1"/>
  <c r="M51" i="209" s="1"/>
  <c r="G2" i="177"/>
  <c r="E2" i="177"/>
  <c r="E51" i="209" s="1"/>
  <c r="G51" i="209" s="1"/>
  <c r="C2" i="177"/>
  <c r="B51" i="209" s="1"/>
  <c r="D51" i="209" s="1"/>
  <c r="H132" i="209" l="1"/>
  <c r="J132" i="209" s="1"/>
  <c r="H135" i="209"/>
  <c r="J135" i="209" s="1"/>
  <c r="CK176" i="209"/>
  <c r="CM176" i="209" s="1"/>
  <c r="CK67" i="209"/>
  <c r="CM67" i="209" s="1"/>
  <c r="K23" i="209"/>
  <c r="M23" i="209" s="1"/>
  <c r="K66" i="209"/>
  <c r="M66" i="209" s="1"/>
  <c r="BA23" i="209"/>
  <c r="BC23" i="209" s="1"/>
  <c r="BA66" i="209"/>
  <c r="BC66" i="209" s="1"/>
  <c r="BM23" i="209"/>
  <c r="BO23" i="209" s="1"/>
  <c r="BM66" i="209"/>
  <c r="BO66" i="209" s="1"/>
  <c r="CE23" i="209"/>
  <c r="CG23" i="209" s="1"/>
  <c r="CE66" i="209"/>
  <c r="CG66" i="209" s="1"/>
  <c r="B42" i="209"/>
  <c r="D42" i="209" s="1"/>
  <c r="B119" i="209"/>
  <c r="D119" i="209" s="1"/>
  <c r="AL68" i="209"/>
  <c r="AN68" i="209" s="1"/>
  <c r="AL63" i="209"/>
  <c r="AN63" i="209" s="1"/>
  <c r="BJ68" i="209"/>
  <c r="BL68" i="209" s="1"/>
  <c r="BJ63" i="209"/>
  <c r="BL63" i="209" s="1"/>
  <c r="CB68" i="209"/>
  <c r="CD68" i="209" s="1"/>
  <c r="CB63" i="209"/>
  <c r="CD63" i="209" s="1"/>
  <c r="AC75" i="209"/>
  <c r="AE75" i="209" s="1"/>
  <c r="AC158" i="209"/>
  <c r="AE158" i="209" s="1"/>
  <c r="BS75" i="209"/>
  <c r="BU75" i="209" s="1"/>
  <c r="BS158" i="209"/>
  <c r="BU158" i="209" s="1"/>
  <c r="AC77" i="209"/>
  <c r="AE77" i="209" s="1"/>
  <c r="AC160" i="209"/>
  <c r="AE160" i="209" s="1"/>
  <c r="N80" i="209"/>
  <c r="P80" i="209" s="1"/>
  <c r="N173" i="209"/>
  <c r="P173" i="209" s="1"/>
  <c r="H81" i="209"/>
  <c r="J81" i="209" s="1"/>
  <c r="H120" i="209"/>
  <c r="J120" i="209" s="1"/>
  <c r="AF81" i="209"/>
  <c r="AH81" i="209" s="1"/>
  <c r="AF120" i="209"/>
  <c r="AH120" i="209" s="1"/>
  <c r="AR90" i="209"/>
  <c r="AT90" i="209" s="1"/>
  <c r="AR6" i="209"/>
  <c r="AT6" i="209" s="1"/>
  <c r="CH19" i="209"/>
  <c r="CJ19" i="209" s="1"/>
  <c r="CH174" i="209"/>
  <c r="CJ174" i="209" s="1"/>
  <c r="N98" i="209"/>
  <c r="P98" i="209" s="1"/>
  <c r="N131" i="209"/>
  <c r="P131" i="209" s="1"/>
  <c r="AL104" i="209"/>
  <c r="AN104" i="209" s="1"/>
  <c r="AL62" i="209"/>
  <c r="AN62" i="209" s="1"/>
  <c r="CB104" i="209"/>
  <c r="CD104" i="209" s="1"/>
  <c r="CB62" i="209"/>
  <c r="CD62" i="209" s="1"/>
  <c r="BG106" i="209"/>
  <c r="BI106" i="209" s="1"/>
  <c r="BG164" i="209"/>
  <c r="BI164" i="209" s="1"/>
  <c r="W136" i="209"/>
  <c r="Y136" i="209" s="1"/>
  <c r="W153" i="209"/>
  <c r="Y153" i="209" s="1"/>
  <c r="E188" i="209"/>
  <c r="G188" i="209" s="1"/>
  <c r="BG174" i="209"/>
  <c r="BI174" i="209" s="1"/>
  <c r="BG51" i="209"/>
  <c r="BI51" i="209" s="1"/>
  <c r="CH38" i="209"/>
  <c r="CJ38" i="209" s="1"/>
  <c r="CH65" i="209"/>
  <c r="CJ65" i="209" s="1"/>
  <c r="AL17" i="209"/>
  <c r="AN17" i="209" s="1"/>
  <c r="BP17" i="209"/>
  <c r="BR17" i="209" s="1"/>
  <c r="AX20" i="209"/>
  <c r="AZ20" i="209" s="1"/>
  <c r="AX5" i="209"/>
  <c r="AZ5" i="209" s="1"/>
  <c r="N23" i="209"/>
  <c r="P23" i="209" s="1"/>
  <c r="N66" i="209"/>
  <c r="P66" i="209" s="1"/>
  <c r="Z23" i="209"/>
  <c r="AB23" i="209" s="1"/>
  <c r="Z66" i="209"/>
  <c r="AB66" i="209" s="1"/>
  <c r="BJ26" i="209"/>
  <c r="BL26" i="209" s="1"/>
  <c r="BV26" i="209"/>
  <c r="BX26" i="209" s="1"/>
  <c r="BV108" i="209"/>
  <c r="BX108" i="209" s="1"/>
  <c r="CH22" i="209"/>
  <c r="CJ22" i="209" s="1"/>
  <c r="CH108" i="209"/>
  <c r="CJ108" i="209" s="1"/>
  <c r="BS67" i="209"/>
  <c r="BU67" i="209" s="1"/>
  <c r="AC68" i="209"/>
  <c r="AE68" i="209" s="1"/>
  <c r="AC63" i="209"/>
  <c r="AE63" i="209" s="1"/>
  <c r="AO68" i="209"/>
  <c r="AQ68" i="209" s="1"/>
  <c r="AO63" i="209"/>
  <c r="AQ63" i="209" s="1"/>
  <c r="BA68" i="209"/>
  <c r="BC68" i="209" s="1"/>
  <c r="BA63" i="209"/>
  <c r="BC63" i="209" s="1"/>
  <c r="BM68" i="209"/>
  <c r="BO68" i="209" s="1"/>
  <c r="BM63" i="209"/>
  <c r="BO63" i="209" s="1"/>
  <c r="CE68" i="209"/>
  <c r="CG68" i="209" s="1"/>
  <c r="CE63" i="209"/>
  <c r="CG63" i="209" s="1"/>
  <c r="CH180" i="209"/>
  <c r="CJ180" i="209" s="1"/>
  <c r="CH39" i="209"/>
  <c r="CJ39" i="209" s="1"/>
  <c r="H75" i="209"/>
  <c r="J75" i="209" s="1"/>
  <c r="H158" i="209"/>
  <c r="J158" i="209" s="1"/>
  <c r="T75" i="209"/>
  <c r="V75" i="209" s="1"/>
  <c r="T158" i="209"/>
  <c r="V158" i="209" s="1"/>
  <c r="AL75" i="209"/>
  <c r="AN75" i="209" s="1"/>
  <c r="AL158" i="209"/>
  <c r="AN158" i="209" s="1"/>
  <c r="AX75" i="209"/>
  <c r="AZ75" i="209" s="1"/>
  <c r="AX158" i="209"/>
  <c r="AZ158" i="209" s="1"/>
  <c r="BJ75" i="209"/>
  <c r="BL75" i="209" s="1"/>
  <c r="BJ158" i="209"/>
  <c r="BL158" i="209" s="1"/>
  <c r="CB75" i="209"/>
  <c r="CD75" i="209" s="1"/>
  <c r="CB158" i="209"/>
  <c r="CD158" i="209" s="1"/>
  <c r="H77" i="209"/>
  <c r="J77" i="209" s="1"/>
  <c r="H160" i="209"/>
  <c r="J160" i="209" s="1"/>
  <c r="T77" i="209"/>
  <c r="V77" i="209" s="1"/>
  <c r="T160" i="209"/>
  <c r="V160" i="209" s="1"/>
  <c r="BD77" i="209"/>
  <c r="BF77" i="209" s="1"/>
  <c r="BD160" i="209"/>
  <c r="BF160" i="209" s="1"/>
  <c r="BP77" i="209"/>
  <c r="BR77" i="209" s="1"/>
  <c r="BP160" i="209"/>
  <c r="BR160" i="209" s="1"/>
  <c r="CK41" i="209"/>
  <c r="CM41" i="209" s="1"/>
  <c r="Q80" i="209"/>
  <c r="S80" i="209" s="1"/>
  <c r="Q173" i="209"/>
  <c r="S173" i="209" s="1"/>
  <c r="K81" i="209"/>
  <c r="M81" i="209" s="1"/>
  <c r="K120" i="209"/>
  <c r="M120" i="209" s="1"/>
  <c r="W81" i="209"/>
  <c r="Y81" i="209" s="1"/>
  <c r="W120" i="209"/>
  <c r="Y120" i="209" s="1"/>
  <c r="AI81" i="209"/>
  <c r="AK81" i="209" s="1"/>
  <c r="AI120" i="209"/>
  <c r="AK120" i="209" s="1"/>
  <c r="BG81" i="209"/>
  <c r="BI81" i="209" s="1"/>
  <c r="BG120" i="209"/>
  <c r="BI120" i="209" s="1"/>
  <c r="CE81" i="209"/>
  <c r="CG81" i="209" s="1"/>
  <c r="CE120" i="209"/>
  <c r="CG120" i="209" s="1"/>
  <c r="Q84" i="209"/>
  <c r="S84" i="209" s="1"/>
  <c r="AC84" i="209"/>
  <c r="AE84" i="209" s="1"/>
  <c r="BM84" i="209"/>
  <c r="BO84" i="209" s="1"/>
  <c r="CE84" i="209"/>
  <c r="CG84" i="209" s="1"/>
  <c r="AU90" i="209"/>
  <c r="AW90" i="209" s="1"/>
  <c r="AU6" i="209"/>
  <c r="AW6" i="209" s="1"/>
  <c r="AC95" i="209"/>
  <c r="AE95" i="209" s="1"/>
  <c r="AC162" i="209"/>
  <c r="AE162" i="209" s="1"/>
  <c r="CK19" i="209"/>
  <c r="CM19" i="209" s="1"/>
  <c r="CK174" i="209"/>
  <c r="CM174" i="209" s="1"/>
  <c r="Q98" i="209"/>
  <c r="S98" i="209" s="1"/>
  <c r="Q131" i="209"/>
  <c r="S131" i="209" s="1"/>
  <c r="BM98" i="209"/>
  <c r="BO98" i="209" s="1"/>
  <c r="BM131" i="209"/>
  <c r="BO131" i="209" s="1"/>
  <c r="AC101" i="209"/>
  <c r="AE101" i="209" s="1"/>
  <c r="AO101" i="209"/>
  <c r="AQ101" i="209" s="1"/>
  <c r="BA101" i="209"/>
  <c r="BC101" i="209" s="1"/>
  <c r="BM101" i="209"/>
  <c r="BO101" i="209" s="1"/>
  <c r="CE101" i="209"/>
  <c r="CG101" i="209" s="1"/>
  <c r="AC104" i="209"/>
  <c r="AE104" i="209" s="1"/>
  <c r="AC62" i="209"/>
  <c r="AE62" i="209" s="1"/>
  <c r="AO104" i="209"/>
  <c r="AQ104" i="209" s="1"/>
  <c r="AO62" i="209"/>
  <c r="AQ62" i="209" s="1"/>
  <c r="BM104" i="209"/>
  <c r="BO104" i="209" s="1"/>
  <c r="BM62" i="209"/>
  <c r="BO62" i="209" s="1"/>
  <c r="CE104" i="209"/>
  <c r="CG104" i="209" s="1"/>
  <c r="CE62" i="209"/>
  <c r="CG62" i="209" s="1"/>
  <c r="BP105" i="209"/>
  <c r="BR105" i="209" s="1"/>
  <c r="BP163" i="209"/>
  <c r="BR163" i="209" s="1"/>
  <c r="Z106" i="209"/>
  <c r="AB106" i="209" s="1"/>
  <c r="Z164" i="209"/>
  <c r="AB164" i="209" s="1"/>
  <c r="AL106" i="209"/>
  <c r="AN106" i="209" s="1"/>
  <c r="AL164" i="209"/>
  <c r="AN164" i="209" s="1"/>
  <c r="BJ106" i="209"/>
  <c r="BL106" i="209" s="1"/>
  <c r="BJ164" i="209"/>
  <c r="BL164" i="209" s="1"/>
  <c r="CB106" i="209"/>
  <c r="CD106" i="209" s="1"/>
  <c r="CB164" i="209"/>
  <c r="CD164" i="209" s="1"/>
  <c r="CH162" i="209"/>
  <c r="CJ162" i="209" s="1"/>
  <c r="Z108" i="209"/>
  <c r="AB108" i="209" s="1"/>
  <c r="AL110" i="209"/>
  <c r="AN110" i="209" s="1"/>
  <c r="AL14" i="209"/>
  <c r="AN14" i="209" s="1"/>
  <c r="W111" i="209"/>
  <c r="Y111" i="209" s="1"/>
  <c r="AL112" i="209"/>
  <c r="AN112" i="209" s="1"/>
  <c r="AL175" i="209"/>
  <c r="AN175" i="209" s="1"/>
  <c r="AX112" i="209"/>
  <c r="AZ112" i="209" s="1"/>
  <c r="AX175" i="209"/>
  <c r="AZ175" i="209" s="1"/>
  <c r="BJ112" i="209"/>
  <c r="BL112" i="209" s="1"/>
  <c r="BJ175" i="209"/>
  <c r="BL175" i="209" s="1"/>
  <c r="CH20" i="209"/>
  <c r="CJ20" i="209" s="1"/>
  <c r="H188" i="209"/>
  <c r="J188" i="209" s="1"/>
  <c r="H35" i="209"/>
  <c r="J35" i="209" s="1"/>
  <c r="H142" i="209"/>
  <c r="J142" i="209" s="1"/>
  <c r="H30" i="209"/>
  <c r="J30" i="209" s="1"/>
  <c r="AX115" i="209"/>
  <c r="AZ115" i="209" s="1"/>
  <c r="AX47" i="209"/>
  <c r="AZ47" i="209" s="1"/>
  <c r="AX116" i="209"/>
  <c r="AZ116" i="209" s="1"/>
  <c r="AX78" i="209"/>
  <c r="AZ78" i="209" s="1"/>
  <c r="AX11" i="209"/>
  <c r="AZ11" i="209" s="1"/>
  <c r="AX186" i="209"/>
  <c r="AZ186" i="209" s="1"/>
  <c r="BD136" i="209"/>
  <c r="BF136" i="209" s="1"/>
  <c r="BD153" i="209"/>
  <c r="BF153" i="209" s="1"/>
  <c r="BP64" i="209"/>
  <c r="BR64" i="209" s="1"/>
  <c r="BP53" i="209"/>
  <c r="BR53" i="209" s="1"/>
  <c r="T29" i="209"/>
  <c r="V29" i="209" s="1"/>
  <c r="T50" i="209"/>
  <c r="V50" i="209" s="1"/>
  <c r="AX33" i="209"/>
  <c r="AZ33" i="209" s="1"/>
  <c r="AX29" i="209"/>
  <c r="AZ29" i="209" s="1"/>
  <c r="B94" i="209"/>
  <c r="D94" i="209" s="1"/>
  <c r="B57" i="209"/>
  <c r="D57" i="209" s="1"/>
  <c r="B148" i="209"/>
  <c r="D148" i="209" s="1"/>
  <c r="B143" i="209"/>
  <c r="D143" i="209" s="1"/>
  <c r="B54" i="209"/>
  <c r="D54" i="209" s="1"/>
  <c r="Z173" i="209"/>
  <c r="AB173" i="209" s="1"/>
  <c r="Z188" i="209"/>
  <c r="AB188" i="209" s="1"/>
  <c r="H170" i="209"/>
  <c r="J170" i="209" s="1"/>
  <c r="H61" i="209"/>
  <c r="J61" i="209" s="1"/>
  <c r="BS177" i="209"/>
  <c r="BU177" i="209" s="1"/>
  <c r="B180" i="209"/>
  <c r="D180" i="209" s="1"/>
  <c r="CH11" i="209"/>
  <c r="CJ11" i="209" s="1"/>
  <c r="H11" i="209"/>
  <c r="J11" i="209" s="1"/>
  <c r="BY177" i="209"/>
  <c r="CA177" i="209" s="1"/>
  <c r="CH123" i="209"/>
  <c r="CJ123" i="209" s="1"/>
  <c r="CK123" i="209"/>
  <c r="CM123" i="209" s="1"/>
  <c r="AI23" i="209"/>
  <c r="AK23" i="209" s="1"/>
  <c r="AI66" i="209"/>
  <c r="AK66" i="209" s="1"/>
  <c r="BY24" i="209"/>
  <c r="CA24" i="209" s="1"/>
  <c r="BY84" i="209"/>
  <c r="CA84" i="209" s="1"/>
  <c r="AO77" i="209"/>
  <c r="AQ77" i="209" s="1"/>
  <c r="AO160" i="209"/>
  <c r="AQ160" i="209" s="1"/>
  <c r="BM77" i="209"/>
  <c r="BO77" i="209" s="1"/>
  <c r="BM160" i="209"/>
  <c r="BO160" i="209" s="1"/>
  <c r="CE77" i="209"/>
  <c r="CG77" i="209" s="1"/>
  <c r="CE160" i="209"/>
  <c r="CG160" i="209" s="1"/>
  <c r="BD81" i="209"/>
  <c r="BF81" i="209" s="1"/>
  <c r="BD120" i="209"/>
  <c r="BF120" i="209" s="1"/>
  <c r="CB81" i="209"/>
  <c r="CD81" i="209" s="1"/>
  <c r="CB120" i="209"/>
  <c r="CD120" i="209" s="1"/>
  <c r="Z95" i="209"/>
  <c r="AB95" i="209" s="1"/>
  <c r="Z162" i="209"/>
  <c r="AB162" i="209" s="1"/>
  <c r="K106" i="209"/>
  <c r="M106" i="209" s="1"/>
  <c r="K164" i="209"/>
  <c r="M164" i="209" s="1"/>
  <c r="W106" i="209"/>
  <c r="Y106" i="209" s="1"/>
  <c r="W164" i="209"/>
  <c r="Y164" i="209" s="1"/>
  <c r="AU106" i="209"/>
  <c r="AW106" i="209" s="1"/>
  <c r="AU164" i="209"/>
  <c r="AW164" i="209" s="1"/>
  <c r="CK86" i="209"/>
  <c r="CM86" i="209" s="1"/>
  <c r="CK164" i="209"/>
  <c r="CM164" i="209" s="1"/>
  <c r="CE110" i="209"/>
  <c r="CG110" i="209" s="1"/>
  <c r="CE14" i="209"/>
  <c r="CG14" i="209" s="1"/>
  <c r="AI112" i="209"/>
  <c r="AK112" i="209" s="1"/>
  <c r="AI175" i="209"/>
  <c r="AK175" i="209" s="1"/>
  <c r="BP177" i="209"/>
  <c r="BR177" i="209" s="1"/>
  <c r="CH25" i="209"/>
  <c r="CJ25" i="209" s="1"/>
  <c r="K11" i="209"/>
  <c r="M11" i="209" s="1"/>
  <c r="N177" i="209"/>
  <c r="P177" i="209" s="1"/>
  <c r="AR174" i="209"/>
  <c r="AT174" i="209" s="1"/>
  <c r="AR51" i="209"/>
  <c r="AT51" i="209" s="1"/>
  <c r="BJ174" i="209"/>
  <c r="BL174" i="209" s="1"/>
  <c r="BJ51" i="209"/>
  <c r="BL51" i="209" s="1"/>
  <c r="CK38" i="209"/>
  <c r="CM38" i="209" s="1"/>
  <c r="CK65" i="209"/>
  <c r="CM65" i="209" s="1"/>
  <c r="AO17" i="209"/>
  <c r="AQ17" i="209" s="1"/>
  <c r="BS17" i="209"/>
  <c r="BU17" i="209" s="1"/>
  <c r="BA20" i="209"/>
  <c r="BC20" i="209" s="1"/>
  <c r="BA5" i="209"/>
  <c r="BC5" i="209" s="1"/>
  <c r="Q23" i="209"/>
  <c r="S23" i="209" s="1"/>
  <c r="Q66" i="209"/>
  <c r="S66" i="209" s="1"/>
  <c r="AC23" i="209"/>
  <c r="AE23" i="209" s="1"/>
  <c r="AC66" i="209"/>
  <c r="AE66" i="209" s="1"/>
  <c r="BY26" i="209"/>
  <c r="CA26" i="209" s="1"/>
  <c r="BY108" i="209"/>
  <c r="CA108" i="209" s="1"/>
  <c r="CK22" i="209"/>
  <c r="CM22" i="209" s="1"/>
  <c r="CK108" i="209"/>
  <c r="CM108" i="209" s="1"/>
  <c r="BJ27" i="209"/>
  <c r="BL27" i="209" s="1"/>
  <c r="BV27" i="209"/>
  <c r="BX27" i="209" s="1"/>
  <c r="H68" i="209"/>
  <c r="J68" i="209" s="1"/>
  <c r="H63" i="209"/>
  <c r="J63" i="209" s="1"/>
  <c r="T68" i="209"/>
  <c r="V68" i="209" s="1"/>
  <c r="T63" i="209"/>
  <c r="V63" i="209" s="1"/>
  <c r="BD68" i="209"/>
  <c r="BF68" i="209" s="1"/>
  <c r="BD63" i="209"/>
  <c r="BF63" i="209" s="1"/>
  <c r="BP68" i="209"/>
  <c r="BR68" i="209" s="1"/>
  <c r="BP63" i="209"/>
  <c r="BR63" i="209" s="1"/>
  <c r="CH8" i="209"/>
  <c r="CJ8" i="209" s="1"/>
  <c r="CH63" i="209"/>
  <c r="CJ63" i="209" s="1"/>
  <c r="CH49" i="209"/>
  <c r="CJ49" i="209" s="1"/>
  <c r="BD71" i="209"/>
  <c r="BF71" i="209" s="1"/>
  <c r="CK180" i="209"/>
  <c r="CM180" i="209" s="1"/>
  <c r="CK39" i="209"/>
  <c r="CM39" i="209" s="1"/>
  <c r="K75" i="209"/>
  <c r="M75" i="209" s="1"/>
  <c r="K158" i="209"/>
  <c r="M158" i="209" s="1"/>
  <c r="W75" i="209"/>
  <c r="Y75" i="209" s="1"/>
  <c r="W158" i="209"/>
  <c r="Y158" i="209" s="1"/>
  <c r="AO75" i="209"/>
  <c r="AQ75" i="209" s="1"/>
  <c r="AO158" i="209"/>
  <c r="AQ158" i="209" s="1"/>
  <c r="BA75" i="209"/>
  <c r="BC75" i="209" s="1"/>
  <c r="BA158" i="209"/>
  <c r="BC158" i="209" s="1"/>
  <c r="BM75" i="209"/>
  <c r="BO75" i="209" s="1"/>
  <c r="BM158" i="209"/>
  <c r="BO158" i="209" s="1"/>
  <c r="CE75" i="209"/>
  <c r="CG75" i="209" s="1"/>
  <c r="CE158" i="209"/>
  <c r="CG158" i="209" s="1"/>
  <c r="K77" i="209"/>
  <c r="M77" i="209" s="1"/>
  <c r="K160" i="209"/>
  <c r="M160" i="209" s="1"/>
  <c r="W77" i="209"/>
  <c r="Y77" i="209" s="1"/>
  <c r="W160" i="209"/>
  <c r="Y160" i="209" s="1"/>
  <c r="BG77" i="209"/>
  <c r="BI77" i="209" s="1"/>
  <c r="BG160" i="209"/>
  <c r="BI160" i="209" s="1"/>
  <c r="BS77" i="209"/>
  <c r="BU77" i="209" s="1"/>
  <c r="BS160" i="209"/>
  <c r="BU160" i="209" s="1"/>
  <c r="AF80" i="209"/>
  <c r="AH80" i="209" s="1"/>
  <c r="AF173" i="209"/>
  <c r="AH173" i="209" s="1"/>
  <c r="N81" i="209"/>
  <c r="P81" i="209" s="1"/>
  <c r="N120" i="209"/>
  <c r="P120" i="209" s="1"/>
  <c r="Z81" i="209"/>
  <c r="AB81" i="209" s="1"/>
  <c r="Z120" i="209"/>
  <c r="AB120" i="209" s="1"/>
  <c r="AL81" i="209"/>
  <c r="AN81" i="209" s="1"/>
  <c r="AL120" i="209"/>
  <c r="AN120" i="209" s="1"/>
  <c r="BJ81" i="209"/>
  <c r="BL81" i="209" s="1"/>
  <c r="BJ120" i="209"/>
  <c r="BL120" i="209" s="1"/>
  <c r="BV81" i="209"/>
  <c r="BX81" i="209" s="1"/>
  <c r="BV120" i="209"/>
  <c r="BX120" i="209" s="1"/>
  <c r="T84" i="209"/>
  <c r="V84" i="209" s="1"/>
  <c r="AR84" i="209"/>
  <c r="AT84" i="209" s="1"/>
  <c r="CH59" i="209"/>
  <c r="CJ59" i="209" s="1"/>
  <c r="CH161" i="209"/>
  <c r="CJ161" i="209" s="1"/>
  <c r="H149" i="209"/>
  <c r="J149" i="209" s="1"/>
  <c r="H125" i="209"/>
  <c r="J125" i="209" s="1"/>
  <c r="B154" i="209"/>
  <c r="D154" i="209" s="1"/>
  <c r="B121" i="209"/>
  <c r="D121" i="209" s="1"/>
  <c r="BP89" i="209"/>
  <c r="BR89" i="209" s="1"/>
  <c r="Z90" i="209"/>
  <c r="AB90" i="209" s="1"/>
  <c r="AL90" i="209"/>
  <c r="AN90" i="209" s="1"/>
  <c r="AX90" i="209"/>
  <c r="AZ90" i="209" s="1"/>
  <c r="AX6" i="209"/>
  <c r="AZ6" i="209" s="1"/>
  <c r="BJ90" i="209"/>
  <c r="BL90" i="209" s="1"/>
  <c r="CB90" i="209"/>
  <c r="CD90" i="209" s="1"/>
  <c r="H45" i="209"/>
  <c r="J45" i="209" s="1"/>
  <c r="T98" i="209"/>
  <c r="V98" i="209" s="1"/>
  <c r="T131" i="209"/>
  <c r="V131" i="209" s="1"/>
  <c r="CB98" i="209"/>
  <c r="CD98" i="209" s="1"/>
  <c r="CB131" i="209"/>
  <c r="CD131" i="209" s="1"/>
  <c r="H155" i="209"/>
  <c r="J155" i="209" s="1"/>
  <c r="H118" i="209"/>
  <c r="J118" i="209" s="1"/>
  <c r="CH155" i="209"/>
  <c r="CJ155" i="209" s="1"/>
  <c r="CH118" i="209"/>
  <c r="CJ118" i="209" s="1"/>
  <c r="H101" i="209"/>
  <c r="J101" i="209" s="1"/>
  <c r="T101" i="209"/>
  <c r="V101" i="209" s="1"/>
  <c r="AR101" i="209"/>
  <c r="AT101" i="209" s="1"/>
  <c r="BD101" i="209"/>
  <c r="BF101" i="209" s="1"/>
  <c r="H104" i="209"/>
  <c r="J104" i="209" s="1"/>
  <c r="H62" i="209"/>
  <c r="J62" i="209" s="1"/>
  <c r="T104" i="209"/>
  <c r="V104" i="209" s="1"/>
  <c r="T62" i="209"/>
  <c r="V62" i="209" s="1"/>
  <c r="BD104" i="209"/>
  <c r="BF104" i="209" s="1"/>
  <c r="BD62" i="209"/>
  <c r="BF62" i="209" s="1"/>
  <c r="BP104" i="209"/>
  <c r="BR104" i="209" s="1"/>
  <c r="BP62" i="209"/>
  <c r="BR62" i="209" s="1"/>
  <c r="BS105" i="209"/>
  <c r="BU105" i="209" s="1"/>
  <c r="BS163" i="209"/>
  <c r="BU163" i="209" s="1"/>
  <c r="AC106" i="209"/>
  <c r="AE106" i="209" s="1"/>
  <c r="AC164" i="209"/>
  <c r="AE164" i="209" s="1"/>
  <c r="AO106" i="209"/>
  <c r="AQ106" i="209" s="1"/>
  <c r="AO164" i="209"/>
  <c r="AQ164" i="209" s="1"/>
  <c r="BM106" i="209"/>
  <c r="BO106" i="209" s="1"/>
  <c r="BM164" i="209"/>
  <c r="BO164" i="209" s="1"/>
  <c r="CE106" i="209"/>
  <c r="CG106" i="209" s="1"/>
  <c r="CE164" i="209"/>
  <c r="CG164" i="209" s="1"/>
  <c r="CK162" i="209"/>
  <c r="CM162" i="209" s="1"/>
  <c r="AC108" i="209"/>
  <c r="AE108" i="209" s="1"/>
  <c r="AO110" i="209"/>
  <c r="AQ110" i="209" s="1"/>
  <c r="AO14" i="209"/>
  <c r="AQ14" i="209" s="1"/>
  <c r="AO112" i="209"/>
  <c r="AQ112" i="209" s="1"/>
  <c r="AO175" i="209"/>
  <c r="AQ175" i="209" s="1"/>
  <c r="BA112" i="209"/>
  <c r="BC112" i="209" s="1"/>
  <c r="BA175" i="209"/>
  <c r="BC175" i="209" s="1"/>
  <c r="BM112" i="209"/>
  <c r="BO112" i="209" s="1"/>
  <c r="BM175" i="209"/>
  <c r="BO175" i="209" s="1"/>
  <c r="CK20" i="209"/>
  <c r="CM20" i="209" s="1"/>
  <c r="BA129" i="209"/>
  <c r="BC129" i="209" s="1"/>
  <c r="BA151" i="209"/>
  <c r="BC151" i="209" s="1"/>
  <c r="BG136" i="209"/>
  <c r="BI136" i="209" s="1"/>
  <c r="BG153" i="209"/>
  <c r="BI153" i="209" s="1"/>
  <c r="W157" i="209"/>
  <c r="Y157" i="209" s="1"/>
  <c r="W50" i="209"/>
  <c r="Y50" i="209" s="1"/>
  <c r="AC173" i="209"/>
  <c r="AE173" i="209" s="1"/>
  <c r="AC188" i="209"/>
  <c r="AE188" i="209" s="1"/>
  <c r="CK25" i="209"/>
  <c r="CM25" i="209" s="1"/>
  <c r="AC177" i="209"/>
  <c r="AE177" i="209" s="1"/>
  <c r="BV177" i="209"/>
  <c r="BX177" i="209" s="1"/>
  <c r="W177" i="209"/>
  <c r="Y177" i="209" s="1"/>
  <c r="Z177" i="209"/>
  <c r="AB177" i="209" s="1"/>
  <c r="BD177" i="209"/>
  <c r="BF177" i="209" s="1"/>
  <c r="T177" i="209"/>
  <c r="V177" i="209" s="1"/>
  <c r="CB177" i="209"/>
  <c r="CD177" i="209" s="1"/>
  <c r="CK182" i="209"/>
  <c r="CM182" i="209" s="1"/>
  <c r="H174" i="209"/>
  <c r="J174" i="209" s="1"/>
  <c r="H51" i="209"/>
  <c r="J51" i="209" s="1"/>
  <c r="T174" i="209"/>
  <c r="V174" i="209" s="1"/>
  <c r="T51" i="209"/>
  <c r="V51" i="209" s="1"/>
  <c r="BV174" i="209"/>
  <c r="BX174" i="209" s="1"/>
  <c r="BV51" i="209"/>
  <c r="BX51" i="209" s="1"/>
  <c r="AI17" i="209"/>
  <c r="AK17" i="209" s="1"/>
  <c r="W23" i="209"/>
  <c r="Y23" i="209" s="1"/>
  <c r="W66" i="209"/>
  <c r="Y66" i="209" s="1"/>
  <c r="BG26" i="209"/>
  <c r="BI26" i="209" s="1"/>
  <c r="BG108" i="209"/>
  <c r="BI108" i="209" s="1"/>
  <c r="Z68" i="209"/>
  <c r="AB68" i="209" s="1"/>
  <c r="Z63" i="209"/>
  <c r="AB63" i="209" s="1"/>
  <c r="AX68" i="209"/>
  <c r="AZ68" i="209" s="1"/>
  <c r="AX63" i="209"/>
  <c r="AZ63" i="209" s="1"/>
  <c r="BG74" i="209"/>
  <c r="BI74" i="209" s="1"/>
  <c r="BG45" i="209"/>
  <c r="BI45" i="209" s="1"/>
  <c r="CK183" i="209"/>
  <c r="CM183" i="209" s="1"/>
  <c r="CK45" i="209"/>
  <c r="CM45" i="209" s="1"/>
  <c r="AU75" i="209"/>
  <c r="AW75" i="209" s="1"/>
  <c r="AU158" i="209"/>
  <c r="AW158" i="209" s="1"/>
  <c r="BG75" i="209"/>
  <c r="BI75" i="209" s="1"/>
  <c r="BG158" i="209"/>
  <c r="BI158" i="209" s="1"/>
  <c r="BA77" i="209"/>
  <c r="BC77" i="209" s="1"/>
  <c r="BA160" i="209"/>
  <c r="BC160" i="209" s="1"/>
  <c r="CH41" i="209"/>
  <c r="CJ41" i="209" s="1"/>
  <c r="T81" i="209"/>
  <c r="V81" i="209" s="1"/>
  <c r="T120" i="209"/>
  <c r="V120" i="209" s="1"/>
  <c r="BJ98" i="209"/>
  <c r="BL98" i="209" s="1"/>
  <c r="BJ131" i="209"/>
  <c r="BL131" i="209" s="1"/>
  <c r="Z104" i="209"/>
  <c r="AB104" i="209" s="1"/>
  <c r="Z62" i="209"/>
  <c r="AB62" i="209" s="1"/>
  <c r="BJ104" i="209"/>
  <c r="BL104" i="209" s="1"/>
  <c r="BJ62" i="209"/>
  <c r="BL62" i="209" s="1"/>
  <c r="BG110" i="209"/>
  <c r="BI110" i="209" s="1"/>
  <c r="BG14" i="209"/>
  <c r="BI14" i="209" s="1"/>
  <c r="E168" i="209"/>
  <c r="G168" i="209" s="1"/>
  <c r="E116" i="209"/>
  <c r="G116" i="209" s="1"/>
  <c r="Q174" i="209"/>
  <c r="S174" i="209" s="1"/>
  <c r="Q51" i="209"/>
  <c r="S51" i="209" s="1"/>
  <c r="AC174" i="209"/>
  <c r="AE174" i="209" s="1"/>
  <c r="AC51" i="209"/>
  <c r="AE51" i="209" s="1"/>
  <c r="AU174" i="209"/>
  <c r="AW174" i="209" s="1"/>
  <c r="AU51" i="209"/>
  <c r="AW51" i="209" s="1"/>
  <c r="CE174" i="209"/>
  <c r="CG174" i="209" s="1"/>
  <c r="CE51" i="209"/>
  <c r="CG51" i="209" s="1"/>
  <c r="AF17" i="209"/>
  <c r="AH17" i="209" s="1"/>
  <c r="CH176" i="209"/>
  <c r="CJ176" i="209" s="1"/>
  <c r="CH67" i="209"/>
  <c r="CJ67" i="209" s="1"/>
  <c r="H23" i="209"/>
  <c r="J23" i="209" s="1"/>
  <c r="H66" i="209"/>
  <c r="J66" i="209" s="1"/>
  <c r="T23" i="209"/>
  <c r="V23" i="209" s="1"/>
  <c r="T66" i="209"/>
  <c r="V66" i="209" s="1"/>
  <c r="AF23" i="209"/>
  <c r="AH23" i="209" s="1"/>
  <c r="AF66" i="209"/>
  <c r="AH66" i="209" s="1"/>
  <c r="AX23" i="209"/>
  <c r="AZ23" i="209" s="1"/>
  <c r="AX66" i="209"/>
  <c r="AZ66" i="209" s="1"/>
  <c r="BJ23" i="209"/>
  <c r="BL23" i="209" s="1"/>
  <c r="BJ66" i="209"/>
  <c r="BL66" i="209" s="1"/>
  <c r="CB23" i="209"/>
  <c r="CD23" i="209" s="1"/>
  <c r="CB66" i="209"/>
  <c r="CD66" i="209" s="1"/>
  <c r="BV24" i="209"/>
  <c r="BX24" i="209" s="1"/>
  <c r="BV84" i="209"/>
  <c r="BX84" i="209" s="1"/>
  <c r="H22" i="209"/>
  <c r="J22" i="209" s="1"/>
  <c r="T26" i="209"/>
  <c r="V26" i="209" s="1"/>
  <c r="BD26" i="209"/>
  <c r="BF26" i="209" s="1"/>
  <c r="BD108" i="209"/>
  <c r="BF108" i="209" s="1"/>
  <c r="K68" i="209"/>
  <c r="M68" i="209" s="1"/>
  <c r="K63" i="209"/>
  <c r="M63" i="209" s="1"/>
  <c r="W68" i="209"/>
  <c r="Y68" i="209" s="1"/>
  <c r="W63" i="209"/>
  <c r="Y63" i="209" s="1"/>
  <c r="BG68" i="209"/>
  <c r="BI68" i="209" s="1"/>
  <c r="BG63" i="209"/>
  <c r="BI63" i="209" s="1"/>
  <c r="BS68" i="209"/>
  <c r="BU68" i="209" s="1"/>
  <c r="BS63" i="209"/>
  <c r="BU63" i="209" s="1"/>
  <c r="CK8" i="209"/>
  <c r="CM8" i="209" s="1"/>
  <c r="CK63" i="209"/>
  <c r="CM63" i="209" s="1"/>
  <c r="CK49" i="209"/>
  <c r="CM49" i="209" s="1"/>
  <c r="BD74" i="209"/>
  <c r="BF74" i="209" s="1"/>
  <c r="BD45" i="209"/>
  <c r="BF45" i="209" s="1"/>
  <c r="BP74" i="209"/>
  <c r="BR74" i="209" s="1"/>
  <c r="CH183" i="209"/>
  <c r="CJ183" i="209" s="1"/>
  <c r="CH45" i="209"/>
  <c r="CJ45" i="209" s="1"/>
  <c r="Z75" i="209"/>
  <c r="AB75" i="209" s="1"/>
  <c r="Z158" i="209"/>
  <c r="AB158" i="209" s="1"/>
  <c r="AR75" i="209"/>
  <c r="AT75" i="209" s="1"/>
  <c r="AR158" i="209"/>
  <c r="AT158" i="209" s="1"/>
  <c r="BD75" i="209"/>
  <c r="BF75" i="209" s="1"/>
  <c r="BD158" i="209"/>
  <c r="BF158" i="209" s="1"/>
  <c r="BP75" i="209"/>
  <c r="BR75" i="209" s="1"/>
  <c r="BP158" i="209"/>
  <c r="BR158" i="209" s="1"/>
  <c r="Z77" i="209"/>
  <c r="AB77" i="209" s="1"/>
  <c r="Z160" i="209"/>
  <c r="AB160" i="209" s="1"/>
  <c r="AL77" i="209"/>
  <c r="AN77" i="209" s="1"/>
  <c r="AL160" i="209"/>
  <c r="AN160" i="209" s="1"/>
  <c r="AX77" i="209"/>
  <c r="AZ77" i="209" s="1"/>
  <c r="AX160" i="209"/>
  <c r="AZ160" i="209" s="1"/>
  <c r="BJ77" i="209"/>
  <c r="BL77" i="209" s="1"/>
  <c r="BJ160" i="209"/>
  <c r="BL160" i="209" s="1"/>
  <c r="CB77" i="209"/>
  <c r="CD77" i="209" s="1"/>
  <c r="CB160" i="209"/>
  <c r="CD160" i="209" s="1"/>
  <c r="AI80" i="209"/>
  <c r="AK80" i="209" s="1"/>
  <c r="AI173" i="209"/>
  <c r="AK173" i="209" s="1"/>
  <c r="Q81" i="209"/>
  <c r="S81" i="209" s="1"/>
  <c r="Q120" i="209"/>
  <c r="S120" i="209" s="1"/>
  <c r="AC81" i="209"/>
  <c r="AE81" i="209" s="1"/>
  <c r="AC120" i="209"/>
  <c r="AE120" i="209" s="1"/>
  <c r="AO81" i="209"/>
  <c r="AQ81" i="209" s="1"/>
  <c r="AO120" i="209"/>
  <c r="AQ120" i="209" s="1"/>
  <c r="BM81" i="209"/>
  <c r="BO81" i="209" s="1"/>
  <c r="BM120" i="209"/>
  <c r="BO120" i="209" s="1"/>
  <c r="BY81" i="209"/>
  <c r="CA81" i="209" s="1"/>
  <c r="BY120" i="209"/>
  <c r="CA120" i="209" s="1"/>
  <c r="K84" i="209"/>
  <c r="M84" i="209" s="1"/>
  <c r="W84" i="209"/>
  <c r="Y84" i="209" s="1"/>
  <c r="AU84" i="209"/>
  <c r="AW84" i="209" s="1"/>
  <c r="CK59" i="209"/>
  <c r="CM59" i="209" s="1"/>
  <c r="CK161" i="209"/>
  <c r="CM161" i="209" s="1"/>
  <c r="BS89" i="209"/>
  <c r="BU89" i="209" s="1"/>
  <c r="BA90" i="209"/>
  <c r="BC90" i="209" s="1"/>
  <c r="BA6" i="209"/>
  <c r="BC6" i="209" s="1"/>
  <c r="K98" i="209"/>
  <c r="M98" i="209" s="1"/>
  <c r="K131" i="209"/>
  <c r="M131" i="209" s="1"/>
  <c r="W98" i="209"/>
  <c r="Y98" i="209" s="1"/>
  <c r="W131" i="209"/>
  <c r="Y131" i="209" s="1"/>
  <c r="CE98" i="209"/>
  <c r="CG98" i="209" s="1"/>
  <c r="CE131" i="209"/>
  <c r="CG131" i="209" s="1"/>
  <c r="CK155" i="209"/>
  <c r="CM155" i="209" s="1"/>
  <c r="CK118" i="209"/>
  <c r="CM118" i="209" s="1"/>
  <c r="K101" i="209"/>
  <c r="M101" i="209" s="1"/>
  <c r="W101" i="209"/>
  <c r="Y101" i="209" s="1"/>
  <c r="AU101" i="209"/>
  <c r="AW101" i="209" s="1"/>
  <c r="BG101" i="209"/>
  <c r="BI101" i="209" s="1"/>
  <c r="K104" i="209"/>
  <c r="M104" i="209" s="1"/>
  <c r="K62" i="209"/>
  <c r="M62" i="209" s="1"/>
  <c r="W104" i="209"/>
  <c r="Y104" i="209" s="1"/>
  <c r="W62" i="209"/>
  <c r="Y62" i="209" s="1"/>
  <c r="BG104" i="209"/>
  <c r="BI104" i="209" s="1"/>
  <c r="BG62" i="209"/>
  <c r="BI62" i="209" s="1"/>
  <c r="BS104" i="209"/>
  <c r="BU104" i="209" s="1"/>
  <c r="BS62" i="209"/>
  <c r="BU62" i="209" s="1"/>
  <c r="H106" i="209"/>
  <c r="J106" i="209" s="1"/>
  <c r="H164" i="209"/>
  <c r="J164" i="209" s="1"/>
  <c r="T106" i="209"/>
  <c r="V106" i="209" s="1"/>
  <c r="T164" i="209"/>
  <c r="V164" i="209" s="1"/>
  <c r="AR106" i="209"/>
  <c r="AT106" i="209" s="1"/>
  <c r="AR164" i="209"/>
  <c r="AT164" i="209" s="1"/>
  <c r="BD106" i="209"/>
  <c r="BF106" i="209" s="1"/>
  <c r="BD164" i="209"/>
  <c r="BF164" i="209" s="1"/>
  <c r="CH86" i="209"/>
  <c r="CJ86" i="209" s="1"/>
  <c r="CH164" i="209"/>
  <c r="CJ164" i="209" s="1"/>
  <c r="H140" i="209"/>
  <c r="J140" i="209" s="1"/>
  <c r="H56" i="209"/>
  <c r="J56" i="209" s="1"/>
  <c r="BD110" i="209"/>
  <c r="BF110" i="209" s="1"/>
  <c r="BD14" i="209"/>
  <c r="BF14" i="209" s="1"/>
  <c r="CB110" i="209"/>
  <c r="CD110" i="209" s="1"/>
  <c r="CB14" i="209"/>
  <c r="CD14" i="209" s="1"/>
  <c r="AF112" i="209"/>
  <c r="AH112" i="209" s="1"/>
  <c r="AF175" i="209"/>
  <c r="AH175" i="209" s="1"/>
  <c r="BP133" i="209"/>
  <c r="BR133" i="209" s="1"/>
  <c r="BP136" i="209"/>
  <c r="BR136" i="209" s="1"/>
  <c r="AX126" i="209"/>
  <c r="AZ126" i="209" s="1"/>
  <c r="AX143" i="209"/>
  <c r="AZ143" i="209" s="1"/>
  <c r="AX157" i="209"/>
  <c r="AZ157" i="209" s="1"/>
  <c r="AX114" i="209"/>
  <c r="AZ114" i="209" s="1"/>
  <c r="T136" i="209"/>
  <c r="V136" i="209" s="1"/>
  <c r="T153" i="209"/>
  <c r="V153" i="209" s="1"/>
  <c r="BP164" i="209"/>
  <c r="BR164" i="209" s="1"/>
  <c r="T119" i="209"/>
  <c r="V119" i="209" s="1"/>
  <c r="AX93" i="209"/>
  <c r="AZ93" i="209" s="1"/>
  <c r="AX168" i="209"/>
  <c r="AZ168" i="209" s="1"/>
  <c r="B168" i="209"/>
  <c r="D168" i="209" s="1"/>
  <c r="B116" i="209"/>
  <c r="D116" i="209" s="1"/>
  <c r="B188" i="209"/>
  <c r="D188" i="209" s="1"/>
  <c r="CK11" i="209"/>
  <c r="CM11" i="209" s="1"/>
  <c r="AI177" i="209"/>
  <c r="AK177" i="209" s="1"/>
  <c r="BM177" i="209"/>
  <c r="BO177" i="209" s="1"/>
  <c r="CH177" i="209"/>
  <c r="CJ177" i="209" s="1"/>
  <c r="CH182" i="209"/>
  <c r="CJ182" i="209" s="1"/>
  <c r="K174" i="209"/>
  <c r="M174" i="209" s="1"/>
  <c r="AI174" i="209"/>
  <c r="AK174" i="209" s="1"/>
  <c r="CB174" i="209"/>
  <c r="CD174" i="209" s="1"/>
  <c r="BV6" i="209"/>
  <c r="BX6" i="209" s="1"/>
  <c r="BV132" i="209"/>
  <c r="BX132" i="209" s="1"/>
  <c r="CH6" i="209"/>
  <c r="CH132" i="209"/>
  <c r="CJ132" i="209" s="1"/>
  <c r="BM7" i="209"/>
  <c r="BO7" i="209" s="1"/>
  <c r="BM37" i="209"/>
  <c r="BO37" i="209" s="1"/>
  <c r="N8" i="209"/>
  <c r="P8" i="209" s="1"/>
  <c r="N54" i="209"/>
  <c r="P54" i="209" s="1"/>
  <c r="Z8" i="209"/>
  <c r="AB8" i="209" s="1"/>
  <c r="Z54" i="209"/>
  <c r="AB54" i="209" s="1"/>
  <c r="AL8" i="209"/>
  <c r="AN8" i="209" s="1"/>
  <c r="AL54" i="209"/>
  <c r="AN54" i="209" s="1"/>
  <c r="BD8" i="209"/>
  <c r="BF8" i="209" s="1"/>
  <c r="BD54" i="209"/>
  <c r="BF54" i="209" s="1"/>
  <c r="BP8" i="209"/>
  <c r="BR8" i="209" s="1"/>
  <c r="BP54" i="209"/>
  <c r="BR54" i="209" s="1"/>
  <c r="CB8" i="209"/>
  <c r="CD8" i="209" s="1"/>
  <c r="CB54" i="209"/>
  <c r="CD54" i="209" s="1"/>
  <c r="H9" i="209"/>
  <c r="J9" i="209" s="1"/>
  <c r="H146" i="209"/>
  <c r="J146" i="209" s="1"/>
  <c r="T9" i="209"/>
  <c r="V9" i="209" s="1"/>
  <c r="T146" i="209"/>
  <c r="V146" i="209" s="1"/>
  <c r="AF9" i="209"/>
  <c r="AH9" i="209" s="1"/>
  <c r="AF146" i="209"/>
  <c r="AH146" i="209" s="1"/>
  <c r="BD9" i="209"/>
  <c r="BF9" i="209" s="1"/>
  <c r="BD146" i="209"/>
  <c r="BF146" i="209" s="1"/>
  <c r="CB9" i="209"/>
  <c r="CD9" i="209" s="1"/>
  <c r="CB146" i="209"/>
  <c r="CD146" i="209" s="1"/>
  <c r="N10" i="209"/>
  <c r="P10" i="209" s="1"/>
  <c r="N134" i="209"/>
  <c r="P134" i="209" s="1"/>
  <c r="Z10" i="209"/>
  <c r="AB10" i="209" s="1"/>
  <c r="Z134" i="209"/>
  <c r="AB134" i="209" s="1"/>
  <c r="BJ10" i="209"/>
  <c r="BL10" i="209" s="1"/>
  <c r="BJ134" i="209"/>
  <c r="BL134" i="209" s="1"/>
  <c r="BV10" i="209"/>
  <c r="BX10" i="209" s="1"/>
  <c r="BV134" i="209"/>
  <c r="BX134" i="209" s="1"/>
  <c r="T12" i="209"/>
  <c r="V12" i="209" s="1"/>
  <c r="T130" i="209"/>
  <c r="V130" i="209" s="1"/>
  <c r="BD12" i="209"/>
  <c r="BF12" i="209" s="1"/>
  <c r="BD130" i="209"/>
  <c r="BF130" i="209" s="1"/>
  <c r="CB12" i="209"/>
  <c r="CD12" i="209" s="1"/>
  <c r="CB130" i="209"/>
  <c r="CD130" i="209" s="1"/>
  <c r="Q13" i="209"/>
  <c r="S13" i="209" s="1"/>
  <c r="Q38" i="209"/>
  <c r="S38" i="209" s="1"/>
  <c r="AI13" i="209"/>
  <c r="AK13" i="209" s="1"/>
  <c r="AI38" i="209"/>
  <c r="AK38" i="209" s="1"/>
  <c r="BA13" i="209"/>
  <c r="BC13" i="209" s="1"/>
  <c r="BA38" i="209"/>
  <c r="BC38" i="209" s="1"/>
  <c r="BM13" i="209"/>
  <c r="BO13" i="209" s="1"/>
  <c r="BM38" i="209"/>
  <c r="BO38" i="209" s="1"/>
  <c r="BY13" i="209"/>
  <c r="CA13" i="209" s="1"/>
  <c r="BY38" i="209"/>
  <c r="CA38" i="209" s="1"/>
  <c r="Q14" i="209"/>
  <c r="S14" i="209" s="1"/>
  <c r="Q171" i="209"/>
  <c r="S171" i="209" s="1"/>
  <c r="AC14" i="209"/>
  <c r="AE14" i="209" s="1"/>
  <c r="AC171" i="209"/>
  <c r="AE171" i="209" s="1"/>
  <c r="AU14" i="209"/>
  <c r="AW14" i="209" s="1"/>
  <c r="AU171" i="209"/>
  <c r="AW171" i="209" s="1"/>
  <c r="BY14" i="209"/>
  <c r="CA14" i="209" s="1"/>
  <c r="BY171" i="209"/>
  <c r="CA171" i="209" s="1"/>
  <c r="W16" i="209"/>
  <c r="Y16" i="209" s="1"/>
  <c r="W48" i="209"/>
  <c r="Y48" i="209" s="1"/>
  <c r="AI16" i="209"/>
  <c r="AK16" i="209" s="1"/>
  <c r="AI48" i="209"/>
  <c r="AK48" i="209" s="1"/>
  <c r="BA16" i="209"/>
  <c r="BC16" i="209" s="1"/>
  <c r="BA48" i="209"/>
  <c r="BC48" i="209" s="1"/>
  <c r="BM16" i="209"/>
  <c r="BO16" i="209" s="1"/>
  <c r="BM48" i="209"/>
  <c r="BO48" i="209" s="1"/>
  <c r="BY16" i="209"/>
  <c r="CA16" i="209" s="1"/>
  <c r="BY48" i="209"/>
  <c r="CA48" i="209" s="1"/>
  <c r="BA17" i="209"/>
  <c r="BC17" i="209" s="1"/>
  <c r="BA113" i="209"/>
  <c r="BC113" i="209" s="1"/>
  <c r="Q18" i="209"/>
  <c r="S18" i="209" s="1"/>
  <c r="AC18" i="209"/>
  <c r="AE18" i="209" s="1"/>
  <c r="BM18" i="209"/>
  <c r="BO18" i="209" s="1"/>
  <c r="BY18" i="209"/>
  <c r="CA18" i="209" s="1"/>
  <c r="K20" i="209"/>
  <c r="M20" i="209" s="1"/>
  <c r="K166" i="209"/>
  <c r="M166" i="209" s="1"/>
  <c r="W20" i="209"/>
  <c r="Y20" i="209" s="1"/>
  <c r="W166" i="209"/>
  <c r="Y166" i="209" s="1"/>
  <c r="AI20" i="209"/>
  <c r="AK20" i="209" s="1"/>
  <c r="AI166" i="209"/>
  <c r="AK166" i="209" s="1"/>
  <c r="AU20" i="209"/>
  <c r="AW20" i="209" s="1"/>
  <c r="AU166" i="209"/>
  <c r="AW166" i="209" s="1"/>
  <c r="BG20" i="209"/>
  <c r="BI20" i="209" s="1"/>
  <c r="BG166" i="209"/>
  <c r="BI166" i="209" s="1"/>
  <c r="CE20" i="209"/>
  <c r="CG20" i="209" s="1"/>
  <c r="CE166" i="209"/>
  <c r="CG166" i="209" s="1"/>
  <c r="W21" i="209"/>
  <c r="Y21" i="209" s="1"/>
  <c r="W176" i="209"/>
  <c r="Y176" i="209" s="1"/>
  <c r="AI21" i="209"/>
  <c r="AK21" i="209" s="1"/>
  <c r="AI176" i="209"/>
  <c r="AK176" i="209" s="1"/>
  <c r="BA21" i="209"/>
  <c r="BC21" i="209" s="1"/>
  <c r="BA176" i="209"/>
  <c r="BC176" i="209" s="1"/>
  <c r="BM21" i="209"/>
  <c r="BO21" i="209" s="1"/>
  <c r="BM176" i="209"/>
  <c r="BO176" i="209" s="1"/>
  <c r="BY21" i="209"/>
  <c r="CA21" i="209" s="1"/>
  <c r="BY176" i="209"/>
  <c r="CA176" i="209" s="1"/>
  <c r="AU24" i="209"/>
  <c r="AW24" i="209" s="1"/>
  <c r="AU28" i="209"/>
  <c r="AW28" i="209" s="1"/>
  <c r="B28" i="209"/>
  <c r="D28" i="209" s="1"/>
  <c r="B44" i="209"/>
  <c r="D44" i="209" s="1"/>
  <c r="N28" i="209"/>
  <c r="P28" i="209" s="1"/>
  <c r="N44" i="209"/>
  <c r="P44" i="209" s="1"/>
  <c r="Z28" i="209"/>
  <c r="AB28" i="209" s="1"/>
  <c r="Z44" i="209"/>
  <c r="AB44" i="209" s="1"/>
  <c r="BD28" i="209"/>
  <c r="BF28" i="209" s="1"/>
  <c r="BD44" i="209"/>
  <c r="BF44" i="209" s="1"/>
  <c r="CB28" i="209"/>
  <c r="CD28" i="209" s="1"/>
  <c r="CB44" i="209"/>
  <c r="CD44" i="209" s="1"/>
  <c r="H67" i="209"/>
  <c r="J67" i="209" s="1"/>
  <c r="H42" i="209"/>
  <c r="J42" i="209" s="1"/>
  <c r="T67" i="209"/>
  <c r="V67" i="209" s="1"/>
  <c r="T42" i="209"/>
  <c r="V42" i="209" s="1"/>
  <c r="AF67" i="209"/>
  <c r="AH67" i="209" s="1"/>
  <c r="AF42" i="209"/>
  <c r="AH42" i="209" s="1"/>
  <c r="AR67" i="209"/>
  <c r="AT67" i="209" s="1"/>
  <c r="AR42" i="209"/>
  <c r="AT42" i="209" s="1"/>
  <c r="BJ67" i="209"/>
  <c r="BL67" i="209" s="1"/>
  <c r="BJ42" i="209"/>
  <c r="BL42" i="209" s="1"/>
  <c r="BV67" i="209"/>
  <c r="BX67" i="209" s="1"/>
  <c r="BV42" i="209"/>
  <c r="BX42" i="209" s="1"/>
  <c r="AR68" i="209"/>
  <c r="AT68" i="209" s="1"/>
  <c r="AR8" i="209"/>
  <c r="AT8" i="209" s="1"/>
  <c r="Z69" i="209"/>
  <c r="AB69" i="209" s="1"/>
  <c r="Z49" i="209"/>
  <c r="AB49" i="209" s="1"/>
  <c r="AL69" i="209"/>
  <c r="AN69" i="209" s="1"/>
  <c r="AL49" i="209"/>
  <c r="AN49" i="209" s="1"/>
  <c r="AX69" i="209"/>
  <c r="AZ69" i="209" s="1"/>
  <c r="AX49" i="209"/>
  <c r="AZ49" i="209" s="1"/>
  <c r="BJ69" i="209"/>
  <c r="BL69" i="209" s="1"/>
  <c r="BJ49" i="209"/>
  <c r="BL49" i="209" s="1"/>
  <c r="N70" i="209"/>
  <c r="P70" i="209" s="1"/>
  <c r="N175" i="209"/>
  <c r="P175" i="209" s="1"/>
  <c r="Z70" i="209"/>
  <c r="AB70" i="209" s="1"/>
  <c r="Z175" i="209"/>
  <c r="AB175" i="209" s="1"/>
  <c r="BD70" i="209"/>
  <c r="BF70" i="209" s="1"/>
  <c r="BD175" i="209"/>
  <c r="BF175" i="209" s="1"/>
  <c r="BV70" i="209"/>
  <c r="BX70" i="209" s="1"/>
  <c r="BV175" i="209"/>
  <c r="BX175" i="209" s="1"/>
  <c r="K72" i="209"/>
  <c r="M72" i="209" s="1"/>
  <c r="K180" i="209"/>
  <c r="M180" i="209" s="1"/>
  <c r="W72" i="209"/>
  <c r="Y72" i="209" s="1"/>
  <c r="W180" i="209"/>
  <c r="Y180" i="209" s="1"/>
  <c r="AI72" i="209"/>
  <c r="AK72" i="209" s="1"/>
  <c r="AI180" i="209"/>
  <c r="AK180" i="209" s="1"/>
  <c r="AU72" i="209"/>
  <c r="AW72" i="209" s="1"/>
  <c r="AU180" i="209"/>
  <c r="AW180" i="209" s="1"/>
  <c r="BG72" i="209"/>
  <c r="BI72" i="209" s="1"/>
  <c r="BG180" i="209"/>
  <c r="BI180" i="209" s="1"/>
  <c r="AO73" i="209"/>
  <c r="AQ73" i="209" s="1"/>
  <c r="AO70" i="209"/>
  <c r="AQ70" i="209" s="1"/>
  <c r="BA73" i="209"/>
  <c r="BC73" i="209" s="1"/>
  <c r="BA70" i="209"/>
  <c r="BC70" i="209" s="1"/>
  <c r="BM73" i="209"/>
  <c r="BO73" i="209" s="1"/>
  <c r="BM70" i="209"/>
  <c r="BO70" i="209" s="1"/>
  <c r="AU74" i="209"/>
  <c r="AW74" i="209" s="1"/>
  <c r="AU183" i="209"/>
  <c r="AW183" i="209" s="1"/>
  <c r="BM74" i="209"/>
  <c r="BO74" i="209" s="1"/>
  <c r="BM183" i="209"/>
  <c r="BO183" i="209" s="1"/>
  <c r="CE74" i="209"/>
  <c r="CG74" i="209" s="1"/>
  <c r="CE183" i="209"/>
  <c r="CG183" i="209" s="1"/>
  <c r="K76" i="209"/>
  <c r="M76" i="209" s="1"/>
  <c r="K46" i="209"/>
  <c r="M46" i="209" s="1"/>
  <c r="W76" i="209"/>
  <c r="Y76" i="209" s="1"/>
  <c r="W46" i="209"/>
  <c r="Y46" i="209" s="1"/>
  <c r="AI76" i="209"/>
  <c r="AK76" i="209" s="1"/>
  <c r="AU76" i="209"/>
  <c r="AW76" i="209" s="1"/>
  <c r="AU46" i="209"/>
  <c r="AW46" i="209" s="1"/>
  <c r="BG76" i="209"/>
  <c r="BI76" i="209" s="1"/>
  <c r="BG46" i="209"/>
  <c r="BI46" i="209" s="1"/>
  <c r="BS76" i="209"/>
  <c r="BU76" i="209" s="1"/>
  <c r="BS46" i="209"/>
  <c r="BU46" i="209" s="1"/>
  <c r="AU77" i="209"/>
  <c r="AW77" i="209" s="1"/>
  <c r="AU23" i="209"/>
  <c r="AW23" i="209" s="1"/>
  <c r="BM78" i="209"/>
  <c r="BO78" i="209" s="1"/>
  <c r="BM47" i="209"/>
  <c r="BO47" i="209" s="1"/>
  <c r="CE78" i="209"/>
  <c r="CG78" i="209" s="1"/>
  <c r="CE47" i="209"/>
  <c r="CG47" i="209" s="1"/>
  <c r="N79" i="209"/>
  <c r="P79" i="209" s="1"/>
  <c r="N41" i="209"/>
  <c r="P41" i="209" s="1"/>
  <c r="Z79" i="209"/>
  <c r="AB79" i="209" s="1"/>
  <c r="Z41" i="209"/>
  <c r="AB41" i="209" s="1"/>
  <c r="AL79" i="209"/>
  <c r="AN79" i="209" s="1"/>
  <c r="AL41" i="209"/>
  <c r="AN41" i="209" s="1"/>
  <c r="AX79" i="209"/>
  <c r="AZ79" i="209" s="1"/>
  <c r="AX41" i="209"/>
  <c r="AZ41" i="209" s="1"/>
  <c r="BJ79" i="209"/>
  <c r="BL79" i="209" s="1"/>
  <c r="BJ41" i="209"/>
  <c r="BL41" i="209" s="1"/>
  <c r="BV79" i="209"/>
  <c r="BX79" i="209" s="1"/>
  <c r="BV41" i="209"/>
  <c r="BX41" i="209" s="1"/>
  <c r="Z80" i="209"/>
  <c r="AB80" i="209" s="1"/>
  <c r="AL80" i="209"/>
  <c r="AN80" i="209" s="1"/>
  <c r="AX80" i="209"/>
  <c r="AZ80" i="209" s="1"/>
  <c r="BJ80" i="209"/>
  <c r="BL80" i="209" s="1"/>
  <c r="BV80" i="209"/>
  <c r="BX80" i="209" s="1"/>
  <c r="BV72" i="209"/>
  <c r="BX72" i="209" s="1"/>
  <c r="AX81" i="209"/>
  <c r="AZ81" i="209" s="1"/>
  <c r="AX18" i="209"/>
  <c r="AZ18" i="209" s="1"/>
  <c r="BV82" i="209"/>
  <c r="BX82" i="209" s="1"/>
  <c r="BV73" i="209"/>
  <c r="BX73" i="209" s="1"/>
  <c r="Z85" i="209"/>
  <c r="AB85" i="209" s="1"/>
  <c r="Z59" i="209"/>
  <c r="AB59" i="209" s="1"/>
  <c r="AL85" i="209"/>
  <c r="AN85" i="209" s="1"/>
  <c r="AL59" i="209"/>
  <c r="AN59" i="209" s="1"/>
  <c r="BD85" i="209"/>
  <c r="BF85" i="209" s="1"/>
  <c r="BD59" i="209"/>
  <c r="BF59" i="209" s="1"/>
  <c r="BP85" i="209"/>
  <c r="BR85" i="209" s="1"/>
  <c r="BP59" i="209"/>
  <c r="BR59" i="209" s="1"/>
  <c r="N86" i="209"/>
  <c r="P86" i="209" s="1"/>
  <c r="N161" i="209"/>
  <c r="P161" i="209" s="1"/>
  <c r="BD86" i="209"/>
  <c r="BF86" i="209" s="1"/>
  <c r="BD161" i="209"/>
  <c r="BF161" i="209" s="1"/>
  <c r="CB86" i="209"/>
  <c r="CD86" i="209" s="1"/>
  <c r="CB161" i="209"/>
  <c r="CD161" i="209" s="1"/>
  <c r="N87" i="209"/>
  <c r="P87" i="209" s="1"/>
  <c r="N138" i="209"/>
  <c r="P138" i="209" s="1"/>
  <c r="BJ87" i="209"/>
  <c r="BL87" i="209" s="1"/>
  <c r="BJ138" i="209"/>
  <c r="BL138" i="209" s="1"/>
  <c r="T149" i="209"/>
  <c r="V149" i="209" s="1"/>
  <c r="BJ149" i="209"/>
  <c r="BL149" i="209" s="1"/>
  <c r="CB149" i="209"/>
  <c r="CD149" i="209" s="1"/>
  <c r="Z88" i="209"/>
  <c r="AB88" i="209" s="1"/>
  <c r="Z36" i="209"/>
  <c r="AB36" i="209" s="1"/>
  <c r="AL88" i="209"/>
  <c r="AN88" i="209" s="1"/>
  <c r="AL36" i="209"/>
  <c r="AN36" i="209" s="1"/>
  <c r="AX88" i="209"/>
  <c r="AZ88" i="209" s="1"/>
  <c r="AX36" i="209"/>
  <c r="AZ36" i="209" s="1"/>
  <c r="BJ88" i="209"/>
  <c r="BL88" i="209" s="1"/>
  <c r="BJ36" i="209"/>
  <c r="BL36" i="209" s="1"/>
  <c r="CB88" i="209"/>
  <c r="CD88" i="209" s="1"/>
  <c r="CB36" i="209"/>
  <c r="CD36" i="209" s="1"/>
  <c r="N89" i="209"/>
  <c r="P89" i="209" s="1"/>
  <c r="N154" i="209"/>
  <c r="P154" i="209" s="1"/>
  <c r="Z89" i="209"/>
  <c r="AB89" i="209" s="1"/>
  <c r="Z154" i="209"/>
  <c r="AB154" i="209" s="1"/>
  <c r="AL89" i="209"/>
  <c r="AN89" i="209" s="1"/>
  <c r="AL154" i="209"/>
  <c r="AN154" i="209" s="1"/>
  <c r="BD89" i="209"/>
  <c r="BF89" i="209" s="1"/>
  <c r="BD154" i="209"/>
  <c r="BF154" i="209" s="1"/>
  <c r="CB89" i="209"/>
  <c r="CD89" i="209" s="1"/>
  <c r="CB154" i="209"/>
  <c r="CD154" i="209" s="1"/>
  <c r="T91" i="209"/>
  <c r="V91" i="209" s="1"/>
  <c r="T45" i="209"/>
  <c r="V45" i="209" s="1"/>
  <c r="AR91" i="209"/>
  <c r="AT91" i="209" s="1"/>
  <c r="AR45" i="209"/>
  <c r="AT45" i="209" s="1"/>
  <c r="BJ91" i="209"/>
  <c r="BL91" i="209" s="1"/>
  <c r="BJ45" i="209"/>
  <c r="BL45" i="209" s="1"/>
  <c r="CB91" i="209"/>
  <c r="CD91" i="209" s="1"/>
  <c r="CB45" i="209"/>
  <c r="CD45" i="209" s="1"/>
  <c r="AR92" i="209"/>
  <c r="AT92" i="209" s="1"/>
  <c r="AR13" i="209"/>
  <c r="AT13" i="209" s="1"/>
  <c r="N93" i="209"/>
  <c r="P93" i="209" s="1"/>
  <c r="N139" i="209"/>
  <c r="P139" i="209" s="1"/>
  <c r="BD93" i="209"/>
  <c r="BF93" i="209" s="1"/>
  <c r="BD139" i="209"/>
  <c r="BF139" i="209" s="1"/>
  <c r="CB93" i="209"/>
  <c r="CD93" i="209" s="1"/>
  <c r="CB139" i="209"/>
  <c r="CD139" i="209" s="1"/>
  <c r="N94" i="209"/>
  <c r="P94" i="209" s="1"/>
  <c r="N150" i="209"/>
  <c r="P150" i="209" s="1"/>
  <c r="BD94" i="209"/>
  <c r="BF94" i="209" s="1"/>
  <c r="BD150" i="209"/>
  <c r="BF150" i="209" s="1"/>
  <c r="CB94" i="209"/>
  <c r="CD94" i="209" s="1"/>
  <c r="CB150" i="209"/>
  <c r="CD150" i="209" s="1"/>
  <c r="H95" i="209"/>
  <c r="J95" i="209" s="1"/>
  <c r="H83" i="209"/>
  <c r="J83" i="209" s="1"/>
  <c r="AR95" i="209"/>
  <c r="AT95" i="209" s="1"/>
  <c r="AR83" i="209"/>
  <c r="AT83" i="209" s="1"/>
  <c r="BD95" i="209"/>
  <c r="BF95" i="209" s="1"/>
  <c r="BD83" i="209"/>
  <c r="BF83" i="209" s="1"/>
  <c r="BP95" i="209"/>
  <c r="BR95" i="209" s="1"/>
  <c r="BP83" i="209"/>
  <c r="BR83" i="209" s="1"/>
  <c r="T97" i="209"/>
  <c r="V97" i="209" s="1"/>
  <c r="T151" i="209"/>
  <c r="V151" i="209" s="1"/>
  <c r="CB97" i="209"/>
  <c r="CD97" i="209" s="1"/>
  <c r="CB151" i="209"/>
  <c r="CD151" i="209" s="1"/>
  <c r="N99" i="209"/>
  <c r="P99" i="209" s="1"/>
  <c r="N152" i="209"/>
  <c r="P152" i="209" s="1"/>
  <c r="BJ99" i="209"/>
  <c r="BL99" i="209" s="1"/>
  <c r="BJ152" i="209"/>
  <c r="BL152" i="209" s="1"/>
  <c r="BV99" i="209"/>
  <c r="BX99" i="209" s="1"/>
  <c r="BV152" i="209"/>
  <c r="BX152" i="209" s="1"/>
  <c r="T100" i="209"/>
  <c r="V100" i="209" s="1"/>
  <c r="T155" i="209"/>
  <c r="V155" i="209" s="1"/>
  <c r="AR100" i="209"/>
  <c r="AT100" i="209" s="1"/>
  <c r="AR155" i="209"/>
  <c r="AT155" i="209" s="1"/>
  <c r="BD100" i="209"/>
  <c r="BF100" i="209" s="1"/>
  <c r="BD155" i="209"/>
  <c r="BF155" i="209" s="1"/>
  <c r="BP100" i="209"/>
  <c r="BR100" i="209" s="1"/>
  <c r="BP155" i="209"/>
  <c r="BR155" i="209" s="1"/>
  <c r="H102" i="209"/>
  <c r="J102" i="209" s="1"/>
  <c r="H43" i="209"/>
  <c r="J43" i="209" s="1"/>
  <c r="T102" i="209"/>
  <c r="V102" i="209" s="1"/>
  <c r="T43" i="209"/>
  <c r="V43" i="209" s="1"/>
  <c r="AF102" i="209"/>
  <c r="AH102" i="209" s="1"/>
  <c r="AF43" i="209"/>
  <c r="AH43" i="209" s="1"/>
  <c r="AR102" i="209"/>
  <c r="AT102" i="209" s="1"/>
  <c r="AR43" i="209"/>
  <c r="AT43" i="209" s="1"/>
  <c r="BD102" i="209"/>
  <c r="BF102" i="209" s="1"/>
  <c r="BD43" i="209"/>
  <c r="BF43" i="209" s="1"/>
  <c r="CB102" i="209"/>
  <c r="CD102" i="209" s="1"/>
  <c r="CB43" i="209"/>
  <c r="CD43" i="209" s="1"/>
  <c r="AC103" i="209"/>
  <c r="AE103" i="209" s="1"/>
  <c r="AC189" i="209"/>
  <c r="AE189" i="209" s="1"/>
  <c r="AO103" i="209"/>
  <c r="AQ103" i="209" s="1"/>
  <c r="AO189" i="209"/>
  <c r="AQ189" i="209" s="1"/>
  <c r="BA103" i="209"/>
  <c r="BC103" i="209" s="1"/>
  <c r="BA189" i="209"/>
  <c r="BC189" i="209" s="1"/>
  <c r="BM103" i="209"/>
  <c r="BO103" i="209" s="1"/>
  <c r="BM189" i="209"/>
  <c r="BO189" i="209" s="1"/>
  <c r="CE103" i="209"/>
  <c r="CG103" i="209" s="1"/>
  <c r="CE189" i="209"/>
  <c r="CG189" i="209" s="1"/>
  <c r="AR104" i="209"/>
  <c r="AT104" i="209" s="1"/>
  <c r="AR26" i="209"/>
  <c r="AT26" i="209" s="1"/>
  <c r="BA106" i="209"/>
  <c r="BC106" i="209" s="1"/>
  <c r="BA86" i="209"/>
  <c r="BC86" i="209" s="1"/>
  <c r="K107" i="209"/>
  <c r="M107" i="209" s="1"/>
  <c r="K162" i="209"/>
  <c r="M162" i="209" s="1"/>
  <c r="W107" i="209"/>
  <c r="Y107" i="209" s="1"/>
  <c r="W162" i="209"/>
  <c r="Y162" i="209" s="1"/>
  <c r="BM107" i="209"/>
  <c r="BO107" i="209" s="1"/>
  <c r="BM162" i="209"/>
  <c r="BO162" i="209" s="1"/>
  <c r="BY107" i="209"/>
  <c r="CA107" i="209" s="1"/>
  <c r="BY162" i="209"/>
  <c r="CA162" i="209" s="1"/>
  <c r="Q108" i="209"/>
  <c r="S108" i="209" s="1"/>
  <c r="Q140" i="209"/>
  <c r="S140" i="209" s="1"/>
  <c r="K109" i="209"/>
  <c r="M109" i="209" s="1"/>
  <c r="K163" i="209"/>
  <c r="M163" i="209" s="1"/>
  <c r="W109" i="209"/>
  <c r="Y109" i="209" s="1"/>
  <c r="W163" i="209"/>
  <c r="Y163" i="209" s="1"/>
  <c r="BM109" i="209"/>
  <c r="BO109" i="209" s="1"/>
  <c r="BM163" i="209"/>
  <c r="BO163" i="209" s="1"/>
  <c r="BY109" i="209"/>
  <c r="CA109" i="209" s="1"/>
  <c r="BY163" i="209"/>
  <c r="CA163" i="209" s="1"/>
  <c r="BA110" i="209"/>
  <c r="BC110" i="209" s="1"/>
  <c r="BA71" i="209"/>
  <c r="BC71" i="209" s="1"/>
  <c r="BY110" i="209"/>
  <c r="CA110" i="209" s="1"/>
  <c r="BY71" i="209"/>
  <c r="CA71" i="209" s="1"/>
  <c r="Q113" i="209"/>
  <c r="S113" i="209" s="1"/>
  <c r="Q141" i="209"/>
  <c r="S141" i="209" s="1"/>
  <c r="AC113" i="209"/>
  <c r="AE113" i="209" s="1"/>
  <c r="AO113" i="209"/>
  <c r="AQ113" i="209" s="1"/>
  <c r="BG113" i="209"/>
  <c r="BI113" i="209" s="1"/>
  <c r="BG141" i="209"/>
  <c r="BI141" i="209" s="1"/>
  <c r="BS113" i="209"/>
  <c r="BU113" i="209" s="1"/>
  <c r="CE113" i="209"/>
  <c r="CG113" i="209" s="1"/>
  <c r="CE141" i="209"/>
  <c r="CG141" i="209" s="1"/>
  <c r="K114" i="209"/>
  <c r="M114" i="209" s="1"/>
  <c r="K40" i="209"/>
  <c r="M40" i="209" s="1"/>
  <c r="W114" i="209"/>
  <c r="Y114" i="209" s="1"/>
  <c r="W40" i="209"/>
  <c r="Y40" i="209" s="1"/>
  <c r="BM114" i="209"/>
  <c r="BO114" i="209" s="1"/>
  <c r="BM40" i="209"/>
  <c r="BO40" i="209" s="1"/>
  <c r="BY114" i="209"/>
  <c r="CA114" i="209" s="1"/>
  <c r="BY40" i="209"/>
  <c r="CA40" i="209" s="1"/>
  <c r="K115" i="209"/>
  <c r="M115" i="209" s="1"/>
  <c r="K188" i="209"/>
  <c r="M188" i="209" s="1"/>
  <c r="W115" i="209"/>
  <c r="Y115" i="209" s="1"/>
  <c r="W188" i="209"/>
  <c r="Y188" i="209" s="1"/>
  <c r="BM115" i="209"/>
  <c r="BO115" i="209" s="1"/>
  <c r="BM188" i="209"/>
  <c r="BO188" i="209" s="1"/>
  <c r="BY115" i="209"/>
  <c r="CA115" i="209" s="1"/>
  <c r="BY188" i="209"/>
  <c r="CA188" i="209" s="1"/>
  <c r="K116" i="209"/>
  <c r="M116" i="209" s="1"/>
  <c r="K184" i="209"/>
  <c r="M184" i="209" s="1"/>
  <c r="W116" i="209"/>
  <c r="Y116" i="209" s="1"/>
  <c r="W184" i="209"/>
  <c r="Y184" i="209" s="1"/>
  <c r="BM116" i="209"/>
  <c r="BO116" i="209" s="1"/>
  <c r="BM184" i="209"/>
  <c r="BO184" i="209" s="1"/>
  <c r="BY116" i="209"/>
  <c r="CA116" i="209" s="1"/>
  <c r="BY184" i="209"/>
  <c r="CA184" i="209" s="1"/>
  <c r="K117" i="209"/>
  <c r="M117" i="209" s="1"/>
  <c r="K142" i="209"/>
  <c r="M142" i="209" s="1"/>
  <c r="W117" i="209"/>
  <c r="Y117" i="209" s="1"/>
  <c r="W142" i="209"/>
  <c r="Y142" i="209" s="1"/>
  <c r="BM117" i="209"/>
  <c r="BO117" i="209" s="1"/>
  <c r="BM142" i="209"/>
  <c r="BO142" i="209" s="1"/>
  <c r="BY117" i="209"/>
  <c r="CA117" i="209" s="1"/>
  <c r="BY142" i="209"/>
  <c r="CA142" i="209" s="1"/>
  <c r="BA120" i="209"/>
  <c r="BC120" i="209" s="1"/>
  <c r="BA115" i="209"/>
  <c r="BC115" i="209" s="1"/>
  <c r="BA124" i="209"/>
  <c r="BC124" i="209" s="1"/>
  <c r="BA116" i="209"/>
  <c r="BC116" i="209" s="1"/>
  <c r="BS125" i="209"/>
  <c r="BU125" i="209" s="1"/>
  <c r="BS66" i="209"/>
  <c r="BU66" i="209" s="1"/>
  <c r="BA131" i="209"/>
  <c r="BC131" i="209" s="1"/>
  <c r="BA11" i="209"/>
  <c r="BC11" i="209" s="1"/>
  <c r="BS144" i="209"/>
  <c r="BU144" i="209" s="1"/>
  <c r="BS64" i="209"/>
  <c r="BU64" i="209" s="1"/>
  <c r="E163" i="209"/>
  <c r="G163" i="209" s="1"/>
  <c r="E122" i="209"/>
  <c r="G122" i="209" s="1"/>
  <c r="BA165" i="209"/>
  <c r="BC165" i="209" s="1"/>
  <c r="BA33" i="209"/>
  <c r="BC33" i="209" s="1"/>
  <c r="E167" i="209"/>
  <c r="G167" i="209" s="1"/>
  <c r="E94" i="209"/>
  <c r="G94" i="209" s="1"/>
  <c r="E169" i="209"/>
  <c r="G169" i="209" s="1"/>
  <c r="E57" i="209"/>
  <c r="G57" i="209" s="1"/>
  <c r="E171" i="209"/>
  <c r="G171" i="209" s="1"/>
  <c r="E160" i="209"/>
  <c r="G160" i="209" s="1"/>
  <c r="E172" i="209"/>
  <c r="G172" i="209" s="1"/>
  <c r="E143" i="209"/>
  <c r="G143" i="209" s="1"/>
  <c r="BS172" i="209"/>
  <c r="BU172" i="209" s="1"/>
  <c r="BS143" i="209"/>
  <c r="BU143" i="209" s="1"/>
  <c r="K176" i="209"/>
  <c r="M176" i="209" s="1"/>
  <c r="K170" i="209"/>
  <c r="M170" i="209" s="1"/>
  <c r="W183" i="209"/>
  <c r="Y183" i="209" s="1"/>
  <c r="W144" i="209"/>
  <c r="Y144" i="209" s="1"/>
  <c r="BG183" i="209"/>
  <c r="BI183" i="209" s="1"/>
  <c r="BG144" i="209"/>
  <c r="BI144" i="209" s="1"/>
  <c r="BP184" i="209"/>
  <c r="BR184" i="209" s="1"/>
  <c r="BP145" i="209"/>
  <c r="BR145" i="209" s="1"/>
  <c r="AI189" i="209"/>
  <c r="AK189" i="209" s="1"/>
  <c r="AI62" i="209"/>
  <c r="AK62" i="209" s="1"/>
  <c r="Q22" i="209"/>
  <c r="S22" i="209" s="1"/>
  <c r="BG19" i="209"/>
  <c r="BI19" i="209" s="1"/>
  <c r="T19" i="209"/>
  <c r="V19" i="209" s="1"/>
  <c r="BM19" i="209"/>
  <c r="BO19" i="209" s="1"/>
  <c r="K22" i="209"/>
  <c r="M22" i="209" s="1"/>
  <c r="K19" i="209"/>
  <c r="M19" i="209" s="1"/>
  <c r="BY19" i="209"/>
  <c r="CA19" i="209" s="1"/>
  <c r="AI19" i="209"/>
  <c r="AK19" i="209" s="1"/>
  <c r="CE19" i="209"/>
  <c r="CG19" i="209" s="1"/>
  <c r="BM174" i="209"/>
  <c r="BO174" i="209" s="1"/>
  <c r="N6" i="209"/>
  <c r="P6" i="209" s="1"/>
  <c r="N132" i="209"/>
  <c r="P132" i="209" s="1"/>
  <c r="Z6" i="209"/>
  <c r="AB6" i="209" s="1"/>
  <c r="Z132" i="209"/>
  <c r="AB132" i="209" s="1"/>
  <c r="BJ6" i="209"/>
  <c r="BL6" i="209" s="1"/>
  <c r="BJ132" i="209"/>
  <c r="BL132" i="209" s="1"/>
  <c r="W7" i="209"/>
  <c r="Y7" i="209" s="1"/>
  <c r="W37" i="209"/>
  <c r="Y37" i="209" s="1"/>
  <c r="AI7" i="209"/>
  <c r="AK7" i="209" s="1"/>
  <c r="AI37" i="209"/>
  <c r="AK37" i="209" s="1"/>
  <c r="BY7" i="209"/>
  <c r="CA7" i="209" s="1"/>
  <c r="BY37" i="209"/>
  <c r="CA37" i="209" s="1"/>
  <c r="N174" i="209"/>
  <c r="P174" i="209" s="1"/>
  <c r="Z174" i="209"/>
  <c r="AB174" i="209" s="1"/>
  <c r="AL174" i="209"/>
  <c r="AN174" i="209" s="1"/>
  <c r="BD174" i="209"/>
  <c r="BF174" i="209" s="1"/>
  <c r="Q6" i="209"/>
  <c r="S6" i="209" s="1"/>
  <c r="Q132" i="209"/>
  <c r="S132" i="209" s="1"/>
  <c r="AC6" i="209"/>
  <c r="AE6" i="209" s="1"/>
  <c r="AC132" i="209"/>
  <c r="AE132" i="209" s="1"/>
  <c r="BM6" i="209"/>
  <c r="BO6" i="209" s="1"/>
  <c r="BM132" i="209"/>
  <c r="BO132" i="209" s="1"/>
  <c r="BY6" i="209"/>
  <c r="CA6" i="209" s="1"/>
  <c r="BY132" i="209"/>
  <c r="CA132" i="209" s="1"/>
  <c r="CK6" i="209"/>
  <c r="CK132" i="209"/>
  <c r="CM132" i="209" s="1"/>
  <c r="N7" i="209"/>
  <c r="P7" i="209" s="1"/>
  <c r="N37" i="209"/>
  <c r="P37" i="209" s="1"/>
  <c r="Z7" i="209"/>
  <c r="AB7" i="209" s="1"/>
  <c r="Z37" i="209"/>
  <c r="AB37" i="209" s="1"/>
  <c r="AL7" i="209"/>
  <c r="AN7" i="209" s="1"/>
  <c r="AL37" i="209"/>
  <c r="AN37" i="209" s="1"/>
  <c r="BD7" i="209"/>
  <c r="BF7" i="209" s="1"/>
  <c r="BD37" i="209"/>
  <c r="BF37" i="209" s="1"/>
  <c r="BP7" i="209"/>
  <c r="BR7" i="209" s="1"/>
  <c r="BP37" i="209"/>
  <c r="BR37" i="209" s="1"/>
  <c r="CB7" i="209"/>
  <c r="CD7" i="209" s="1"/>
  <c r="CB37" i="209"/>
  <c r="CD37" i="209" s="1"/>
  <c r="Q8" i="209"/>
  <c r="S8" i="209" s="1"/>
  <c r="Q54" i="209"/>
  <c r="S54" i="209" s="1"/>
  <c r="AC8" i="209"/>
  <c r="AE8" i="209" s="1"/>
  <c r="AC54" i="209"/>
  <c r="AE54" i="209" s="1"/>
  <c r="AO8" i="209"/>
  <c r="AQ8" i="209" s="1"/>
  <c r="AO54" i="209"/>
  <c r="AQ54" i="209" s="1"/>
  <c r="BG8" i="209"/>
  <c r="BI8" i="209" s="1"/>
  <c r="BG54" i="209"/>
  <c r="BI54" i="209" s="1"/>
  <c r="BS8" i="209"/>
  <c r="BU8" i="209" s="1"/>
  <c r="BS54" i="209"/>
  <c r="BU54" i="209" s="1"/>
  <c r="CE8" i="209"/>
  <c r="CG8" i="209" s="1"/>
  <c r="CE54" i="209"/>
  <c r="CG54" i="209" s="1"/>
  <c r="K9" i="209"/>
  <c r="M9" i="209" s="1"/>
  <c r="K146" i="209"/>
  <c r="M146" i="209" s="1"/>
  <c r="W9" i="209"/>
  <c r="Y9" i="209" s="1"/>
  <c r="W146" i="209"/>
  <c r="Y146" i="209" s="1"/>
  <c r="AI9" i="209"/>
  <c r="AK9" i="209" s="1"/>
  <c r="AI146" i="209"/>
  <c r="AK146" i="209" s="1"/>
  <c r="BG9" i="209"/>
  <c r="BI9" i="209" s="1"/>
  <c r="BG146" i="209"/>
  <c r="BI146" i="209" s="1"/>
  <c r="CE9" i="209"/>
  <c r="CG9" i="209" s="1"/>
  <c r="CE146" i="209"/>
  <c r="CG146" i="209" s="1"/>
  <c r="Q10" i="209"/>
  <c r="S10" i="209" s="1"/>
  <c r="Q134" i="209"/>
  <c r="S134" i="209" s="1"/>
  <c r="AC10" i="209"/>
  <c r="AE10" i="209" s="1"/>
  <c r="AC134" i="209"/>
  <c r="AE134" i="209" s="1"/>
  <c r="BM10" i="209"/>
  <c r="BO10" i="209" s="1"/>
  <c r="BM134" i="209"/>
  <c r="BO134" i="209" s="1"/>
  <c r="BY10" i="209"/>
  <c r="CA10" i="209" s="1"/>
  <c r="BY134" i="209"/>
  <c r="CA134" i="209" s="1"/>
  <c r="K12" i="209"/>
  <c r="M12" i="209" s="1"/>
  <c r="K130" i="209"/>
  <c r="M130" i="209" s="1"/>
  <c r="W12" i="209"/>
  <c r="Y12" i="209" s="1"/>
  <c r="W130" i="209"/>
  <c r="Y130" i="209" s="1"/>
  <c r="BG12" i="209"/>
  <c r="BI12" i="209" s="1"/>
  <c r="BG130" i="209"/>
  <c r="BI130" i="209" s="1"/>
  <c r="CE12" i="209"/>
  <c r="CG12" i="209" s="1"/>
  <c r="CE130" i="209"/>
  <c r="CG130" i="209" s="1"/>
  <c r="H13" i="209"/>
  <c r="J13" i="209" s="1"/>
  <c r="H38" i="209"/>
  <c r="J38" i="209" s="1"/>
  <c r="T13" i="209"/>
  <c r="V13" i="209" s="1"/>
  <c r="T38" i="209"/>
  <c r="V38" i="209" s="1"/>
  <c r="AL13" i="209"/>
  <c r="AN13" i="209" s="1"/>
  <c r="AL38" i="209"/>
  <c r="AN38" i="209" s="1"/>
  <c r="BD13" i="209"/>
  <c r="BF13" i="209" s="1"/>
  <c r="BD38" i="209"/>
  <c r="BF38" i="209" s="1"/>
  <c r="BP13" i="209"/>
  <c r="BR13" i="209" s="1"/>
  <c r="BP38" i="209"/>
  <c r="BR38" i="209" s="1"/>
  <c r="CB13" i="209"/>
  <c r="CD13" i="209" s="1"/>
  <c r="CB38" i="209"/>
  <c r="CD38" i="209" s="1"/>
  <c r="H14" i="209"/>
  <c r="J14" i="209" s="1"/>
  <c r="H171" i="209"/>
  <c r="J171" i="209" s="1"/>
  <c r="T14" i="209"/>
  <c r="V14" i="209" s="1"/>
  <c r="T171" i="209"/>
  <c r="V171" i="209" s="1"/>
  <c r="AF14" i="209"/>
  <c r="AH14" i="209" s="1"/>
  <c r="AF171" i="209"/>
  <c r="AH171" i="209" s="1"/>
  <c r="BJ14" i="209"/>
  <c r="BL14" i="209" s="1"/>
  <c r="BJ171" i="209"/>
  <c r="BL171" i="209" s="1"/>
  <c r="N16" i="209"/>
  <c r="P16" i="209" s="1"/>
  <c r="N48" i="209"/>
  <c r="P48" i="209" s="1"/>
  <c r="Z16" i="209"/>
  <c r="AB16" i="209" s="1"/>
  <c r="Z48" i="209"/>
  <c r="AB48" i="209" s="1"/>
  <c r="BD16" i="209"/>
  <c r="BF16" i="209" s="1"/>
  <c r="BD48" i="209"/>
  <c r="BF48" i="209" s="1"/>
  <c r="BP16" i="209"/>
  <c r="BR16" i="209" s="1"/>
  <c r="BP48" i="209"/>
  <c r="BR48" i="209" s="1"/>
  <c r="CB16" i="209"/>
  <c r="CD16" i="209" s="1"/>
  <c r="CB48" i="209"/>
  <c r="CD48" i="209" s="1"/>
  <c r="H18" i="209"/>
  <c r="J18" i="209" s="1"/>
  <c r="T18" i="209"/>
  <c r="V18" i="209" s="1"/>
  <c r="BD18" i="209"/>
  <c r="BF18" i="209" s="1"/>
  <c r="CB18" i="209"/>
  <c r="CD18" i="209" s="1"/>
  <c r="B20" i="209"/>
  <c r="D20" i="209" s="1"/>
  <c r="B166" i="209"/>
  <c r="D166" i="209" s="1"/>
  <c r="N20" i="209"/>
  <c r="P20" i="209" s="1"/>
  <c r="N166" i="209"/>
  <c r="P166" i="209" s="1"/>
  <c r="Z20" i="209"/>
  <c r="AB20" i="209" s="1"/>
  <c r="Z166" i="209"/>
  <c r="AB166" i="209" s="1"/>
  <c r="AL20" i="209"/>
  <c r="AN20" i="209" s="1"/>
  <c r="AL166" i="209"/>
  <c r="AN166" i="209" s="1"/>
  <c r="BJ20" i="209"/>
  <c r="BL20" i="209" s="1"/>
  <c r="BJ166" i="209"/>
  <c r="BL166" i="209" s="1"/>
  <c r="BV20" i="209"/>
  <c r="BX20" i="209" s="1"/>
  <c r="BV166" i="209"/>
  <c r="BX166" i="209" s="1"/>
  <c r="N21" i="209"/>
  <c r="P21" i="209" s="1"/>
  <c r="N176" i="209"/>
  <c r="P176" i="209" s="1"/>
  <c r="Z21" i="209"/>
  <c r="AB21" i="209" s="1"/>
  <c r="Z176" i="209"/>
  <c r="AB176" i="209" s="1"/>
  <c r="AL21" i="209"/>
  <c r="AN21" i="209" s="1"/>
  <c r="AL176" i="209"/>
  <c r="AN176" i="209" s="1"/>
  <c r="BD21" i="209"/>
  <c r="BF21" i="209" s="1"/>
  <c r="BD176" i="209"/>
  <c r="BF176" i="209" s="1"/>
  <c r="CB21" i="209"/>
  <c r="CD21" i="209" s="1"/>
  <c r="CB176" i="209"/>
  <c r="CD176" i="209" s="1"/>
  <c r="E28" i="209"/>
  <c r="G28" i="209" s="1"/>
  <c r="E44" i="209"/>
  <c r="G44" i="209" s="1"/>
  <c r="Q28" i="209"/>
  <c r="S28" i="209" s="1"/>
  <c r="Q44" i="209"/>
  <c r="S44" i="209" s="1"/>
  <c r="AC28" i="209"/>
  <c r="AE28" i="209" s="1"/>
  <c r="AC44" i="209"/>
  <c r="AE44" i="209" s="1"/>
  <c r="BG28" i="209"/>
  <c r="BI28" i="209" s="1"/>
  <c r="BG44" i="209"/>
  <c r="BI44" i="209" s="1"/>
  <c r="CE28" i="209"/>
  <c r="CG28" i="209" s="1"/>
  <c r="CE44" i="209"/>
  <c r="CG44" i="209" s="1"/>
  <c r="K67" i="209"/>
  <c r="M67" i="209" s="1"/>
  <c r="K42" i="209"/>
  <c r="M42" i="209" s="1"/>
  <c r="W67" i="209"/>
  <c r="Y67" i="209" s="1"/>
  <c r="W42" i="209"/>
  <c r="Y42" i="209" s="1"/>
  <c r="AI67" i="209"/>
  <c r="AK67" i="209" s="1"/>
  <c r="AI42" i="209"/>
  <c r="AK42" i="209" s="1"/>
  <c r="AU67" i="209"/>
  <c r="AW67" i="209" s="1"/>
  <c r="AU42" i="209"/>
  <c r="AW42" i="209" s="1"/>
  <c r="BM67" i="209"/>
  <c r="BO67" i="209" s="1"/>
  <c r="BM42" i="209"/>
  <c r="BO42" i="209" s="1"/>
  <c r="BY67" i="209"/>
  <c r="CA67" i="209" s="1"/>
  <c r="BY42" i="209"/>
  <c r="CA42" i="209" s="1"/>
  <c r="AU68" i="209"/>
  <c r="AW68" i="209" s="1"/>
  <c r="AU8" i="209"/>
  <c r="AW8" i="209" s="1"/>
  <c r="AC69" i="209"/>
  <c r="AE69" i="209" s="1"/>
  <c r="AC49" i="209"/>
  <c r="AE49" i="209" s="1"/>
  <c r="AO69" i="209"/>
  <c r="AQ69" i="209" s="1"/>
  <c r="AO49" i="209"/>
  <c r="AQ49" i="209" s="1"/>
  <c r="BA69" i="209"/>
  <c r="BC69" i="209" s="1"/>
  <c r="BA49" i="209"/>
  <c r="BC49" i="209" s="1"/>
  <c r="BM69" i="209"/>
  <c r="BO69" i="209" s="1"/>
  <c r="BM49" i="209"/>
  <c r="BO49" i="209" s="1"/>
  <c r="Q70" i="209"/>
  <c r="S70" i="209" s="1"/>
  <c r="Q175" i="209"/>
  <c r="S175" i="209" s="1"/>
  <c r="AC70" i="209"/>
  <c r="AE70" i="209" s="1"/>
  <c r="AC175" i="209"/>
  <c r="AE175" i="209" s="1"/>
  <c r="BG70" i="209"/>
  <c r="BI70" i="209" s="1"/>
  <c r="BG175" i="209"/>
  <c r="BI175" i="209" s="1"/>
  <c r="BY70" i="209"/>
  <c r="CA70" i="209" s="1"/>
  <c r="BY175" i="209"/>
  <c r="CA175" i="209" s="1"/>
  <c r="N72" i="209"/>
  <c r="P72" i="209" s="1"/>
  <c r="N180" i="209"/>
  <c r="P180" i="209" s="1"/>
  <c r="Z72" i="209"/>
  <c r="AB72" i="209" s="1"/>
  <c r="Z180" i="209"/>
  <c r="AB180" i="209" s="1"/>
  <c r="AL72" i="209"/>
  <c r="AN72" i="209" s="1"/>
  <c r="AL180" i="209"/>
  <c r="AN180" i="209" s="1"/>
  <c r="AX72" i="209"/>
  <c r="AZ72" i="209" s="1"/>
  <c r="AX180" i="209"/>
  <c r="AZ180" i="209" s="1"/>
  <c r="BJ72" i="209"/>
  <c r="BL72" i="209" s="1"/>
  <c r="BJ180" i="209"/>
  <c r="BL180" i="209" s="1"/>
  <c r="CB72" i="209"/>
  <c r="CD72" i="209" s="1"/>
  <c r="CB180" i="209"/>
  <c r="CD180" i="209" s="1"/>
  <c r="AF73" i="209"/>
  <c r="AH73" i="209" s="1"/>
  <c r="AF70" i="209"/>
  <c r="AH70" i="209" s="1"/>
  <c r="AL74" i="209"/>
  <c r="AN74" i="209" s="1"/>
  <c r="AL183" i="209"/>
  <c r="AN183" i="209" s="1"/>
  <c r="N76" i="209"/>
  <c r="P76" i="209" s="1"/>
  <c r="Z76" i="209"/>
  <c r="AB76" i="209" s="1"/>
  <c r="Z46" i="209"/>
  <c r="AB46" i="209" s="1"/>
  <c r="AL76" i="209"/>
  <c r="AN76" i="209" s="1"/>
  <c r="AL46" i="209"/>
  <c r="AN46" i="209" s="1"/>
  <c r="AX76" i="209"/>
  <c r="AZ76" i="209" s="1"/>
  <c r="AX46" i="209"/>
  <c r="AZ46" i="209" s="1"/>
  <c r="BJ76" i="209"/>
  <c r="BL76" i="209" s="1"/>
  <c r="BJ46" i="209"/>
  <c r="BL46" i="209" s="1"/>
  <c r="CB76" i="209"/>
  <c r="CD76" i="209" s="1"/>
  <c r="CB46" i="209"/>
  <c r="CD46" i="209" s="1"/>
  <c r="BV78" i="209"/>
  <c r="BX78" i="209" s="1"/>
  <c r="BV47" i="209"/>
  <c r="BX47" i="209" s="1"/>
  <c r="Q79" i="209"/>
  <c r="S79" i="209" s="1"/>
  <c r="Q41" i="209"/>
  <c r="S41" i="209" s="1"/>
  <c r="AC79" i="209"/>
  <c r="AE79" i="209" s="1"/>
  <c r="AC41" i="209"/>
  <c r="AE41" i="209" s="1"/>
  <c r="AO79" i="209"/>
  <c r="AQ79" i="209" s="1"/>
  <c r="AO41" i="209"/>
  <c r="AQ41" i="209" s="1"/>
  <c r="BA79" i="209"/>
  <c r="BC79" i="209" s="1"/>
  <c r="BA41" i="209"/>
  <c r="BC41" i="209" s="1"/>
  <c r="BM79" i="209"/>
  <c r="BO79" i="209" s="1"/>
  <c r="BM41" i="209"/>
  <c r="BO41" i="209" s="1"/>
  <c r="BY79" i="209"/>
  <c r="CA79" i="209" s="1"/>
  <c r="BY41" i="209"/>
  <c r="CA41" i="209" s="1"/>
  <c r="AC80" i="209"/>
  <c r="AE80" i="209" s="1"/>
  <c r="AO80" i="209"/>
  <c r="AQ80" i="209" s="1"/>
  <c r="BA80" i="209"/>
  <c r="BC80" i="209" s="1"/>
  <c r="BM80" i="209"/>
  <c r="BO80" i="209" s="1"/>
  <c r="BY80" i="209"/>
  <c r="CA80" i="209" s="1"/>
  <c r="BY72" i="209"/>
  <c r="CA72" i="209" s="1"/>
  <c r="BA81" i="209"/>
  <c r="BC81" i="209" s="1"/>
  <c r="BA18" i="209"/>
  <c r="BC18" i="209" s="1"/>
  <c r="BY82" i="209"/>
  <c r="CA82" i="209" s="1"/>
  <c r="BY73" i="209"/>
  <c r="CA73" i="209" s="1"/>
  <c r="AC85" i="209"/>
  <c r="AE85" i="209" s="1"/>
  <c r="AC59" i="209"/>
  <c r="AE59" i="209" s="1"/>
  <c r="AO85" i="209"/>
  <c r="AQ85" i="209" s="1"/>
  <c r="AO59" i="209"/>
  <c r="AQ59" i="209" s="1"/>
  <c r="BG85" i="209"/>
  <c r="BI85" i="209" s="1"/>
  <c r="BG59" i="209"/>
  <c r="BI59" i="209" s="1"/>
  <c r="BS85" i="209"/>
  <c r="BU85" i="209" s="1"/>
  <c r="BS59" i="209"/>
  <c r="BU59" i="209" s="1"/>
  <c r="Q86" i="209"/>
  <c r="S86" i="209" s="1"/>
  <c r="Q161" i="209"/>
  <c r="S161" i="209" s="1"/>
  <c r="BG86" i="209"/>
  <c r="BI86" i="209" s="1"/>
  <c r="BG161" i="209"/>
  <c r="BI161" i="209" s="1"/>
  <c r="CE86" i="209"/>
  <c r="CG86" i="209" s="1"/>
  <c r="CE161" i="209"/>
  <c r="CG161" i="209" s="1"/>
  <c r="Q87" i="209"/>
  <c r="S87" i="209" s="1"/>
  <c r="Q138" i="209"/>
  <c r="S138" i="209" s="1"/>
  <c r="BM87" i="209"/>
  <c r="BO87" i="209" s="1"/>
  <c r="BM138" i="209"/>
  <c r="BO138" i="209" s="1"/>
  <c r="K149" i="209"/>
  <c r="M149" i="209" s="1"/>
  <c r="W149" i="209"/>
  <c r="Y149" i="209" s="1"/>
  <c r="BM149" i="209"/>
  <c r="BO149" i="209" s="1"/>
  <c r="CE149" i="209"/>
  <c r="CG149" i="209" s="1"/>
  <c r="AC88" i="209"/>
  <c r="AE88" i="209" s="1"/>
  <c r="AC36" i="209"/>
  <c r="AE36" i="209" s="1"/>
  <c r="AO88" i="209"/>
  <c r="AQ88" i="209" s="1"/>
  <c r="AO36" i="209"/>
  <c r="AQ36" i="209" s="1"/>
  <c r="BA88" i="209"/>
  <c r="BC88" i="209" s="1"/>
  <c r="BA36" i="209"/>
  <c r="BC36" i="209" s="1"/>
  <c r="BM88" i="209"/>
  <c r="BO88" i="209" s="1"/>
  <c r="BM36" i="209"/>
  <c r="BO36" i="209" s="1"/>
  <c r="CE88" i="209"/>
  <c r="CG88" i="209" s="1"/>
  <c r="CE36" i="209"/>
  <c r="CG36" i="209" s="1"/>
  <c r="E89" i="209"/>
  <c r="G89" i="209" s="1"/>
  <c r="E154" i="209"/>
  <c r="G154" i="209" s="1"/>
  <c r="Q89" i="209"/>
  <c r="S89" i="209" s="1"/>
  <c r="Q154" i="209"/>
  <c r="S154" i="209" s="1"/>
  <c r="AC89" i="209"/>
  <c r="AE89" i="209" s="1"/>
  <c r="AC154" i="209"/>
  <c r="AE154" i="209" s="1"/>
  <c r="AO89" i="209"/>
  <c r="AQ89" i="209" s="1"/>
  <c r="AO154" i="209"/>
  <c r="AQ154" i="209" s="1"/>
  <c r="BG89" i="209"/>
  <c r="BI89" i="209" s="1"/>
  <c r="BG154" i="209"/>
  <c r="BI154" i="209" s="1"/>
  <c r="CE89" i="209"/>
  <c r="CG89" i="209" s="1"/>
  <c r="CE154" i="209"/>
  <c r="CG154" i="209" s="1"/>
  <c r="K91" i="209"/>
  <c r="M91" i="209" s="1"/>
  <c r="K45" i="209"/>
  <c r="M45" i="209" s="1"/>
  <c r="W91" i="209"/>
  <c r="Y91" i="209" s="1"/>
  <c r="W45" i="209"/>
  <c r="Y45" i="209" s="1"/>
  <c r="AU91" i="209"/>
  <c r="AW91" i="209" s="1"/>
  <c r="AU45" i="209"/>
  <c r="AW45" i="209" s="1"/>
  <c r="BM91" i="209"/>
  <c r="BO91" i="209" s="1"/>
  <c r="BM45" i="209"/>
  <c r="BO45" i="209" s="1"/>
  <c r="CE91" i="209"/>
  <c r="CG91" i="209" s="1"/>
  <c r="CE45" i="209"/>
  <c r="CG45" i="209" s="1"/>
  <c r="AU92" i="209"/>
  <c r="AW92" i="209" s="1"/>
  <c r="AU13" i="209"/>
  <c r="AW13" i="209" s="1"/>
  <c r="Q93" i="209"/>
  <c r="S93" i="209" s="1"/>
  <c r="Q139" i="209"/>
  <c r="S139" i="209" s="1"/>
  <c r="BG93" i="209"/>
  <c r="BI93" i="209" s="1"/>
  <c r="BG139" i="209"/>
  <c r="BI139" i="209" s="1"/>
  <c r="CE93" i="209"/>
  <c r="CG93" i="209" s="1"/>
  <c r="CE139" i="209"/>
  <c r="CG139" i="209" s="1"/>
  <c r="Q94" i="209"/>
  <c r="S94" i="209" s="1"/>
  <c r="Q150" i="209"/>
  <c r="S150" i="209" s="1"/>
  <c r="BG94" i="209"/>
  <c r="BI94" i="209" s="1"/>
  <c r="BG150" i="209"/>
  <c r="BI150" i="209" s="1"/>
  <c r="CE94" i="209"/>
  <c r="CG94" i="209" s="1"/>
  <c r="CE150" i="209"/>
  <c r="CG150" i="209" s="1"/>
  <c r="K95" i="209"/>
  <c r="M95" i="209" s="1"/>
  <c r="K83" i="209"/>
  <c r="M83" i="209" s="1"/>
  <c r="AU95" i="209"/>
  <c r="AW95" i="209" s="1"/>
  <c r="AU83" i="209"/>
  <c r="AW83" i="209" s="1"/>
  <c r="BG95" i="209"/>
  <c r="BI95" i="209" s="1"/>
  <c r="BG83" i="209"/>
  <c r="BI83" i="209" s="1"/>
  <c r="BS95" i="209"/>
  <c r="BU95" i="209" s="1"/>
  <c r="BS83" i="209"/>
  <c r="BU83" i="209" s="1"/>
  <c r="K97" i="209"/>
  <c r="M97" i="209" s="1"/>
  <c r="K151" i="209"/>
  <c r="M151" i="209" s="1"/>
  <c r="W97" i="209"/>
  <c r="Y97" i="209" s="1"/>
  <c r="W151" i="209"/>
  <c r="Y151" i="209" s="1"/>
  <c r="CE97" i="209"/>
  <c r="CG97" i="209" s="1"/>
  <c r="CE151" i="209"/>
  <c r="CG151" i="209" s="1"/>
  <c r="Q99" i="209"/>
  <c r="S99" i="209" s="1"/>
  <c r="Q152" i="209"/>
  <c r="S152" i="209" s="1"/>
  <c r="BM99" i="209"/>
  <c r="BO99" i="209" s="1"/>
  <c r="BM152" i="209"/>
  <c r="BO152" i="209" s="1"/>
  <c r="BY99" i="209"/>
  <c r="CA99" i="209" s="1"/>
  <c r="BY152" i="209"/>
  <c r="CA152" i="209" s="1"/>
  <c r="K100" i="209"/>
  <c r="M100" i="209" s="1"/>
  <c r="K155" i="209"/>
  <c r="M155" i="209" s="1"/>
  <c r="W100" i="209"/>
  <c r="Y100" i="209" s="1"/>
  <c r="W155" i="209"/>
  <c r="Y155" i="209" s="1"/>
  <c r="AU100" i="209"/>
  <c r="AW100" i="209" s="1"/>
  <c r="AU155" i="209"/>
  <c r="AW155" i="209" s="1"/>
  <c r="BG100" i="209"/>
  <c r="BI100" i="209" s="1"/>
  <c r="BG155" i="209"/>
  <c r="BI155" i="209" s="1"/>
  <c r="BS100" i="209"/>
  <c r="BU100" i="209" s="1"/>
  <c r="BS155" i="209"/>
  <c r="BU155" i="209" s="1"/>
  <c r="K102" i="209"/>
  <c r="M102" i="209" s="1"/>
  <c r="K43" i="209"/>
  <c r="M43" i="209" s="1"/>
  <c r="W102" i="209"/>
  <c r="Y102" i="209" s="1"/>
  <c r="W43" i="209"/>
  <c r="Y43" i="209" s="1"/>
  <c r="AI102" i="209"/>
  <c r="AK102" i="209" s="1"/>
  <c r="AI43" i="209"/>
  <c r="AK43" i="209" s="1"/>
  <c r="AU102" i="209"/>
  <c r="AW102" i="209" s="1"/>
  <c r="AU43" i="209"/>
  <c r="AW43" i="209" s="1"/>
  <c r="BG102" i="209"/>
  <c r="BI102" i="209" s="1"/>
  <c r="BG43" i="209"/>
  <c r="BI43" i="209" s="1"/>
  <c r="CE102" i="209"/>
  <c r="CG102" i="209" s="1"/>
  <c r="CE43" i="209"/>
  <c r="CG43" i="209" s="1"/>
  <c r="T103" i="209"/>
  <c r="V103" i="209" s="1"/>
  <c r="T189" i="209"/>
  <c r="V189" i="209" s="1"/>
  <c r="AR103" i="209"/>
  <c r="AT103" i="209" s="1"/>
  <c r="AR189" i="209"/>
  <c r="AT189" i="209" s="1"/>
  <c r="BD103" i="209"/>
  <c r="BF103" i="209" s="1"/>
  <c r="BD189" i="209"/>
  <c r="BF189" i="209" s="1"/>
  <c r="BP103" i="209"/>
  <c r="BR103" i="209" s="1"/>
  <c r="BP189" i="209"/>
  <c r="BR189" i="209" s="1"/>
  <c r="AU104" i="209"/>
  <c r="AW104" i="209" s="1"/>
  <c r="AU26" i="209"/>
  <c r="AW26" i="209" s="1"/>
  <c r="BV105" i="209"/>
  <c r="BX105" i="209" s="1"/>
  <c r="BV85" i="209"/>
  <c r="BX85" i="209" s="1"/>
  <c r="N107" i="209"/>
  <c r="P107" i="209" s="1"/>
  <c r="N162" i="209"/>
  <c r="P162" i="209" s="1"/>
  <c r="BD107" i="209"/>
  <c r="BF107" i="209" s="1"/>
  <c r="BD162" i="209"/>
  <c r="BF162" i="209" s="1"/>
  <c r="CB107" i="209"/>
  <c r="CD107" i="209" s="1"/>
  <c r="CB162" i="209"/>
  <c r="CD162" i="209" s="1"/>
  <c r="T108" i="209"/>
  <c r="V108" i="209" s="1"/>
  <c r="T140" i="209"/>
  <c r="V140" i="209" s="1"/>
  <c r="BJ108" i="209"/>
  <c r="BL108" i="209" s="1"/>
  <c r="BJ140" i="209"/>
  <c r="BL140" i="209" s="1"/>
  <c r="CB108" i="209"/>
  <c r="CD108" i="209" s="1"/>
  <c r="CB140" i="209"/>
  <c r="CD140" i="209" s="1"/>
  <c r="N109" i="209"/>
  <c r="P109" i="209" s="1"/>
  <c r="N163" i="209"/>
  <c r="P163" i="209" s="1"/>
  <c r="BD109" i="209"/>
  <c r="BF109" i="209" s="1"/>
  <c r="BD163" i="209"/>
  <c r="BF163" i="209" s="1"/>
  <c r="CB109" i="209"/>
  <c r="CD109" i="209" s="1"/>
  <c r="CB163" i="209"/>
  <c r="CD163" i="209" s="1"/>
  <c r="H113" i="209"/>
  <c r="J113" i="209" s="1"/>
  <c r="H141" i="209"/>
  <c r="J141" i="209" s="1"/>
  <c r="T113" i="209"/>
  <c r="V113" i="209" s="1"/>
  <c r="T141" i="209"/>
  <c r="V141" i="209" s="1"/>
  <c r="AF113" i="209"/>
  <c r="AH113" i="209" s="1"/>
  <c r="BJ113" i="209"/>
  <c r="BL113" i="209" s="1"/>
  <c r="BJ141" i="209"/>
  <c r="BL141" i="209" s="1"/>
  <c r="BV113" i="209"/>
  <c r="BX113" i="209" s="1"/>
  <c r="BV141" i="209"/>
  <c r="BX141" i="209" s="1"/>
  <c r="N114" i="209"/>
  <c r="P114" i="209" s="1"/>
  <c r="N40" i="209"/>
  <c r="P40" i="209" s="1"/>
  <c r="BD114" i="209"/>
  <c r="BF114" i="209" s="1"/>
  <c r="BD40" i="209"/>
  <c r="BF40" i="209" s="1"/>
  <c r="CB114" i="209"/>
  <c r="CD114" i="209" s="1"/>
  <c r="CB40" i="209"/>
  <c r="CD40" i="209" s="1"/>
  <c r="N115" i="209"/>
  <c r="P115" i="209" s="1"/>
  <c r="N188" i="209"/>
  <c r="P188" i="209" s="1"/>
  <c r="BD115" i="209"/>
  <c r="BF115" i="209" s="1"/>
  <c r="BD188" i="209"/>
  <c r="BF188" i="209" s="1"/>
  <c r="CB115" i="209"/>
  <c r="CD115" i="209" s="1"/>
  <c r="CB188" i="209"/>
  <c r="CD188" i="209" s="1"/>
  <c r="N116" i="209"/>
  <c r="P116" i="209" s="1"/>
  <c r="N184" i="209"/>
  <c r="P184" i="209" s="1"/>
  <c r="BD116" i="209"/>
  <c r="BF116" i="209" s="1"/>
  <c r="BD184" i="209"/>
  <c r="BF184" i="209" s="1"/>
  <c r="CB116" i="209"/>
  <c r="CD116" i="209" s="1"/>
  <c r="CB184" i="209"/>
  <c r="CD184" i="209" s="1"/>
  <c r="N117" i="209"/>
  <c r="P117" i="209" s="1"/>
  <c r="N142" i="209"/>
  <c r="P142" i="209" s="1"/>
  <c r="BD117" i="209"/>
  <c r="BF117" i="209" s="1"/>
  <c r="BD142" i="209"/>
  <c r="BF142" i="209" s="1"/>
  <c r="CB117" i="209"/>
  <c r="CD117" i="209" s="1"/>
  <c r="CB142" i="209"/>
  <c r="CD142" i="209" s="1"/>
  <c r="BD125" i="209"/>
  <c r="BF125" i="209" s="1"/>
  <c r="BD66" i="209"/>
  <c r="BF66" i="209" s="1"/>
  <c r="AX164" i="209"/>
  <c r="AZ164" i="209" s="1"/>
  <c r="AX109" i="209"/>
  <c r="AZ109" i="209" s="1"/>
  <c r="AX166" i="209"/>
  <c r="AZ166" i="209" s="1"/>
  <c r="AX128" i="209"/>
  <c r="AZ128" i="209" s="1"/>
  <c r="B170" i="209"/>
  <c r="D170" i="209" s="1"/>
  <c r="B34" i="209"/>
  <c r="D34" i="209" s="1"/>
  <c r="H172" i="209"/>
  <c r="J172" i="209" s="1"/>
  <c r="H143" i="209"/>
  <c r="J143" i="209" s="1"/>
  <c r="H175" i="209"/>
  <c r="J175" i="209" s="1"/>
  <c r="BP176" i="209"/>
  <c r="BR176" i="209" s="1"/>
  <c r="BP170" i="209"/>
  <c r="BR170" i="209" s="1"/>
  <c r="H183" i="209"/>
  <c r="J183" i="209" s="1"/>
  <c r="H144" i="209"/>
  <c r="J144" i="209" s="1"/>
  <c r="Z183" i="209"/>
  <c r="AB183" i="209" s="1"/>
  <c r="Z144" i="209"/>
  <c r="AB144" i="209" s="1"/>
  <c r="BP183" i="209"/>
  <c r="BR183" i="209" s="1"/>
  <c r="BS184" i="209"/>
  <c r="BU184" i="209" s="1"/>
  <c r="BS145" i="209"/>
  <c r="BU145" i="209" s="1"/>
  <c r="H189" i="209"/>
  <c r="J189" i="209" s="1"/>
  <c r="Z19" i="209"/>
  <c r="AB19" i="209" s="1"/>
  <c r="CB22" i="209"/>
  <c r="CD22" i="209" s="1"/>
  <c r="BV22" i="209"/>
  <c r="BX22" i="209" s="1"/>
  <c r="BD22" i="209"/>
  <c r="BF22" i="209" s="1"/>
  <c r="CB19" i="209"/>
  <c r="CD19" i="209" s="1"/>
  <c r="H19" i="209"/>
  <c r="J19" i="209" s="1"/>
  <c r="W22" i="209"/>
  <c r="Y22" i="209" s="1"/>
  <c r="AU19" i="209"/>
  <c r="AW19" i="209" s="1"/>
  <c r="Z22" i="209"/>
  <c r="AB22" i="209" s="1"/>
  <c r="N22" i="209"/>
  <c r="P22" i="209" s="1"/>
  <c r="W19" i="209"/>
  <c r="Y19" i="209" s="1"/>
  <c r="AR19" i="209"/>
  <c r="AT19" i="209" s="1"/>
  <c r="T6" i="209"/>
  <c r="V6" i="209" s="1"/>
  <c r="T132" i="209"/>
  <c r="V132" i="209" s="1"/>
  <c r="BD6" i="209"/>
  <c r="BF6" i="209" s="1"/>
  <c r="BD132" i="209"/>
  <c r="BF132" i="209" s="1"/>
  <c r="CB6" i="209"/>
  <c r="CD6" i="209" s="1"/>
  <c r="CB132" i="209"/>
  <c r="CD132" i="209" s="1"/>
  <c r="Q7" i="209"/>
  <c r="S7" i="209" s="1"/>
  <c r="Q37" i="209"/>
  <c r="S37" i="209" s="1"/>
  <c r="AC7" i="209"/>
  <c r="AE7" i="209" s="1"/>
  <c r="AC37" i="209"/>
  <c r="AE37" i="209" s="1"/>
  <c r="AO7" i="209"/>
  <c r="AQ7" i="209" s="1"/>
  <c r="AO37" i="209"/>
  <c r="AQ37" i="209" s="1"/>
  <c r="BG7" i="209"/>
  <c r="BI7" i="209" s="1"/>
  <c r="BG37" i="209"/>
  <c r="BI37" i="209" s="1"/>
  <c r="BS7" i="209"/>
  <c r="BU7" i="209" s="1"/>
  <c r="BS37" i="209"/>
  <c r="BU37" i="209" s="1"/>
  <c r="CE7" i="209"/>
  <c r="CG7" i="209" s="1"/>
  <c r="CE37" i="209"/>
  <c r="CG37" i="209" s="1"/>
  <c r="H8" i="209"/>
  <c r="J8" i="209" s="1"/>
  <c r="H54" i="209"/>
  <c r="J54" i="209" s="1"/>
  <c r="T8" i="209"/>
  <c r="V8" i="209" s="1"/>
  <c r="T54" i="209"/>
  <c r="V54" i="209" s="1"/>
  <c r="AF8" i="209"/>
  <c r="AH8" i="209" s="1"/>
  <c r="AF54" i="209"/>
  <c r="AH54" i="209" s="1"/>
  <c r="AX8" i="209"/>
  <c r="AZ8" i="209" s="1"/>
  <c r="AX54" i="209"/>
  <c r="AZ54" i="209" s="1"/>
  <c r="BJ8" i="209"/>
  <c r="BL8" i="209" s="1"/>
  <c r="BJ54" i="209"/>
  <c r="BL54" i="209" s="1"/>
  <c r="BV8" i="209"/>
  <c r="BX8" i="209" s="1"/>
  <c r="BV54" i="209"/>
  <c r="BX54" i="209" s="1"/>
  <c r="B9" i="209"/>
  <c r="D9" i="209" s="1"/>
  <c r="B146" i="209"/>
  <c r="D146" i="209" s="1"/>
  <c r="N9" i="209"/>
  <c r="P9" i="209" s="1"/>
  <c r="N146" i="209"/>
  <c r="P146" i="209" s="1"/>
  <c r="Z9" i="209"/>
  <c r="AB9" i="209" s="1"/>
  <c r="Z146" i="209"/>
  <c r="AB146" i="209" s="1"/>
  <c r="AL9" i="209"/>
  <c r="AN9" i="209" s="1"/>
  <c r="AL146" i="209"/>
  <c r="AN146" i="209" s="1"/>
  <c r="BJ9" i="209"/>
  <c r="BL9" i="209" s="1"/>
  <c r="BJ146" i="209"/>
  <c r="BL146" i="209" s="1"/>
  <c r="BV9" i="209"/>
  <c r="BX9" i="209" s="1"/>
  <c r="BV146" i="209"/>
  <c r="BX146" i="209" s="1"/>
  <c r="H10" i="209"/>
  <c r="J10" i="209" s="1"/>
  <c r="H134" i="209"/>
  <c r="J134" i="209" s="1"/>
  <c r="T10" i="209"/>
  <c r="V10" i="209" s="1"/>
  <c r="T134" i="209"/>
  <c r="V134" i="209" s="1"/>
  <c r="BD10" i="209"/>
  <c r="BF10" i="209" s="1"/>
  <c r="BD134" i="209"/>
  <c r="BF134" i="209" s="1"/>
  <c r="CB10" i="209"/>
  <c r="CD10" i="209" s="1"/>
  <c r="CB134" i="209"/>
  <c r="CD134" i="209" s="1"/>
  <c r="N12" i="209"/>
  <c r="P12" i="209" s="1"/>
  <c r="N130" i="209"/>
  <c r="P130" i="209" s="1"/>
  <c r="Z12" i="209"/>
  <c r="AB12" i="209" s="1"/>
  <c r="Z130" i="209"/>
  <c r="AB130" i="209" s="1"/>
  <c r="BJ12" i="209"/>
  <c r="BL12" i="209" s="1"/>
  <c r="BJ130" i="209"/>
  <c r="BL130" i="209" s="1"/>
  <c r="BV12" i="209"/>
  <c r="BX12" i="209" s="1"/>
  <c r="BV130" i="209"/>
  <c r="BX130" i="209" s="1"/>
  <c r="K13" i="209"/>
  <c r="M13" i="209" s="1"/>
  <c r="K38" i="209"/>
  <c r="M38" i="209" s="1"/>
  <c r="W13" i="209"/>
  <c r="Y13" i="209" s="1"/>
  <c r="W38" i="209"/>
  <c r="Y38" i="209" s="1"/>
  <c r="AO13" i="209"/>
  <c r="AQ13" i="209" s="1"/>
  <c r="AO38" i="209"/>
  <c r="AQ38" i="209" s="1"/>
  <c r="BG13" i="209"/>
  <c r="BI13" i="209" s="1"/>
  <c r="BG38" i="209"/>
  <c r="BI38" i="209" s="1"/>
  <c r="BS13" i="209"/>
  <c r="BU13" i="209" s="1"/>
  <c r="BS38" i="209"/>
  <c r="BU38" i="209" s="1"/>
  <c r="CE13" i="209"/>
  <c r="CG13" i="209" s="1"/>
  <c r="CE38" i="209"/>
  <c r="CG38" i="209" s="1"/>
  <c r="K14" i="209"/>
  <c r="M14" i="209" s="1"/>
  <c r="K171" i="209"/>
  <c r="M171" i="209" s="1"/>
  <c r="W14" i="209"/>
  <c r="Y14" i="209" s="1"/>
  <c r="W171" i="209"/>
  <c r="Y171" i="209" s="1"/>
  <c r="AI14" i="209"/>
  <c r="AK14" i="209" s="1"/>
  <c r="AI171" i="209"/>
  <c r="AK171" i="209" s="1"/>
  <c r="BM14" i="209"/>
  <c r="BO14" i="209" s="1"/>
  <c r="BM171" i="209"/>
  <c r="BO171" i="209" s="1"/>
  <c r="Q16" i="209"/>
  <c r="S16" i="209" s="1"/>
  <c r="Q48" i="209"/>
  <c r="S48" i="209" s="1"/>
  <c r="AC16" i="209"/>
  <c r="AE16" i="209" s="1"/>
  <c r="AC48" i="209"/>
  <c r="AE48" i="209" s="1"/>
  <c r="BG16" i="209"/>
  <c r="BI16" i="209" s="1"/>
  <c r="BG48" i="209"/>
  <c r="BI48" i="209" s="1"/>
  <c r="BS16" i="209"/>
  <c r="BU16" i="209" s="1"/>
  <c r="BS48" i="209"/>
  <c r="BU48" i="209" s="1"/>
  <c r="CE16" i="209"/>
  <c r="CG16" i="209" s="1"/>
  <c r="CE48" i="209"/>
  <c r="CG48" i="209" s="1"/>
  <c r="K18" i="209"/>
  <c r="M18" i="209" s="1"/>
  <c r="W18" i="209"/>
  <c r="Y18" i="209" s="1"/>
  <c r="BG18" i="209"/>
  <c r="BI18" i="209" s="1"/>
  <c r="CE18" i="209"/>
  <c r="CG18" i="209" s="1"/>
  <c r="E20" i="209"/>
  <c r="G20" i="209" s="1"/>
  <c r="E166" i="209"/>
  <c r="G166" i="209" s="1"/>
  <c r="Q20" i="209"/>
  <c r="S20" i="209" s="1"/>
  <c r="Q166" i="209"/>
  <c r="S166" i="209" s="1"/>
  <c r="AC20" i="209"/>
  <c r="AE20" i="209" s="1"/>
  <c r="AC166" i="209"/>
  <c r="AE166" i="209" s="1"/>
  <c r="AO20" i="209"/>
  <c r="AQ20" i="209" s="1"/>
  <c r="AO166" i="209"/>
  <c r="AQ166" i="209" s="1"/>
  <c r="BM20" i="209"/>
  <c r="BO20" i="209" s="1"/>
  <c r="BM166" i="209"/>
  <c r="BO166" i="209" s="1"/>
  <c r="BY20" i="209"/>
  <c r="CA20" i="209" s="1"/>
  <c r="BY166" i="209"/>
  <c r="CA166" i="209" s="1"/>
  <c r="Q21" i="209"/>
  <c r="S21" i="209" s="1"/>
  <c r="Q176" i="209"/>
  <c r="S176" i="209" s="1"/>
  <c r="AC21" i="209"/>
  <c r="AE21" i="209" s="1"/>
  <c r="AC176" i="209"/>
  <c r="AE176" i="209" s="1"/>
  <c r="AO21" i="209"/>
  <c r="AQ21" i="209" s="1"/>
  <c r="AO176" i="209"/>
  <c r="AQ176" i="209" s="1"/>
  <c r="BG21" i="209"/>
  <c r="BI21" i="209" s="1"/>
  <c r="BG176" i="209"/>
  <c r="BI176" i="209" s="1"/>
  <c r="CE21" i="209"/>
  <c r="CG21" i="209" s="1"/>
  <c r="CE176" i="209"/>
  <c r="CG176" i="209" s="1"/>
  <c r="AX27" i="209"/>
  <c r="AZ27" i="209" s="1"/>
  <c r="AX10" i="209"/>
  <c r="AZ10" i="209" s="1"/>
  <c r="H28" i="209"/>
  <c r="J28" i="209" s="1"/>
  <c r="H44" i="209"/>
  <c r="J44" i="209" s="1"/>
  <c r="T28" i="209"/>
  <c r="V28" i="209" s="1"/>
  <c r="T44" i="209"/>
  <c r="V44" i="209" s="1"/>
  <c r="AF28" i="209"/>
  <c r="AH28" i="209" s="1"/>
  <c r="AX28" i="209"/>
  <c r="AZ28" i="209" s="1"/>
  <c r="AX44" i="209"/>
  <c r="AZ44" i="209" s="1"/>
  <c r="BJ28" i="209"/>
  <c r="BL28" i="209" s="1"/>
  <c r="BJ44" i="209"/>
  <c r="BL44" i="209" s="1"/>
  <c r="BV28" i="209"/>
  <c r="BX28" i="209" s="1"/>
  <c r="BV44" i="209"/>
  <c r="BX44" i="209" s="1"/>
  <c r="N67" i="209"/>
  <c r="P67" i="209" s="1"/>
  <c r="N42" i="209"/>
  <c r="P42" i="209" s="1"/>
  <c r="Z67" i="209"/>
  <c r="AB67" i="209" s="1"/>
  <c r="Z42" i="209"/>
  <c r="AB42" i="209" s="1"/>
  <c r="AL67" i="209"/>
  <c r="AN67" i="209" s="1"/>
  <c r="AL42" i="209"/>
  <c r="AN42" i="209" s="1"/>
  <c r="BD67" i="209"/>
  <c r="BF67" i="209" s="1"/>
  <c r="BD42" i="209"/>
  <c r="BF42" i="209" s="1"/>
  <c r="CB67" i="209"/>
  <c r="CD67" i="209" s="1"/>
  <c r="CB42" i="209"/>
  <c r="CD42" i="209" s="1"/>
  <c r="T69" i="209"/>
  <c r="V69" i="209" s="1"/>
  <c r="T49" i="209"/>
  <c r="V49" i="209" s="1"/>
  <c r="AR69" i="209"/>
  <c r="AT69" i="209" s="1"/>
  <c r="AR49" i="209"/>
  <c r="AT49" i="209" s="1"/>
  <c r="BD69" i="209"/>
  <c r="BF69" i="209" s="1"/>
  <c r="BD49" i="209"/>
  <c r="BF49" i="209" s="1"/>
  <c r="CB69" i="209"/>
  <c r="CD69" i="209" s="1"/>
  <c r="CB49" i="209"/>
  <c r="CD49" i="209" s="1"/>
  <c r="T70" i="209"/>
  <c r="V70" i="209" s="1"/>
  <c r="T175" i="209"/>
  <c r="V175" i="209" s="1"/>
  <c r="AR70" i="209"/>
  <c r="AT70" i="209" s="1"/>
  <c r="AR175" i="209"/>
  <c r="AT175" i="209" s="1"/>
  <c r="CB70" i="209"/>
  <c r="CD70" i="209" s="1"/>
  <c r="CB175" i="209"/>
  <c r="CD175" i="209" s="1"/>
  <c r="Q72" i="209"/>
  <c r="S72" i="209" s="1"/>
  <c r="Q180" i="209"/>
  <c r="S180" i="209" s="1"/>
  <c r="AC72" i="209"/>
  <c r="AE72" i="209" s="1"/>
  <c r="AC180" i="209"/>
  <c r="AE180" i="209" s="1"/>
  <c r="AO72" i="209"/>
  <c r="AQ72" i="209" s="1"/>
  <c r="AO180" i="209"/>
  <c r="AQ180" i="209" s="1"/>
  <c r="BA72" i="209"/>
  <c r="BC72" i="209" s="1"/>
  <c r="BA180" i="209"/>
  <c r="BC180" i="209" s="1"/>
  <c r="BM72" i="209"/>
  <c r="BO72" i="209" s="1"/>
  <c r="BM180" i="209"/>
  <c r="BO180" i="209" s="1"/>
  <c r="CE72" i="209"/>
  <c r="CG72" i="209" s="1"/>
  <c r="CE180" i="209"/>
  <c r="CG180" i="209" s="1"/>
  <c r="AI73" i="209"/>
  <c r="AK73" i="209" s="1"/>
  <c r="AI70" i="209"/>
  <c r="AK70" i="209" s="1"/>
  <c r="AO74" i="209"/>
  <c r="AQ74" i="209" s="1"/>
  <c r="AO183" i="209"/>
  <c r="AQ183" i="209" s="1"/>
  <c r="Q76" i="209"/>
  <c r="S76" i="209" s="1"/>
  <c r="AC76" i="209"/>
  <c r="AE76" i="209" s="1"/>
  <c r="AC46" i="209"/>
  <c r="AE46" i="209" s="1"/>
  <c r="AO76" i="209"/>
  <c r="AQ76" i="209" s="1"/>
  <c r="AO46" i="209"/>
  <c r="AQ46" i="209" s="1"/>
  <c r="BA76" i="209"/>
  <c r="BC76" i="209" s="1"/>
  <c r="BA46" i="209"/>
  <c r="BC46" i="209" s="1"/>
  <c r="BM76" i="209"/>
  <c r="BO76" i="209" s="1"/>
  <c r="BM46" i="209"/>
  <c r="BO46" i="209" s="1"/>
  <c r="CE76" i="209"/>
  <c r="CG76" i="209" s="1"/>
  <c r="CE46" i="209"/>
  <c r="CG46" i="209" s="1"/>
  <c r="BY78" i="209"/>
  <c r="CA78" i="209" s="1"/>
  <c r="BY47" i="209"/>
  <c r="CA47" i="209" s="1"/>
  <c r="H79" i="209"/>
  <c r="J79" i="209" s="1"/>
  <c r="H41" i="209"/>
  <c r="J41" i="209" s="1"/>
  <c r="T79" i="209"/>
  <c r="V79" i="209" s="1"/>
  <c r="T41" i="209"/>
  <c r="V41" i="209" s="1"/>
  <c r="AF79" i="209"/>
  <c r="AH79" i="209" s="1"/>
  <c r="AF41" i="209"/>
  <c r="AH41" i="209" s="1"/>
  <c r="AR79" i="209"/>
  <c r="AT79" i="209" s="1"/>
  <c r="AR41" i="209"/>
  <c r="AT41" i="209" s="1"/>
  <c r="BD79" i="209"/>
  <c r="BF79" i="209" s="1"/>
  <c r="BD41" i="209"/>
  <c r="BF41" i="209" s="1"/>
  <c r="BP79" i="209"/>
  <c r="BR79" i="209" s="1"/>
  <c r="CB79" i="209"/>
  <c r="CD79" i="209" s="1"/>
  <c r="CB41" i="209"/>
  <c r="CD41" i="209" s="1"/>
  <c r="H80" i="209"/>
  <c r="J80" i="209" s="1"/>
  <c r="T80" i="209"/>
  <c r="V80" i="209" s="1"/>
  <c r="AR80" i="209"/>
  <c r="AT80" i="209" s="1"/>
  <c r="BD80" i="209"/>
  <c r="BF80" i="209" s="1"/>
  <c r="BP80" i="209"/>
  <c r="BR80" i="209" s="1"/>
  <c r="CB80" i="209"/>
  <c r="CD80" i="209" s="1"/>
  <c r="AR81" i="209"/>
  <c r="AT81" i="209" s="1"/>
  <c r="AR18" i="209"/>
  <c r="AT18" i="209" s="1"/>
  <c r="T83" i="209"/>
  <c r="V83" i="209" s="1"/>
  <c r="T137" i="209"/>
  <c r="V137" i="209" s="1"/>
  <c r="BJ83" i="209"/>
  <c r="BL83" i="209" s="1"/>
  <c r="BJ137" i="209"/>
  <c r="BL137" i="209" s="1"/>
  <c r="H85" i="209"/>
  <c r="J85" i="209" s="1"/>
  <c r="H59" i="209"/>
  <c r="J59" i="209" s="1"/>
  <c r="T85" i="209"/>
  <c r="V85" i="209" s="1"/>
  <c r="T59" i="209"/>
  <c r="V59" i="209" s="1"/>
  <c r="AR85" i="209"/>
  <c r="AT85" i="209" s="1"/>
  <c r="AR59" i="209"/>
  <c r="AT59" i="209" s="1"/>
  <c r="BJ85" i="209"/>
  <c r="BL85" i="209" s="1"/>
  <c r="BJ59" i="209"/>
  <c r="BL59" i="209" s="1"/>
  <c r="CB85" i="209"/>
  <c r="CD85" i="209" s="1"/>
  <c r="CB59" i="209"/>
  <c r="CD59" i="209" s="1"/>
  <c r="H86" i="209"/>
  <c r="J86" i="209" s="1"/>
  <c r="H161" i="209"/>
  <c r="J161" i="209" s="1"/>
  <c r="T86" i="209"/>
  <c r="V86" i="209" s="1"/>
  <c r="T161" i="209"/>
  <c r="V161" i="209" s="1"/>
  <c r="BJ86" i="209"/>
  <c r="BL86" i="209" s="1"/>
  <c r="BJ161" i="209"/>
  <c r="BL161" i="209" s="1"/>
  <c r="BV86" i="209"/>
  <c r="BX86" i="209" s="1"/>
  <c r="BV161" i="209"/>
  <c r="BX161" i="209" s="1"/>
  <c r="H87" i="209"/>
  <c r="J87" i="209" s="1"/>
  <c r="H138" i="209"/>
  <c r="J138" i="209" s="1"/>
  <c r="T87" i="209"/>
  <c r="V87" i="209" s="1"/>
  <c r="T138" i="209"/>
  <c r="V138" i="209" s="1"/>
  <c r="N149" i="209"/>
  <c r="P149" i="209" s="1"/>
  <c r="H88" i="209"/>
  <c r="J88" i="209" s="1"/>
  <c r="H36" i="209"/>
  <c r="J36" i="209" s="1"/>
  <c r="T88" i="209"/>
  <c r="V88" i="209" s="1"/>
  <c r="T36" i="209"/>
  <c r="V36" i="209" s="1"/>
  <c r="AR88" i="209"/>
  <c r="AT88" i="209" s="1"/>
  <c r="AR36" i="209"/>
  <c r="AT36" i="209" s="1"/>
  <c r="BD88" i="209"/>
  <c r="BF88" i="209" s="1"/>
  <c r="BD36" i="209"/>
  <c r="BF36" i="209" s="1"/>
  <c r="BP88" i="209"/>
  <c r="BR88" i="209" s="1"/>
  <c r="BP36" i="209"/>
  <c r="BR36" i="209" s="1"/>
  <c r="H89" i="209"/>
  <c r="J89" i="209" s="1"/>
  <c r="H154" i="209"/>
  <c r="J154" i="209" s="1"/>
  <c r="T89" i="209"/>
  <c r="V89" i="209" s="1"/>
  <c r="T154" i="209"/>
  <c r="V154" i="209" s="1"/>
  <c r="AF89" i="209"/>
  <c r="AH89" i="209" s="1"/>
  <c r="AF154" i="209"/>
  <c r="AH154" i="209" s="1"/>
  <c r="AR89" i="209"/>
  <c r="AT89" i="209" s="1"/>
  <c r="AR154" i="209"/>
  <c r="AT154" i="209" s="1"/>
  <c r="BJ89" i="209"/>
  <c r="BL89" i="209" s="1"/>
  <c r="BJ154" i="209"/>
  <c r="BL154" i="209" s="1"/>
  <c r="BV89" i="209"/>
  <c r="BX89" i="209" s="1"/>
  <c r="BV154" i="209"/>
  <c r="BX154" i="209" s="1"/>
  <c r="Z91" i="209"/>
  <c r="AB91" i="209" s="1"/>
  <c r="Z45" i="209"/>
  <c r="AB45" i="209" s="1"/>
  <c r="AL91" i="209"/>
  <c r="AN91" i="209" s="1"/>
  <c r="AL45" i="209"/>
  <c r="AN45" i="209" s="1"/>
  <c r="AX91" i="209"/>
  <c r="AZ91" i="209" s="1"/>
  <c r="AX45" i="209"/>
  <c r="AZ45" i="209" s="1"/>
  <c r="BP91" i="209"/>
  <c r="BR91" i="209" s="1"/>
  <c r="BP45" i="209"/>
  <c r="BR45" i="209" s="1"/>
  <c r="Z92" i="209"/>
  <c r="AB92" i="209" s="1"/>
  <c r="Z13" i="209"/>
  <c r="AB13" i="209" s="1"/>
  <c r="H93" i="209"/>
  <c r="J93" i="209" s="1"/>
  <c r="H139" i="209"/>
  <c r="J139" i="209" s="1"/>
  <c r="T93" i="209"/>
  <c r="V93" i="209" s="1"/>
  <c r="T139" i="209"/>
  <c r="V139" i="209" s="1"/>
  <c r="BJ93" i="209"/>
  <c r="BL93" i="209" s="1"/>
  <c r="BJ139" i="209"/>
  <c r="BL139" i="209" s="1"/>
  <c r="BV93" i="209"/>
  <c r="BX93" i="209" s="1"/>
  <c r="BV139" i="209"/>
  <c r="BX139" i="209" s="1"/>
  <c r="H94" i="209"/>
  <c r="J94" i="209" s="1"/>
  <c r="H150" i="209"/>
  <c r="J150" i="209" s="1"/>
  <c r="T94" i="209"/>
  <c r="V94" i="209" s="1"/>
  <c r="T150" i="209"/>
  <c r="V150" i="209" s="1"/>
  <c r="BJ94" i="209"/>
  <c r="BL94" i="209" s="1"/>
  <c r="BJ150" i="209"/>
  <c r="BL150" i="209" s="1"/>
  <c r="BV94" i="209"/>
  <c r="BX94" i="209" s="1"/>
  <c r="BV150" i="209"/>
  <c r="BX150" i="209" s="1"/>
  <c r="AL95" i="209"/>
  <c r="AN95" i="209" s="1"/>
  <c r="AL83" i="209"/>
  <c r="AN83" i="209" s="1"/>
  <c r="AX95" i="209"/>
  <c r="AZ95" i="209" s="1"/>
  <c r="AX83" i="209"/>
  <c r="AZ83" i="209" s="1"/>
  <c r="CB95" i="209"/>
  <c r="CD95" i="209" s="1"/>
  <c r="CB83" i="209"/>
  <c r="CD83" i="209" s="1"/>
  <c r="AX96" i="209"/>
  <c r="AZ96" i="209" s="1"/>
  <c r="AX19" i="209"/>
  <c r="AZ19" i="209" s="1"/>
  <c r="N97" i="209"/>
  <c r="P97" i="209" s="1"/>
  <c r="N151" i="209"/>
  <c r="P151" i="209" s="1"/>
  <c r="BJ97" i="209"/>
  <c r="BL97" i="209" s="1"/>
  <c r="BJ151" i="209"/>
  <c r="BL151" i="209" s="1"/>
  <c r="BV97" i="209"/>
  <c r="BX97" i="209" s="1"/>
  <c r="BV151" i="209"/>
  <c r="BX151" i="209" s="1"/>
  <c r="BV98" i="209"/>
  <c r="BX98" i="209" s="1"/>
  <c r="BV68" i="209"/>
  <c r="BX68" i="209" s="1"/>
  <c r="H99" i="209"/>
  <c r="J99" i="209" s="1"/>
  <c r="H152" i="209"/>
  <c r="J152" i="209" s="1"/>
  <c r="T99" i="209"/>
  <c r="V99" i="209" s="1"/>
  <c r="T152" i="209"/>
  <c r="V152" i="209" s="1"/>
  <c r="BD99" i="209"/>
  <c r="BF99" i="209" s="1"/>
  <c r="BD152" i="209"/>
  <c r="BF152" i="209" s="1"/>
  <c r="CB99" i="209"/>
  <c r="CD99" i="209" s="1"/>
  <c r="CB152" i="209"/>
  <c r="CD152" i="209" s="1"/>
  <c r="Z100" i="209"/>
  <c r="AB100" i="209" s="1"/>
  <c r="Z155" i="209"/>
  <c r="AB155" i="209" s="1"/>
  <c r="AL100" i="209"/>
  <c r="AN100" i="209" s="1"/>
  <c r="AL155" i="209"/>
  <c r="AN155" i="209" s="1"/>
  <c r="AX100" i="209"/>
  <c r="AZ100" i="209" s="1"/>
  <c r="AX155" i="209"/>
  <c r="AZ155" i="209" s="1"/>
  <c r="BJ100" i="209"/>
  <c r="BL100" i="209" s="1"/>
  <c r="BJ155" i="209"/>
  <c r="BL155" i="209" s="1"/>
  <c r="CB100" i="209"/>
  <c r="CD100" i="209" s="1"/>
  <c r="CB155" i="209"/>
  <c r="CD155" i="209" s="1"/>
  <c r="N102" i="209"/>
  <c r="P102" i="209" s="1"/>
  <c r="N43" i="209"/>
  <c r="P43" i="209" s="1"/>
  <c r="Z102" i="209"/>
  <c r="AB102" i="209" s="1"/>
  <c r="Z43" i="209"/>
  <c r="AB43" i="209" s="1"/>
  <c r="AL102" i="209"/>
  <c r="AN102" i="209" s="1"/>
  <c r="AL43" i="209"/>
  <c r="AN43" i="209" s="1"/>
  <c r="AX102" i="209"/>
  <c r="AZ102" i="209" s="1"/>
  <c r="AX43" i="209"/>
  <c r="AZ43" i="209" s="1"/>
  <c r="BJ102" i="209"/>
  <c r="BL102" i="209" s="1"/>
  <c r="BJ43" i="209"/>
  <c r="BL43" i="209" s="1"/>
  <c r="BV102" i="209"/>
  <c r="BX102" i="209" s="1"/>
  <c r="BV43" i="209"/>
  <c r="BX43" i="209" s="1"/>
  <c r="W103" i="209"/>
  <c r="Y103" i="209" s="1"/>
  <c r="W189" i="209"/>
  <c r="Y189" i="209" s="1"/>
  <c r="AU103" i="209"/>
  <c r="AW103" i="209" s="1"/>
  <c r="AU189" i="209"/>
  <c r="AW189" i="209" s="1"/>
  <c r="BG103" i="209"/>
  <c r="BI103" i="209" s="1"/>
  <c r="BG189" i="209"/>
  <c r="BI189" i="209" s="1"/>
  <c r="BS103" i="209"/>
  <c r="BU103" i="209" s="1"/>
  <c r="BS189" i="209"/>
  <c r="BU189" i="209" s="1"/>
  <c r="AX104" i="209"/>
  <c r="AZ104" i="209" s="1"/>
  <c r="AX26" i="209"/>
  <c r="AZ26" i="209" s="1"/>
  <c r="BY105" i="209"/>
  <c r="CA105" i="209" s="1"/>
  <c r="BY85" i="209"/>
  <c r="CA85" i="209" s="1"/>
  <c r="Q107" i="209"/>
  <c r="S107" i="209" s="1"/>
  <c r="Q162" i="209"/>
  <c r="S162" i="209" s="1"/>
  <c r="BG107" i="209"/>
  <c r="BI107" i="209" s="1"/>
  <c r="BG162" i="209"/>
  <c r="BI162" i="209" s="1"/>
  <c r="CE107" i="209"/>
  <c r="CG107" i="209" s="1"/>
  <c r="CE162" i="209"/>
  <c r="CG162" i="209" s="1"/>
  <c r="K108" i="209"/>
  <c r="M108" i="209" s="1"/>
  <c r="K140" i="209"/>
  <c r="M140" i="209" s="1"/>
  <c r="W108" i="209"/>
  <c r="Y108" i="209" s="1"/>
  <c r="W140" i="209"/>
  <c r="Y140" i="209" s="1"/>
  <c r="BM108" i="209"/>
  <c r="BO108" i="209" s="1"/>
  <c r="BM140" i="209"/>
  <c r="BO140" i="209" s="1"/>
  <c r="CE108" i="209"/>
  <c r="CG108" i="209" s="1"/>
  <c r="CE140" i="209"/>
  <c r="CG140" i="209" s="1"/>
  <c r="Q109" i="209"/>
  <c r="S109" i="209" s="1"/>
  <c r="Q163" i="209"/>
  <c r="S163" i="209" s="1"/>
  <c r="BG109" i="209"/>
  <c r="BI109" i="209" s="1"/>
  <c r="BG163" i="209"/>
  <c r="BI163" i="209" s="1"/>
  <c r="CE109" i="209"/>
  <c r="CG109" i="209" s="1"/>
  <c r="CE163" i="209"/>
  <c r="CG163" i="209" s="1"/>
  <c r="K113" i="209"/>
  <c r="M113" i="209" s="1"/>
  <c r="K141" i="209"/>
  <c r="M141" i="209" s="1"/>
  <c r="W113" i="209"/>
  <c r="Y113" i="209" s="1"/>
  <c r="W141" i="209"/>
  <c r="Y141" i="209" s="1"/>
  <c r="AI113" i="209"/>
  <c r="AK113" i="209" s="1"/>
  <c r="BM113" i="209"/>
  <c r="BO113" i="209" s="1"/>
  <c r="BM141" i="209"/>
  <c r="BO141" i="209" s="1"/>
  <c r="BY113" i="209"/>
  <c r="CA113" i="209" s="1"/>
  <c r="BY141" i="209"/>
  <c r="CA141" i="209" s="1"/>
  <c r="Q114" i="209"/>
  <c r="S114" i="209" s="1"/>
  <c r="Q40" i="209"/>
  <c r="S40" i="209" s="1"/>
  <c r="BG114" i="209"/>
  <c r="BI114" i="209" s="1"/>
  <c r="BG40" i="209"/>
  <c r="BI40" i="209" s="1"/>
  <c r="CE114" i="209"/>
  <c r="CG114" i="209" s="1"/>
  <c r="CE40" i="209"/>
  <c r="CG40" i="209" s="1"/>
  <c r="Q115" i="209"/>
  <c r="S115" i="209" s="1"/>
  <c r="Q188" i="209"/>
  <c r="S188" i="209" s="1"/>
  <c r="BG115" i="209"/>
  <c r="BI115" i="209" s="1"/>
  <c r="BG188" i="209"/>
  <c r="BI188" i="209" s="1"/>
  <c r="CE115" i="209"/>
  <c r="CG115" i="209" s="1"/>
  <c r="CE188" i="209"/>
  <c r="CG188" i="209" s="1"/>
  <c r="Q116" i="209"/>
  <c r="S116" i="209" s="1"/>
  <c r="Q184" i="209"/>
  <c r="S184" i="209" s="1"/>
  <c r="BG116" i="209"/>
  <c r="BI116" i="209" s="1"/>
  <c r="BG184" i="209"/>
  <c r="BI184" i="209" s="1"/>
  <c r="CE116" i="209"/>
  <c r="CG116" i="209" s="1"/>
  <c r="CE184" i="209"/>
  <c r="CG184" i="209" s="1"/>
  <c r="Q117" i="209"/>
  <c r="S117" i="209" s="1"/>
  <c r="Q142" i="209"/>
  <c r="S142" i="209" s="1"/>
  <c r="BG117" i="209"/>
  <c r="BI117" i="209" s="1"/>
  <c r="BG142" i="209"/>
  <c r="BI142" i="209" s="1"/>
  <c r="CE117" i="209"/>
  <c r="CG117" i="209" s="1"/>
  <c r="CE142" i="209"/>
  <c r="CG142" i="209" s="1"/>
  <c r="BS123" i="209"/>
  <c r="BU123" i="209" s="1"/>
  <c r="BS133" i="209"/>
  <c r="BU133" i="209" s="1"/>
  <c r="BG125" i="209"/>
  <c r="BI125" i="209" s="1"/>
  <c r="BG66" i="209"/>
  <c r="BI66" i="209" s="1"/>
  <c r="BA127" i="209"/>
  <c r="BC127" i="209" s="1"/>
  <c r="BA126" i="209"/>
  <c r="BC126" i="209" s="1"/>
  <c r="BA130" i="209"/>
  <c r="BC130" i="209" s="1"/>
  <c r="BA157" i="209"/>
  <c r="BC157" i="209" s="1"/>
  <c r="BS137" i="209"/>
  <c r="BU137" i="209" s="1"/>
  <c r="BS164" i="209"/>
  <c r="BU164" i="209" s="1"/>
  <c r="W147" i="209"/>
  <c r="Y147" i="209" s="1"/>
  <c r="W119" i="209"/>
  <c r="Y119" i="209" s="1"/>
  <c r="BA162" i="209"/>
  <c r="BC162" i="209" s="1"/>
  <c r="BA93" i="209"/>
  <c r="BC93" i="209" s="1"/>
  <c r="BA164" i="209"/>
  <c r="BC164" i="209" s="1"/>
  <c r="BA109" i="209"/>
  <c r="BC109" i="209" s="1"/>
  <c r="BA166" i="209"/>
  <c r="BC166" i="209" s="1"/>
  <c r="BA128" i="209"/>
  <c r="BC128" i="209" s="1"/>
  <c r="E170" i="209"/>
  <c r="G170" i="209" s="1"/>
  <c r="E34" i="209"/>
  <c r="G34" i="209" s="1"/>
  <c r="K172" i="209"/>
  <c r="M172" i="209" s="1"/>
  <c r="K143" i="209"/>
  <c r="M143" i="209" s="1"/>
  <c r="E174" i="209"/>
  <c r="G174" i="209" s="1"/>
  <c r="E55" i="209"/>
  <c r="G55" i="209" s="1"/>
  <c r="K175" i="209"/>
  <c r="M175" i="209" s="1"/>
  <c r="BS176" i="209"/>
  <c r="BU176" i="209" s="1"/>
  <c r="BS170" i="209"/>
  <c r="BU170" i="209" s="1"/>
  <c r="K183" i="209"/>
  <c r="M183" i="209" s="1"/>
  <c r="K144" i="209"/>
  <c r="M144" i="209" s="1"/>
  <c r="AC183" i="209"/>
  <c r="AE183" i="209" s="1"/>
  <c r="AC144" i="209"/>
  <c r="AE144" i="209" s="1"/>
  <c r="BS183" i="209"/>
  <c r="BU183" i="209" s="1"/>
  <c r="K189" i="209"/>
  <c r="M189" i="209" s="1"/>
  <c r="AC22" i="209"/>
  <c r="AE22" i="209" s="1"/>
  <c r="BG22" i="209"/>
  <c r="BI22" i="209" s="1"/>
  <c r="T22" i="209"/>
  <c r="V22" i="209" s="1"/>
  <c r="Q19" i="209"/>
  <c r="S19" i="209" s="1"/>
  <c r="BV19" i="209"/>
  <c r="BX19" i="209" s="1"/>
  <c r="AL19" i="209"/>
  <c r="AN19" i="209" s="1"/>
  <c r="CE22" i="209"/>
  <c r="CG22" i="209" s="1"/>
  <c r="BJ22" i="209"/>
  <c r="BL22" i="209" s="1"/>
  <c r="W174" i="209"/>
  <c r="Y174" i="209" s="1"/>
  <c r="BY174" i="209"/>
  <c r="CA174" i="209" s="1"/>
  <c r="K6" i="209"/>
  <c r="M6" i="209" s="1"/>
  <c r="K132" i="209"/>
  <c r="M132" i="209" s="1"/>
  <c r="W6" i="209"/>
  <c r="Y6" i="209" s="1"/>
  <c r="W132" i="209"/>
  <c r="Y132" i="209" s="1"/>
  <c r="BG6" i="209"/>
  <c r="BI6" i="209" s="1"/>
  <c r="BG132" i="209"/>
  <c r="BI132" i="209" s="1"/>
  <c r="CE6" i="209"/>
  <c r="CG6" i="209" s="1"/>
  <c r="CE132" i="209"/>
  <c r="CG132" i="209" s="1"/>
  <c r="T7" i="209"/>
  <c r="V7" i="209" s="1"/>
  <c r="T37" i="209"/>
  <c r="V37" i="209" s="1"/>
  <c r="AF7" i="209"/>
  <c r="AH7" i="209" s="1"/>
  <c r="AF37" i="209"/>
  <c r="AH37" i="209" s="1"/>
  <c r="AX7" i="209"/>
  <c r="AZ7" i="209" s="1"/>
  <c r="AX37" i="209"/>
  <c r="AZ37" i="209" s="1"/>
  <c r="BJ7" i="209"/>
  <c r="BL7" i="209" s="1"/>
  <c r="BJ37" i="209"/>
  <c r="BL37" i="209" s="1"/>
  <c r="BV7" i="209"/>
  <c r="BX7" i="209" s="1"/>
  <c r="BV37" i="209"/>
  <c r="BX37" i="209" s="1"/>
  <c r="K8" i="209"/>
  <c r="M8" i="209" s="1"/>
  <c r="K54" i="209"/>
  <c r="M54" i="209" s="1"/>
  <c r="W8" i="209"/>
  <c r="Y8" i="209" s="1"/>
  <c r="W54" i="209"/>
  <c r="Y54" i="209" s="1"/>
  <c r="AI8" i="209"/>
  <c r="AK8" i="209" s="1"/>
  <c r="AI54" i="209"/>
  <c r="AK54" i="209" s="1"/>
  <c r="BA8" i="209"/>
  <c r="BC8" i="209" s="1"/>
  <c r="BA54" i="209"/>
  <c r="BC54" i="209" s="1"/>
  <c r="BM8" i="209"/>
  <c r="BO8" i="209" s="1"/>
  <c r="BM54" i="209"/>
  <c r="BO54" i="209" s="1"/>
  <c r="BY8" i="209"/>
  <c r="CA8" i="209" s="1"/>
  <c r="BY54" i="209"/>
  <c r="CA54" i="209" s="1"/>
  <c r="E9" i="209"/>
  <c r="G9" i="209" s="1"/>
  <c r="E146" i="209"/>
  <c r="G146" i="209" s="1"/>
  <c r="Q9" i="209"/>
  <c r="S9" i="209" s="1"/>
  <c r="Q146" i="209"/>
  <c r="S146" i="209" s="1"/>
  <c r="AC9" i="209"/>
  <c r="AE9" i="209" s="1"/>
  <c r="AC146" i="209"/>
  <c r="AE146" i="209" s="1"/>
  <c r="AO9" i="209"/>
  <c r="AQ9" i="209" s="1"/>
  <c r="AO146" i="209"/>
  <c r="AQ146" i="209" s="1"/>
  <c r="BM9" i="209"/>
  <c r="BO9" i="209" s="1"/>
  <c r="BM146" i="209"/>
  <c r="BO146" i="209" s="1"/>
  <c r="BY9" i="209"/>
  <c r="CA9" i="209" s="1"/>
  <c r="BY146" i="209"/>
  <c r="CA146" i="209" s="1"/>
  <c r="K10" i="209"/>
  <c r="M10" i="209" s="1"/>
  <c r="K134" i="209"/>
  <c r="M134" i="209" s="1"/>
  <c r="W10" i="209"/>
  <c r="Y10" i="209" s="1"/>
  <c r="W134" i="209"/>
  <c r="Y134" i="209" s="1"/>
  <c r="BG10" i="209"/>
  <c r="BI10" i="209" s="1"/>
  <c r="BG134" i="209"/>
  <c r="BI134" i="209" s="1"/>
  <c r="CE10" i="209"/>
  <c r="CG10" i="209" s="1"/>
  <c r="CE134" i="209"/>
  <c r="CG134" i="209" s="1"/>
  <c r="Q12" i="209"/>
  <c r="S12" i="209" s="1"/>
  <c r="Q130" i="209"/>
  <c r="S130" i="209" s="1"/>
  <c r="AC12" i="209"/>
  <c r="AE12" i="209" s="1"/>
  <c r="AC130" i="209"/>
  <c r="AE130" i="209" s="1"/>
  <c r="BM12" i="209"/>
  <c r="BO12" i="209" s="1"/>
  <c r="BM130" i="209"/>
  <c r="BO130" i="209" s="1"/>
  <c r="BY12" i="209"/>
  <c r="CA12" i="209" s="1"/>
  <c r="BY130" i="209"/>
  <c r="CA130" i="209" s="1"/>
  <c r="N13" i="209"/>
  <c r="P13" i="209" s="1"/>
  <c r="N38" i="209"/>
  <c r="P38" i="209" s="1"/>
  <c r="AF13" i="209"/>
  <c r="AH13" i="209" s="1"/>
  <c r="AF38" i="209"/>
  <c r="AH38" i="209" s="1"/>
  <c r="AX13" i="209"/>
  <c r="AZ13" i="209" s="1"/>
  <c r="AX38" i="209"/>
  <c r="AZ38" i="209" s="1"/>
  <c r="BJ13" i="209"/>
  <c r="BL13" i="209" s="1"/>
  <c r="BJ38" i="209"/>
  <c r="BL38" i="209" s="1"/>
  <c r="BV13" i="209"/>
  <c r="BX13" i="209" s="1"/>
  <c r="BV38" i="209"/>
  <c r="BX38" i="209" s="1"/>
  <c r="N14" i="209"/>
  <c r="P14" i="209" s="1"/>
  <c r="N171" i="209"/>
  <c r="P171" i="209" s="1"/>
  <c r="Z14" i="209"/>
  <c r="AB14" i="209" s="1"/>
  <c r="Z171" i="209"/>
  <c r="AB171" i="209" s="1"/>
  <c r="AR14" i="209"/>
  <c r="AT14" i="209" s="1"/>
  <c r="AR171" i="209"/>
  <c r="AT171" i="209" s="1"/>
  <c r="BV14" i="209"/>
  <c r="BX14" i="209" s="1"/>
  <c r="BV171" i="209"/>
  <c r="BX171" i="209" s="1"/>
  <c r="T16" i="209"/>
  <c r="V16" i="209" s="1"/>
  <c r="T48" i="209"/>
  <c r="V48" i="209" s="1"/>
  <c r="AF16" i="209"/>
  <c r="AH16" i="209" s="1"/>
  <c r="AF48" i="209"/>
  <c r="AH48" i="209" s="1"/>
  <c r="AX16" i="209"/>
  <c r="AZ16" i="209" s="1"/>
  <c r="AX48" i="209"/>
  <c r="AZ48" i="209" s="1"/>
  <c r="BJ16" i="209"/>
  <c r="BL16" i="209" s="1"/>
  <c r="BJ48" i="209"/>
  <c r="BL48" i="209" s="1"/>
  <c r="BV16" i="209"/>
  <c r="BX16" i="209" s="1"/>
  <c r="BV48" i="209"/>
  <c r="BX48" i="209" s="1"/>
  <c r="AX17" i="209"/>
  <c r="AZ17" i="209" s="1"/>
  <c r="AX113" i="209"/>
  <c r="AZ113" i="209" s="1"/>
  <c r="N18" i="209"/>
  <c r="P18" i="209" s="1"/>
  <c r="Z18" i="209"/>
  <c r="AB18" i="209" s="1"/>
  <c r="BJ18" i="209"/>
  <c r="BL18" i="209" s="1"/>
  <c r="BV18" i="209"/>
  <c r="BX18" i="209" s="1"/>
  <c r="H20" i="209"/>
  <c r="J20" i="209" s="1"/>
  <c r="H166" i="209"/>
  <c r="J166" i="209" s="1"/>
  <c r="T20" i="209"/>
  <c r="V20" i="209" s="1"/>
  <c r="T166" i="209"/>
  <c r="V166" i="209" s="1"/>
  <c r="AF20" i="209"/>
  <c r="AH20" i="209" s="1"/>
  <c r="AF166" i="209"/>
  <c r="AH166" i="209" s="1"/>
  <c r="AR20" i="209"/>
  <c r="AT20" i="209" s="1"/>
  <c r="AR166" i="209"/>
  <c r="AT166" i="209" s="1"/>
  <c r="BD20" i="209"/>
  <c r="BF20" i="209" s="1"/>
  <c r="BD166" i="209"/>
  <c r="BF166" i="209" s="1"/>
  <c r="CB20" i="209"/>
  <c r="CD20" i="209" s="1"/>
  <c r="CB166" i="209"/>
  <c r="CD166" i="209" s="1"/>
  <c r="T21" i="209"/>
  <c r="V21" i="209" s="1"/>
  <c r="T176" i="209"/>
  <c r="V176" i="209" s="1"/>
  <c r="AF21" i="209"/>
  <c r="AH21" i="209" s="1"/>
  <c r="AF176" i="209"/>
  <c r="AH176" i="209" s="1"/>
  <c r="AX21" i="209"/>
  <c r="AZ21" i="209" s="1"/>
  <c r="AX176" i="209"/>
  <c r="AZ176" i="209" s="1"/>
  <c r="BJ21" i="209"/>
  <c r="BL21" i="209" s="1"/>
  <c r="BJ176" i="209"/>
  <c r="BL176" i="209" s="1"/>
  <c r="BV21" i="209"/>
  <c r="BX21" i="209" s="1"/>
  <c r="BV176" i="209"/>
  <c r="BX176" i="209" s="1"/>
  <c r="AR24" i="209"/>
  <c r="AT24" i="209" s="1"/>
  <c r="AR28" i="209"/>
  <c r="AT28" i="209" s="1"/>
  <c r="BA27" i="209"/>
  <c r="BC27" i="209" s="1"/>
  <c r="BA10" i="209"/>
  <c r="BC10" i="209" s="1"/>
  <c r="K28" i="209"/>
  <c r="M28" i="209" s="1"/>
  <c r="K44" i="209"/>
  <c r="M44" i="209" s="1"/>
  <c r="W28" i="209"/>
  <c r="Y28" i="209" s="1"/>
  <c r="W44" i="209"/>
  <c r="Y44" i="209" s="1"/>
  <c r="AI28" i="209"/>
  <c r="AK28" i="209" s="1"/>
  <c r="BA28" i="209"/>
  <c r="BC28" i="209" s="1"/>
  <c r="BA44" i="209"/>
  <c r="BC44" i="209" s="1"/>
  <c r="BM28" i="209"/>
  <c r="BO28" i="209" s="1"/>
  <c r="BM44" i="209"/>
  <c r="BO44" i="209" s="1"/>
  <c r="BY28" i="209"/>
  <c r="CA28" i="209" s="1"/>
  <c r="BY44" i="209"/>
  <c r="CA44" i="209" s="1"/>
  <c r="E67" i="209"/>
  <c r="G67" i="209" s="1"/>
  <c r="E42" i="209"/>
  <c r="G42" i="209" s="1"/>
  <c r="Q67" i="209"/>
  <c r="S67" i="209" s="1"/>
  <c r="Q42" i="209"/>
  <c r="S42" i="209" s="1"/>
  <c r="AC67" i="209"/>
  <c r="AE67" i="209" s="1"/>
  <c r="AC42" i="209"/>
  <c r="AE42" i="209" s="1"/>
  <c r="AO67" i="209"/>
  <c r="AQ67" i="209" s="1"/>
  <c r="AO42" i="209"/>
  <c r="AQ42" i="209" s="1"/>
  <c r="BG67" i="209"/>
  <c r="BI67" i="209" s="1"/>
  <c r="BG42" i="209"/>
  <c r="BI42" i="209" s="1"/>
  <c r="CE67" i="209"/>
  <c r="CG67" i="209" s="1"/>
  <c r="CE42" i="209"/>
  <c r="CG42" i="209" s="1"/>
  <c r="K69" i="209"/>
  <c r="M69" i="209" s="1"/>
  <c r="K49" i="209"/>
  <c r="M49" i="209" s="1"/>
  <c r="W69" i="209"/>
  <c r="Y69" i="209" s="1"/>
  <c r="W49" i="209"/>
  <c r="Y49" i="209" s="1"/>
  <c r="AU69" i="209"/>
  <c r="AW69" i="209" s="1"/>
  <c r="AU49" i="209"/>
  <c r="AW49" i="209" s="1"/>
  <c r="BG69" i="209"/>
  <c r="BI69" i="209" s="1"/>
  <c r="BG49" i="209"/>
  <c r="BI49" i="209" s="1"/>
  <c r="CE69" i="209"/>
  <c r="CG69" i="209" s="1"/>
  <c r="CE49" i="209"/>
  <c r="CG49" i="209" s="1"/>
  <c r="W70" i="209"/>
  <c r="Y70" i="209" s="1"/>
  <c r="W175" i="209"/>
  <c r="Y175" i="209" s="1"/>
  <c r="AU70" i="209"/>
  <c r="AW70" i="209" s="1"/>
  <c r="AU175" i="209"/>
  <c r="AW175" i="209" s="1"/>
  <c r="CE70" i="209"/>
  <c r="CG70" i="209" s="1"/>
  <c r="CE175" i="209"/>
  <c r="CG175" i="209" s="1"/>
  <c r="H72" i="209"/>
  <c r="J72" i="209" s="1"/>
  <c r="H180" i="209"/>
  <c r="J180" i="209" s="1"/>
  <c r="T72" i="209"/>
  <c r="V72" i="209" s="1"/>
  <c r="T180" i="209"/>
  <c r="V180" i="209" s="1"/>
  <c r="AF72" i="209"/>
  <c r="AH72" i="209" s="1"/>
  <c r="AF180" i="209"/>
  <c r="AH180" i="209" s="1"/>
  <c r="AR72" i="209"/>
  <c r="AT72" i="209" s="1"/>
  <c r="AR180" i="209"/>
  <c r="AT180" i="209" s="1"/>
  <c r="BD72" i="209"/>
  <c r="BF72" i="209" s="1"/>
  <c r="BD180" i="209"/>
  <c r="BF180" i="209" s="1"/>
  <c r="AL73" i="209"/>
  <c r="AN73" i="209" s="1"/>
  <c r="AL70" i="209"/>
  <c r="AN70" i="209" s="1"/>
  <c r="AX73" i="209"/>
  <c r="AZ73" i="209" s="1"/>
  <c r="AX70" i="209"/>
  <c r="AZ70" i="209" s="1"/>
  <c r="BJ73" i="209"/>
  <c r="BL73" i="209" s="1"/>
  <c r="BJ70" i="209"/>
  <c r="BL70" i="209" s="1"/>
  <c r="AR74" i="209"/>
  <c r="AT74" i="209" s="1"/>
  <c r="AR183" i="209"/>
  <c r="AT183" i="209" s="1"/>
  <c r="BJ74" i="209"/>
  <c r="BL74" i="209" s="1"/>
  <c r="BJ183" i="209"/>
  <c r="BL183" i="209" s="1"/>
  <c r="CB74" i="209"/>
  <c r="CD74" i="209" s="1"/>
  <c r="CB183" i="209"/>
  <c r="CD183" i="209" s="1"/>
  <c r="H76" i="209"/>
  <c r="J76" i="209" s="1"/>
  <c r="H46" i="209"/>
  <c r="J46" i="209" s="1"/>
  <c r="T76" i="209"/>
  <c r="V76" i="209" s="1"/>
  <c r="T46" i="209"/>
  <c r="V46" i="209" s="1"/>
  <c r="AF76" i="209"/>
  <c r="AH76" i="209" s="1"/>
  <c r="AR76" i="209"/>
  <c r="AT76" i="209" s="1"/>
  <c r="AR46" i="209"/>
  <c r="AT46" i="209" s="1"/>
  <c r="BD76" i="209"/>
  <c r="BF76" i="209" s="1"/>
  <c r="BD46" i="209"/>
  <c r="BF46" i="209" s="1"/>
  <c r="BP76" i="209"/>
  <c r="BR76" i="209" s="1"/>
  <c r="BP46" i="209"/>
  <c r="BR46" i="209" s="1"/>
  <c r="AR77" i="209"/>
  <c r="AT77" i="209" s="1"/>
  <c r="AR23" i="209"/>
  <c r="AT23" i="209" s="1"/>
  <c r="BJ78" i="209"/>
  <c r="BL78" i="209" s="1"/>
  <c r="BJ47" i="209"/>
  <c r="BL47" i="209" s="1"/>
  <c r="CB78" i="209"/>
  <c r="CD78" i="209" s="1"/>
  <c r="CB47" i="209"/>
  <c r="CD47" i="209" s="1"/>
  <c r="K79" i="209"/>
  <c r="M79" i="209" s="1"/>
  <c r="K41" i="209"/>
  <c r="M41" i="209" s="1"/>
  <c r="W79" i="209"/>
  <c r="Y79" i="209" s="1"/>
  <c r="W41" i="209"/>
  <c r="Y41" i="209" s="1"/>
  <c r="AI79" i="209"/>
  <c r="AK79" i="209" s="1"/>
  <c r="AI41" i="209"/>
  <c r="AK41" i="209" s="1"/>
  <c r="AU79" i="209"/>
  <c r="AW79" i="209" s="1"/>
  <c r="AU41" i="209"/>
  <c r="AW41" i="209" s="1"/>
  <c r="BG79" i="209"/>
  <c r="BI79" i="209" s="1"/>
  <c r="BG41" i="209"/>
  <c r="BI41" i="209" s="1"/>
  <c r="BS79" i="209"/>
  <c r="BU79" i="209" s="1"/>
  <c r="CE79" i="209"/>
  <c r="CG79" i="209" s="1"/>
  <c r="CE41" i="209"/>
  <c r="CG41" i="209" s="1"/>
  <c r="K80" i="209"/>
  <c r="M80" i="209" s="1"/>
  <c r="W80" i="209"/>
  <c r="Y80" i="209" s="1"/>
  <c r="AU80" i="209"/>
  <c r="AW80" i="209" s="1"/>
  <c r="BG80" i="209"/>
  <c r="BI80" i="209" s="1"/>
  <c r="BS80" i="209"/>
  <c r="BU80" i="209" s="1"/>
  <c r="CE80" i="209"/>
  <c r="CG80" i="209" s="1"/>
  <c r="AU81" i="209"/>
  <c r="AW81" i="209" s="1"/>
  <c r="AU18" i="209"/>
  <c r="AW18" i="209" s="1"/>
  <c r="W83" i="209"/>
  <c r="Y83" i="209" s="1"/>
  <c r="W137" i="209"/>
  <c r="Y137" i="209" s="1"/>
  <c r="BM83" i="209"/>
  <c r="BO83" i="209" s="1"/>
  <c r="BM137" i="209"/>
  <c r="BO137" i="209" s="1"/>
  <c r="K85" i="209"/>
  <c r="M85" i="209" s="1"/>
  <c r="K59" i="209"/>
  <c r="M59" i="209" s="1"/>
  <c r="W85" i="209"/>
  <c r="Y85" i="209" s="1"/>
  <c r="W59" i="209"/>
  <c r="Y59" i="209" s="1"/>
  <c r="AU85" i="209"/>
  <c r="AW85" i="209" s="1"/>
  <c r="AU59" i="209"/>
  <c r="AW59" i="209" s="1"/>
  <c r="BM85" i="209"/>
  <c r="BO85" i="209" s="1"/>
  <c r="BM59" i="209"/>
  <c r="BO59" i="209" s="1"/>
  <c r="CE85" i="209"/>
  <c r="CG85" i="209" s="1"/>
  <c r="CE59" i="209"/>
  <c r="CG59" i="209" s="1"/>
  <c r="K86" i="209"/>
  <c r="M86" i="209" s="1"/>
  <c r="K161" i="209"/>
  <c r="M161" i="209" s="1"/>
  <c r="W86" i="209"/>
  <c r="Y86" i="209" s="1"/>
  <c r="W161" i="209"/>
  <c r="Y161" i="209" s="1"/>
  <c r="BM86" i="209"/>
  <c r="BO86" i="209" s="1"/>
  <c r="BM161" i="209"/>
  <c r="BO161" i="209" s="1"/>
  <c r="BY86" i="209"/>
  <c r="CA86" i="209" s="1"/>
  <c r="BY161" i="209"/>
  <c r="CA161" i="209" s="1"/>
  <c r="K87" i="209"/>
  <c r="M87" i="209" s="1"/>
  <c r="K138" i="209"/>
  <c r="M138" i="209" s="1"/>
  <c r="W87" i="209"/>
  <c r="Y87" i="209" s="1"/>
  <c r="W138" i="209"/>
  <c r="Y138" i="209" s="1"/>
  <c r="Q149" i="209"/>
  <c r="S149" i="209" s="1"/>
  <c r="K88" i="209"/>
  <c r="M88" i="209" s="1"/>
  <c r="K36" i="209"/>
  <c r="M36" i="209" s="1"/>
  <c r="W88" i="209"/>
  <c r="Y88" i="209" s="1"/>
  <c r="W36" i="209"/>
  <c r="Y36" i="209" s="1"/>
  <c r="AU88" i="209"/>
  <c r="AW88" i="209" s="1"/>
  <c r="AU36" i="209"/>
  <c r="AW36" i="209" s="1"/>
  <c r="BG88" i="209"/>
  <c r="BI88" i="209" s="1"/>
  <c r="BG36" i="209"/>
  <c r="BI36" i="209" s="1"/>
  <c r="BS88" i="209"/>
  <c r="BU88" i="209" s="1"/>
  <c r="BS36" i="209"/>
  <c r="BU36" i="209" s="1"/>
  <c r="K89" i="209"/>
  <c r="M89" i="209" s="1"/>
  <c r="K154" i="209"/>
  <c r="M154" i="209" s="1"/>
  <c r="W89" i="209"/>
  <c r="Y89" i="209" s="1"/>
  <c r="W154" i="209"/>
  <c r="Y154" i="209" s="1"/>
  <c r="AI89" i="209"/>
  <c r="AK89" i="209" s="1"/>
  <c r="AI154" i="209"/>
  <c r="AK154" i="209" s="1"/>
  <c r="AU89" i="209"/>
  <c r="AW89" i="209" s="1"/>
  <c r="AU154" i="209"/>
  <c r="AW154" i="209" s="1"/>
  <c r="BM89" i="209"/>
  <c r="BO89" i="209" s="1"/>
  <c r="BM154" i="209"/>
  <c r="BO154" i="209" s="1"/>
  <c r="BY89" i="209"/>
  <c r="CA89" i="209" s="1"/>
  <c r="BY154" i="209"/>
  <c r="CA154" i="209" s="1"/>
  <c r="AC91" i="209"/>
  <c r="AE91" i="209" s="1"/>
  <c r="AC45" i="209"/>
  <c r="AE45" i="209" s="1"/>
  <c r="AO91" i="209"/>
  <c r="AQ91" i="209" s="1"/>
  <c r="AO45" i="209"/>
  <c r="AQ45" i="209" s="1"/>
  <c r="BA91" i="209"/>
  <c r="BC91" i="209" s="1"/>
  <c r="BA45" i="209"/>
  <c r="BC45" i="209" s="1"/>
  <c r="BS91" i="209"/>
  <c r="BU91" i="209" s="1"/>
  <c r="BS45" i="209"/>
  <c r="BU45" i="209" s="1"/>
  <c r="AC92" i="209"/>
  <c r="AE92" i="209" s="1"/>
  <c r="AC13" i="209"/>
  <c r="AE13" i="209" s="1"/>
  <c r="K93" i="209"/>
  <c r="M93" i="209" s="1"/>
  <c r="K139" i="209"/>
  <c r="M139" i="209" s="1"/>
  <c r="W93" i="209"/>
  <c r="Y93" i="209" s="1"/>
  <c r="W139" i="209"/>
  <c r="Y139" i="209" s="1"/>
  <c r="BM93" i="209"/>
  <c r="BO93" i="209" s="1"/>
  <c r="BM139" i="209"/>
  <c r="BO139" i="209" s="1"/>
  <c r="BY93" i="209"/>
  <c r="CA93" i="209" s="1"/>
  <c r="BY139" i="209"/>
  <c r="CA139" i="209" s="1"/>
  <c r="K94" i="209"/>
  <c r="M94" i="209" s="1"/>
  <c r="K150" i="209"/>
  <c r="M150" i="209" s="1"/>
  <c r="W94" i="209"/>
  <c r="Y94" i="209" s="1"/>
  <c r="W150" i="209"/>
  <c r="Y150" i="209" s="1"/>
  <c r="BM94" i="209"/>
  <c r="BO94" i="209" s="1"/>
  <c r="BM150" i="209"/>
  <c r="BO150" i="209" s="1"/>
  <c r="BY94" i="209"/>
  <c r="CA94" i="209" s="1"/>
  <c r="BY150" i="209"/>
  <c r="CA150" i="209" s="1"/>
  <c r="AO95" i="209"/>
  <c r="AQ95" i="209" s="1"/>
  <c r="AO83" i="209"/>
  <c r="AQ83" i="209" s="1"/>
  <c r="BA95" i="209"/>
  <c r="BC95" i="209" s="1"/>
  <c r="BA83" i="209"/>
  <c r="BC83" i="209" s="1"/>
  <c r="CE95" i="209"/>
  <c r="CG95" i="209" s="1"/>
  <c r="CE83" i="209"/>
  <c r="CG83" i="209" s="1"/>
  <c r="BA96" i="209"/>
  <c r="BC96" i="209" s="1"/>
  <c r="BA19" i="209"/>
  <c r="BC19" i="209" s="1"/>
  <c r="Q97" i="209"/>
  <c r="S97" i="209" s="1"/>
  <c r="Q151" i="209"/>
  <c r="S151" i="209" s="1"/>
  <c r="BM97" i="209"/>
  <c r="BO97" i="209" s="1"/>
  <c r="BM151" i="209"/>
  <c r="BO151" i="209" s="1"/>
  <c r="BY97" i="209"/>
  <c r="CA97" i="209" s="1"/>
  <c r="BY151" i="209"/>
  <c r="CA151" i="209" s="1"/>
  <c r="BY98" i="209"/>
  <c r="CA98" i="209" s="1"/>
  <c r="BY68" i="209"/>
  <c r="CA68" i="209" s="1"/>
  <c r="K99" i="209"/>
  <c r="M99" i="209" s="1"/>
  <c r="K152" i="209"/>
  <c r="M152" i="209" s="1"/>
  <c r="W99" i="209"/>
  <c r="Y99" i="209" s="1"/>
  <c r="W152" i="209"/>
  <c r="Y152" i="209" s="1"/>
  <c r="BG99" i="209"/>
  <c r="BI99" i="209" s="1"/>
  <c r="BG152" i="209"/>
  <c r="BI152" i="209" s="1"/>
  <c r="CE99" i="209"/>
  <c r="CG99" i="209" s="1"/>
  <c r="CE152" i="209"/>
  <c r="CG152" i="209" s="1"/>
  <c r="AC100" i="209"/>
  <c r="AE100" i="209" s="1"/>
  <c r="AC155" i="209"/>
  <c r="AE155" i="209" s="1"/>
  <c r="AO100" i="209"/>
  <c r="AQ100" i="209" s="1"/>
  <c r="AO155" i="209"/>
  <c r="AQ155" i="209" s="1"/>
  <c r="BA100" i="209"/>
  <c r="BC100" i="209" s="1"/>
  <c r="BA155" i="209"/>
  <c r="BC155" i="209" s="1"/>
  <c r="BM100" i="209"/>
  <c r="BO100" i="209" s="1"/>
  <c r="BM155" i="209"/>
  <c r="BO155" i="209" s="1"/>
  <c r="CE100" i="209"/>
  <c r="CG100" i="209" s="1"/>
  <c r="CE155" i="209"/>
  <c r="CG155" i="209" s="1"/>
  <c r="Q102" i="209"/>
  <c r="S102" i="209" s="1"/>
  <c r="Q43" i="209"/>
  <c r="S43" i="209" s="1"/>
  <c r="AC102" i="209"/>
  <c r="AE102" i="209" s="1"/>
  <c r="AC43" i="209"/>
  <c r="AE43" i="209" s="1"/>
  <c r="AO102" i="209"/>
  <c r="AQ102" i="209" s="1"/>
  <c r="AO43" i="209"/>
  <c r="AQ43" i="209" s="1"/>
  <c r="BA102" i="209"/>
  <c r="BC102" i="209" s="1"/>
  <c r="BA43" i="209"/>
  <c r="BC43" i="209" s="1"/>
  <c r="BM102" i="209"/>
  <c r="BO102" i="209" s="1"/>
  <c r="BM43" i="209"/>
  <c r="BO43" i="209" s="1"/>
  <c r="BY102" i="209"/>
  <c r="CA102" i="209" s="1"/>
  <c r="BY43" i="209"/>
  <c r="CA43" i="209" s="1"/>
  <c r="Z103" i="209"/>
  <c r="AB103" i="209" s="1"/>
  <c r="Z189" i="209"/>
  <c r="AB189" i="209" s="1"/>
  <c r="AL103" i="209"/>
  <c r="AN103" i="209" s="1"/>
  <c r="AL189" i="209"/>
  <c r="AN189" i="209" s="1"/>
  <c r="AX103" i="209"/>
  <c r="AZ103" i="209" s="1"/>
  <c r="AX189" i="209"/>
  <c r="AZ189" i="209" s="1"/>
  <c r="BJ103" i="209"/>
  <c r="BL103" i="209" s="1"/>
  <c r="BJ189" i="209"/>
  <c r="BL189" i="209" s="1"/>
  <c r="CB103" i="209"/>
  <c r="CD103" i="209" s="1"/>
  <c r="CB189" i="209"/>
  <c r="CD189" i="209" s="1"/>
  <c r="BA104" i="209"/>
  <c r="BC104" i="209" s="1"/>
  <c r="BA26" i="209"/>
  <c r="BC26" i="209" s="1"/>
  <c r="AX106" i="209"/>
  <c r="AZ106" i="209" s="1"/>
  <c r="AX86" i="209"/>
  <c r="AZ86" i="209" s="1"/>
  <c r="H107" i="209"/>
  <c r="J107" i="209" s="1"/>
  <c r="H162" i="209"/>
  <c r="J162" i="209" s="1"/>
  <c r="T107" i="209"/>
  <c r="V107" i="209" s="1"/>
  <c r="T162" i="209"/>
  <c r="V162" i="209" s="1"/>
  <c r="BJ107" i="209"/>
  <c r="BL107" i="209" s="1"/>
  <c r="BJ162" i="209"/>
  <c r="BL162" i="209" s="1"/>
  <c r="BV107" i="209"/>
  <c r="BX107" i="209" s="1"/>
  <c r="BV162" i="209"/>
  <c r="BX162" i="209" s="1"/>
  <c r="N108" i="209"/>
  <c r="P108" i="209" s="1"/>
  <c r="N140" i="209"/>
  <c r="P140" i="209" s="1"/>
  <c r="H109" i="209"/>
  <c r="J109" i="209" s="1"/>
  <c r="H163" i="209"/>
  <c r="J163" i="209" s="1"/>
  <c r="T109" i="209"/>
  <c r="V109" i="209" s="1"/>
  <c r="T163" i="209"/>
  <c r="V163" i="209" s="1"/>
  <c r="BJ109" i="209"/>
  <c r="BL109" i="209" s="1"/>
  <c r="BJ163" i="209"/>
  <c r="BL163" i="209" s="1"/>
  <c r="BV109" i="209"/>
  <c r="BX109" i="209" s="1"/>
  <c r="BV163" i="209"/>
  <c r="BX163" i="209" s="1"/>
  <c r="AX110" i="209"/>
  <c r="AZ110" i="209" s="1"/>
  <c r="AX71" i="209"/>
  <c r="AZ71" i="209" s="1"/>
  <c r="BV110" i="209"/>
  <c r="BX110" i="209" s="1"/>
  <c r="BV71" i="209"/>
  <c r="BX71" i="209" s="1"/>
  <c r="N113" i="209"/>
  <c r="P113" i="209" s="1"/>
  <c r="N141" i="209"/>
  <c r="P141" i="209" s="1"/>
  <c r="Z113" i="209"/>
  <c r="AB113" i="209" s="1"/>
  <c r="AL113" i="209"/>
  <c r="AN113" i="209" s="1"/>
  <c r="BD113" i="209"/>
  <c r="BF113" i="209" s="1"/>
  <c r="BD141" i="209"/>
  <c r="BF141" i="209" s="1"/>
  <c r="BP113" i="209"/>
  <c r="BR113" i="209" s="1"/>
  <c r="CB113" i="209"/>
  <c r="CD113" i="209" s="1"/>
  <c r="CB141" i="209"/>
  <c r="CD141" i="209" s="1"/>
  <c r="T114" i="209"/>
  <c r="V114" i="209" s="1"/>
  <c r="T40" i="209"/>
  <c r="V40" i="209" s="1"/>
  <c r="BJ114" i="209"/>
  <c r="BL114" i="209" s="1"/>
  <c r="BJ40" i="209"/>
  <c r="BL40" i="209" s="1"/>
  <c r="BV114" i="209"/>
  <c r="BX114" i="209" s="1"/>
  <c r="BV40" i="209"/>
  <c r="BX40" i="209" s="1"/>
  <c r="T115" i="209"/>
  <c r="V115" i="209" s="1"/>
  <c r="T188" i="209"/>
  <c r="V188" i="209" s="1"/>
  <c r="BJ115" i="209"/>
  <c r="BL115" i="209" s="1"/>
  <c r="BJ188" i="209"/>
  <c r="BL188" i="209" s="1"/>
  <c r="BV115" i="209"/>
  <c r="BX115" i="209" s="1"/>
  <c r="BV188" i="209"/>
  <c r="BX188" i="209" s="1"/>
  <c r="T116" i="209"/>
  <c r="V116" i="209" s="1"/>
  <c r="T184" i="209"/>
  <c r="V184" i="209" s="1"/>
  <c r="BJ116" i="209"/>
  <c r="BL116" i="209" s="1"/>
  <c r="BJ184" i="209"/>
  <c r="BL184" i="209" s="1"/>
  <c r="BV116" i="209"/>
  <c r="BX116" i="209" s="1"/>
  <c r="BV184" i="209"/>
  <c r="BX184" i="209" s="1"/>
  <c r="T117" i="209"/>
  <c r="V117" i="209" s="1"/>
  <c r="T142" i="209"/>
  <c r="V142" i="209" s="1"/>
  <c r="BJ117" i="209"/>
  <c r="BL117" i="209" s="1"/>
  <c r="BJ142" i="209"/>
  <c r="BL142" i="209" s="1"/>
  <c r="BV117" i="209"/>
  <c r="BX117" i="209" s="1"/>
  <c r="BV142" i="209"/>
  <c r="BX142" i="209" s="1"/>
  <c r="BP125" i="209"/>
  <c r="BR125" i="209" s="1"/>
  <c r="BP66" i="209"/>
  <c r="BR66" i="209" s="1"/>
  <c r="BP172" i="209"/>
  <c r="BR172" i="209" s="1"/>
  <c r="BP143" i="209"/>
  <c r="BR143" i="209" s="1"/>
  <c r="T183" i="209"/>
  <c r="V183" i="209" s="1"/>
  <c r="T144" i="209"/>
  <c r="V144" i="209" s="1"/>
  <c r="BD183" i="209"/>
  <c r="BF183" i="209" s="1"/>
  <c r="BD144" i="209"/>
  <c r="BF144" i="209" s="1"/>
  <c r="AF189" i="209"/>
  <c r="AH189" i="209" s="1"/>
  <c r="AF62" i="209"/>
  <c r="AH62" i="209" s="1"/>
  <c r="AO19" i="209"/>
  <c r="AQ19" i="209" s="1"/>
  <c r="N19" i="209"/>
  <c r="P19" i="209" s="1"/>
  <c r="W29" i="209"/>
  <c r="Y29" i="209" s="1"/>
  <c r="AC19" i="209"/>
  <c r="AE19" i="209" s="1"/>
  <c r="AF19" i="209"/>
  <c r="AH19" i="209" s="1"/>
  <c r="BJ19" i="209"/>
  <c r="BL19" i="209" s="1"/>
  <c r="BY22" i="209"/>
  <c r="CA22" i="209" s="1"/>
  <c r="BD19" i="209"/>
  <c r="BF19" i="209" s="1"/>
  <c r="BM22" i="209"/>
  <c r="BO22" i="209" s="1"/>
  <c r="CK13" i="209"/>
  <c r="CM13" i="209" s="1"/>
  <c r="CK18" i="209"/>
  <c r="CM18" i="209" s="1"/>
  <c r="CH68" i="209"/>
  <c r="CJ68" i="209" s="1"/>
  <c r="CH70" i="209"/>
  <c r="CJ70" i="209" s="1"/>
  <c r="CH81" i="209"/>
  <c r="CJ81" i="209" s="1"/>
  <c r="CH92" i="209"/>
  <c r="CJ92" i="209" s="1"/>
  <c r="CH104" i="209"/>
  <c r="CJ104" i="209" s="1"/>
  <c r="CH26" i="209"/>
  <c r="CJ26" i="209" s="1"/>
  <c r="CK68" i="209"/>
  <c r="CM68" i="209" s="1"/>
  <c r="CK69" i="209"/>
  <c r="CM69" i="209" s="1"/>
  <c r="CK70" i="209"/>
  <c r="CM70" i="209" s="1"/>
  <c r="CK71" i="209"/>
  <c r="CM71" i="209" s="1"/>
  <c r="CH73" i="209"/>
  <c r="CJ73" i="209" s="1"/>
  <c r="CH74" i="209"/>
  <c r="CJ74" i="209" s="1"/>
  <c r="CH75" i="209"/>
  <c r="CJ75" i="209" s="1"/>
  <c r="CK79" i="209"/>
  <c r="CM79" i="209" s="1"/>
  <c r="CK80" i="209"/>
  <c r="CM80" i="209" s="1"/>
  <c r="CK81" i="209"/>
  <c r="CM81" i="209" s="1"/>
  <c r="CK82" i="209"/>
  <c r="CM82" i="209" s="1"/>
  <c r="CK84" i="209"/>
  <c r="CM84" i="209" s="1"/>
  <c r="CK85" i="209"/>
  <c r="CM85" i="209" s="1"/>
  <c r="CK92" i="209"/>
  <c r="CM92" i="209" s="1"/>
  <c r="CK95" i="209"/>
  <c r="CM95" i="209" s="1"/>
  <c r="CK100" i="209"/>
  <c r="CM100" i="209" s="1"/>
  <c r="CK101" i="209"/>
  <c r="CM101" i="209" s="1"/>
  <c r="CH103" i="209"/>
  <c r="CJ103" i="209" s="1"/>
  <c r="CK104" i="209"/>
  <c r="CM104" i="209" s="1"/>
  <c r="CH106" i="209"/>
  <c r="CJ106" i="209" s="1"/>
  <c r="CH113" i="209"/>
  <c r="CJ113" i="209" s="1"/>
  <c r="CK7" i="209"/>
  <c r="CM7" i="209" s="1"/>
  <c r="CK16" i="209"/>
  <c r="CM16" i="209" s="1"/>
  <c r="CH71" i="209"/>
  <c r="CJ71" i="209" s="1"/>
  <c r="CK72" i="209"/>
  <c r="CM72" i="209" s="1"/>
  <c r="CH79" i="209"/>
  <c r="CJ79" i="209" s="1"/>
  <c r="CH85" i="209"/>
  <c r="CJ85" i="209" s="1"/>
  <c r="CH95" i="209"/>
  <c r="CJ95" i="209" s="1"/>
  <c r="CH12" i="209"/>
  <c r="CJ12" i="209" s="1"/>
  <c r="CK26" i="209"/>
  <c r="CM26" i="209" s="1"/>
  <c r="CH27" i="209"/>
  <c r="CJ27" i="209" s="1"/>
  <c r="CK73" i="209"/>
  <c r="CM73" i="209" s="1"/>
  <c r="CK74" i="209"/>
  <c r="CM74" i="209" s="1"/>
  <c r="CK75" i="209"/>
  <c r="CM75" i="209" s="1"/>
  <c r="CH88" i="209"/>
  <c r="CJ88" i="209" s="1"/>
  <c r="CH90" i="209"/>
  <c r="CJ90" i="209" s="1"/>
  <c r="CH96" i="209"/>
  <c r="CJ96" i="209" s="1"/>
  <c r="CH97" i="209"/>
  <c r="CJ97" i="209" s="1"/>
  <c r="CH102" i="209"/>
  <c r="CJ102" i="209" s="1"/>
  <c r="CK103" i="209"/>
  <c r="CM103" i="209" s="1"/>
  <c r="CK106" i="209"/>
  <c r="CM106" i="209" s="1"/>
  <c r="CH111" i="209"/>
  <c r="CJ111" i="209" s="1"/>
  <c r="CK113" i="209"/>
  <c r="CM113" i="209" s="1"/>
  <c r="CK17" i="209"/>
  <c r="CM17" i="209" s="1"/>
  <c r="CK21" i="209"/>
  <c r="CM21" i="209" s="1"/>
  <c r="CH69" i="209"/>
  <c r="CJ69" i="209" s="1"/>
  <c r="CH80" i="209"/>
  <c r="CJ80" i="209" s="1"/>
  <c r="CH82" i="209"/>
  <c r="CJ82" i="209" s="1"/>
  <c r="CH84" i="209"/>
  <c r="CJ84" i="209" s="1"/>
  <c r="CH100" i="209"/>
  <c r="CJ100" i="209" s="1"/>
  <c r="CH101" i="209"/>
  <c r="CJ101" i="209" s="1"/>
  <c r="CK107" i="209"/>
  <c r="CM107" i="209" s="1"/>
  <c r="CK110" i="209"/>
  <c r="CM110" i="209" s="1"/>
  <c r="CK112" i="209"/>
  <c r="CM112" i="209" s="1"/>
  <c r="CH7" i="209"/>
  <c r="CJ7" i="209" s="1"/>
  <c r="CK12" i="209"/>
  <c r="CM12" i="209" s="1"/>
  <c r="CH13" i="209"/>
  <c r="CJ13" i="209" s="1"/>
  <c r="CH16" i="209"/>
  <c r="CJ16" i="209" s="1"/>
  <c r="CH17" i="209"/>
  <c r="CJ17" i="209" s="1"/>
  <c r="CH18" i="209"/>
  <c r="CJ18" i="209" s="1"/>
  <c r="CH21" i="209"/>
  <c r="CJ21" i="209" s="1"/>
  <c r="CK27" i="209"/>
  <c r="CM27" i="209" s="1"/>
  <c r="CH72" i="209"/>
  <c r="CJ72" i="209" s="1"/>
  <c r="CK88" i="209"/>
  <c r="CM88" i="209" s="1"/>
  <c r="CK90" i="209"/>
  <c r="CM90" i="209" s="1"/>
  <c r="CK96" i="209"/>
  <c r="CM96" i="209" s="1"/>
  <c r="CK97" i="209"/>
  <c r="CM97" i="209" s="1"/>
  <c r="CK102" i="209"/>
  <c r="CM102" i="209" s="1"/>
  <c r="CH107" i="209"/>
  <c r="CJ107" i="209" s="1"/>
  <c r="CH110" i="209"/>
  <c r="CJ110" i="209" s="1"/>
  <c r="CK111" i="209"/>
  <c r="CM111" i="209" s="1"/>
  <c r="CH112" i="209"/>
  <c r="CJ112" i="209" s="1"/>
  <c r="B174" i="209"/>
  <c r="D174" i="209" s="1"/>
  <c r="BK173" i="177"/>
  <c r="M189" i="177"/>
  <c r="Q3" i="209" s="1"/>
  <c r="S3" i="209" s="1"/>
  <c r="G189" i="177"/>
  <c r="H3" i="209" s="1"/>
  <c r="J3" i="209" s="1"/>
  <c r="O189" i="177"/>
  <c r="T3" i="209" s="1"/>
  <c r="V3" i="209" s="1"/>
  <c r="W189" i="177"/>
  <c r="AF3" i="209" s="1"/>
  <c r="AH3" i="209" s="1"/>
  <c r="AE189" i="177"/>
  <c r="AR3" i="209" s="1"/>
  <c r="AT3" i="209" s="1"/>
  <c r="AQ189" i="177"/>
  <c r="BJ3" i="209" s="1"/>
  <c r="BL3" i="209" s="1"/>
  <c r="AY189" i="177"/>
  <c r="BV3" i="209" s="1"/>
  <c r="BX3" i="209" s="1"/>
  <c r="BK5" i="177"/>
  <c r="H6" i="209"/>
  <c r="J6" i="209" s="1"/>
  <c r="BK6" i="177"/>
  <c r="B7" i="209"/>
  <c r="D7" i="209" s="1"/>
  <c r="BK7" i="177"/>
  <c r="B8" i="209"/>
  <c r="D8" i="209" s="1"/>
  <c r="BK11" i="177"/>
  <c r="H12" i="209"/>
  <c r="J12" i="209" s="1"/>
  <c r="BK12" i="177"/>
  <c r="B13" i="209"/>
  <c r="D13" i="209" s="1"/>
  <c r="BK25" i="177"/>
  <c r="H26" i="209"/>
  <c r="J26" i="209" s="1"/>
  <c r="BK26" i="177"/>
  <c r="H27" i="209"/>
  <c r="J27" i="209" s="1"/>
  <c r="BK66" i="177"/>
  <c r="B67" i="209"/>
  <c r="D67" i="209" s="1"/>
  <c r="BK68" i="177"/>
  <c r="H69" i="209"/>
  <c r="J69" i="209" s="1"/>
  <c r="BK69" i="177"/>
  <c r="H70" i="209"/>
  <c r="J70" i="209" s="1"/>
  <c r="BK70" i="177"/>
  <c r="H71" i="209"/>
  <c r="J71" i="209" s="1"/>
  <c r="BK71" i="177"/>
  <c r="B72" i="209"/>
  <c r="D72" i="209" s="1"/>
  <c r="BK72" i="177"/>
  <c r="H73" i="209"/>
  <c r="J73" i="209" s="1"/>
  <c r="BK78" i="177"/>
  <c r="B79" i="209"/>
  <c r="D79" i="209" s="1"/>
  <c r="BK83" i="177"/>
  <c r="H84" i="209"/>
  <c r="J84" i="209" s="1"/>
  <c r="BK88" i="177"/>
  <c r="B89" i="209"/>
  <c r="D89" i="209" s="1"/>
  <c r="BK90" i="177"/>
  <c r="H91" i="209"/>
  <c r="J91" i="209" s="1"/>
  <c r="BK96" i="177"/>
  <c r="H97" i="209"/>
  <c r="J97" i="209" s="1"/>
  <c r="BK97" i="177"/>
  <c r="H98" i="209"/>
  <c r="J98" i="209" s="1"/>
  <c r="BK99" i="177"/>
  <c r="H100" i="209"/>
  <c r="J100" i="209" s="1"/>
  <c r="BK102" i="177"/>
  <c r="B103" i="209"/>
  <c r="D103" i="209" s="1"/>
  <c r="BK103" i="177"/>
  <c r="B104" i="209"/>
  <c r="D104" i="209" s="1"/>
  <c r="BK104" i="177"/>
  <c r="H105" i="209"/>
  <c r="J105" i="209" s="1"/>
  <c r="BK107" i="177"/>
  <c r="H108" i="209"/>
  <c r="J108" i="209" s="1"/>
  <c r="BK110" i="177"/>
  <c r="B111" i="209"/>
  <c r="D111" i="209" s="1"/>
  <c r="BK111" i="177"/>
  <c r="B112" i="209"/>
  <c r="D112" i="209" s="1"/>
  <c r="BK113" i="177"/>
  <c r="H114" i="209"/>
  <c r="J114" i="209" s="1"/>
  <c r="BK114" i="177"/>
  <c r="H115" i="209"/>
  <c r="J115" i="209" s="1"/>
  <c r="BK115" i="177"/>
  <c r="H116" i="209"/>
  <c r="J116" i="209" s="1"/>
  <c r="BK116" i="177"/>
  <c r="H117" i="209"/>
  <c r="J117" i="209" s="1"/>
  <c r="BK119" i="177"/>
  <c r="AX120" i="209"/>
  <c r="AZ120" i="209" s="1"/>
  <c r="BK123" i="177"/>
  <c r="AX124" i="209"/>
  <c r="AZ124" i="209" s="1"/>
  <c r="BK128" i="177"/>
  <c r="AX129" i="209"/>
  <c r="AZ129" i="209" s="1"/>
  <c r="BK130" i="177"/>
  <c r="AX131" i="209"/>
  <c r="AZ131" i="209" s="1"/>
  <c r="BK143" i="177"/>
  <c r="BP144" i="209"/>
  <c r="BR144" i="209" s="1"/>
  <c r="BK156" i="177"/>
  <c r="T157" i="209"/>
  <c r="V157" i="209" s="1"/>
  <c r="BK162" i="177"/>
  <c r="B163" i="209"/>
  <c r="D163" i="209" s="1"/>
  <c r="BK164" i="177"/>
  <c r="AX165" i="209"/>
  <c r="AZ165" i="209" s="1"/>
  <c r="BK166" i="177"/>
  <c r="B167" i="209"/>
  <c r="D167" i="209" s="1"/>
  <c r="BK168" i="177"/>
  <c r="B169" i="209"/>
  <c r="D169" i="209" s="1"/>
  <c r="BK170" i="177"/>
  <c r="B171" i="209"/>
  <c r="D171" i="209" s="1"/>
  <c r="BK171" i="177"/>
  <c r="B172" i="209"/>
  <c r="D172" i="209" s="1"/>
  <c r="BK174" i="177"/>
  <c r="B175" i="209"/>
  <c r="D175" i="209" s="1"/>
  <c r="BK175" i="177"/>
  <c r="H176" i="209"/>
  <c r="J176" i="209" s="1"/>
  <c r="BK176" i="177"/>
  <c r="B177" i="209"/>
  <c r="D177" i="209" s="1"/>
  <c r="BK178" i="177"/>
  <c r="B179" i="209"/>
  <c r="D179" i="209" s="1"/>
  <c r="BK180" i="177"/>
  <c r="B181" i="209"/>
  <c r="D181" i="209" s="1"/>
  <c r="BK182" i="177"/>
  <c r="B183" i="209"/>
  <c r="D183" i="209" s="1"/>
  <c r="BK183" i="177"/>
  <c r="B184" i="209"/>
  <c r="D184" i="209" s="1"/>
  <c r="BK184" i="177"/>
  <c r="B185" i="209"/>
  <c r="D185" i="209" s="1"/>
  <c r="E189" i="177"/>
  <c r="E3" i="209" s="1"/>
  <c r="G3" i="209" s="1"/>
  <c r="AC189" i="177"/>
  <c r="AO3" i="209" s="1"/>
  <c r="AQ3" i="209" s="1"/>
  <c r="AO189" i="177"/>
  <c r="BG3" i="209" s="1"/>
  <c r="BI3" i="209" s="1"/>
  <c r="BE189" i="177"/>
  <c r="CE3" i="209" s="1"/>
  <c r="CG3" i="209" s="1"/>
  <c r="BI189" i="177"/>
  <c r="CK3" i="209" s="1"/>
  <c r="CM3" i="209" s="1"/>
  <c r="CM6" i="209"/>
  <c r="AG189" i="177"/>
  <c r="AU3" i="209" s="1"/>
  <c r="AW3" i="209" s="1"/>
  <c r="U189" i="177"/>
  <c r="AC3" i="209" s="1"/>
  <c r="AE3" i="209" s="1"/>
  <c r="AW189" i="177"/>
  <c r="BS3" i="209" s="1"/>
  <c r="BU3" i="209" s="1"/>
  <c r="AK189" i="177"/>
  <c r="BA3" i="209" s="1"/>
  <c r="BC3" i="209" s="1"/>
  <c r="BA7" i="209"/>
  <c r="BC7" i="209" s="1"/>
  <c r="BG189" i="177"/>
  <c r="CH3" i="209" s="1"/>
  <c r="CJ3" i="209" s="1"/>
  <c r="CJ6" i="209"/>
  <c r="BK122" i="177"/>
  <c r="BP123" i="209"/>
  <c r="BR123" i="209" s="1"/>
  <c r="BK126" i="177"/>
  <c r="AX127" i="209"/>
  <c r="AZ127" i="209" s="1"/>
  <c r="BK129" i="177"/>
  <c r="AX130" i="209"/>
  <c r="AZ130" i="209" s="1"/>
  <c r="BK136" i="177"/>
  <c r="BP137" i="209"/>
  <c r="BR137" i="209" s="1"/>
  <c r="BK146" i="177"/>
  <c r="T147" i="209"/>
  <c r="V147" i="209" s="1"/>
  <c r="BK161" i="177"/>
  <c r="AX162" i="209"/>
  <c r="AZ162" i="209" s="1"/>
  <c r="I189" i="177"/>
  <c r="K3" i="209" s="1"/>
  <c r="M3" i="209" s="1"/>
  <c r="Q189" i="177"/>
  <c r="W3" i="209" s="1"/>
  <c r="Y3" i="209" s="1"/>
  <c r="Y189" i="177"/>
  <c r="AI3" i="209" s="1"/>
  <c r="AK3" i="209" s="1"/>
  <c r="AS189" i="177"/>
  <c r="BM3" i="209" s="1"/>
  <c r="BO3" i="209" s="1"/>
  <c r="BA189" i="177"/>
  <c r="BY3" i="209" s="1"/>
  <c r="CA3" i="209" s="1"/>
  <c r="S189" i="177"/>
  <c r="Z3" i="209" s="1"/>
  <c r="AB3" i="209" s="1"/>
  <c r="AM189" i="177"/>
  <c r="BD3" i="209" s="1"/>
  <c r="BF3" i="209" s="1"/>
  <c r="BC189" i="177"/>
  <c r="CB3" i="209" s="1"/>
  <c r="CD3" i="209" s="1"/>
  <c r="AI189" i="177"/>
  <c r="AX3" i="209" s="1"/>
  <c r="AZ3" i="209" s="1"/>
  <c r="BK8" i="177"/>
  <c r="BK9" i="177"/>
  <c r="BK13" i="177"/>
  <c r="BK15" i="177"/>
  <c r="BK16" i="177"/>
  <c r="BK17" i="177"/>
  <c r="BK19" i="177"/>
  <c r="BK20" i="177"/>
  <c r="BK22" i="177"/>
  <c r="BK23" i="177"/>
  <c r="BK27" i="177"/>
  <c r="BK67" i="177"/>
  <c r="BK73" i="177"/>
  <c r="BK74" i="177"/>
  <c r="BK75" i="177"/>
  <c r="BK76" i="177"/>
  <c r="BK77" i="177"/>
  <c r="BK79" i="177"/>
  <c r="BK80" i="177"/>
  <c r="BK81" i="177"/>
  <c r="BK82" i="177"/>
  <c r="BK84" i="177"/>
  <c r="BK85" i="177"/>
  <c r="BK86" i="177"/>
  <c r="BK87" i="177"/>
  <c r="BK89" i="177"/>
  <c r="BK91" i="177"/>
  <c r="BK92" i="177"/>
  <c r="BK93" i="177"/>
  <c r="BK94" i="177"/>
  <c r="BK95" i="177"/>
  <c r="BK98" i="177"/>
  <c r="BK100" i="177"/>
  <c r="BK101" i="177"/>
  <c r="BK105" i="177"/>
  <c r="BK106" i="177"/>
  <c r="BK108" i="177"/>
  <c r="BK109" i="177"/>
  <c r="BK112" i="177"/>
  <c r="BK124" i="177"/>
  <c r="BK135" i="177"/>
  <c r="BK163" i="177"/>
  <c r="BK165" i="177"/>
  <c r="BK167" i="177"/>
  <c r="BK169" i="177"/>
  <c r="BK172" i="177"/>
  <c r="BK177" i="177"/>
  <c r="BK179" i="177"/>
  <c r="BK181" i="177"/>
  <c r="BK187" i="177"/>
  <c r="BK188" i="177"/>
  <c r="C189" i="177"/>
  <c r="B3" i="209" s="1"/>
  <c r="D3" i="209" s="1"/>
  <c r="BK2" i="177"/>
  <c r="K189" i="177"/>
  <c r="N3" i="209" s="1"/>
  <c r="P3" i="209" s="1"/>
  <c r="AA189" i="177"/>
  <c r="AL3" i="209" s="1"/>
  <c r="AN3" i="209" s="1"/>
  <c r="AU189" i="177"/>
  <c r="BP3" i="209" s="1"/>
  <c r="BR3" i="209" s="1"/>
  <c r="AN190" i="209" l="1"/>
  <c r="CD190" i="209"/>
  <c r="BO190" i="209"/>
  <c r="BU190" i="209"/>
  <c r="G190" i="209"/>
  <c r="BF190" i="209"/>
  <c r="AK190" i="209"/>
  <c r="AE190" i="209"/>
  <c r="CG190" i="209"/>
  <c r="AT190" i="209"/>
  <c r="AB190" i="209"/>
  <c r="Y190" i="209"/>
  <c r="AW190" i="209"/>
  <c r="BI190" i="209"/>
  <c r="P190" i="209"/>
  <c r="CA190" i="209"/>
  <c r="M190" i="209"/>
  <c r="AQ190" i="209"/>
  <c r="BL190" i="209"/>
  <c r="S190" i="209"/>
  <c r="AH190" i="209"/>
  <c r="BX190" i="209"/>
  <c r="BC190" i="209"/>
  <c r="CJ190" i="209"/>
  <c r="CM190" i="209"/>
  <c r="BR190" i="209"/>
  <c r="AZ190" i="209"/>
  <c r="J190" i="209"/>
  <c r="D190" i="209"/>
  <c r="V190" i="209"/>
  <c r="BK189" i="177"/>
</calcChain>
</file>

<file path=xl/sharedStrings.xml><?xml version="1.0" encoding="utf-8"?>
<sst xmlns="http://schemas.openxmlformats.org/spreadsheetml/2006/main" count="4805" uniqueCount="738">
  <si>
    <t>Muestra</t>
  </si>
  <si>
    <t>Sc002-1</t>
  </si>
  <si>
    <t>Sc002-al1</t>
  </si>
  <si>
    <t>Sc002-2</t>
  </si>
  <si>
    <t>Sc002-al2</t>
  </si>
  <si>
    <t>Sc003c-1</t>
  </si>
  <si>
    <t>Sc003c-al1</t>
  </si>
  <si>
    <t>Sc003c-2</t>
  </si>
  <si>
    <t>Sc003c-al2</t>
  </si>
  <si>
    <t>Sc003t-1</t>
  </si>
  <si>
    <t>Sc003t-al1</t>
  </si>
  <si>
    <t>Sc003t-2</t>
  </si>
  <si>
    <t>Sc003t-al2</t>
  </si>
  <si>
    <t>Sc006-1</t>
  </si>
  <si>
    <t>Sc006-al1</t>
  </si>
  <si>
    <t>Sc006-2</t>
  </si>
  <si>
    <t>Sc006-al2</t>
  </si>
  <si>
    <t>Sc012-1</t>
  </si>
  <si>
    <t>Sc012-al1</t>
  </si>
  <si>
    <t>Sc012-2</t>
  </si>
  <si>
    <t>Sc012-al2</t>
  </si>
  <si>
    <t>Sc013-1</t>
  </si>
  <si>
    <t>Sc013-al1</t>
  </si>
  <si>
    <t>Sc013-2</t>
  </si>
  <si>
    <t>Sc013-al2</t>
  </si>
  <si>
    <t>Sc014-1</t>
  </si>
  <si>
    <t>Sc014-al1</t>
  </si>
  <si>
    <t>Sc014-2</t>
  </si>
  <si>
    <t>Sc014-al2</t>
  </si>
  <si>
    <t>Sc018-1</t>
  </si>
  <si>
    <t>Sc018-al1</t>
  </si>
  <si>
    <t>Sc018-2</t>
  </si>
  <si>
    <t>Sc018-al2</t>
  </si>
  <si>
    <t>Sc020-1</t>
  </si>
  <si>
    <t>Sc020-al1</t>
  </si>
  <si>
    <t>Sc020-2</t>
  </si>
  <si>
    <t>Sc020-al2</t>
  </si>
  <si>
    <t>Sc418-1</t>
  </si>
  <si>
    <t>Sc418-al1</t>
  </si>
  <si>
    <t>Sc418-2</t>
  </si>
  <si>
    <t>Sc418-al2</t>
  </si>
  <si>
    <t>Sc423-1</t>
  </si>
  <si>
    <t>Sc423-al1</t>
  </si>
  <si>
    <t>Sc423-2</t>
  </si>
  <si>
    <t>Sc423-al2</t>
  </si>
  <si>
    <t>Sc554-1</t>
  </si>
  <si>
    <t>Sc554-al1</t>
  </si>
  <si>
    <t>Sc554-2</t>
  </si>
  <si>
    <t>Sc554-al2</t>
  </si>
  <si>
    <t>Sc609-1</t>
  </si>
  <si>
    <t>Sc609-al1</t>
  </si>
  <si>
    <t>Sc609-2</t>
  </si>
  <si>
    <t>Sc609-al2</t>
  </si>
  <si>
    <t>Sc800-1</t>
  </si>
  <si>
    <t>Sc800-al1</t>
  </si>
  <si>
    <t>Sc800-2</t>
  </si>
  <si>
    <t>Sc800-al2</t>
  </si>
  <si>
    <t>Sc904-1</t>
  </si>
  <si>
    <t>Sc904-al1</t>
  </si>
  <si>
    <t>Sc904-2</t>
  </si>
  <si>
    <t>Sc904-al2</t>
  </si>
  <si>
    <t>Co17-13</t>
  </si>
  <si>
    <t>Co17-14</t>
  </si>
  <si>
    <t>Co17-15</t>
  </si>
  <si>
    <t>Co17-16</t>
  </si>
  <si>
    <t>Co17-17</t>
  </si>
  <si>
    <t>Co17-18</t>
  </si>
  <si>
    <t>Co17-19</t>
  </si>
  <si>
    <t>Co17-20</t>
  </si>
  <si>
    <t>Co17-21</t>
  </si>
  <si>
    <t>Co17-22</t>
  </si>
  <si>
    <t>Co17-23</t>
  </si>
  <si>
    <t>Co17-24</t>
  </si>
  <si>
    <t>Co17-25</t>
  </si>
  <si>
    <t>Co17-26</t>
  </si>
  <si>
    <t>Co17-27</t>
  </si>
  <si>
    <t>Co17-28</t>
  </si>
  <si>
    <t>Co17-29</t>
  </si>
  <si>
    <t>Co17-30</t>
  </si>
  <si>
    <t>Co17-31</t>
  </si>
  <si>
    <t>Co17-32</t>
  </si>
  <si>
    <t>Co17-34</t>
  </si>
  <si>
    <t>Co17-35</t>
  </si>
  <si>
    <t>Co17-36</t>
  </si>
  <si>
    <t>Co17-37</t>
  </si>
  <si>
    <t>Co17-38</t>
  </si>
  <si>
    <t>Co17-39</t>
  </si>
  <si>
    <t>Co17-40</t>
  </si>
  <si>
    <t>Co17-41</t>
  </si>
  <si>
    <t>Co17-43</t>
  </si>
  <si>
    <t>Co17-46</t>
  </si>
  <si>
    <t>Co17-78</t>
  </si>
  <si>
    <t>Co17-79</t>
  </si>
  <si>
    <t>Co17-02</t>
  </si>
  <si>
    <t>Co17-03</t>
  </si>
  <si>
    <t>Co17-06</t>
  </si>
  <si>
    <t>Co17-07</t>
  </si>
  <si>
    <t>Co17-09</t>
  </si>
  <si>
    <t>Ya se mandaron a genotipar no se han leìdo</t>
  </si>
  <si>
    <t>Esta base de DATOS solamente incluye los 16 microsatelites que finalmente se seleccionaron para la tesis. Ver archivo anterior para los otros microsatélites</t>
  </si>
  <si>
    <t>Co17-01</t>
  </si>
  <si>
    <t>Co17-04</t>
  </si>
  <si>
    <t>Co17-05</t>
  </si>
  <si>
    <t>Co17-08</t>
  </si>
  <si>
    <t>Co17-10</t>
  </si>
  <si>
    <t>Co17-11</t>
  </si>
  <si>
    <t>Co17-12</t>
  </si>
  <si>
    <t>Co17-47</t>
  </si>
  <si>
    <t>Co17-49</t>
  </si>
  <si>
    <t>Co17-50</t>
  </si>
  <si>
    <t>Co17-51</t>
  </si>
  <si>
    <t>Co17-67</t>
  </si>
  <si>
    <t>Co17-68</t>
  </si>
  <si>
    <t>Co17-69</t>
  </si>
  <si>
    <t>Co17-70</t>
  </si>
  <si>
    <t>Co17-73</t>
  </si>
  <si>
    <t>Co17-74</t>
  </si>
  <si>
    <t>Co17-75</t>
  </si>
  <si>
    <t>Co17-76</t>
  </si>
  <si>
    <t>Co17-77</t>
  </si>
  <si>
    <t>Co17-80</t>
  </si>
  <si>
    <t>Co17-82</t>
  </si>
  <si>
    <t>Co17-48</t>
  </si>
  <si>
    <t>Co17-52</t>
  </si>
  <si>
    <t>Co17-53</t>
  </si>
  <si>
    <t>Co17-54</t>
  </si>
  <si>
    <t>Co17-55</t>
  </si>
  <si>
    <t>Co17-56</t>
  </si>
  <si>
    <t>Co17-57</t>
  </si>
  <si>
    <t>Co17-58</t>
  </si>
  <si>
    <t>Co17-60</t>
  </si>
  <si>
    <t>Co17-62</t>
  </si>
  <si>
    <t>Co17-65</t>
  </si>
  <si>
    <t>No se leyeron en el electroferograma (repetir)</t>
  </si>
  <si>
    <t>Nota en esta hoja los valores entre columnas son los valores observados en el ectroferograma antes de corregirlos cuando asì se requeria por cambio de primer</t>
  </si>
  <si>
    <t>Co09-SC03</t>
  </si>
  <si>
    <t>Co09-SC07</t>
  </si>
  <si>
    <t>Co09-SC10</t>
  </si>
  <si>
    <t>Co09-SC18</t>
  </si>
  <si>
    <t>Co09-SC28</t>
  </si>
  <si>
    <t>Co09-SC30</t>
  </si>
  <si>
    <t>Co09-SF25</t>
  </si>
  <si>
    <t>Co09-SF28</t>
  </si>
  <si>
    <t>Co09-SC05</t>
  </si>
  <si>
    <t>Co09-SC24</t>
  </si>
  <si>
    <t>Co09-SF08</t>
  </si>
  <si>
    <t>Co09-SF22</t>
  </si>
  <si>
    <t>Co09-SC04</t>
  </si>
  <si>
    <t>Co09-SC11</t>
  </si>
  <si>
    <t>Co09-SC15</t>
  </si>
  <si>
    <t>Co09-SC16</t>
  </si>
  <si>
    <t>Co09-SC29</t>
  </si>
  <si>
    <t>Co09-SF27</t>
  </si>
  <si>
    <t>Co10-SF50</t>
  </si>
  <si>
    <t>Co09-SC21</t>
  </si>
  <si>
    <t>Co09-SF24</t>
  </si>
  <si>
    <t>Año</t>
  </si>
  <si>
    <t>Co09-SF29</t>
  </si>
  <si>
    <t>Co09-SF30</t>
  </si>
  <si>
    <t>Co09-SC06</t>
  </si>
  <si>
    <t>Co09-SC12</t>
  </si>
  <si>
    <t>Co09-SC20</t>
  </si>
  <si>
    <t>Co09-SC25</t>
  </si>
  <si>
    <t>Co09-CO13</t>
  </si>
  <si>
    <t>Co09-SF05</t>
  </si>
  <si>
    <t>Co09-SF12</t>
  </si>
  <si>
    <t>Co09-SF13</t>
  </si>
  <si>
    <t>Co09-SF15</t>
  </si>
  <si>
    <t>Co09-SF16</t>
  </si>
  <si>
    <t>Co09-SF20</t>
  </si>
  <si>
    <t>Co09-SF21</t>
  </si>
  <si>
    <t>Co09-SC01</t>
  </si>
  <si>
    <t>Co09-SC02</t>
  </si>
  <si>
    <t>Co09-SC08</t>
  </si>
  <si>
    <t>Co09-SC14</t>
  </si>
  <si>
    <t>Co09-SC19</t>
  </si>
  <si>
    <t>Co09-SC23</t>
  </si>
  <si>
    <t>Co09-SC27</t>
  </si>
  <si>
    <t>Co09-SC31</t>
  </si>
  <si>
    <t>Co13-2097</t>
  </si>
  <si>
    <t>Co13-2098</t>
  </si>
  <si>
    <t>Co13-2099</t>
  </si>
  <si>
    <t>Co13-2100</t>
  </si>
  <si>
    <t>Co13-2101</t>
  </si>
  <si>
    <t>Co13-2102</t>
  </si>
  <si>
    <t>Co13-2103</t>
  </si>
  <si>
    <t>Co13-2104</t>
  </si>
  <si>
    <t>Co13-2105</t>
  </si>
  <si>
    <t>Co13-2106</t>
  </si>
  <si>
    <t>Co13-2107</t>
  </si>
  <si>
    <t>Co13-2108</t>
  </si>
  <si>
    <t>Co13-2109</t>
  </si>
  <si>
    <t>Co13-2110</t>
  </si>
  <si>
    <t>Co13-2111</t>
  </si>
  <si>
    <t>Co13-2114</t>
  </si>
  <si>
    <t>Co13-2115</t>
  </si>
  <si>
    <t>Co13-2119</t>
  </si>
  <si>
    <t>Co13-2121</t>
  </si>
  <si>
    <t>Co13-2122</t>
  </si>
  <si>
    <t>Co13-2123</t>
  </si>
  <si>
    <t>Co13-2126</t>
  </si>
  <si>
    <t>Co13-2127</t>
  </si>
  <si>
    <t>Co13-2131</t>
  </si>
  <si>
    <t>Co13-2132</t>
  </si>
  <si>
    <t>Co13-2133</t>
  </si>
  <si>
    <t>Co13-2134</t>
  </si>
  <si>
    <t>Co13-2135</t>
  </si>
  <si>
    <t>Co13-2136</t>
  </si>
  <si>
    <t>Co13-2137</t>
  </si>
  <si>
    <t>Co13-2142</t>
  </si>
  <si>
    <t>Co13-2143</t>
  </si>
  <si>
    <t>Co13-2144</t>
  </si>
  <si>
    <t>Co13-Tg1</t>
  </si>
  <si>
    <t>Co13-2084</t>
  </si>
  <si>
    <t>Co13-2085</t>
  </si>
  <si>
    <t>Co13-2086</t>
  </si>
  <si>
    <t>Co13-2087</t>
  </si>
  <si>
    <t>Co13-2093</t>
  </si>
  <si>
    <t>Co13-2112</t>
  </si>
  <si>
    <t>Co13-2116</t>
  </si>
  <si>
    <t>Co13-2117</t>
  </si>
  <si>
    <t>Co13-2124</t>
  </si>
  <si>
    <t>Co13-2125</t>
  </si>
  <si>
    <t>Co13-2128</t>
  </si>
  <si>
    <t>Co13-2129</t>
  </si>
  <si>
    <t>Co13-2130</t>
  </si>
  <si>
    <t>Co13-2139</t>
  </si>
  <si>
    <t>Co13-2140</t>
  </si>
  <si>
    <t>Co13-2141</t>
  </si>
  <si>
    <t>Co13-2145</t>
  </si>
  <si>
    <t>Co13-2146</t>
  </si>
  <si>
    <t>Co13-2147</t>
  </si>
  <si>
    <t>Co13-2149</t>
  </si>
  <si>
    <t>Co13-2150</t>
  </si>
  <si>
    <t>Co13-2120</t>
  </si>
  <si>
    <t>Faltan</t>
  </si>
  <si>
    <t>Co13-2092</t>
  </si>
  <si>
    <t>Co13-2184</t>
  </si>
  <si>
    <t>Genotipo dudoso (volver a checar lectura)</t>
  </si>
  <si>
    <t>Co09-SF301</t>
  </si>
  <si>
    <t>Co09-SF302</t>
  </si>
  <si>
    <t>Co09-SF303</t>
  </si>
  <si>
    <t>Co09-SF304</t>
  </si>
  <si>
    <t>Co09-SF307</t>
  </si>
  <si>
    <t>Co09-SF308</t>
  </si>
  <si>
    <t>Co09-SF309</t>
  </si>
  <si>
    <t>Co09-SF310</t>
  </si>
  <si>
    <t>Co09-SF311</t>
  </si>
  <si>
    <t>Co09-SF324</t>
  </si>
  <si>
    <t>Co09-SF328</t>
  </si>
  <si>
    <t>Co09-SF331</t>
  </si>
  <si>
    <t>Co09-SF335</t>
  </si>
  <si>
    <t>Co09-SF341</t>
  </si>
  <si>
    <t>Co09-SF349</t>
  </si>
  <si>
    <t>Co13-2082</t>
  </si>
  <si>
    <t>Sc002</t>
  </si>
  <si>
    <t>Sc003c</t>
  </si>
  <si>
    <t>Sc003t</t>
  </si>
  <si>
    <t>Sc006</t>
  </si>
  <si>
    <t>Sc012</t>
  </si>
  <si>
    <t>Sc013</t>
  </si>
  <si>
    <t>Sc014</t>
  </si>
  <si>
    <t>Sc018</t>
  </si>
  <si>
    <t>Sc020</t>
  </si>
  <si>
    <t>Sc418</t>
  </si>
  <si>
    <t>Sc423</t>
  </si>
  <si>
    <t>Sc554</t>
  </si>
  <si>
    <t>Sc609</t>
  </si>
  <si>
    <t>Sc800</t>
  </si>
  <si>
    <t>Sc904</t>
  </si>
  <si>
    <t>Lectura</t>
  </si>
  <si>
    <t>237.5</t>
  </si>
  <si>
    <t>258.2</t>
  </si>
  <si>
    <t>241.7</t>
  </si>
  <si>
    <t>250.3</t>
  </si>
  <si>
    <t>166.5</t>
  </si>
  <si>
    <t>166.7</t>
  </si>
  <si>
    <t>166.6</t>
  </si>
  <si>
    <t>168.4</t>
  </si>
  <si>
    <t>168.5</t>
  </si>
  <si>
    <t>Diferencia</t>
  </si>
  <si>
    <t>Lectura2-Alelo1</t>
  </si>
  <si>
    <t>Lectura1-Alelo1</t>
  </si>
  <si>
    <t>Lectura1-Alelo2</t>
  </si>
  <si>
    <t>Lectura2-Alelo2</t>
  </si>
  <si>
    <t>179.5</t>
  </si>
  <si>
    <t>Diferencias</t>
  </si>
  <si>
    <t>Muestra que ya se intento genotipar demasiadas veces "missing data"</t>
  </si>
  <si>
    <t>112.8</t>
  </si>
  <si>
    <t>132</t>
  </si>
  <si>
    <t>114.6</t>
  </si>
  <si>
    <t>135.7</t>
  </si>
  <si>
    <t>122.5</t>
  </si>
  <si>
    <t>128.3</t>
  </si>
  <si>
    <t>120.6</t>
  </si>
  <si>
    <t>135.8</t>
  </si>
  <si>
    <t>130</t>
  </si>
  <si>
    <t>137.5</t>
  </si>
  <si>
    <t>133.8</t>
  </si>
  <si>
    <t>192.4</t>
  </si>
  <si>
    <t>175.8</t>
  </si>
  <si>
    <t>200.8</t>
  </si>
  <si>
    <t>177.9</t>
  </si>
  <si>
    <t>7-SALES-1</t>
  </si>
  <si>
    <t>7-SALES-4</t>
  </si>
  <si>
    <t>270.1</t>
  </si>
  <si>
    <t>270</t>
  </si>
  <si>
    <t>261.7</t>
  </si>
  <si>
    <t>274.2</t>
  </si>
  <si>
    <t>261.6</t>
  </si>
  <si>
    <t>265.9</t>
  </si>
  <si>
    <t>269.9</t>
  </si>
  <si>
    <t>7-SALES-6</t>
  </si>
  <si>
    <t>162.7</t>
  </si>
  <si>
    <t>155.9</t>
  </si>
  <si>
    <t>156.9</t>
  </si>
  <si>
    <t>252.8</t>
  </si>
  <si>
    <t>256.9</t>
  </si>
  <si>
    <t>246.7</t>
  </si>
  <si>
    <t>252.9</t>
  </si>
  <si>
    <t>252.7</t>
  </si>
  <si>
    <t>254.7</t>
  </si>
  <si>
    <t>248.8</t>
  </si>
  <si>
    <t>121.5</t>
  </si>
  <si>
    <t>115.7</t>
  </si>
  <si>
    <t>113.7</t>
  </si>
  <si>
    <t>119.5</t>
  </si>
  <si>
    <t>113.8</t>
  </si>
  <si>
    <t>131.2</t>
  </si>
  <si>
    <t>117.7</t>
  </si>
  <si>
    <t>Conj. 018</t>
  </si>
  <si>
    <t>176.5</t>
  </si>
  <si>
    <t>192.7</t>
  </si>
  <si>
    <t>237.6</t>
  </si>
  <si>
    <t>256.6</t>
  </si>
  <si>
    <t>Conj. 08</t>
  </si>
  <si>
    <t>175.7</t>
  </si>
  <si>
    <t>186.2</t>
  </si>
  <si>
    <t>144.9</t>
  </si>
  <si>
    <t>148.9</t>
  </si>
  <si>
    <t>163.3</t>
  </si>
  <si>
    <t>177</t>
  </si>
  <si>
    <t>180.7</t>
  </si>
  <si>
    <t>192.6</t>
  </si>
  <si>
    <t>166.4</t>
  </si>
  <si>
    <t>270.2</t>
  </si>
  <si>
    <t>253.3</t>
  </si>
  <si>
    <t>259.1</t>
  </si>
  <si>
    <t>174.3</t>
  </si>
  <si>
    <t>179.4</t>
  </si>
  <si>
    <t>Conj. 09</t>
  </si>
  <si>
    <t>194.7</t>
  </si>
  <si>
    <t>198.8</t>
  </si>
  <si>
    <t>255.3</t>
  </si>
  <si>
    <t>153.6</t>
  </si>
  <si>
    <t>155.5</t>
  </si>
  <si>
    <t>155.6</t>
  </si>
  <si>
    <t>167.2</t>
  </si>
  <si>
    <t>161.4</t>
  </si>
  <si>
    <t>257.8</t>
  </si>
  <si>
    <t>266.4</t>
  </si>
  <si>
    <t>177.7</t>
  </si>
  <si>
    <t>183.9</t>
  </si>
  <si>
    <t>145.1</t>
  </si>
  <si>
    <t>159.7</t>
  </si>
  <si>
    <t>134.4</t>
  </si>
  <si>
    <t>138.6</t>
  </si>
  <si>
    <t>237.7</t>
  </si>
  <si>
    <t>241.8</t>
  </si>
  <si>
    <t>192</t>
  </si>
  <si>
    <t>201.8</t>
  </si>
  <si>
    <t>171.8</t>
  </si>
  <si>
    <t>175.9</t>
  </si>
  <si>
    <t>164.6</t>
  </si>
  <si>
    <t>134.5</t>
  </si>
  <si>
    <t>220.6</t>
  </si>
  <si>
    <t>192.1</t>
  </si>
  <si>
    <t>198</t>
  </si>
  <si>
    <t>173.7</t>
  </si>
  <si>
    <t>265.2</t>
  </si>
  <si>
    <t>273.5</t>
  </si>
  <si>
    <t>177.8</t>
  </si>
  <si>
    <t>188.3</t>
  </si>
  <si>
    <t>158.7</t>
  </si>
  <si>
    <t>134.6</t>
  </si>
  <si>
    <t>180.5</t>
  </si>
  <si>
    <t>210.5</t>
  </si>
  <si>
    <t>239.5</t>
  </si>
  <si>
    <t>192.5</t>
  </si>
  <si>
    <t>173.8</t>
  </si>
  <si>
    <t>152.9</t>
  </si>
  <si>
    <t>138.7</t>
  </si>
  <si>
    <t>172.6</t>
  </si>
  <si>
    <t>194.8</t>
  </si>
  <si>
    <t>171.7</t>
  </si>
  <si>
    <t>182</t>
  </si>
  <si>
    <t>150.7</t>
  </si>
  <si>
    <t>152.7</t>
  </si>
  <si>
    <t>180.8</t>
  </si>
  <si>
    <t>250.5</t>
  </si>
  <si>
    <t>192.2</t>
  </si>
  <si>
    <t>161.2</t>
  </si>
  <si>
    <t>176.8</t>
  </si>
  <si>
    <t>186.9</t>
  </si>
  <si>
    <t>244.1</t>
  </si>
  <si>
    <t>10-2017-01</t>
  </si>
  <si>
    <t>272.8</t>
  </si>
  <si>
    <t>323.1</t>
  </si>
  <si>
    <t>180.6</t>
  </si>
  <si>
    <t>242</t>
  </si>
  <si>
    <t>252.5</t>
  </si>
  <si>
    <t>251.5</t>
  </si>
  <si>
    <t>166.8</t>
  </si>
  <si>
    <t>255.5</t>
  </si>
  <si>
    <t>174.5</t>
  </si>
  <si>
    <t>179.6</t>
  </si>
  <si>
    <t>126.2</t>
  </si>
  <si>
    <t>130.1</t>
  </si>
  <si>
    <t>174.2</t>
  </si>
  <si>
    <t>176.4</t>
  </si>
  <si>
    <t>124.1</t>
  </si>
  <si>
    <t>139.5</t>
  </si>
  <si>
    <t>176.3</t>
  </si>
  <si>
    <t>178.5</t>
  </si>
  <si>
    <t>156.8</t>
  </si>
  <si>
    <t>180.9</t>
  </si>
  <si>
    <t>184.6</t>
  </si>
  <si>
    <t>166.1</t>
  </si>
  <si>
    <t>168.1</t>
  </si>
  <si>
    <t>266.1</t>
  </si>
  <si>
    <t>168.6</t>
  </si>
  <si>
    <t>188.2</t>
  </si>
  <si>
    <t>257.3</t>
  </si>
  <si>
    <t>174.4</t>
  </si>
  <si>
    <t>191</t>
  </si>
  <si>
    <t>169.2</t>
  </si>
  <si>
    <t>120.4</t>
  </si>
  <si>
    <t>139.6</t>
  </si>
  <si>
    <t>174.1</t>
  </si>
  <si>
    <t>162.6</t>
  </si>
  <si>
    <t>184.7</t>
  </si>
  <si>
    <t>214.4</t>
  </si>
  <si>
    <t>155.7</t>
  </si>
  <si>
    <t>161.9</t>
  </si>
  <si>
    <t>248.2</t>
  </si>
  <si>
    <t>274.3</t>
  </si>
  <si>
    <t>200.1</t>
  </si>
  <si>
    <t>249.4</t>
  </si>
  <si>
    <t>255.4</t>
  </si>
  <si>
    <t>176.2</t>
  </si>
  <si>
    <t>129.9</t>
  </si>
  <si>
    <t>143.4</t>
  </si>
  <si>
    <t>146.8</t>
  </si>
  <si>
    <t>151.9</t>
  </si>
  <si>
    <t>172.7</t>
  </si>
  <si>
    <t>154</t>
  </si>
  <si>
    <t>168.3</t>
  </si>
  <si>
    <t>261.1</t>
  </si>
  <si>
    <t>118.6</t>
  </si>
  <si>
    <t>131.9</t>
  </si>
  <si>
    <t>192.9</t>
  </si>
  <si>
    <t>167.4</t>
  </si>
  <si>
    <t>178.6</t>
  </si>
  <si>
    <t>149</t>
  </si>
  <si>
    <t>136.6</t>
  </si>
  <si>
    <t>179</t>
  </si>
  <si>
    <t>162.4</t>
  </si>
  <si>
    <t>170.4</t>
  </si>
  <si>
    <t>239.7</t>
  </si>
  <si>
    <t>182.6</t>
  </si>
  <si>
    <t>196.1</t>
  </si>
  <si>
    <t>126.1</t>
  </si>
  <si>
    <t>188.8</t>
  </si>
  <si>
    <t>160.6</t>
  </si>
  <si>
    <t>241.9</t>
  </si>
  <si>
    <t>251.4</t>
  </si>
  <si>
    <t>253.2</t>
  </si>
  <si>
    <t>10-2017-2</t>
  </si>
  <si>
    <t>10-2017-03</t>
  </si>
  <si>
    <t>274.5</t>
  </si>
  <si>
    <t>156.7</t>
  </si>
  <si>
    <t>160.7</t>
  </si>
  <si>
    <t>163.4</t>
  </si>
  <si>
    <t>189.5</t>
  </si>
  <si>
    <t>190.5</t>
  </si>
  <si>
    <t>164</t>
  </si>
  <si>
    <t>170.1</t>
  </si>
  <si>
    <t>252.4</t>
  </si>
  <si>
    <t>196</t>
  </si>
  <si>
    <t>257.1</t>
  </si>
  <si>
    <t>123.6</t>
  </si>
  <si>
    <t>160.8</t>
  </si>
  <si>
    <t>170.6</t>
  </si>
  <si>
    <t>187</t>
  </si>
  <si>
    <t>166</t>
  </si>
  <si>
    <t>270.4</t>
  </si>
  <si>
    <t>195.9</t>
  </si>
  <si>
    <t>257.2</t>
  </si>
  <si>
    <t>115.9</t>
  </si>
  <si>
    <t>117.8</t>
  </si>
  <si>
    <t>284.3</t>
  </si>
  <si>
    <t>299.6</t>
  </si>
  <si>
    <t>132.5</t>
  </si>
  <si>
    <t>169.3</t>
  </si>
  <si>
    <t>245.9</t>
  </si>
  <si>
    <t>242.6</t>
  </si>
  <si>
    <t>249.6</t>
  </si>
  <si>
    <t>194.1</t>
  </si>
  <si>
    <t>104</t>
  </si>
  <si>
    <t>127.4</t>
  </si>
  <si>
    <t>173.6</t>
  </si>
  <si>
    <t>184.1</t>
  </si>
  <si>
    <t>166.3</t>
  </si>
  <si>
    <t>114</t>
  </si>
  <si>
    <t>154.9</t>
  </si>
  <si>
    <t>171.2</t>
  </si>
  <si>
    <t>216.7</t>
  </si>
  <si>
    <t>248.1</t>
  </si>
  <si>
    <t>270.3</t>
  </si>
  <si>
    <t>184.4</t>
  </si>
  <si>
    <t>179.3</t>
  </si>
  <si>
    <t>164.7</t>
  </si>
  <si>
    <t>274.4</t>
  </si>
  <si>
    <t>174.7</t>
  </si>
  <si>
    <t>254.4</t>
  </si>
  <si>
    <t>155.8</t>
  </si>
  <si>
    <t>230.3</t>
  </si>
  <si>
    <t>162</t>
  </si>
  <si>
    <t>244</t>
  </si>
  <si>
    <t>250.4</t>
  </si>
  <si>
    <t>178.7</t>
  </si>
  <si>
    <t>255.6</t>
  </si>
  <si>
    <t>162.1</t>
  </si>
  <si>
    <t>180.1</t>
  </si>
  <si>
    <t>155</t>
  </si>
  <si>
    <t>157.5</t>
  </si>
  <si>
    <t>173.2</t>
  </si>
  <si>
    <t>184.8</t>
  </si>
  <si>
    <t>220.5</t>
  </si>
  <si>
    <t>198.2</t>
  </si>
  <si>
    <t>263</t>
  </si>
  <si>
    <t>132.4</t>
  </si>
  <si>
    <t>163.5</t>
  </si>
  <si>
    <t>160.1</t>
  </si>
  <si>
    <t>252.6</t>
  </si>
  <si>
    <t>259.2</t>
  </si>
  <si>
    <t>265</t>
  </si>
  <si>
    <t>10-2017-3</t>
  </si>
  <si>
    <t>Conj. 11</t>
  </si>
  <si>
    <t>208.3</t>
  </si>
  <si>
    <t>Size Homoplasy</t>
  </si>
  <si>
    <t>07-SALES-06</t>
  </si>
  <si>
    <t>272.1</t>
  </si>
  <si>
    <t>12-Tiras</t>
  </si>
  <si>
    <t>156</t>
  </si>
  <si>
    <t>157.9</t>
  </si>
  <si>
    <t>152</t>
  </si>
  <si>
    <t>153.9</t>
  </si>
  <si>
    <t>162.8</t>
  </si>
  <si>
    <t>172.2</t>
  </si>
  <si>
    <t>172</t>
  </si>
  <si>
    <t>12-2009-1</t>
  </si>
  <si>
    <t>260.2</t>
  </si>
  <si>
    <t>285.4</t>
  </si>
  <si>
    <t>169.8</t>
  </si>
  <si>
    <t>151.2</t>
  </si>
  <si>
    <t>159</t>
  </si>
  <si>
    <t>134.9</t>
  </si>
  <si>
    <t>139.1</t>
  </si>
  <si>
    <t>156.3</t>
  </si>
  <si>
    <t>200.6</t>
  </si>
  <si>
    <t>258.3</t>
  </si>
  <si>
    <t>270.7</t>
  </si>
  <si>
    <t>277</t>
  </si>
  <si>
    <t>12-2009-2</t>
  </si>
  <si>
    <t>277.7</t>
  </si>
  <si>
    <t>318.1</t>
  </si>
  <si>
    <t>158.8</t>
  </si>
  <si>
    <t>134.8</t>
  </si>
  <si>
    <t>136.8</t>
  </si>
  <si>
    <t>250.7</t>
  </si>
  <si>
    <t>170.3</t>
  </si>
  <si>
    <t>Genotipo comprobado por al menos una repetición de pcr independiente de dicha muestra</t>
  </si>
  <si>
    <t>12-2009-3</t>
  </si>
  <si>
    <t>279.6</t>
  </si>
  <si>
    <t>283.8</t>
  </si>
  <si>
    <t>154.1</t>
  </si>
  <si>
    <t>162.9</t>
  </si>
  <si>
    <t>250.2</t>
  </si>
  <si>
    <t>251.7</t>
  </si>
  <si>
    <t>259.3</t>
  </si>
  <si>
    <t>130.2</t>
  </si>
  <si>
    <t>137.9</t>
  </si>
  <si>
    <t>12-20XX-1</t>
  </si>
  <si>
    <t>208.1</t>
  </si>
  <si>
    <t>258.7</t>
  </si>
  <si>
    <t>118.1</t>
  </si>
  <si>
    <t>129.6</t>
  </si>
  <si>
    <t>250.6</t>
  </si>
  <si>
    <t>256.7</t>
  </si>
  <si>
    <t>260.8</t>
  </si>
  <si>
    <t>254.6</t>
  </si>
  <si>
    <t>12-20XX-2y3</t>
  </si>
  <si>
    <t>179.7</t>
  </si>
  <si>
    <t>158</t>
  </si>
  <si>
    <t>136.9</t>
  </si>
  <si>
    <t>144.8</t>
  </si>
  <si>
    <t>250.8</t>
  </si>
  <si>
    <t>251.8</t>
  </si>
  <si>
    <t>161.7</t>
  </si>
  <si>
    <t>182.7</t>
  </si>
  <si>
    <t>168.7</t>
  </si>
  <si>
    <t>289.4</t>
  </si>
  <si>
    <t>161.3</t>
  </si>
  <si>
    <t>174.6</t>
  </si>
  <si>
    <t>Conj. 13</t>
  </si>
  <si>
    <t>14-Tiras</t>
  </si>
  <si>
    <t>260.7</t>
  </si>
  <si>
    <t>253.9</t>
  </si>
  <si>
    <t>256</t>
  </si>
  <si>
    <t>268.4</t>
  </si>
  <si>
    <t>274.8</t>
  </si>
  <si>
    <t>14-RAV-1</t>
  </si>
  <si>
    <t>172.3</t>
  </si>
  <si>
    <t>141.4</t>
  </si>
  <si>
    <t>169.4</t>
  </si>
  <si>
    <t>146.6</t>
  </si>
  <si>
    <t>Conjunto 018</t>
  </si>
  <si>
    <t>En este conjunto se muestra la evidencia mas clara de cambio de alelos. C+Tg1 cambio de una genotipificación a otra usando los mismos primers nuevos directos.</t>
  </si>
  <si>
    <t>276.8</t>
  </si>
  <si>
    <t>260.1</t>
  </si>
  <si>
    <t>270.6</t>
  </si>
  <si>
    <t>259</t>
  </si>
  <si>
    <t>285.3</t>
  </si>
  <si>
    <t>262.4</t>
  </si>
  <si>
    <t>262.2</t>
  </si>
  <si>
    <t>280.2</t>
  </si>
  <si>
    <t>14-RAV-2</t>
  </si>
  <si>
    <t>182.8</t>
  </si>
  <si>
    <t>184.9</t>
  </si>
  <si>
    <t>149.8</t>
  </si>
  <si>
    <t>160.3</t>
  </si>
  <si>
    <t>266.9</t>
  </si>
  <si>
    <t>264.9</t>
  </si>
  <si>
    <t>156.2</t>
  </si>
  <si>
    <t>166.9</t>
  </si>
  <si>
    <t>268.5</t>
  </si>
  <si>
    <t>274.7</t>
  </si>
  <si>
    <t>163.8</t>
  </si>
  <si>
    <t>167.6</t>
  </si>
  <si>
    <t>145.5</t>
  </si>
  <si>
    <t>147.7</t>
  </si>
  <si>
    <t>239.8</t>
  </si>
  <si>
    <t>249.8</t>
  </si>
  <si>
    <t>281</t>
  </si>
  <si>
    <t>285.2</t>
  </si>
  <si>
    <t>254.5</t>
  </si>
  <si>
    <t>15-Cou</t>
  </si>
  <si>
    <t>115</t>
  </si>
  <si>
    <t>16-Ult-2018</t>
  </si>
  <si>
    <t>16-Tiras</t>
  </si>
  <si>
    <t>167.8</t>
  </si>
  <si>
    <t>238.2</t>
  </si>
  <si>
    <t>255.9</t>
  </si>
  <si>
    <t>262.3</t>
  </si>
  <si>
    <t>252</t>
  </si>
  <si>
    <t>262.1</t>
  </si>
  <si>
    <t>272.6</t>
  </si>
  <si>
    <t>270.5</t>
  </si>
  <si>
    <t>259.9</t>
  </si>
  <si>
    <t>258</t>
  </si>
  <si>
    <t>255.7</t>
  </si>
  <si>
    <t>264.3</t>
  </si>
  <si>
    <t>253.8</t>
  </si>
  <si>
    <t>287.3</t>
  </si>
  <si>
    <t>255.8</t>
  </si>
  <si>
    <t>274.6</t>
  </si>
  <si>
    <t>260</t>
  </si>
  <si>
    <t>15-Tiras</t>
  </si>
  <si>
    <t>157.8</t>
  </si>
  <si>
    <t>157.7</t>
  </si>
  <si>
    <t>147.5</t>
  </si>
  <si>
    <t>158.2</t>
  </si>
  <si>
    <t>158.3</t>
  </si>
  <si>
    <t>134</t>
  </si>
  <si>
    <t>133.7</t>
  </si>
  <si>
    <t>133.6</t>
  </si>
  <si>
    <t>139.3</t>
  </si>
  <si>
    <t>141.3</t>
  </si>
  <si>
    <t>151.7</t>
  </si>
  <si>
    <t>148.4</t>
  </si>
  <si>
    <t>144.4</t>
  </si>
  <si>
    <t>148.7</t>
  </si>
  <si>
    <t>142.5</t>
  </si>
  <si>
    <t>140.8</t>
  </si>
  <si>
    <t>148.6</t>
  </si>
  <si>
    <t>146.9</t>
  </si>
  <si>
    <t>246.1</t>
  </si>
  <si>
    <t>239.9</t>
  </si>
  <si>
    <t>240.1</t>
  </si>
  <si>
    <t>236.2</t>
  </si>
  <si>
    <t>250</t>
  </si>
  <si>
    <t>251.6</t>
  </si>
  <si>
    <t>246.5</t>
  </si>
  <si>
    <t>165.5</t>
  </si>
  <si>
    <t>165.8</t>
  </si>
  <si>
    <t>189</t>
  </si>
  <si>
    <t>Conj.11</t>
  </si>
  <si>
    <t>7-Tiras</t>
  </si>
  <si>
    <t>258.6</t>
  </si>
  <si>
    <t>175.2</t>
  </si>
  <si>
    <t>175.4</t>
  </si>
  <si>
    <t>142.1</t>
  </si>
  <si>
    <t>175.3</t>
  </si>
  <si>
    <t>124.4</t>
  </si>
  <si>
    <t>261.8</t>
  </si>
  <si>
    <t>299.7</t>
  </si>
  <si>
    <t>264.1</t>
  </si>
  <si>
    <t>342.8</t>
  </si>
  <si>
    <t>Conj. 019</t>
  </si>
  <si>
    <t>245.8</t>
  </si>
  <si>
    <t>247.8</t>
  </si>
  <si>
    <t>Reproducibilidad</t>
  </si>
  <si>
    <t>115.8</t>
  </si>
  <si>
    <t>81.9</t>
  </si>
  <si>
    <t>107.8</t>
  </si>
  <si>
    <t>111.9</t>
  </si>
  <si>
    <t>21-Tiras</t>
  </si>
  <si>
    <t>278.7</t>
  </si>
  <si>
    <t>262</t>
  </si>
  <si>
    <t>297.6</t>
  </si>
  <si>
    <t>268.3</t>
  </si>
  <si>
    <t>21_Placa</t>
  </si>
  <si>
    <t>181.3</t>
  </si>
  <si>
    <t>224.6</t>
  </si>
  <si>
    <t>256.8</t>
  </si>
  <si>
    <t>105.8</t>
  </si>
  <si>
    <t>125.4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</si>
</sst>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33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7FDE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7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/>
    </xf>
    <xf numFmtId="0" fontId="7" fillId="6" borderId="4" xfId="0" applyNumberFormat="1" applyFont="1" applyFill="1" applyBorder="1" applyAlignment="1">
      <alignment horizontal="center"/>
    </xf>
    <xf numFmtId="0" fontId="1" fillId="6" borderId="0" xfId="0" applyNumberFormat="1" applyFont="1" applyFill="1" applyBorder="1" applyAlignment="1">
      <alignment horizontal="center"/>
    </xf>
    <xf numFmtId="0" fontId="7" fillId="6" borderId="0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1" fillId="7" borderId="0" xfId="0" applyNumberFormat="1" applyFont="1" applyFill="1" applyBorder="1" applyAlignment="1">
      <alignment horizontal="center"/>
    </xf>
    <xf numFmtId="0" fontId="1" fillId="7" borderId="5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0" fontId="7" fillId="2" borderId="4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4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8" borderId="4" xfId="0" applyNumberFormat="1" applyFont="1" applyFill="1" applyBorder="1" applyAlignment="1">
      <alignment horizontal="center"/>
    </xf>
    <xf numFmtId="0" fontId="3" fillId="8" borderId="0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0" fontId="3" fillId="8" borderId="5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7" fillId="8" borderId="0" xfId="0" applyNumberFormat="1" applyFont="1" applyFill="1" applyBorder="1" applyAlignment="1">
      <alignment horizontal="center" vertical="center"/>
    </xf>
    <xf numFmtId="0" fontId="7" fillId="8" borderId="5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0" fillId="9" borderId="0" xfId="0" applyFill="1"/>
    <xf numFmtId="0" fontId="7" fillId="8" borderId="0" xfId="0" applyFont="1" applyFill="1" applyAlignment="1">
      <alignment horizontal="left"/>
    </xf>
    <xf numFmtId="49" fontId="9" fillId="0" borderId="0" xfId="0" applyNumberFormat="1" applyFont="1" applyFill="1" applyAlignment="1">
      <alignment horizontal="center"/>
    </xf>
    <xf numFmtId="0" fontId="7" fillId="6" borderId="4" xfId="0" applyNumberFormat="1" applyFont="1" applyFill="1" applyBorder="1" applyAlignment="1">
      <alignment horizontal="center"/>
    </xf>
    <xf numFmtId="0" fontId="7" fillId="6" borderId="0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0" fillId="5" borderId="0" xfId="0" applyFill="1"/>
    <xf numFmtId="49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1" fillId="8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0" fontId="7" fillId="8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4" xfId="0" applyNumberFormat="1" applyFont="1" applyBorder="1" applyAlignment="1">
      <alignment horizontal="center" vertical="center"/>
    </xf>
    <xf numFmtId="0" fontId="7" fillId="8" borderId="4" xfId="0" applyNumberFormat="1" applyFont="1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3" fillId="8" borderId="0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7" fillId="6" borderId="4" xfId="0" applyNumberFormat="1" applyFont="1" applyFill="1" applyBorder="1" applyAlignment="1">
      <alignment horizontal="center"/>
    </xf>
    <xf numFmtId="0" fontId="7" fillId="6" borderId="0" xfId="0" applyNumberFormat="1" applyFont="1" applyFill="1" applyBorder="1" applyAlignment="1">
      <alignment horizontal="center"/>
    </xf>
    <xf numFmtId="0" fontId="7" fillId="6" borderId="5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7FDEF"/>
      <color rgb="FFFFFF99"/>
      <color rgb="FFEAEAEA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9"/>
  <sheetViews>
    <sheetView zoomScale="60" zoomScaleNormal="60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D70" sqref="D70"/>
    </sheetView>
  </sheetViews>
  <sheetFormatPr baseColWidth="10" defaultRowHeight="15" x14ac:dyDescent="0.25"/>
  <cols>
    <col min="1" max="1" width="8.42578125" style="1" customWidth="1"/>
    <col min="2" max="2" width="20.85546875" style="1" customWidth="1"/>
    <col min="3" max="3" width="11.42578125" style="5"/>
    <col min="4" max="4" width="11.42578125" style="9"/>
    <col min="5" max="5" width="11.42578125" style="6"/>
    <col min="6" max="6" width="11.42578125" style="15"/>
    <col min="7" max="7" width="11.42578125" style="23"/>
    <col min="8" max="8" width="12.42578125" style="24" customWidth="1"/>
    <col min="9" max="9" width="11.42578125" style="24"/>
    <col min="10" max="10" width="11.42578125" style="10"/>
    <col min="11" max="11" width="11.42578125" style="11"/>
    <col min="12" max="13" width="11.42578125" style="9"/>
    <col min="14" max="14" width="11.42578125" style="15"/>
    <col min="15" max="15" width="11.42578125" style="23"/>
    <col min="16" max="17" width="11.42578125" style="24"/>
    <col min="18" max="18" width="11.42578125" style="10"/>
    <col min="19" max="19" width="12.5703125" style="8" customWidth="1"/>
    <col min="20" max="21" width="11.42578125" style="9"/>
    <col min="22" max="22" width="11.42578125" style="15"/>
    <col min="23" max="23" width="12.85546875" style="23" customWidth="1"/>
    <col min="24" max="25" width="11.42578125" style="24"/>
    <col min="26" max="26" width="11.42578125" style="10"/>
    <col min="27" max="27" width="11.42578125" style="8"/>
    <col min="28" max="29" width="11.42578125" style="9"/>
    <col min="30" max="30" width="11.42578125" style="15"/>
    <col min="31" max="31" width="11.42578125" style="23"/>
    <col min="32" max="33" width="11.42578125" style="24"/>
    <col min="34" max="34" width="11.42578125" style="10"/>
    <col min="35" max="35" width="11.42578125" style="8"/>
    <col min="36" max="37" width="11.42578125" style="9"/>
    <col min="38" max="38" width="11.42578125" style="15"/>
    <col min="39" max="39" width="11.42578125" style="23"/>
    <col min="40" max="41" width="11.42578125" style="24"/>
    <col min="42" max="42" width="11.42578125" style="10"/>
    <col min="43" max="43" width="11.42578125" style="8"/>
    <col min="44" max="45" width="11.42578125" style="9"/>
    <col min="46" max="46" width="11.42578125" style="15"/>
    <col min="47" max="47" width="11.42578125" style="8"/>
    <col min="48" max="49" width="11.42578125" style="9"/>
    <col min="50" max="50" width="11.42578125" style="15"/>
    <col min="51" max="51" width="11.42578125" style="23"/>
    <col min="52" max="53" width="11.42578125" style="24"/>
    <col min="54" max="54" width="11.42578125" style="10"/>
    <col min="55" max="55" width="11.42578125" style="8"/>
    <col min="56" max="57" width="11.42578125" style="9"/>
    <col min="58" max="58" width="11.42578125" style="15"/>
    <col min="59" max="59" width="11.42578125" style="8"/>
    <col min="60" max="61" width="11.42578125" style="9"/>
    <col min="62" max="62" width="11.42578125" style="15"/>
    <col min="63" max="63" width="11.42578125" style="9"/>
    <col min="64" max="16384" width="11.42578125" style="1"/>
  </cols>
  <sheetData>
    <row r="1" spans="1:65" x14ac:dyDescent="0.25">
      <c r="A1" s="1" t="s">
        <v>156</v>
      </c>
      <c r="B1" s="1" t="s">
        <v>0</v>
      </c>
      <c r="C1" s="30" t="s">
        <v>1</v>
      </c>
      <c r="D1" s="3" t="s">
        <v>2</v>
      </c>
      <c r="E1" s="29" t="s">
        <v>3</v>
      </c>
      <c r="F1" s="4" t="s">
        <v>4</v>
      </c>
      <c r="G1" s="2" t="s">
        <v>5</v>
      </c>
      <c r="H1" s="3" t="s">
        <v>6</v>
      </c>
      <c r="I1" s="3" t="s">
        <v>7</v>
      </c>
      <c r="J1" s="4" t="s">
        <v>8</v>
      </c>
      <c r="K1" s="2" t="s">
        <v>9</v>
      </c>
      <c r="L1" s="3" t="s">
        <v>10</v>
      </c>
      <c r="M1" s="3" t="s">
        <v>11</v>
      </c>
      <c r="N1" s="4" t="s">
        <v>12</v>
      </c>
      <c r="O1" s="2" t="s">
        <v>13</v>
      </c>
      <c r="P1" s="3" t="s">
        <v>14</v>
      </c>
      <c r="Q1" s="3" t="s">
        <v>15</v>
      </c>
      <c r="R1" s="4" t="s">
        <v>16</v>
      </c>
      <c r="S1" s="2" t="s">
        <v>17</v>
      </c>
      <c r="T1" s="3" t="s">
        <v>18</v>
      </c>
      <c r="U1" s="3" t="s">
        <v>19</v>
      </c>
      <c r="V1" s="4" t="s">
        <v>20</v>
      </c>
      <c r="W1" s="2" t="s">
        <v>21</v>
      </c>
      <c r="X1" s="3" t="s">
        <v>22</v>
      </c>
      <c r="Y1" s="3" t="s">
        <v>23</v>
      </c>
      <c r="Z1" s="4" t="s">
        <v>24</v>
      </c>
      <c r="AA1" s="2" t="s">
        <v>25</v>
      </c>
      <c r="AB1" s="3" t="s">
        <v>26</v>
      </c>
      <c r="AC1" s="3" t="s">
        <v>27</v>
      </c>
      <c r="AD1" s="4" t="s">
        <v>28</v>
      </c>
      <c r="AE1" s="2" t="s">
        <v>29</v>
      </c>
      <c r="AF1" s="3" t="s">
        <v>30</v>
      </c>
      <c r="AG1" s="3" t="s">
        <v>31</v>
      </c>
      <c r="AH1" s="4" t="s">
        <v>32</v>
      </c>
      <c r="AI1" s="2" t="s">
        <v>33</v>
      </c>
      <c r="AJ1" s="3" t="s">
        <v>34</v>
      </c>
      <c r="AK1" s="3" t="s">
        <v>35</v>
      </c>
      <c r="AL1" s="4" t="s">
        <v>36</v>
      </c>
      <c r="AM1" s="2" t="s">
        <v>37</v>
      </c>
      <c r="AN1" s="3" t="s">
        <v>38</v>
      </c>
      <c r="AO1" s="3" t="s">
        <v>39</v>
      </c>
      <c r="AP1" s="4" t="s">
        <v>40</v>
      </c>
      <c r="AQ1" s="2" t="s">
        <v>41</v>
      </c>
      <c r="AR1" s="3" t="s">
        <v>42</v>
      </c>
      <c r="AS1" s="3" t="s">
        <v>43</v>
      </c>
      <c r="AT1" s="4" t="s">
        <v>44</v>
      </c>
      <c r="AU1" s="2" t="s">
        <v>45</v>
      </c>
      <c r="AV1" s="3" t="s">
        <v>46</v>
      </c>
      <c r="AW1" s="3" t="s">
        <v>47</v>
      </c>
      <c r="AX1" s="4" t="s">
        <v>48</v>
      </c>
      <c r="AY1" s="2" t="s">
        <v>49</v>
      </c>
      <c r="AZ1" s="3" t="s">
        <v>50</v>
      </c>
      <c r="BA1" s="3" t="s">
        <v>51</v>
      </c>
      <c r="BB1" s="4" t="s">
        <v>52</v>
      </c>
      <c r="BC1" s="2" t="s">
        <v>53</v>
      </c>
      <c r="BD1" s="3" t="s">
        <v>54</v>
      </c>
      <c r="BE1" s="3" t="s">
        <v>55</v>
      </c>
      <c r="BF1" s="4" t="s">
        <v>56</v>
      </c>
      <c r="BG1" s="2" t="s">
        <v>57</v>
      </c>
      <c r="BH1" s="3" t="s">
        <v>58</v>
      </c>
      <c r="BI1" s="3" t="s">
        <v>59</v>
      </c>
      <c r="BJ1" s="4" t="s">
        <v>60</v>
      </c>
      <c r="BK1" s="9" t="s">
        <v>235</v>
      </c>
    </row>
    <row r="2" spans="1:65" ht="15" customHeight="1" x14ac:dyDescent="0.25">
      <c r="A2" s="1">
        <v>2009</v>
      </c>
      <c r="B2" s="1" t="s">
        <v>163</v>
      </c>
      <c r="C2" s="5">
        <f>D2-0.3</f>
        <v>253.6</v>
      </c>
      <c r="D2" s="9">
        <v>253.9</v>
      </c>
      <c r="E2" s="6">
        <f>F2-0.3</f>
        <v>276.5</v>
      </c>
      <c r="F2" s="15">
        <v>276.8</v>
      </c>
      <c r="G2" s="23">
        <f>H2+20.4</f>
        <v>176.4</v>
      </c>
      <c r="H2" s="24">
        <v>156</v>
      </c>
      <c r="I2" s="24">
        <f>J2+20.4</f>
        <v>180.4</v>
      </c>
      <c r="J2" s="10">
        <v>160</v>
      </c>
      <c r="K2" s="11">
        <f>L2-3.6</f>
        <v>146.30000000000001</v>
      </c>
      <c r="L2" s="9">
        <v>149.9</v>
      </c>
      <c r="M2" s="12">
        <f>N2-3.6</f>
        <v>146.30000000000001</v>
      </c>
      <c r="N2" s="15">
        <v>149.9</v>
      </c>
      <c r="O2" s="19">
        <f>P2+1.1</f>
        <v>134.9</v>
      </c>
      <c r="P2" s="24">
        <v>133.80000000000001</v>
      </c>
      <c r="Q2" s="20">
        <f>R2+1.1</f>
        <v>136.79999999999998</v>
      </c>
      <c r="R2" s="10">
        <v>135.69999999999999</v>
      </c>
      <c r="S2" s="11">
        <f>T2+15.2</f>
        <v>154.5</v>
      </c>
      <c r="T2" s="9">
        <v>139.30000000000001</v>
      </c>
      <c r="U2" s="12">
        <f>V2+15.2</f>
        <v>160.89999999999998</v>
      </c>
      <c r="V2" s="15">
        <v>145.69999999999999</v>
      </c>
      <c r="W2" s="19">
        <f>X2+16</f>
        <v>183.9</v>
      </c>
      <c r="X2" s="24">
        <v>167.9</v>
      </c>
      <c r="Y2" s="20">
        <f>Z2+16</f>
        <v>183.9</v>
      </c>
      <c r="Z2" s="10">
        <v>167.9</v>
      </c>
      <c r="AA2" s="8">
        <f>AB2+17.4</f>
        <v>154.5</v>
      </c>
      <c r="AB2" s="9">
        <v>137.1</v>
      </c>
      <c r="AC2" s="9">
        <f>AD2+17.4</f>
        <v>154.5</v>
      </c>
      <c r="AD2" s="15">
        <v>137.1</v>
      </c>
      <c r="AE2" s="17">
        <f>AF2+1.9</f>
        <v>241.9</v>
      </c>
      <c r="AF2" s="24">
        <v>240</v>
      </c>
      <c r="AG2" s="17">
        <f>AH2+1.9</f>
        <v>249.8</v>
      </c>
      <c r="AH2" s="10">
        <v>247.9</v>
      </c>
      <c r="AI2" s="93">
        <f>AJ2+17.4</f>
        <v>270.2</v>
      </c>
      <c r="AJ2" s="51" t="s">
        <v>316</v>
      </c>
      <c r="AK2" s="42">
        <f>AL2+17.4</f>
        <v>270.2</v>
      </c>
      <c r="AL2" s="95" t="s">
        <v>316</v>
      </c>
      <c r="AM2" s="19">
        <f>AN2-0.2</f>
        <v>250.5</v>
      </c>
      <c r="AN2" s="24">
        <v>250.7</v>
      </c>
      <c r="AO2" s="20">
        <f>AP2-0.2</f>
        <v>250.5</v>
      </c>
      <c r="AP2" s="10">
        <v>250.7</v>
      </c>
      <c r="AQ2" s="11">
        <f>AR2-0.2</f>
        <v>166.70000000000002</v>
      </c>
      <c r="AR2" s="9">
        <v>166.9</v>
      </c>
      <c r="AS2" s="12">
        <f>AT2-0.2</f>
        <v>168.4</v>
      </c>
      <c r="AT2" s="15">
        <v>168.6</v>
      </c>
      <c r="AU2" s="5">
        <f>AV2+18.7</f>
        <v>197.39999999999998</v>
      </c>
      <c r="AV2" s="9">
        <v>178.7</v>
      </c>
      <c r="AW2" s="6">
        <f>AX2+18.7</f>
        <v>201.6</v>
      </c>
      <c r="AX2" s="15">
        <v>182.9</v>
      </c>
      <c r="AY2" s="19">
        <f>AZ2+0.4</f>
        <v>255</v>
      </c>
      <c r="AZ2" s="24">
        <v>254.6</v>
      </c>
      <c r="BA2" s="20">
        <f>BB2+0.4</f>
        <v>267.29999999999995</v>
      </c>
      <c r="BB2" s="10">
        <v>266.89999999999998</v>
      </c>
      <c r="BC2" s="5">
        <f>BD2-0.9</f>
        <v>174.6</v>
      </c>
      <c r="BD2" s="9">
        <v>175.5</v>
      </c>
      <c r="BE2" s="6">
        <f>BF2-0.9</f>
        <v>179.4</v>
      </c>
      <c r="BF2" s="15">
        <v>180.3</v>
      </c>
      <c r="BG2" s="45"/>
      <c r="BI2" s="46"/>
      <c r="BK2" s="9">
        <f t="shared" ref="BK2:BK33" si="0">COUNTIF(C2:BJ2,"=0")/2</f>
        <v>0</v>
      </c>
      <c r="BL2" s="35" t="s">
        <v>99</v>
      </c>
      <c r="BM2" s="35"/>
    </row>
    <row r="3" spans="1:65" ht="15" customHeight="1" x14ac:dyDescent="0.25">
      <c r="A3" s="1">
        <v>2009</v>
      </c>
      <c r="B3" s="1" t="s">
        <v>171</v>
      </c>
      <c r="C3" s="5">
        <v>268.60000000000002</v>
      </c>
      <c r="E3" s="6">
        <v>274.8</v>
      </c>
      <c r="G3" s="8">
        <f>H3+20.3</f>
        <v>184.10000000000002</v>
      </c>
      <c r="H3" s="9">
        <v>163.80000000000001</v>
      </c>
      <c r="I3" s="9">
        <f>J3+20.3</f>
        <v>187.9</v>
      </c>
      <c r="J3" s="15">
        <v>167.6</v>
      </c>
      <c r="K3" s="11">
        <f>L3-3.7</f>
        <v>141.80000000000001</v>
      </c>
      <c r="L3" s="9">
        <v>145.5</v>
      </c>
      <c r="M3" s="12">
        <f>N3-3.7</f>
        <v>144</v>
      </c>
      <c r="N3" s="15">
        <v>147.69999999999999</v>
      </c>
      <c r="O3" s="11">
        <f>P3+1</f>
        <v>134.6</v>
      </c>
      <c r="P3" s="9">
        <v>133.6</v>
      </c>
      <c r="Q3" s="12">
        <f>R3+1</f>
        <v>136.5</v>
      </c>
      <c r="R3" s="15">
        <v>135.5</v>
      </c>
      <c r="S3" s="11">
        <f>T3+15.3</f>
        <v>167.20000000000002</v>
      </c>
      <c r="T3" s="9">
        <v>151.9</v>
      </c>
      <c r="U3" s="12">
        <f>V3+15.3</f>
        <v>171.4</v>
      </c>
      <c r="V3" s="9">
        <v>156.1</v>
      </c>
      <c r="W3" s="11">
        <f>X3+16.2</f>
        <v>182.1</v>
      </c>
      <c r="X3" s="9">
        <v>165.9</v>
      </c>
      <c r="Y3" s="12">
        <f>Z3+16.2</f>
        <v>183.89999999999998</v>
      </c>
      <c r="Z3" s="15">
        <v>167.7</v>
      </c>
      <c r="AA3" s="8">
        <f>AB3+17.7</f>
        <v>164.29999999999998</v>
      </c>
      <c r="AB3" s="9">
        <v>146.6</v>
      </c>
      <c r="AC3" s="9">
        <f>AD3+17.7</f>
        <v>168.29999999999998</v>
      </c>
      <c r="AD3" s="15">
        <v>150.6</v>
      </c>
      <c r="AE3" s="31">
        <f>AF3+1.6</f>
        <v>241.4</v>
      </c>
      <c r="AF3" s="9">
        <v>239.8</v>
      </c>
      <c r="AG3" s="32">
        <f>AH3+1.6</f>
        <v>251.4</v>
      </c>
      <c r="AH3" s="15">
        <v>249.8</v>
      </c>
      <c r="AI3" s="5">
        <v>270.2</v>
      </c>
      <c r="AK3" s="6">
        <v>270.2</v>
      </c>
      <c r="AM3" s="19">
        <f>AN3-0.2</f>
        <v>250.5</v>
      </c>
      <c r="AN3" s="9">
        <v>250.7</v>
      </c>
      <c r="AO3" s="20">
        <f>AP3-0.2</f>
        <v>251.5</v>
      </c>
      <c r="AP3" s="15">
        <v>251.7</v>
      </c>
      <c r="AQ3" s="11">
        <f>AR3-0.2</f>
        <v>166.60000000000002</v>
      </c>
      <c r="AR3" s="9">
        <v>166.8</v>
      </c>
      <c r="AS3" s="12">
        <f>AT3-0.2</f>
        <v>166.60000000000002</v>
      </c>
      <c r="AT3" s="15">
        <v>166.8</v>
      </c>
      <c r="AU3" s="5">
        <f>AV3+18.6</f>
        <v>199.1</v>
      </c>
      <c r="AV3" s="9">
        <v>180.5</v>
      </c>
      <c r="AW3" s="6">
        <f>AX3+18.6</f>
        <v>201.2</v>
      </c>
      <c r="AX3" s="15">
        <v>182.6</v>
      </c>
      <c r="AY3" s="11">
        <f>AZ3+0.6</f>
        <v>251.1</v>
      </c>
      <c r="AZ3" s="9">
        <v>250.5</v>
      </c>
      <c r="BA3" s="12">
        <f>BB3+0.6</f>
        <v>255.1</v>
      </c>
      <c r="BB3" s="15">
        <v>254.5</v>
      </c>
      <c r="BC3" s="5">
        <f>BD3-0.9</f>
        <v>179.1</v>
      </c>
      <c r="BD3" s="9">
        <v>180</v>
      </c>
      <c r="BE3" s="6">
        <f>BF3-0.9</f>
        <v>179.1</v>
      </c>
      <c r="BF3" s="15">
        <v>180</v>
      </c>
      <c r="BG3" s="5">
        <f>BH3-0.3</f>
        <v>114.5</v>
      </c>
      <c r="BH3" s="9">
        <v>114.8</v>
      </c>
      <c r="BI3" s="6">
        <f>BJ3-0.3</f>
        <v>163.5</v>
      </c>
      <c r="BJ3" s="15">
        <v>163.80000000000001</v>
      </c>
      <c r="BK3" s="9">
        <f t="shared" si="0"/>
        <v>0</v>
      </c>
      <c r="BL3" s="35" t="s">
        <v>134</v>
      </c>
      <c r="BM3" s="35"/>
    </row>
    <row r="4" spans="1:65" ht="15" customHeight="1" x14ac:dyDescent="0.25">
      <c r="A4" s="1">
        <v>2009</v>
      </c>
      <c r="B4" s="1" t="s">
        <v>172</v>
      </c>
      <c r="C4" s="5">
        <f>D4-0.1</f>
        <v>255.70000000000002</v>
      </c>
      <c r="D4" s="9">
        <v>255.8</v>
      </c>
      <c r="E4" s="6">
        <f>F4-0.1</f>
        <v>270.29999999999995</v>
      </c>
      <c r="F4" s="15">
        <v>270.39999999999998</v>
      </c>
      <c r="G4" s="8">
        <f>H4+20.6</f>
        <v>174.6</v>
      </c>
      <c r="H4" s="9">
        <v>154</v>
      </c>
      <c r="I4" s="9">
        <f>J4+20.6</f>
        <v>194.2</v>
      </c>
      <c r="J4" s="15">
        <v>173.6</v>
      </c>
      <c r="K4" s="11">
        <f>L4-3.1</f>
        <v>152.80000000000001</v>
      </c>
      <c r="L4" s="9">
        <v>155.9</v>
      </c>
      <c r="M4" s="12">
        <f>N4-3.1</f>
        <v>161.20000000000002</v>
      </c>
      <c r="N4" s="15">
        <v>164.3</v>
      </c>
      <c r="O4" s="11">
        <f>P4+1.1</f>
        <v>135.1</v>
      </c>
      <c r="P4" s="9">
        <v>134</v>
      </c>
      <c r="Q4" s="12">
        <f>R4+1.1</f>
        <v>135.1</v>
      </c>
      <c r="R4" s="15">
        <v>134</v>
      </c>
      <c r="S4" s="11">
        <f>T4+15.5</f>
        <v>169.6</v>
      </c>
      <c r="T4" s="9">
        <v>154.1</v>
      </c>
      <c r="U4" s="12">
        <f>V4+15.5</f>
        <v>173.9</v>
      </c>
      <c r="V4" s="15">
        <v>158.4</v>
      </c>
      <c r="W4" s="11">
        <f>X4+16.2</f>
        <v>188</v>
      </c>
      <c r="X4" s="9">
        <v>171.8</v>
      </c>
      <c r="Y4" s="12">
        <f>Z4+16.2</f>
        <v>192.1</v>
      </c>
      <c r="Z4" s="15">
        <v>175.9</v>
      </c>
      <c r="AA4" s="53">
        <f>AB4+17.7</f>
        <v>151.5</v>
      </c>
      <c r="AB4" s="9">
        <v>133.80000000000001</v>
      </c>
      <c r="AC4" s="53">
        <f>AD4+17.7</f>
        <v>168</v>
      </c>
      <c r="AD4" s="15">
        <v>150.30000000000001</v>
      </c>
      <c r="AE4" s="31">
        <f>AF4+1.6</f>
        <v>247.6</v>
      </c>
      <c r="AF4" s="9">
        <v>246</v>
      </c>
      <c r="AG4" s="32">
        <f>AH4+1.6</f>
        <v>251.4</v>
      </c>
      <c r="AH4" s="15">
        <v>249.8</v>
      </c>
      <c r="AI4" s="5">
        <v>270.39999999999998</v>
      </c>
      <c r="AK4" s="6">
        <v>270.39999999999998</v>
      </c>
      <c r="AM4" s="11">
        <f>AN4-0.3</f>
        <v>251.39999999999998</v>
      </c>
      <c r="AN4" s="9">
        <v>251.7</v>
      </c>
      <c r="AO4" s="12">
        <f>AP4-0.3</f>
        <v>252.39999999999998</v>
      </c>
      <c r="AP4" s="15">
        <v>252.7</v>
      </c>
      <c r="AQ4" s="11">
        <f>AR4+0.2</f>
        <v>167</v>
      </c>
      <c r="AR4" s="9">
        <v>166.8</v>
      </c>
      <c r="AS4" s="12">
        <f>AT4+0.2</f>
        <v>168.7</v>
      </c>
      <c r="AT4" s="15">
        <v>168.5</v>
      </c>
      <c r="AU4" s="5">
        <f>AV4+18.8</f>
        <v>193</v>
      </c>
      <c r="AV4" s="9">
        <v>174.2</v>
      </c>
      <c r="AW4" s="5">
        <f>AX4+18.8</f>
        <v>224.8</v>
      </c>
      <c r="AX4" s="15">
        <v>206</v>
      </c>
      <c r="AY4" s="12">
        <f>AZ4+1.1</f>
        <v>259.70000000000005</v>
      </c>
      <c r="AZ4" s="9">
        <v>258.60000000000002</v>
      </c>
      <c r="BA4" s="12">
        <f>BB4+1.1</f>
        <v>267.90000000000003</v>
      </c>
      <c r="BB4" s="15">
        <v>266.8</v>
      </c>
      <c r="BC4" s="5">
        <f>BD4-0.8</f>
        <v>174.39999999999998</v>
      </c>
      <c r="BD4" s="9">
        <v>175.2</v>
      </c>
      <c r="BE4" s="6">
        <f>BF4-0.8</f>
        <v>179.39999999999998</v>
      </c>
      <c r="BF4" s="15">
        <v>180.2</v>
      </c>
      <c r="BG4" s="45"/>
      <c r="BI4" s="46"/>
      <c r="BK4" s="9">
        <f t="shared" si="0"/>
        <v>0</v>
      </c>
      <c r="BL4" s="27"/>
      <c r="BM4" s="26" t="s">
        <v>238</v>
      </c>
    </row>
    <row r="5" spans="1:65" s="33" customFormat="1" ht="15" customHeight="1" x14ac:dyDescent="0.25">
      <c r="A5" s="33">
        <v>2009</v>
      </c>
      <c r="B5" s="1" t="s">
        <v>135</v>
      </c>
      <c r="C5" s="5">
        <v>260.2</v>
      </c>
      <c r="D5" s="9"/>
      <c r="E5" s="6">
        <v>285.5</v>
      </c>
      <c r="F5" s="15"/>
      <c r="G5" s="23">
        <f>H5+20.4</f>
        <v>184.4</v>
      </c>
      <c r="H5" s="24">
        <v>164</v>
      </c>
      <c r="I5" s="24">
        <f>J5+20.4</f>
        <v>190.20000000000002</v>
      </c>
      <c r="J5" s="10">
        <v>169.8</v>
      </c>
      <c r="K5" s="11">
        <f>L5-0.2</f>
        <v>151</v>
      </c>
      <c r="L5" s="9">
        <v>151.19999999999999</v>
      </c>
      <c r="M5" s="12">
        <f>N5-0.2</f>
        <v>158.80000000000001</v>
      </c>
      <c r="N5" s="15">
        <v>159</v>
      </c>
      <c r="O5" s="19">
        <f>P5-0.3</f>
        <v>134.6</v>
      </c>
      <c r="P5" s="24">
        <v>134.9</v>
      </c>
      <c r="Q5" s="20">
        <f>R5-0.3</f>
        <v>138.79999999999998</v>
      </c>
      <c r="R5" s="10">
        <v>139.1</v>
      </c>
      <c r="S5" s="11">
        <f>T5+15.1</f>
        <v>171.4</v>
      </c>
      <c r="T5" s="9">
        <v>156.30000000000001</v>
      </c>
      <c r="U5" s="12">
        <f>V5+15.1</f>
        <v>177.79999999999998</v>
      </c>
      <c r="V5" s="15">
        <v>162.69999999999999</v>
      </c>
      <c r="W5" s="19">
        <f>X5+16</f>
        <v>190.1</v>
      </c>
      <c r="X5" s="24">
        <v>174.1</v>
      </c>
      <c r="Y5" s="20">
        <f>Z5+16</f>
        <v>216.6</v>
      </c>
      <c r="Z5" s="10">
        <v>200.6</v>
      </c>
      <c r="AA5" s="8">
        <f>AB5+17.5</f>
        <v>164.3</v>
      </c>
      <c r="AB5" s="9">
        <v>146.80000000000001</v>
      </c>
      <c r="AC5" s="9">
        <f>AD5+17.5</f>
        <v>166.4</v>
      </c>
      <c r="AD5" s="15">
        <v>148.9</v>
      </c>
      <c r="AE5" s="16">
        <v>252.6</v>
      </c>
      <c r="AF5" s="24"/>
      <c r="AG5" s="17">
        <v>258.3</v>
      </c>
      <c r="AH5" s="10"/>
      <c r="AI5" s="5">
        <v>270.39999999999998</v>
      </c>
      <c r="AJ5" s="9"/>
      <c r="AK5" s="6">
        <v>270.39999999999998</v>
      </c>
      <c r="AL5" s="15"/>
      <c r="AM5" s="19">
        <f>AN5-0.3</f>
        <v>250.39999999999998</v>
      </c>
      <c r="AN5" s="24">
        <v>250.7</v>
      </c>
      <c r="AO5" s="20">
        <f>AP5-0.3</f>
        <v>251.5</v>
      </c>
      <c r="AP5" s="10">
        <v>251.8</v>
      </c>
      <c r="AQ5" s="11">
        <f>AR5-0.3</f>
        <v>166.6</v>
      </c>
      <c r="AR5" s="9">
        <v>166.9</v>
      </c>
      <c r="AS5" s="12">
        <f>AT5-0.3</f>
        <v>166.6</v>
      </c>
      <c r="AT5" s="15">
        <v>166.9</v>
      </c>
      <c r="AU5" s="5">
        <f>AV5+18.5</f>
        <v>192.8</v>
      </c>
      <c r="AV5" s="9">
        <v>174.3</v>
      </c>
      <c r="AW5" s="6">
        <f>AX5+18.5</f>
        <v>192.8</v>
      </c>
      <c r="AX5" s="15">
        <v>174.3</v>
      </c>
      <c r="AY5" s="19">
        <f>AZ5-0.2</f>
        <v>255.4</v>
      </c>
      <c r="AZ5" s="24">
        <v>255.6</v>
      </c>
      <c r="BA5" s="20">
        <f>BB5-0.2</f>
        <v>255.4</v>
      </c>
      <c r="BB5" s="10">
        <v>255.6</v>
      </c>
      <c r="BC5" s="5">
        <f>BD5-0.9</f>
        <v>174.4</v>
      </c>
      <c r="BD5" s="9">
        <v>175.3</v>
      </c>
      <c r="BE5" s="6">
        <f>BF5-0.9</f>
        <v>179.4</v>
      </c>
      <c r="BF5" s="15">
        <v>180.3</v>
      </c>
      <c r="BG5" s="5">
        <f>BH5-0.3</f>
        <v>139.6</v>
      </c>
      <c r="BH5" s="9">
        <v>139.9</v>
      </c>
      <c r="BI5" s="6">
        <f>BJ5-0.3</f>
        <v>141.5</v>
      </c>
      <c r="BJ5" s="15">
        <v>141.80000000000001</v>
      </c>
      <c r="BK5" s="9">
        <f t="shared" si="0"/>
        <v>0</v>
      </c>
      <c r="BL5" s="28"/>
      <c r="BM5" s="26" t="s">
        <v>98</v>
      </c>
    </row>
    <row r="6" spans="1:65" ht="15" customHeight="1" x14ac:dyDescent="0.25">
      <c r="A6" s="33">
        <v>2009</v>
      </c>
      <c r="B6" s="33" t="s">
        <v>147</v>
      </c>
      <c r="C6" s="11">
        <f>D6-16.8</f>
        <v>262.89999999999998</v>
      </c>
      <c r="D6" s="53">
        <v>279.7</v>
      </c>
      <c r="E6" s="12">
        <f>F6-16.8</f>
        <v>267.2</v>
      </c>
      <c r="F6" s="15">
        <v>284</v>
      </c>
      <c r="G6" s="8">
        <f>H6+20</f>
        <v>174.1</v>
      </c>
      <c r="H6" s="9">
        <v>154.1</v>
      </c>
      <c r="I6" s="9">
        <f>J6+20</f>
        <v>176</v>
      </c>
      <c r="J6" s="15">
        <v>156</v>
      </c>
      <c r="K6" s="11">
        <f>L6-0.2</f>
        <v>158.80000000000001</v>
      </c>
      <c r="L6" s="9">
        <v>159</v>
      </c>
      <c r="M6" s="12">
        <f>N6-0.2</f>
        <v>162.80000000000001</v>
      </c>
      <c r="N6" s="15">
        <v>163</v>
      </c>
      <c r="O6" s="11">
        <f>P6-0.4</f>
        <v>134.5</v>
      </c>
      <c r="P6" s="9">
        <v>134.9</v>
      </c>
      <c r="Q6" s="12">
        <f>R6-0.4</f>
        <v>134.5</v>
      </c>
      <c r="R6" s="15">
        <v>134.9</v>
      </c>
      <c r="S6" s="12">
        <f>T6+15.2</f>
        <v>167.2</v>
      </c>
      <c r="T6" s="9">
        <v>152</v>
      </c>
      <c r="U6" s="12">
        <f>V6+15.2</f>
        <v>169.29999999999998</v>
      </c>
      <c r="V6" s="9">
        <v>154.1</v>
      </c>
      <c r="W6" s="8">
        <f>X6+17.5</f>
        <v>180.8</v>
      </c>
      <c r="X6" s="9">
        <v>163.30000000000001</v>
      </c>
      <c r="Y6" s="9">
        <f>Z6+17.5</f>
        <v>208.2</v>
      </c>
      <c r="Z6" s="15">
        <v>190.7</v>
      </c>
      <c r="AA6" s="8">
        <f>AB6-0.4</f>
        <v>164.5</v>
      </c>
      <c r="AB6" s="9">
        <v>164.9</v>
      </c>
      <c r="AC6" s="9">
        <f>AD6-0.4</f>
        <v>166.4</v>
      </c>
      <c r="AD6" s="15">
        <v>166.8</v>
      </c>
      <c r="AE6" s="31">
        <v>237.6</v>
      </c>
      <c r="AF6" s="9"/>
      <c r="AG6" s="32">
        <v>250.1</v>
      </c>
      <c r="AH6" s="15"/>
      <c r="AI6" s="11">
        <f>AJ6+0.3</f>
        <v>270.10000000000002</v>
      </c>
      <c r="AJ6" s="9">
        <v>269.8</v>
      </c>
      <c r="AK6" s="12">
        <f>AL6+0.3</f>
        <v>270.10000000000002</v>
      </c>
      <c r="AL6" s="15">
        <v>269.8</v>
      </c>
      <c r="AM6" s="19">
        <f>AN6-0.3</f>
        <v>251.39999999999998</v>
      </c>
      <c r="AN6" s="9">
        <v>251.7</v>
      </c>
      <c r="AO6" s="20">
        <f>AP6-0.3</f>
        <v>252.5</v>
      </c>
      <c r="AP6" s="15">
        <v>252.8</v>
      </c>
      <c r="AQ6" s="11">
        <f>AR6-0.3</f>
        <v>166.6</v>
      </c>
      <c r="AR6" s="9">
        <v>166.9</v>
      </c>
      <c r="AS6" s="12">
        <f>AT6-0.3</f>
        <v>168.5</v>
      </c>
      <c r="AT6" s="15">
        <v>168.8</v>
      </c>
      <c r="AU6" s="5">
        <f>AV6+17.8</f>
        <v>186.20000000000002</v>
      </c>
      <c r="AV6" s="9">
        <v>168.4</v>
      </c>
      <c r="AW6" s="6">
        <f>AX6+17.8</f>
        <v>201.70000000000002</v>
      </c>
      <c r="AX6" s="15">
        <v>183.9</v>
      </c>
      <c r="AY6" s="11">
        <f>AZ6-0.4</f>
        <v>259</v>
      </c>
      <c r="AZ6" s="9">
        <v>259.39999999999998</v>
      </c>
      <c r="BA6" s="12">
        <f>BB6-0.4</f>
        <v>259</v>
      </c>
      <c r="BB6" s="15">
        <v>259.39999999999998</v>
      </c>
      <c r="BC6" s="11">
        <f>BD6-0.3</f>
        <v>164.1</v>
      </c>
      <c r="BD6" s="9">
        <v>164.4</v>
      </c>
      <c r="BE6" s="12">
        <f>BF6-0.3</f>
        <v>179.39999999999998</v>
      </c>
      <c r="BF6" s="15">
        <v>179.7</v>
      </c>
      <c r="BG6" s="5">
        <f>BH6-0.3</f>
        <v>132</v>
      </c>
      <c r="BH6" s="9">
        <v>132.30000000000001</v>
      </c>
      <c r="BI6" s="6">
        <f>BJ6-0.3</f>
        <v>157.29999999999998</v>
      </c>
      <c r="BJ6" s="15">
        <v>157.6</v>
      </c>
      <c r="BK6" s="9">
        <f t="shared" si="0"/>
        <v>0</v>
      </c>
      <c r="BL6" s="38"/>
      <c r="BM6" s="35" t="s">
        <v>133</v>
      </c>
    </row>
    <row r="7" spans="1:65" ht="15" customHeight="1" x14ac:dyDescent="0.25">
      <c r="A7" s="33">
        <v>2009</v>
      </c>
      <c r="B7" s="1" t="s">
        <v>143</v>
      </c>
      <c r="C7" s="11">
        <f>D7-16.8</f>
        <v>260.89999999999998</v>
      </c>
      <c r="D7" s="9">
        <v>277.7</v>
      </c>
      <c r="E7" s="12">
        <f>F7-16.8</f>
        <v>301.5</v>
      </c>
      <c r="F7" s="15">
        <v>318.3</v>
      </c>
      <c r="G7" s="23">
        <f>H7+20.4</f>
        <v>176.3</v>
      </c>
      <c r="H7" s="24">
        <v>155.9</v>
      </c>
      <c r="I7" s="24">
        <f>J7+20.4</f>
        <v>176.3</v>
      </c>
      <c r="J7" s="10">
        <v>155.9</v>
      </c>
      <c r="K7" s="11">
        <f>L7-0.2</f>
        <v>156.60000000000002</v>
      </c>
      <c r="L7" s="9">
        <v>156.80000000000001</v>
      </c>
      <c r="M7" s="12">
        <f>N7-0.2</f>
        <v>158.60000000000002</v>
      </c>
      <c r="N7" s="15">
        <v>158.80000000000001</v>
      </c>
      <c r="O7" s="19">
        <f>P7-0.3</f>
        <v>134.5</v>
      </c>
      <c r="P7" s="24">
        <v>134.80000000000001</v>
      </c>
      <c r="Q7" s="20">
        <f>R7-0.3</f>
        <v>136.5</v>
      </c>
      <c r="R7" s="10">
        <v>136.80000000000001</v>
      </c>
      <c r="S7" s="11">
        <f>T7-0.6</f>
        <v>155.1</v>
      </c>
      <c r="T7" s="12">
        <v>155.69999999999999</v>
      </c>
      <c r="U7" s="12">
        <f>V7-0.6</f>
        <v>155.1</v>
      </c>
      <c r="V7" s="13">
        <v>155.69999999999999</v>
      </c>
      <c r="W7" s="34">
        <f>X7+17.6</f>
        <v>180.79999999999998</v>
      </c>
      <c r="X7" s="24">
        <v>163.19999999999999</v>
      </c>
      <c r="Y7" s="37">
        <f>Z7+17.6</f>
        <v>194.5</v>
      </c>
      <c r="Z7" s="10">
        <v>176.9</v>
      </c>
      <c r="AA7" s="8">
        <f>AB7-0.4</f>
        <v>162.4</v>
      </c>
      <c r="AB7" s="9">
        <v>162.80000000000001</v>
      </c>
      <c r="AC7" s="9">
        <f>AD7-0.4</f>
        <v>164.5</v>
      </c>
      <c r="AD7" s="15">
        <v>164.9</v>
      </c>
      <c r="AE7" s="17">
        <v>248.1</v>
      </c>
      <c r="AG7" s="17">
        <v>252.5</v>
      </c>
      <c r="AI7" s="11">
        <f>AJ7+0.3</f>
        <v>269.90000000000003</v>
      </c>
      <c r="AJ7" s="9">
        <v>269.60000000000002</v>
      </c>
      <c r="AK7" s="12">
        <f>AL7+0.3</f>
        <v>269.90000000000003</v>
      </c>
      <c r="AL7" s="15">
        <v>269.60000000000002</v>
      </c>
      <c r="AM7" s="19">
        <f>AN7-0.3</f>
        <v>250.39999999999998</v>
      </c>
      <c r="AN7" s="24">
        <v>250.7</v>
      </c>
      <c r="AO7" s="20">
        <f>AP7-0.3</f>
        <v>250.39999999999998</v>
      </c>
      <c r="AP7" s="10">
        <v>250.7</v>
      </c>
      <c r="AQ7" s="11">
        <f>AR7-0.3</f>
        <v>166.5</v>
      </c>
      <c r="AR7" s="9">
        <v>166.8</v>
      </c>
      <c r="AS7" s="12">
        <f>AT7-0.3</f>
        <v>166.5</v>
      </c>
      <c r="AT7" s="15">
        <v>166.8</v>
      </c>
      <c r="AU7" s="5">
        <f>AV7+17.9</f>
        <v>188.20000000000002</v>
      </c>
      <c r="AV7" s="9">
        <v>170.3</v>
      </c>
      <c r="AW7" s="6">
        <f>AX7+17.9</f>
        <v>192</v>
      </c>
      <c r="AX7" s="15">
        <v>174.1</v>
      </c>
      <c r="AY7" s="19">
        <f>AZ7-0.2</f>
        <v>255.10000000000002</v>
      </c>
      <c r="AZ7" s="24">
        <v>255.3</v>
      </c>
      <c r="BA7" s="20">
        <f>BB7-0.2</f>
        <v>255.10000000000002</v>
      </c>
      <c r="BB7" s="10">
        <v>255.3</v>
      </c>
      <c r="BC7" s="11">
        <f>BD7-0.3</f>
        <v>174.2</v>
      </c>
      <c r="BD7" s="9">
        <v>174.5</v>
      </c>
      <c r="BE7" s="12">
        <f>BF7-0.3</f>
        <v>179.2</v>
      </c>
      <c r="BF7" s="15">
        <v>179.5</v>
      </c>
      <c r="BG7" s="5">
        <v>120.7</v>
      </c>
      <c r="BI7" s="6">
        <v>137.9</v>
      </c>
      <c r="BK7" s="9">
        <f t="shared" si="0"/>
        <v>0</v>
      </c>
      <c r="BL7" s="47">
        <v>0</v>
      </c>
      <c r="BM7" s="35" t="s">
        <v>287</v>
      </c>
    </row>
    <row r="8" spans="1:65" ht="15" customHeight="1" x14ac:dyDescent="0.25">
      <c r="A8" s="1">
        <v>2009</v>
      </c>
      <c r="B8" s="1" t="s">
        <v>159</v>
      </c>
      <c r="C8" s="5">
        <f>D8-0.3</f>
        <v>259.8</v>
      </c>
      <c r="D8" s="9">
        <v>260.10000000000002</v>
      </c>
      <c r="E8" s="6">
        <f>F8-0.3</f>
        <v>270.5</v>
      </c>
      <c r="F8" s="15">
        <v>270.8</v>
      </c>
      <c r="G8" s="23">
        <f>H8+20.4</f>
        <v>174.5</v>
      </c>
      <c r="H8" s="24">
        <v>154.1</v>
      </c>
      <c r="I8" s="24">
        <f>J8+20.4</f>
        <v>178.4</v>
      </c>
      <c r="J8" s="10">
        <v>158</v>
      </c>
      <c r="K8" s="11">
        <f>L8-3.6</f>
        <v>156.9</v>
      </c>
      <c r="L8" s="9">
        <v>160.5</v>
      </c>
      <c r="M8" s="12">
        <f>N8-3.6</f>
        <v>158.80000000000001</v>
      </c>
      <c r="N8" s="15">
        <v>162.4</v>
      </c>
      <c r="O8" s="19">
        <f>P8+1.1</f>
        <v>134.9</v>
      </c>
      <c r="P8" s="24">
        <v>133.80000000000001</v>
      </c>
      <c r="Q8" s="20">
        <f>R8+1.1</f>
        <v>134.9</v>
      </c>
      <c r="R8" s="10">
        <v>133.80000000000001</v>
      </c>
      <c r="S8" s="1">
        <f>T8+15.2</f>
        <v>160.5</v>
      </c>
      <c r="T8" s="50">
        <v>145.30000000000001</v>
      </c>
      <c r="U8" s="1">
        <f>V8+15.2</f>
        <v>160.5</v>
      </c>
      <c r="V8" s="50">
        <v>145.30000000000001</v>
      </c>
      <c r="W8" s="19">
        <f>X8+16</f>
        <v>200.4</v>
      </c>
      <c r="X8" s="24">
        <v>184.4</v>
      </c>
      <c r="Y8" s="20">
        <f>Z8+16</f>
        <v>200.4</v>
      </c>
      <c r="Z8" s="10">
        <v>184.4</v>
      </c>
      <c r="AA8" s="8">
        <f>AB8+17.4</f>
        <v>162</v>
      </c>
      <c r="AB8" s="9">
        <v>144.6</v>
      </c>
      <c r="AC8" s="9">
        <f>AD8+17.4</f>
        <v>170.20000000000002</v>
      </c>
      <c r="AD8" s="15">
        <v>152.80000000000001</v>
      </c>
      <c r="AE8" s="31">
        <f>AF8+1.6</f>
        <v>241.5</v>
      </c>
      <c r="AF8" s="9">
        <v>239.9</v>
      </c>
      <c r="AG8" s="32">
        <f>AH8+1.6</f>
        <v>255.5</v>
      </c>
      <c r="AH8" s="10">
        <v>253.9</v>
      </c>
      <c r="AI8" s="93">
        <f>AJ8+17.4</f>
        <v>270.2</v>
      </c>
      <c r="AJ8" s="51" t="s">
        <v>316</v>
      </c>
      <c r="AK8" s="42">
        <f>AL8+17.4</f>
        <v>274.29999999999995</v>
      </c>
      <c r="AL8" s="95" t="s">
        <v>317</v>
      </c>
      <c r="AM8" s="19">
        <f>AN8-0.2</f>
        <v>250.60000000000002</v>
      </c>
      <c r="AN8" s="24">
        <v>250.8</v>
      </c>
      <c r="AO8" s="20">
        <f>AP8-0.2</f>
        <v>252.70000000000002</v>
      </c>
      <c r="AP8" s="10">
        <v>252.9</v>
      </c>
      <c r="AQ8" s="11">
        <f>AR8-0.2</f>
        <v>166.70000000000002</v>
      </c>
      <c r="AR8" s="9">
        <v>166.9</v>
      </c>
      <c r="AS8" s="12">
        <f>AT8-0.2</f>
        <v>166.70000000000002</v>
      </c>
      <c r="AT8" s="15">
        <v>166.9</v>
      </c>
      <c r="AU8" s="5">
        <f>AV8+18.7</f>
        <v>193</v>
      </c>
      <c r="AV8" s="9">
        <v>174.3</v>
      </c>
      <c r="AW8" s="6">
        <f>AX8+18.7</f>
        <v>195.2</v>
      </c>
      <c r="AX8" s="15">
        <v>176.5</v>
      </c>
      <c r="AY8" s="19">
        <f>AZ8+0.4</f>
        <v>259.09999999999997</v>
      </c>
      <c r="AZ8" s="24">
        <v>258.7</v>
      </c>
      <c r="BA8" s="20">
        <f>BB8+0.4</f>
        <v>259.09999999999997</v>
      </c>
      <c r="BB8" s="10">
        <v>258.7</v>
      </c>
      <c r="BC8" s="5">
        <f>BD8-0.9</f>
        <v>166.2</v>
      </c>
      <c r="BD8" s="9">
        <v>167.1</v>
      </c>
      <c r="BE8" s="6">
        <f>BF8-0.9</f>
        <v>174.29999999999998</v>
      </c>
      <c r="BF8" s="15">
        <v>175.2</v>
      </c>
      <c r="BG8" s="11">
        <f t="shared" ref="BG8:BG21" si="1">BH8-0.3</f>
        <v>132</v>
      </c>
      <c r="BH8" s="9">
        <v>132.30000000000001</v>
      </c>
      <c r="BI8" s="12">
        <f t="shared" ref="BI8:BI21" si="2">BJ8-0.3</f>
        <v>137.79999999999998</v>
      </c>
      <c r="BJ8" s="15">
        <v>138.1</v>
      </c>
      <c r="BK8" s="9">
        <f t="shared" si="0"/>
        <v>0</v>
      </c>
    </row>
    <row r="9" spans="1:65" ht="15" customHeight="1" x14ac:dyDescent="0.25">
      <c r="A9" s="33">
        <v>2009</v>
      </c>
      <c r="B9" s="1" t="s">
        <v>136</v>
      </c>
      <c r="C9" s="5">
        <v>272.7</v>
      </c>
      <c r="E9" s="6">
        <v>281.10000000000002</v>
      </c>
      <c r="G9" s="23">
        <f>H9+20.4</f>
        <v>178.3</v>
      </c>
      <c r="H9" s="24">
        <v>157.9</v>
      </c>
      <c r="I9" s="24">
        <f>J9+20.4</f>
        <v>178.3</v>
      </c>
      <c r="J9" s="10">
        <v>157.9</v>
      </c>
      <c r="K9" s="11">
        <f>L9-0.2</f>
        <v>156.80000000000001</v>
      </c>
      <c r="L9" s="9">
        <v>157</v>
      </c>
      <c r="M9" s="12">
        <f>N9-0.2</f>
        <v>160.70000000000002</v>
      </c>
      <c r="N9" s="15">
        <v>160.9</v>
      </c>
      <c r="O9" s="19">
        <f>P9-0.3</f>
        <v>134.6</v>
      </c>
      <c r="P9" s="24">
        <v>134.9</v>
      </c>
      <c r="Q9" s="20">
        <f>R9-0.3</f>
        <v>134.6</v>
      </c>
      <c r="R9" s="10">
        <v>134.9</v>
      </c>
      <c r="S9" s="12">
        <f>T9+15.1</f>
        <v>167.2</v>
      </c>
      <c r="T9" s="9">
        <v>152.1</v>
      </c>
      <c r="U9" s="12">
        <f>V9+15.1</f>
        <v>171.5</v>
      </c>
      <c r="V9" s="15">
        <v>156.4</v>
      </c>
      <c r="W9" s="19">
        <f>X9+16</f>
        <v>180.1</v>
      </c>
      <c r="X9" s="24">
        <v>164.1</v>
      </c>
      <c r="Y9" s="20">
        <f>Z9+16</f>
        <v>222.9</v>
      </c>
      <c r="Z9" s="10">
        <v>206.9</v>
      </c>
      <c r="AA9" s="8">
        <f>AB9+17.5</f>
        <v>156.4</v>
      </c>
      <c r="AB9" s="9">
        <v>138.9</v>
      </c>
      <c r="AC9" s="9">
        <f>AD9+17.5</f>
        <v>166.4</v>
      </c>
      <c r="AD9" s="15">
        <v>148.9</v>
      </c>
      <c r="AE9" s="16">
        <v>237.6</v>
      </c>
      <c r="AG9" s="17">
        <v>241.8</v>
      </c>
      <c r="AI9" s="5">
        <v>270.3</v>
      </c>
      <c r="AK9" s="6">
        <v>270.3</v>
      </c>
      <c r="AM9" s="19">
        <f>AN9-0.3</f>
        <v>250.5</v>
      </c>
      <c r="AN9" s="24">
        <v>250.8</v>
      </c>
      <c r="AO9" s="20">
        <f>AP9-0.3</f>
        <v>250.5</v>
      </c>
      <c r="AP9" s="10">
        <v>250.8</v>
      </c>
      <c r="AQ9" s="11">
        <f>AR9-0.3</f>
        <v>166.7</v>
      </c>
      <c r="AR9" s="9">
        <v>167</v>
      </c>
      <c r="AS9" s="12">
        <f>AT9-0.3</f>
        <v>166.7</v>
      </c>
      <c r="AT9" s="15">
        <v>167</v>
      </c>
      <c r="AU9" s="5">
        <f>AV9+18.5</f>
        <v>192.9</v>
      </c>
      <c r="AV9" s="9">
        <v>174.4</v>
      </c>
      <c r="AW9" s="6">
        <f>AX9+18.5</f>
        <v>205.5</v>
      </c>
      <c r="AX9" s="15">
        <v>187</v>
      </c>
      <c r="AY9" s="19">
        <f>AZ9-0.2</f>
        <v>255.3</v>
      </c>
      <c r="AZ9" s="24">
        <v>255.5</v>
      </c>
      <c r="BA9" s="20">
        <f>BB9-0.2</f>
        <v>255.3</v>
      </c>
      <c r="BB9" s="10">
        <v>255.5</v>
      </c>
      <c r="BC9" s="5">
        <f>BD9-0.9</f>
        <v>174.4</v>
      </c>
      <c r="BD9" s="9">
        <v>175.3</v>
      </c>
      <c r="BE9" s="6">
        <f>BF9-0.9</f>
        <v>174.4</v>
      </c>
      <c r="BF9" s="15">
        <v>175.3</v>
      </c>
      <c r="BG9" s="5">
        <f t="shared" si="1"/>
        <v>139.5</v>
      </c>
      <c r="BH9" s="9">
        <v>139.80000000000001</v>
      </c>
      <c r="BI9" s="6">
        <f t="shared" si="2"/>
        <v>161</v>
      </c>
      <c r="BJ9" s="15">
        <v>161.30000000000001</v>
      </c>
      <c r="BK9" s="9">
        <f t="shared" si="0"/>
        <v>0</v>
      </c>
    </row>
    <row r="10" spans="1:65" ht="15" customHeight="1" x14ac:dyDescent="0.25">
      <c r="A10" s="1">
        <v>2009</v>
      </c>
      <c r="B10" s="1" t="s">
        <v>173</v>
      </c>
      <c r="C10" s="5">
        <v>262.2</v>
      </c>
      <c r="E10" s="6">
        <v>268.5</v>
      </c>
      <c r="G10" s="8">
        <f>H10+20.3</f>
        <v>178.20000000000002</v>
      </c>
      <c r="H10" s="9">
        <v>157.9</v>
      </c>
      <c r="I10" s="9">
        <f>J10+20.3</f>
        <v>178.20000000000002</v>
      </c>
      <c r="J10" s="15">
        <v>157.9</v>
      </c>
      <c r="K10" s="11">
        <f>L10-3.7</f>
        <v>144.10000000000002</v>
      </c>
      <c r="L10" s="9">
        <v>147.80000000000001</v>
      </c>
      <c r="M10" s="12">
        <f>N10-3.7</f>
        <v>162.70000000000002</v>
      </c>
      <c r="N10" s="15">
        <v>166.4</v>
      </c>
      <c r="O10" s="11">
        <f>P10+1</f>
        <v>134.69999999999999</v>
      </c>
      <c r="P10" s="9">
        <v>133.69999999999999</v>
      </c>
      <c r="Q10" s="12">
        <f>R10+1</f>
        <v>134.69999999999999</v>
      </c>
      <c r="R10" s="15">
        <v>133.69999999999999</v>
      </c>
      <c r="S10" s="11">
        <f>T10+15.3</f>
        <v>160.80000000000001</v>
      </c>
      <c r="T10" s="9">
        <v>145.5</v>
      </c>
      <c r="U10" s="12">
        <f>V10+15.3</f>
        <v>173.60000000000002</v>
      </c>
      <c r="V10" s="15">
        <v>158.30000000000001</v>
      </c>
      <c r="W10" s="11">
        <f>X10+16.2</f>
        <v>159.69999999999999</v>
      </c>
      <c r="X10" s="9">
        <v>143.5</v>
      </c>
      <c r="Y10" s="12">
        <f>Z10+16.2</f>
        <v>170</v>
      </c>
      <c r="Z10" s="15">
        <v>153.80000000000001</v>
      </c>
      <c r="AA10" s="8">
        <f>AB10+17.7</f>
        <v>151.6</v>
      </c>
      <c r="AB10" s="9">
        <v>133.9</v>
      </c>
      <c r="AC10" s="9">
        <f>AD10+17.7</f>
        <v>166.29999999999998</v>
      </c>
      <c r="AD10" s="15">
        <v>148.6</v>
      </c>
      <c r="AE10" s="32">
        <f>AF10+1.6</f>
        <v>237.6</v>
      </c>
      <c r="AF10" s="9">
        <v>236</v>
      </c>
      <c r="AG10" s="32">
        <f>AH10+1.6</f>
        <v>237.6</v>
      </c>
      <c r="AH10" s="15">
        <v>236</v>
      </c>
      <c r="AI10" s="93">
        <f>AJ10+17.4</f>
        <v>264.09999999999997</v>
      </c>
      <c r="AJ10" s="51" t="s">
        <v>318</v>
      </c>
      <c r="AK10" s="42">
        <f>AL10+17.4</f>
        <v>270.3</v>
      </c>
      <c r="AL10" s="95" t="s">
        <v>319</v>
      </c>
      <c r="AM10" s="19">
        <f>AN10-0.2</f>
        <v>251.4</v>
      </c>
      <c r="AN10" s="9">
        <v>251.6</v>
      </c>
      <c r="AO10" s="20">
        <f>AP10-0.2</f>
        <v>252.4</v>
      </c>
      <c r="AP10" s="15">
        <v>252.6</v>
      </c>
      <c r="AQ10" s="11">
        <f>AR10-0.2</f>
        <v>166.70000000000002</v>
      </c>
      <c r="AR10" s="9">
        <v>166.9</v>
      </c>
      <c r="AS10" s="12">
        <f>AT10-0.2</f>
        <v>168.3</v>
      </c>
      <c r="AT10" s="15">
        <v>168.5</v>
      </c>
      <c r="AU10" s="5">
        <f>AV10+18.6</f>
        <v>192.9</v>
      </c>
      <c r="AV10" s="9">
        <v>174.3</v>
      </c>
      <c r="AW10" s="6">
        <f>AX10+18.6</f>
        <v>192.9</v>
      </c>
      <c r="AX10" s="15">
        <v>174.3</v>
      </c>
      <c r="AY10" s="11">
        <f>AZ10+0.6</f>
        <v>255.2</v>
      </c>
      <c r="AZ10" s="9">
        <v>254.6</v>
      </c>
      <c r="BA10" s="12">
        <f>BB10+0.6</f>
        <v>255.2</v>
      </c>
      <c r="BB10" s="15">
        <v>254.6</v>
      </c>
      <c r="BC10" s="5">
        <f>BD10-0.9</f>
        <v>179.2</v>
      </c>
      <c r="BD10" s="9">
        <v>180.1</v>
      </c>
      <c r="BE10" s="6">
        <f>BF10-0.9</f>
        <v>179.2</v>
      </c>
      <c r="BF10" s="15">
        <v>180.1</v>
      </c>
      <c r="BG10" s="5">
        <f t="shared" si="1"/>
        <v>131.79999999999998</v>
      </c>
      <c r="BH10" s="9">
        <v>132.1</v>
      </c>
      <c r="BI10" s="6">
        <f t="shared" si="2"/>
        <v>157.5</v>
      </c>
      <c r="BJ10" s="15">
        <v>157.80000000000001</v>
      </c>
      <c r="BK10" s="9">
        <f t="shared" si="0"/>
        <v>0</v>
      </c>
      <c r="BL10" s="26"/>
      <c r="BM10" s="33"/>
    </row>
    <row r="11" spans="1:65" ht="15" customHeight="1" x14ac:dyDescent="0.25">
      <c r="A11" s="33">
        <v>2009</v>
      </c>
      <c r="B11" s="33" t="s">
        <v>137</v>
      </c>
      <c r="C11" s="5">
        <v>270.7</v>
      </c>
      <c r="E11" s="6">
        <v>277</v>
      </c>
      <c r="G11" s="8">
        <f>H11+20.4</f>
        <v>172.3</v>
      </c>
      <c r="H11" s="9">
        <v>151.9</v>
      </c>
      <c r="I11" s="9">
        <f>J11+20.4</f>
        <v>178.3</v>
      </c>
      <c r="J11" s="15">
        <v>157.9</v>
      </c>
      <c r="K11" s="11">
        <f>L11-0.2</f>
        <v>155.80000000000001</v>
      </c>
      <c r="L11" s="9">
        <v>156</v>
      </c>
      <c r="M11" s="12">
        <f>N11-0.2</f>
        <v>160.80000000000001</v>
      </c>
      <c r="N11" s="15">
        <v>161</v>
      </c>
      <c r="O11" s="11">
        <f>P11-0.3</f>
        <v>134.6</v>
      </c>
      <c r="P11" s="9">
        <v>134.9</v>
      </c>
      <c r="Q11" s="12">
        <f>R11-0.3</f>
        <v>134.6</v>
      </c>
      <c r="R11" s="15">
        <v>134.9</v>
      </c>
      <c r="S11" s="11">
        <f>T11+15.1</f>
        <v>152.4</v>
      </c>
      <c r="T11" s="9">
        <v>137.30000000000001</v>
      </c>
      <c r="U11" s="12">
        <f>V11+15.1</f>
        <v>158.69999999999999</v>
      </c>
      <c r="V11" s="15">
        <v>143.6</v>
      </c>
      <c r="W11" s="19">
        <f>X11+16</f>
        <v>167.5</v>
      </c>
      <c r="X11" s="9">
        <v>151.5</v>
      </c>
      <c r="Y11" s="20">
        <f>Z11+16</f>
        <v>200.1</v>
      </c>
      <c r="Z11" s="15">
        <v>184.1</v>
      </c>
      <c r="AA11" s="8">
        <f>AB11+17.5</f>
        <v>152.4</v>
      </c>
      <c r="AB11" s="9">
        <v>134.9</v>
      </c>
      <c r="AC11" s="9">
        <f>AD11+17.5</f>
        <v>158.4</v>
      </c>
      <c r="AD11" s="15">
        <v>140.9</v>
      </c>
      <c r="AE11" s="31">
        <v>237.7</v>
      </c>
      <c r="AF11" s="9"/>
      <c r="AG11" s="32">
        <v>248.2</v>
      </c>
      <c r="AH11" s="15"/>
      <c r="AI11" s="5">
        <v>270.3</v>
      </c>
      <c r="AK11" s="6">
        <v>270.3</v>
      </c>
      <c r="AM11" s="11">
        <f>AN11-0.3</f>
        <v>246.29999999999998</v>
      </c>
      <c r="AN11" s="9">
        <v>246.6</v>
      </c>
      <c r="AO11" s="12">
        <f>AP11-0.3</f>
        <v>250.5</v>
      </c>
      <c r="AP11" s="15">
        <v>250.8</v>
      </c>
      <c r="AQ11" s="11">
        <f>AR11-0.3</f>
        <v>166.6</v>
      </c>
      <c r="AR11" s="9">
        <v>166.9</v>
      </c>
      <c r="AS11" s="12">
        <f>AT11-0.3</f>
        <v>166.6</v>
      </c>
      <c r="AT11" s="15">
        <v>166.9</v>
      </c>
      <c r="AU11" s="5">
        <f>AV11+18.5</f>
        <v>192.7</v>
      </c>
      <c r="AV11" s="9">
        <v>174.2</v>
      </c>
      <c r="AW11" s="6">
        <f>AX11+18.5</f>
        <v>203.4</v>
      </c>
      <c r="AX11" s="15">
        <v>184.9</v>
      </c>
      <c r="AY11" s="11">
        <f>AZ11-0.2</f>
        <v>255.4</v>
      </c>
      <c r="AZ11" s="9">
        <v>255.6</v>
      </c>
      <c r="BA11" s="12">
        <f>BB11-0.2</f>
        <v>255.4</v>
      </c>
      <c r="BB11" s="15">
        <v>255.6</v>
      </c>
      <c r="BC11" s="5">
        <f>BD11-0.9</f>
        <v>162.1</v>
      </c>
      <c r="BD11" s="9">
        <v>163</v>
      </c>
      <c r="BE11" s="6">
        <f>BF11-0.9</f>
        <v>179.7</v>
      </c>
      <c r="BF11" s="15">
        <v>180.6</v>
      </c>
      <c r="BG11" s="5">
        <f t="shared" si="1"/>
        <v>135.69999999999999</v>
      </c>
      <c r="BH11" s="9">
        <v>136</v>
      </c>
      <c r="BI11" s="6">
        <f t="shared" si="2"/>
        <v>145.39999999999998</v>
      </c>
      <c r="BJ11" s="15">
        <v>145.69999999999999</v>
      </c>
      <c r="BK11" s="9">
        <f t="shared" si="0"/>
        <v>0</v>
      </c>
      <c r="BL11" s="26"/>
      <c r="BM11" s="33"/>
    </row>
    <row r="12" spans="1:65" ht="15" customHeight="1" x14ac:dyDescent="0.25">
      <c r="A12" s="33">
        <v>2009</v>
      </c>
      <c r="B12" s="33" t="s">
        <v>148</v>
      </c>
      <c r="C12" s="11">
        <f>D12-16.8</f>
        <v>251.3</v>
      </c>
      <c r="D12" s="53">
        <v>268.10000000000002</v>
      </c>
      <c r="E12" s="12">
        <f>F12-16.8</f>
        <v>264.8</v>
      </c>
      <c r="F12" s="15">
        <v>281.60000000000002</v>
      </c>
      <c r="G12" s="8">
        <f>H12+20.7</f>
        <v>176.7</v>
      </c>
      <c r="H12" s="9">
        <v>156</v>
      </c>
      <c r="I12" s="9">
        <f>J12+20.7</f>
        <v>182.6</v>
      </c>
      <c r="J12" s="15">
        <v>161.9</v>
      </c>
      <c r="K12" s="11">
        <f>L12-0.2</f>
        <v>155</v>
      </c>
      <c r="L12" s="9">
        <v>155.19999999999999</v>
      </c>
      <c r="M12" s="12">
        <f>N12-0.2</f>
        <v>158.80000000000001</v>
      </c>
      <c r="N12" s="15">
        <v>159</v>
      </c>
      <c r="O12" s="11">
        <f>P12-0.4</f>
        <v>134.5</v>
      </c>
      <c r="P12" s="9">
        <v>134.9</v>
      </c>
      <c r="Q12" s="12">
        <f>R12-0.4</f>
        <v>136.6</v>
      </c>
      <c r="R12" s="15">
        <v>137</v>
      </c>
      <c r="S12" s="11">
        <v>170.7</v>
      </c>
      <c r="U12" s="12">
        <v>170.7</v>
      </c>
      <c r="W12" s="8">
        <f>X12+17.5</f>
        <v>176.6</v>
      </c>
      <c r="X12" s="9">
        <v>159.1</v>
      </c>
      <c r="Y12" s="9">
        <f>Z12+17.5</f>
        <v>176.6</v>
      </c>
      <c r="Z12" s="15">
        <v>159.1</v>
      </c>
      <c r="AA12" s="8">
        <f>AB12-0.4</f>
        <v>150</v>
      </c>
      <c r="AB12" s="9">
        <v>150.4</v>
      </c>
      <c r="AC12" s="9">
        <f>AD12-0.4</f>
        <v>168.5</v>
      </c>
      <c r="AD12" s="15">
        <v>168.9</v>
      </c>
      <c r="AE12" s="31">
        <v>239.6</v>
      </c>
      <c r="AF12" s="9"/>
      <c r="AG12" s="32">
        <v>258.2</v>
      </c>
      <c r="AH12" s="15"/>
      <c r="AI12" s="11">
        <f>AJ12+0.3</f>
        <v>270.10000000000002</v>
      </c>
      <c r="AJ12" s="9">
        <v>269.8</v>
      </c>
      <c r="AK12" s="12">
        <f>AL12+0.3</f>
        <v>270.10000000000002</v>
      </c>
      <c r="AL12" s="15">
        <v>269.8</v>
      </c>
      <c r="AM12" s="19">
        <f>AN12-0.3</f>
        <v>251.5</v>
      </c>
      <c r="AN12" s="9">
        <v>251.8</v>
      </c>
      <c r="AO12" s="20">
        <f>AP12-0.3</f>
        <v>251.5</v>
      </c>
      <c r="AP12" s="15">
        <v>251.8</v>
      </c>
      <c r="AQ12" s="11">
        <f>AR12-0.3</f>
        <v>166.6</v>
      </c>
      <c r="AR12" s="9">
        <v>166.9</v>
      </c>
      <c r="AS12" s="12">
        <f>AT12-0.3</f>
        <v>168.29999999999998</v>
      </c>
      <c r="AT12" s="15">
        <v>168.6</v>
      </c>
      <c r="AU12" s="5">
        <f>AV12+17.8</f>
        <v>186.20000000000002</v>
      </c>
      <c r="AV12" s="9">
        <v>168.4</v>
      </c>
      <c r="AW12" s="6">
        <f>AX12+17.8</f>
        <v>199.9</v>
      </c>
      <c r="AX12" s="15">
        <v>182.1</v>
      </c>
      <c r="AY12" s="11">
        <f>AZ12-0.4</f>
        <v>255.2</v>
      </c>
      <c r="AZ12" s="9">
        <v>255.6</v>
      </c>
      <c r="BA12" s="12">
        <f>BB12-0.4</f>
        <v>260.8</v>
      </c>
      <c r="BB12" s="15">
        <v>261.2</v>
      </c>
      <c r="BC12" s="11">
        <f>BD12-0.3</f>
        <v>179.39999999999998</v>
      </c>
      <c r="BD12" s="9">
        <v>179.7</v>
      </c>
      <c r="BE12" s="12">
        <f>BF12-0.3</f>
        <v>179.39999999999998</v>
      </c>
      <c r="BF12" s="15">
        <v>179.7</v>
      </c>
      <c r="BG12" s="5">
        <f t="shared" si="1"/>
        <v>112.8</v>
      </c>
      <c r="BH12" s="9">
        <v>113.1</v>
      </c>
      <c r="BI12" s="6">
        <f t="shared" si="2"/>
        <v>134.29999999999998</v>
      </c>
      <c r="BJ12" s="15">
        <v>134.6</v>
      </c>
      <c r="BK12" s="9">
        <f t="shared" si="0"/>
        <v>0</v>
      </c>
      <c r="BL12" s="26"/>
      <c r="BM12" s="33"/>
    </row>
    <row r="13" spans="1:65" ht="15" customHeight="1" x14ac:dyDescent="0.25">
      <c r="A13" s="1">
        <v>2009</v>
      </c>
      <c r="B13" s="1" t="s">
        <v>160</v>
      </c>
      <c r="C13" s="5">
        <f>D13-0.1</f>
        <v>262.09999999999997</v>
      </c>
      <c r="D13" s="9">
        <v>262.2</v>
      </c>
      <c r="E13" s="6">
        <f>F13-0.1</f>
        <v>270.5</v>
      </c>
      <c r="F13" s="15">
        <v>270.60000000000002</v>
      </c>
      <c r="G13" s="23">
        <f>H13+20.4</f>
        <v>178.20000000000002</v>
      </c>
      <c r="H13" s="24">
        <v>157.80000000000001</v>
      </c>
      <c r="I13" s="24">
        <f>J13+20.4</f>
        <v>182.20000000000002</v>
      </c>
      <c r="J13" s="10">
        <v>161.80000000000001</v>
      </c>
      <c r="K13" s="11">
        <f>L13-3.6</f>
        <v>157.1</v>
      </c>
      <c r="L13" s="9">
        <v>160.69999999999999</v>
      </c>
      <c r="M13" s="12">
        <f>N13-3.6</f>
        <v>163.30000000000001</v>
      </c>
      <c r="N13" s="15">
        <v>166.9</v>
      </c>
      <c r="O13" s="19">
        <f>P13+1.1</f>
        <v>134.9</v>
      </c>
      <c r="P13" s="24">
        <v>133.80000000000001</v>
      </c>
      <c r="Q13" s="20">
        <f>R13+1.1</f>
        <v>136.9</v>
      </c>
      <c r="R13" s="10">
        <v>135.80000000000001</v>
      </c>
      <c r="S13" s="11">
        <f>T13+15.2</f>
        <v>161</v>
      </c>
      <c r="T13" s="9">
        <v>145.80000000000001</v>
      </c>
      <c r="U13" s="12">
        <f>V13+15.2</f>
        <v>161</v>
      </c>
      <c r="V13" s="15">
        <v>145.80000000000001</v>
      </c>
      <c r="W13" s="19">
        <f>X13+16</f>
        <v>186.1</v>
      </c>
      <c r="X13" s="24">
        <v>170.1</v>
      </c>
      <c r="Y13" s="20">
        <f>Z13+16</f>
        <v>214.7</v>
      </c>
      <c r="Z13" s="10">
        <v>198.7</v>
      </c>
      <c r="AA13" s="8">
        <f>AB13+17.2</f>
        <v>166</v>
      </c>
      <c r="AB13" s="9">
        <v>148.80000000000001</v>
      </c>
      <c r="AC13" s="9">
        <f>AD13+17.2</f>
        <v>169.7</v>
      </c>
      <c r="AD13" s="15">
        <v>152.5</v>
      </c>
      <c r="AE13" s="16">
        <f>AF13+1.9</f>
        <v>244</v>
      </c>
      <c r="AF13" s="24">
        <v>242.1</v>
      </c>
      <c r="AG13" s="17">
        <f>AH13+1.9</f>
        <v>248</v>
      </c>
      <c r="AH13" s="10">
        <v>246.1</v>
      </c>
      <c r="AI13" s="93">
        <f>AJ13+17.4</f>
        <v>270.3</v>
      </c>
      <c r="AJ13" s="51" t="s">
        <v>319</v>
      </c>
      <c r="AK13" s="42">
        <f>AL13+17.4</f>
        <v>270.3</v>
      </c>
      <c r="AL13" s="95" t="s">
        <v>319</v>
      </c>
      <c r="AM13" s="11">
        <f>AN13-0.3</f>
        <v>250.39999999999998</v>
      </c>
      <c r="AN13" s="9">
        <v>250.7</v>
      </c>
      <c r="AO13" s="12">
        <f>AP13-0.3</f>
        <v>251.5</v>
      </c>
      <c r="AP13" s="10">
        <v>251.8</v>
      </c>
      <c r="AQ13" s="11">
        <f>AR13-0.2</f>
        <v>166.70000000000002</v>
      </c>
      <c r="AR13" s="9">
        <v>166.9</v>
      </c>
      <c r="AS13" s="12">
        <f>AT13-0.2</f>
        <v>166.70000000000002</v>
      </c>
      <c r="AT13" s="15">
        <v>166.9</v>
      </c>
      <c r="AU13" s="5">
        <f>AV13+18.8</f>
        <v>197.5</v>
      </c>
      <c r="AV13" s="9">
        <v>178.7</v>
      </c>
      <c r="AW13" s="5">
        <f>AX13+18.8</f>
        <v>209.8</v>
      </c>
      <c r="AX13" s="15">
        <v>191</v>
      </c>
      <c r="AY13" s="19">
        <f>AZ13+0.4</f>
        <v>255</v>
      </c>
      <c r="AZ13" s="24">
        <v>254.6</v>
      </c>
      <c r="BA13" s="20">
        <f>BB13+0.4</f>
        <v>255</v>
      </c>
      <c r="BB13" s="10">
        <v>254.6</v>
      </c>
      <c r="BC13" s="5">
        <f>BD13-0.8</f>
        <v>161.89999999999998</v>
      </c>
      <c r="BD13" s="9">
        <v>162.69999999999999</v>
      </c>
      <c r="BE13" s="6">
        <f>BF13-0.8</f>
        <v>179.29999999999998</v>
      </c>
      <c r="BF13" s="15">
        <v>180.1</v>
      </c>
      <c r="BG13" s="48">
        <f t="shared" si="1"/>
        <v>100.8</v>
      </c>
      <c r="BH13" s="9">
        <v>101.1</v>
      </c>
      <c r="BI13" s="49">
        <f t="shared" si="2"/>
        <v>100.8</v>
      </c>
      <c r="BJ13" s="15">
        <v>101.1</v>
      </c>
      <c r="BK13" s="9">
        <f t="shared" si="0"/>
        <v>0</v>
      </c>
      <c r="BL13" s="26"/>
    </row>
    <row r="14" spans="1:65" ht="15" customHeight="1" x14ac:dyDescent="0.25">
      <c r="A14" s="1">
        <v>2009</v>
      </c>
      <c r="B14" s="1" t="s">
        <v>174</v>
      </c>
      <c r="C14" s="5">
        <v>281.2</v>
      </c>
      <c r="E14" s="6">
        <v>285.3</v>
      </c>
      <c r="G14" s="8">
        <f>H14+20.3</f>
        <v>178.20000000000002</v>
      </c>
      <c r="H14" s="9">
        <v>157.9</v>
      </c>
      <c r="I14" s="9">
        <f>J14+20.3</f>
        <v>180.10000000000002</v>
      </c>
      <c r="J14" s="15">
        <v>159.80000000000001</v>
      </c>
      <c r="K14" s="11">
        <f>L14-3.7</f>
        <v>156.5</v>
      </c>
      <c r="L14" s="9">
        <v>160.19999999999999</v>
      </c>
      <c r="M14" s="12">
        <f>N14-3.7</f>
        <v>158.60000000000002</v>
      </c>
      <c r="N14" s="15">
        <v>162.30000000000001</v>
      </c>
      <c r="O14" s="11">
        <f>P14+1</f>
        <v>134.6</v>
      </c>
      <c r="P14" s="9">
        <v>133.6</v>
      </c>
      <c r="Q14" s="12">
        <f>R14+1</f>
        <v>136.5</v>
      </c>
      <c r="R14" s="15">
        <v>135.5</v>
      </c>
      <c r="S14" s="11">
        <f>T14+15.3</f>
        <v>177.8</v>
      </c>
      <c r="T14" s="9">
        <v>162.5</v>
      </c>
      <c r="U14" s="12">
        <f>V14+15.3</f>
        <v>182.70000000000002</v>
      </c>
      <c r="V14" s="15">
        <v>167.4</v>
      </c>
      <c r="W14" s="11">
        <f>X14+16.2</f>
        <v>186</v>
      </c>
      <c r="X14" s="9">
        <v>169.8</v>
      </c>
      <c r="Y14" s="12">
        <f>Z14+16.2</f>
        <v>192.2</v>
      </c>
      <c r="Z14" s="15">
        <v>176</v>
      </c>
      <c r="AA14" s="8">
        <f>AB14+17.7</f>
        <v>162.29999999999998</v>
      </c>
      <c r="AB14" s="9">
        <v>144.6</v>
      </c>
      <c r="AC14" s="9">
        <f>AD14+17.7</f>
        <v>166.39999999999998</v>
      </c>
      <c r="AD14" s="15">
        <v>148.69999999999999</v>
      </c>
      <c r="AE14" s="32">
        <f>AF14+1.6</f>
        <v>241.6</v>
      </c>
      <c r="AF14" s="9">
        <v>240</v>
      </c>
      <c r="AG14" s="32">
        <f>AH14+1.6</f>
        <v>253.4</v>
      </c>
      <c r="AH14" s="15">
        <v>251.8</v>
      </c>
      <c r="AI14" s="5">
        <v>270.2</v>
      </c>
      <c r="AK14" s="6">
        <v>270.2</v>
      </c>
      <c r="AM14" s="19">
        <f>AN14-0.2</f>
        <v>246.3</v>
      </c>
      <c r="AN14" s="9">
        <v>246.5</v>
      </c>
      <c r="AO14" s="20">
        <f>AP14-0.2</f>
        <v>251.5</v>
      </c>
      <c r="AP14" s="15">
        <v>251.7</v>
      </c>
      <c r="AQ14" s="11">
        <f>AR14-0.2</f>
        <v>166.70000000000002</v>
      </c>
      <c r="AR14" s="9">
        <v>166.9</v>
      </c>
      <c r="AS14" s="12">
        <f>AT14-0.2</f>
        <v>166.70000000000002</v>
      </c>
      <c r="AT14" s="15">
        <v>166.9</v>
      </c>
      <c r="AU14" s="5">
        <f>AV14+18.6</f>
        <v>197.1</v>
      </c>
      <c r="AV14" s="9">
        <v>178.5</v>
      </c>
      <c r="AW14" s="6">
        <f>AX14+18.6</f>
        <v>205.5</v>
      </c>
      <c r="AX14" s="15">
        <v>186.9</v>
      </c>
      <c r="AY14" s="11">
        <f>AZ14+0.6</f>
        <v>255.1</v>
      </c>
      <c r="AZ14" s="9">
        <v>254.5</v>
      </c>
      <c r="BA14" s="12">
        <f>BB14+0.6</f>
        <v>257.10000000000002</v>
      </c>
      <c r="BB14" s="15">
        <v>256.5</v>
      </c>
      <c r="BC14" s="5">
        <f>BD14-0.9</f>
        <v>174.4</v>
      </c>
      <c r="BD14" s="9">
        <v>175.3</v>
      </c>
      <c r="BE14" s="6">
        <f>BF14-0.9</f>
        <v>174.4</v>
      </c>
      <c r="BF14" s="15">
        <v>175.3</v>
      </c>
      <c r="BG14" s="5">
        <f t="shared" si="1"/>
        <v>137.6</v>
      </c>
      <c r="BH14" s="9">
        <v>137.9</v>
      </c>
      <c r="BI14" s="6">
        <f t="shared" si="2"/>
        <v>159.5</v>
      </c>
      <c r="BJ14" s="15">
        <v>159.80000000000001</v>
      </c>
      <c r="BK14" s="9">
        <f t="shared" si="0"/>
        <v>0</v>
      </c>
      <c r="BL14" s="26"/>
    </row>
    <row r="15" spans="1:65" ht="15" customHeight="1" x14ac:dyDescent="0.25">
      <c r="A15" s="33">
        <v>2009</v>
      </c>
      <c r="B15" s="33" t="s">
        <v>149</v>
      </c>
      <c r="C15" s="11">
        <f>D15-16.8</f>
        <v>265</v>
      </c>
      <c r="D15" s="53">
        <v>281.8</v>
      </c>
      <c r="E15" s="12">
        <f>F15-16.8</f>
        <v>266.8</v>
      </c>
      <c r="F15" s="15">
        <v>283.60000000000002</v>
      </c>
      <c r="G15" s="8">
        <f>H15+20</f>
        <v>174</v>
      </c>
      <c r="H15" s="9">
        <v>154</v>
      </c>
      <c r="I15" s="9">
        <f>J15+20</f>
        <v>178</v>
      </c>
      <c r="J15" s="15">
        <v>158</v>
      </c>
      <c r="K15" s="11">
        <f>L15-0.2</f>
        <v>154.9</v>
      </c>
      <c r="L15" s="9">
        <v>155.1</v>
      </c>
      <c r="M15" s="12">
        <f>N15-0.2</f>
        <v>160.80000000000001</v>
      </c>
      <c r="N15" s="15">
        <v>161</v>
      </c>
      <c r="O15" s="11">
        <f>P15-0.4</f>
        <v>134.4</v>
      </c>
      <c r="P15" s="9">
        <v>134.80000000000001</v>
      </c>
      <c r="Q15" s="12">
        <f>R15-0.4</f>
        <v>134.4</v>
      </c>
      <c r="R15" s="15">
        <v>134.80000000000001</v>
      </c>
      <c r="S15" s="11">
        <f>T15+15.2</f>
        <v>167.39999999999998</v>
      </c>
      <c r="T15" s="9">
        <v>152.19999999999999</v>
      </c>
      <c r="U15" s="12">
        <f>V15+15.2</f>
        <v>171.5</v>
      </c>
      <c r="V15" s="15">
        <v>156.30000000000001</v>
      </c>
      <c r="W15" s="8">
        <f>X15+17.5</f>
        <v>180.7</v>
      </c>
      <c r="X15" s="9">
        <v>163.19999999999999</v>
      </c>
      <c r="Y15" s="9">
        <f>Z15+17.5</f>
        <v>194.6</v>
      </c>
      <c r="Z15" s="15">
        <v>177.1</v>
      </c>
      <c r="AA15" s="8">
        <f>AB15+17.6</f>
        <v>154.29999999999998</v>
      </c>
      <c r="AB15" s="9">
        <v>136.69999999999999</v>
      </c>
      <c r="AC15" s="9">
        <f>AD15+17.6</f>
        <v>166.2</v>
      </c>
      <c r="AD15" s="15">
        <v>148.6</v>
      </c>
      <c r="AE15" s="32">
        <v>237.7</v>
      </c>
      <c r="AF15" s="9"/>
      <c r="AG15" s="32">
        <v>252.5</v>
      </c>
      <c r="AH15" s="15"/>
      <c r="AI15" s="11">
        <f>AJ15+0.3</f>
        <v>270.10000000000002</v>
      </c>
      <c r="AJ15" s="9">
        <v>269.8</v>
      </c>
      <c r="AK15" s="12">
        <f>AL15+0.3</f>
        <v>270.10000000000002</v>
      </c>
      <c r="AL15" s="15">
        <v>269.8</v>
      </c>
      <c r="AM15" s="19">
        <f>AN15-0.3</f>
        <v>250.6</v>
      </c>
      <c r="AN15" s="9">
        <v>250.9</v>
      </c>
      <c r="AO15" s="20">
        <f>AP15-0.3</f>
        <v>250.6</v>
      </c>
      <c r="AP15" s="15">
        <v>250.9</v>
      </c>
      <c r="AQ15" s="11">
        <f>AR15-0.3</f>
        <v>166.7</v>
      </c>
      <c r="AR15" s="9">
        <v>167</v>
      </c>
      <c r="AS15" s="12">
        <f>AT15-0.3</f>
        <v>168.29999999999998</v>
      </c>
      <c r="AT15" s="15">
        <v>168.6</v>
      </c>
      <c r="AU15" s="5">
        <f>AV15+17.8</f>
        <v>188.10000000000002</v>
      </c>
      <c r="AV15" s="9">
        <v>170.3</v>
      </c>
      <c r="AW15" s="6">
        <f>AX15+17.8</f>
        <v>199.70000000000002</v>
      </c>
      <c r="AX15" s="15">
        <v>181.9</v>
      </c>
      <c r="AY15" s="11">
        <f>AZ15-0.4</f>
        <v>255.2</v>
      </c>
      <c r="AZ15" s="9">
        <v>255.6</v>
      </c>
      <c r="BA15" s="12">
        <f>BB15-0.4</f>
        <v>257</v>
      </c>
      <c r="BB15" s="15">
        <v>257.39999999999998</v>
      </c>
      <c r="BC15" s="11">
        <f>BD15-0.3</f>
        <v>179.39999999999998</v>
      </c>
      <c r="BD15" s="9">
        <v>179.7</v>
      </c>
      <c r="BE15" s="12">
        <f>BF15-0.3</f>
        <v>179.39999999999998</v>
      </c>
      <c r="BF15" s="15">
        <v>179.7</v>
      </c>
      <c r="BG15" s="5">
        <f t="shared" si="1"/>
        <v>124.3</v>
      </c>
      <c r="BH15" s="9">
        <v>124.6</v>
      </c>
      <c r="BI15" s="6">
        <f t="shared" si="2"/>
        <v>126.2</v>
      </c>
      <c r="BJ15" s="15">
        <v>126.5</v>
      </c>
      <c r="BK15" s="9">
        <f t="shared" si="0"/>
        <v>0</v>
      </c>
      <c r="BL15" s="26"/>
    </row>
    <row r="16" spans="1:65" ht="15" customHeight="1" x14ac:dyDescent="0.25">
      <c r="A16" s="33">
        <v>2009</v>
      </c>
      <c r="B16" s="33" t="s">
        <v>150</v>
      </c>
      <c r="C16" s="11">
        <f>D16-16.8</f>
        <v>261.09999999999997</v>
      </c>
      <c r="D16" s="53">
        <v>277.89999999999998</v>
      </c>
      <c r="E16" s="12">
        <f>F16-16.8</f>
        <v>261.09999999999997</v>
      </c>
      <c r="F16" s="15">
        <v>277.89999999999998</v>
      </c>
      <c r="G16" s="8">
        <f>H16+20</f>
        <v>168.3</v>
      </c>
      <c r="H16" s="9">
        <v>148.30000000000001</v>
      </c>
      <c r="I16" s="9">
        <f>J16+20</f>
        <v>176.2</v>
      </c>
      <c r="J16" s="15">
        <v>156.19999999999999</v>
      </c>
      <c r="K16" s="11">
        <f>L16-0.2</f>
        <v>152.9</v>
      </c>
      <c r="L16" s="9">
        <v>153.1</v>
      </c>
      <c r="M16" s="12">
        <f>N16-0.2</f>
        <v>176.10000000000002</v>
      </c>
      <c r="N16" s="15">
        <v>176.3</v>
      </c>
      <c r="O16" s="11">
        <f>P16-0.4</f>
        <v>134.4</v>
      </c>
      <c r="P16" s="9">
        <v>134.80000000000001</v>
      </c>
      <c r="Q16" s="12">
        <f>R16-0.4</f>
        <v>136.5</v>
      </c>
      <c r="R16" s="15">
        <v>136.9</v>
      </c>
      <c r="S16" s="11">
        <f>T16+15.2</f>
        <v>171.39999999999998</v>
      </c>
      <c r="T16" s="9">
        <v>156.19999999999999</v>
      </c>
      <c r="U16" s="12">
        <f>V16+15.2</f>
        <v>184.1</v>
      </c>
      <c r="V16" s="15">
        <v>168.9</v>
      </c>
      <c r="W16" s="8">
        <f>X16+17.5</f>
        <v>178.4</v>
      </c>
      <c r="X16" s="9">
        <v>160.9</v>
      </c>
      <c r="Y16" s="9">
        <f>Z16+17.5</f>
        <v>192.6</v>
      </c>
      <c r="Z16" s="15">
        <v>175.1</v>
      </c>
      <c r="AA16" s="8">
        <f>AB16-0.4</f>
        <v>154.1</v>
      </c>
      <c r="AB16" s="9">
        <v>154.5</v>
      </c>
      <c r="AC16" s="9">
        <f>AD16-0.4</f>
        <v>156.29999999999998</v>
      </c>
      <c r="AD16" s="15">
        <v>156.69999999999999</v>
      </c>
      <c r="AE16" s="32">
        <v>243.9</v>
      </c>
      <c r="AF16" s="9"/>
      <c r="AG16" s="32">
        <v>250.3</v>
      </c>
      <c r="AH16" s="15"/>
      <c r="AI16" s="11">
        <f>AJ16+0.3</f>
        <v>270</v>
      </c>
      <c r="AJ16" s="9">
        <v>269.7</v>
      </c>
      <c r="AK16" s="12">
        <f>AL16+0.3</f>
        <v>270</v>
      </c>
      <c r="AL16" s="15">
        <v>269.7</v>
      </c>
      <c r="AM16" s="19">
        <f>AN16-0.3</f>
        <v>246.29999999999998</v>
      </c>
      <c r="AN16" s="9">
        <v>246.6</v>
      </c>
      <c r="AO16" s="20">
        <f>AP16-0.3</f>
        <v>252.5</v>
      </c>
      <c r="AP16" s="15">
        <v>252.8</v>
      </c>
      <c r="AQ16" s="11">
        <f>AR16-0.3</f>
        <v>166.6</v>
      </c>
      <c r="AR16" s="9">
        <v>166.9</v>
      </c>
      <c r="AS16" s="12">
        <f>AT16-0.3</f>
        <v>166.6</v>
      </c>
      <c r="AT16" s="15">
        <v>166.9</v>
      </c>
      <c r="AU16" s="5">
        <f>AV16+17.8</f>
        <v>192.10000000000002</v>
      </c>
      <c r="AV16" s="9">
        <v>174.3</v>
      </c>
      <c r="AW16" s="6">
        <f>AX16+17.8</f>
        <v>205.60000000000002</v>
      </c>
      <c r="AX16" s="15">
        <v>187.8</v>
      </c>
      <c r="AY16" s="11">
        <f>AZ16-0.4</f>
        <v>249.4</v>
      </c>
      <c r="AZ16" s="9">
        <v>249.8</v>
      </c>
      <c r="BA16" s="12">
        <f>BB16-0.4</f>
        <v>255</v>
      </c>
      <c r="BB16" s="15">
        <v>255.4</v>
      </c>
      <c r="BC16" s="11">
        <f>BD16-0.3</f>
        <v>174.29999999999998</v>
      </c>
      <c r="BD16" s="9">
        <v>174.6</v>
      </c>
      <c r="BE16" s="12">
        <f>BF16-0.3</f>
        <v>179.39999999999998</v>
      </c>
      <c r="BF16" s="15">
        <v>179.7</v>
      </c>
      <c r="BG16" s="5">
        <f t="shared" si="1"/>
        <v>130</v>
      </c>
      <c r="BH16" s="9">
        <v>130.30000000000001</v>
      </c>
      <c r="BI16" s="6">
        <f t="shared" si="2"/>
        <v>137.69999999999999</v>
      </c>
      <c r="BJ16" s="15">
        <v>138</v>
      </c>
      <c r="BK16" s="9">
        <f t="shared" si="0"/>
        <v>0</v>
      </c>
      <c r="BL16" s="26"/>
    </row>
    <row r="17" spans="1:65" ht="15" customHeight="1" x14ac:dyDescent="0.25">
      <c r="A17" s="33">
        <v>2009</v>
      </c>
      <c r="B17" s="1" t="s">
        <v>138</v>
      </c>
      <c r="C17" s="5">
        <v>274.7</v>
      </c>
      <c r="E17" s="6">
        <v>323.2</v>
      </c>
      <c r="G17" s="23">
        <f>H17+20.4</f>
        <v>176.5</v>
      </c>
      <c r="H17" s="9">
        <v>156.1</v>
      </c>
      <c r="I17" s="24">
        <f>J17+20.4</f>
        <v>178.4</v>
      </c>
      <c r="J17" s="15">
        <v>158</v>
      </c>
      <c r="K17" s="11">
        <f>L17-0.2</f>
        <v>143.30000000000001</v>
      </c>
      <c r="L17" s="9">
        <v>143.5</v>
      </c>
      <c r="M17" s="12">
        <f>N17-0.2</f>
        <v>162.70000000000002</v>
      </c>
      <c r="N17" s="15">
        <v>162.9</v>
      </c>
      <c r="O17" s="19">
        <f>P17-0.3</f>
        <v>134.6</v>
      </c>
      <c r="P17" s="9">
        <v>134.9</v>
      </c>
      <c r="Q17" s="20">
        <f>R17-0.3</f>
        <v>136.6</v>
      </c>
      <c r="R17" s="15">
        <v>136.9</v>
      </c>
      <c r="S17" s="12">
        <f>T17+15.1</f>
        <v>154.4</v>
      </c>
      <c r="T17" s="9">
        <v>139.30000000000001</v>
      </c>
      <c r="U17" s="12">
        <f>V17+15.1</f>
        <v>179.9</v>
      </c>
      <c r="V17" s="15">
        <v>164.8</v>
      </c>
      <c r="W17" s="19">
        <f>X17+16</f>
        <v>178.1</v>
      </c>
      <c r="X17" s="9">
        <v>162.1</v>
      </c>
      <c r="Y17" s="20">
        <f>Z17+16</f>
        <v>185.9</v>
      </c>
      <c r="Z17" s="15">
        <v>169.9</v>
      </c>
      <c r="AA17" s="8">
        <f>AB17+17.5</f>
        <v>164.2</v>
      </c>
      <c r="AB17" s="9">
        <v>146.69999999999999</v>
      </c>
      <c r="AC17" s="9">
        <f>AD17+17.5</f>
        <v>166.2</v>
      </c>
      <c r="AD17" s="15">
        <v>148.69999999999999</v>
      </c>
      <c r="AE17" s="31">
        <v>241.8</v>
      </c>
      <c r="AF17" s="9"/>
      <c r="AG17" s="32">
        <v>241.8</v>
      </c>
      <c r="AH17" s="15"/>
      <c r="AI17" s="5">
        <v>270.3</v>
      </c>
      <c r="AK17" s="6">
        <v>270.3</v>
      </c>
      <c r="AM17" s="20">
        <f>AN17-0.3</f>
        <v>246.29999999999998</v>
      </c>
      <c r="AN17" s="9">
        <v>246.6</v>
      </c>
      <c r="AO17" s="20">
        <f>AP17-0.3</f>
        <v>251.5</v>
      </c>
      <c r="AP17" s="15">
        <v>251.8</v>
      </c>
      <c r="AQ17" s="11">
        <f>AR17-0.3</f>
        <v>166.6</v>
      </c>
      <c r="AR17" s="9">
        <v>166.9</v>
      </c>
      <c r="AS17" s="12">
        <f>AT17-0.3</f>
        <v>166.6</v>
      </c>
      <c r="AT17" s="15">
        <v>166.9</v>
      </c>
      <c r="AU17" s="5">
        <f>AV17+18.5</f>
        <v>185</v>
      </c>
      <c r="AV17" s="9">
        <v>166.5</v>
      </c>
      <c r="AW17" s="6">
        <f>AX17+18.5</f>
        <v>185</v>
      </c>
      <c r="AX17" s="15">
        <v>166.5</v>
      </c>
      <c r="AY17" s="19">
        <f>AZ17-0.2</f>
        <v>249.4</v>
      </c>
      <c r="AZ17" s="9">
        <v>249.6</v>
      </c>
      <c r="BA17" s="20">
        <f>BB17-0.2</f>
        <v>254.3</v>
      </c>
      <c r="BB17" s="15">
        <v>254.5</v>
      </c>
      <c r="BC17" s="5">
        <f>BD17-0.9</f>
        <v>174.29999999999998</v>
      </c>
      <c r="BD17" s="9">
        <v>175.2</v>
      </c>
      <c r="BE17" s="6">
        <f>BF17-0.9</f>
        <v>179.4</v>
      </c>
      <c r="BF17" s="15">
        <v>180.3</v>
      </c>
      <c r="BG17" s="5">
        <f t="shared" si="1"/>
        <v>133.79999999999998</v>
      </c>
      <c r="BH17" s="9">
        <v>134.1</v>
      </c>
      <c r="BI17" s="6">
        <f t="shared" si="2"/>
        <v>147.29999999999998</v>
      </c>
      <c r="BJ17" s="15">
        <v>147.6</v>
      </c>
      <c r="BK17" s="9">
        <f t="shared" si="0"/>
        <v>0</v>
      </c>
      <c r="BL17" s="26"/>
    </row>
    <row r="18" spans="1:65" ht="15" customHeight="1" x14ac:dyDescent="0.25">
      <c r="A18" s="1">
        <v>2009</v>
      </c>
      <c r="B18" s="1" t="s">
        <v>175</v>
      </c>
      <c r="C18" s="5">
        <v>272.89999999999998</v>
      </c>
      <c r="E18" s="6">
        <v>291.8</v>
      </c>
      <c r="G18" s="8">
        <f>H18+20.3</f>
        <v>176.20000000000002</v>
      </c>
      <c r="H18" s="9">
        <v>155.9</v>
      </c>
      <c r="I18" s="9">
        <f>J18+20.3</f>
        <v>189.9</v>
      </c>
      <c r="J18" s="15">
        <v>169.6</v>
      </c>
      <c r="K18" s="11">
        <f>L18-3.7</f>
        <v>150.10000000000002</v>
      </c>
      <c r="L18" s="9">
        <v>153.80000000000001</v>
      </c>
      <c r="M18" s="12">
        <f>N18-3.7</f>
        <v>156.5</v>
      </c>
      <c r="N18" s="15">
        <v>160.19999999999999</v>
      </c>
      <c r="O18" s="11">
        <f>P18+1</f>
        <v>136.6</v>
      </c>
      <c r="P18" s="9">
        <v>135.6</v>
      </c>
      <c r="Q18" s="12">
        <f>R18+1</f>
        <v>136.6</v>
      </c>
      <c r="R18" s="15">
        <v>135.6</v>
      </c>
      <c r="S18" s="12">
        <f>T18+15.3</f>
        <v>154.60000000000002</v>
      </c>
      <c r="T18" s="9">
        <v>139.30000000000001</v>
      </c>
      <c r="U18" s="12">
        <f>V18+15.3</f>
        <v>169.4</v>
      </c>
      <c r="V18" s="15">
        <v>154.1</v>
      </c>
      <c r="W18" s="11">
        <f>X18+16.2</f>
        <v>178.1</v>
      </c>
      <c r="X18" s="9">
        <v>161.9</v>
      </c>
      <c r="Y18" s="12">
        <f>Z18+16.2</f>
        <v>180</v>
      </c>
      <c r="Z18" s="15">
        <v>163.80000000000001</v>
      </c>
      <c r="AA18" s="8">
        <f>AB18+17.7</f>
        <v>150.6</v>
      </c>
      <c r="AB18" s="9">
        <v>132.9</v>
      </c>
      <c r="AC18" s="9">
        <f>AD18+17.7</f>
        <v>166.2</v>
      </c>
      <c r="AD18" s="15">
        <v>148.5</v>
      </c>
      <c r="AE18" s="31">
        <f>AF18+1.6</f>
        <v>237.79999999999998</v>
      </c>
      <c r="AF18" s="9">
        <v>236.2</v>
      </c>
      <c r="AG18" s="32">
        <f>AH18+1.6</f>
        <v>251.7</v>
      </c>
      <c r="AH18" s="15">
        <v>250.1</v>
      </c>
      <c r="AI18" s="5">
        <v>242</v>
      </c>
      <c r="AK18" s="6">
        <v>274.3</v>
      </c>
      <c r="AM18" s="20">
        <f>AN18-0.2</f>
        <v>250.5</v>
      </c>
      <c r="AN18" s="9">
        <v>250.7</v>
      </c>
      <c r="AO18" s="20">
        <f>AP18-0.2</f>
        <v>251.5</v>
      </c>
      <c r="AP18" s="15">
        <v>251.7</v>
      </c>
      <c r="AQ18" s="11">
        <f>AR18-0.2</f>
        <v>166.70000000000002</v>
      </c>
      <c r="AR18" s="9">
        <v>166.9</v>
      </c>
      <c r="AS18" s="12">
        <f>AT18-0.2</f>
        <v>168.5</v>
      </c>
      <c r="AT18" s="15">
        <v>168.7</v>
      </c>
      <c r="AU18" s="5">
        <f>AV18+18.6</f>
        <v>192.79999999999998</v>
      </c>
      <c r="AV18" s="9">
        <v>174.2</v>
      </c>
      <c r="AW18" s="6">
        <f>AX18+18.6</f>
        <v>205.5</v>
      </c>
      <c r="AX18" s="15">
        <v>186.9</v>
      </c>
      <c r="AY18" s="11">
        <f>AZ18+0.6</f>
        <v>255.2</v>
      </c>
      <c r="AZ18" s="9">
        <v>254.6</v>
      </c>
      <c r="BA18" s="12">
        <f>BB18+0.6</f>
        <v>259.3</v>
      </c>
      <c r="BB18" s="15">
        <v>258.7</v>
      </c>
      <c r="BC18" s="5">
        <f>BD18-0.9</f>
        <v>174.4</v>
      </c>
      <c r="BD18" s="9">
        <v>175.3</v>
      </c>
      <c r="BE18" s="6">
        <f>BF18-0.9</f>
        <v>179.1</v>
      </c>
      <c r="BF18" s="15">
        <v>180</v>
      </c>
      <c r="BG18" s="5">
        <f t="shared" si="1"/>
        <v>118.60000000000001</v>
      </c>
      <c r="BH18" s="9">
        <v>118.9</v>
      </c>
      <c r="BI18" s="6">
        <f t="shared" si="2"/>
        <v>130</v>
      </c>
      <c r="BJ18" s="15">
        <v>130.30000000000001</v>
      </c>
      <c r="BK18" s="9">
        <f t="shared" si="0"/>
        <v>0</v>
      </c>
      <c r="BL18" s="26"/>
    </row>
    <row r="19" spans="1:65" ht="15" customHeight="1" x14ac:dyDescent="0.25">
      <c r="A19" s="1">
        <v>2009</v>
      </c>
      <c r="B19" s="1" t="s">
        <v>161</v>
      </c>
      <c r="C19" s="5">
        <f>D19-0.3</f>
        <v>268.39999999999998</v>
      </c>
      <c r="D19" s="9">
        <v>268.7</v>
      </c>
      <c r="E19" s="6">
        <f>F19-0.3</f>
        <v>274.39999999999998</v>
      </c>
      <c r="F19" s="15">
        <v>274.7</v>
      </c>
      <c r="G19" s="23">
        <f>H19+20.4</f>
        <v>190.1</v>
      </c>
      <c r="H19" s="24">
        <v>169.7</v>
      </c>
      <c r="I19" s="24">
        <f>J19+20.4</f>
        <v>190.1</v>
      </c>
      <c r="J19" s="10">
        <v>169.7</v>
      </c>
      <c r="K19" s="11">
        <f>L19-3.6</f>
        <v>156.70000000000002</v>
      </c>
      <c r="L19" s="9">
        <v>160.30000000000001</v>
      </c>
      <c r="M19" s="12">
        <f>N19-3.6</f>
        <v>158.9</v>
      </c>
      <c r="N19" s="15">
        <v>162.5</v>
      </c>
      <c r="O19" s="19">
        <f>P19+1.1</f>
        <v>134.9</v>
      </c>
      <c r="P19" s="24">
        <v>133.80000000000001</v>
      </c>
      <c r="Q19" s="20">
        <f>R19+1.1</f>
        <v>134.9</v>
      </c>
      <c r="R19" s="10">
        <v>133.80000000000001</v>
      </c>
      <c r="S19" s="11">
        <f>T19+15.2</f>
        <v>171.5</v>
      </c>
      <c r="T19" s="9">
        <v>156.30000000000001</v>
      </c>
      <c r="U19" s="12">
        <f>V19+15.2</f>
        <v>192.6</v>
      </c>
      <c r="V19" s="15">
        <v>177.4</v>
      </c>
      <c r="W19" s="19">
        <f>X19+16</f>
        <v>192</v>
      </c>
      <c r="X19" s="24">
        <v>176</v>
      </c>
      <c r="Y19" s="20">
        <f>Z19+16</f>
        <v>226.6</v>
      </c>
      <c r="Z19" s="10">
        <v>210.6</v>
      </c>
      <c r="AA19" s="8">
        <f>AB19+17.4</f>
        <v>166.20000000000002</v>
      </c>
      <c r="AB19" s="9">
        <v>148.80000000000001</v>
      </c>
      <c r="AC19" s="9">
        <f>AD19+17.4</f>
        <v>168.1</v>
      </c>
      <c r="AD19" s="15">
        <v>150.69999999999999</v>
      </c>
      <c r="AE19" s="17">
        <f>AF19+1.9</f>
        <v>238</v>
      </c>
      <c r="AF19" s="24">
        <v>236.1</v>
      </c>
      <c r="AG19" s="17">
        <f>AH19+1.9</f>
        <v>251.6</v>
      </c>
      <c r="AH19" s="10">
        <v>249.7</v>
      </c>
      <c r="AI19" s="5">
        <f>AJ19-0.3</f>
        <v>270.09999999999997</v>
      </c>
      <c r="AJ19" s="9">
        <v>270.39999999999998</v>
      </c>
      <c r="AK19" s="6">
        <f>AL19-0.3</f>
        <v>270.09999999999997</v>
      </c>
      <c r="AL19" s="15">
        <v>270.39999999999998</v>
      </c>
      <c r="AM19" s="19">
        <f>AN19-0.2</f>
        <v>251.60000000000002</v>
      </c>
      <c r="AN19" s="24">
        <v>251.8</v>
      </c>
      <c r="AO19" s="20">
        <f>AP19-0.2</f>
        <v>252.70000000000002</v>
      </c>
      <c r="AP19" s="10">
        <v>252.9</v>
      </c>
      <c r="AQ19" s="11">
        <f>AR19-0.2</f>
        <v>166.60000000000002</v>
      </c>
      <c r="AR19" s="9">
        <v>166.8</v>
      </c>
      <c r="AS19" s="12">
        <f>AT19-0.2</f>
        <v>166.60000000000002</v>
      </c>
      <c r="AT19" s="15">
        <v>166.8</v>
      </c>
      <c r="AU19" s="5">
        <f>AV19+18.7</f>
        <v>195.2</v>
      </c>
      <c r="AV19" s="9">
        <v>176.5</v>
      </c>
      <c r="AW19" s="6">
        <f>AX19+18.7</f>
        <v>228.89999999999998</v>
      </c>
      <c r="AX19" s="15">
        <v>210.2</v>
      </c>
      <c r="AY19" s="19">
        <f>AZ19+0.4</f>
        <v>259.09999999999997</v>
      </c>
      <c r="AZ19" s="24">
        <v>258.7</v>
      </c>
      <c r="BA19" s="20">
        <f>BB19+0.4</f>
        <v>265.39999999999998</v>
      </c>
      <c r="BB19" s="10">
        <v>265</v>
      </c>
      <c r="BC19" s="5">
        <f>BD19-0.9</f>
        <v>161</v>
      </c>
      <c r="BD19" s="9">
        <v>161.9</v>
      </c>
      <c r="BE19" s="6">
        <f>BF19-0.9</f>
        <v>174.29999999999998</v>
      </c>
      <c r="BF19" s="15">
        <v>175.2</v>
      </c>
      <c r="BG19" s="48">
        <f t="shared" si="1"/>
        <v>107</v>
      </c>
      <c r="BH19" s="9">
        <v>107.3</v>
      </c>
      <c r="BI19" s="49">
        <f t="shared" si="2"/>
        <v>107</v>
      </c>
      <c r="BJ19" s="15">
        <v>107.3</v>
      </c>
      <c r="BK19" s="9">
        <f t="shared" si="0"/>
        <v>0</v>
      </c>
      <c r="BL19" s="26"/>
    </row>
    <row r="20" spans="1:65" ht="15" customHeight="1" x14ac:dyDescent="0.25">
      <c r="A20" s="33">
        <v>2009</v>
      </c>
      <c r="B20" s="33" t="s">
        <v>154</v>
      </c>
      <c r="C20" s="11">
        <f>D20-16.8</f>
        <v>268.59999999999997</v>
      </c>
      <c r="D20" s="53">
        <v>285.39999999999998</v>
      </c>
      <c r="E20" s="12">
        <f>F20-16.8</f>
        <v>274.8</v>
      </c>
      <c r="F20" s="15">
        <v>291.60000000000002</v>
      </c>
      <c r="G20" s="8">
        <f>H20+20</f>
        <v>184</v>
      </c>
      <c r="H20" s="9">
        <v>164</v>
      </c>
      <c r="I20" s="9">
        <f>J20+20</f>
        <v>187.8</v>
      </c>
      <c r="J20" s="15">
        <v>167.8</v>
      </c>
      <c r="K20" s="11">
        <f>L20-0.2</f>
        <v>143.10000000000002</v>
      </c>
      <c r="L20" s="9">
        <v>143.30000000000001</v>
      </c>
      <c r="M20" s="12">
        <f>N20-0.2</f>
        <v>145</v>
      </c>
      <c r="N20" s="15">
        <v>145.19999999999999</v>
      </c>
      <c r="O20" s="11">
        <f>P20-0.4</f>
        <v>134.5</v>
      </c>
      <c r="P20" s="9">
        <v>134.9</v>
      </c>
      <c r="Q20" s="12">
        <f>R20-0.4</f>
        <v>136.6</v>
      </c>
      <c r="R20" s="15">
        <v>137</v>
      </c>
      <c r="S20" s="12">
        <f>T20+15.2</f>
        <v>167.2</v>
      </c>
      <c r="T20" s="9">
        <v>152</v>
      </c>
      <c r="U20" s="12">
        <f>V20+15.2</f>
        <v>171.5</v>
      </c>
      <c r="V20" s="15">
        <v>156.30000000000001</v>
      </c>
      <c r="W20" s="8">
        <f>X20+17.5</f>
        <v>182.5</v>
      </c>
      <c r="X20" s="9">
        <v>165</v>
      </c>
      <c r="Y20" s="9">
        <f>Z20+17.5</f>
        <v>184.8</v>
      </c>
      <c r="Z20" s="15">
        <v>167.3</v>
      </c>
      <c r="AA20" s="8">
        <f>AB20-0.4</f>
        <v>164.4</v>
      </c>
      <c r="AB20" s="9">
        <v>164.8</v>
      </c>
      <c r="AC20" s="9">
        <f>AD20-0.4</f>
        <v>168.4</v>
      </c>
      <c r="AD20" s="15">
        <v>168.8</v>
      </c>
      <c r="AE20" s="31">
        <v>241.7</v>
      </c>
      <c r="AF20" s="9"/>
      <c r="AG20" s="32">
        <v>252.4</v>
      </c>
      <c r="AH20" s="15"/>
      <c r="AI20" s="11">
        <f>AJ20+0.3</f>
        <v>270</v>
      </c>
      <c r="AJ20" s="9">
        <v>269.7</v>
      </c>
      <c r="AK20" s="12">
        <f>AL20+0.3</f>
        <v>270</v>
      </c>
      <c r="AL20" s="15">
        <v>269.7</v>
      </c>
      <c r="AM20" s="19">
        <f>AN20-0.3</f>
        <v>250.39999999999998</v>
      </c>
      <c r="AN20" s="9">
        <v>250.7</v>
      </c>
      <c r="AO20" s="20">
        <f>AP20-0.3</f>
        <v>251.39999999999998</v>
      </c>
      <c r="AP20" s="15">
        <v>251.7</v>
      </c>
      <c r="AQ20" s="11">
        <f>AR20-0.3</f>
        <v>166.7</v>
      </c>
      <c r="AR20" s="9">
        <v>167</v>
      </c>
      <c r="AS20" s="12">
        <f>AT20-0.3</f>
        <v>166.7</v>
      </c>
      <c r="AT20" s="15">
        <v>167</v>
      </c>
      <c r="AU20" s="5">
        <f>AV20+17.8</f>
        <v>197.8</v>
      </c>
      <c r="AV20" s="9">
        <v>180</v>
      </c>
      <c r="AW20" s="6">
        <f>AX20+17.8</f>
        <v>199.8</v>
      </c>
      <c r="AX20" s="15">
        <v>182</v>
      </c>
      <c r="AY20" s="11">
        <f>AZ20-0.4</f>
        <v>251.29999999999998</v>
      </c>
      <c r="AZ20" s="9">
        <v>251.7</v>
      </c>
      <c r="BA20" s="12">
        <f>BB20-0.4</f>
        <v>255.29999999999998</v>
      </c>
      <c r="BB20" s="15">
        <v>255.7</v>
      </c>
      <c r="BC20" s="11">
        <f>BD20-0.3</f>
        <v>179.29999999999998</v>
      </c>
      <c r="BD20" s="9">
        <v>179.6</v>
      </c>
      <c r="BE20" s="12">
        <f>BF20-0.3</f>
        <v>179.29999999999998</v>
      </c>
      <c r="BF20" s="15">
        <v>179.6</v>
      </c>
      <c r="BG20" s="5">
        <f t="shared" si="1"/>
        <v>114.8</v>
      </c>
      <c r="BH20" s="9">
        <v>115.1</v>
      </c>
      <c r="BI20" s="6">
        <f t="shared" si="2"/>
        <v>147.5</v>
      </c>
      <c r="BJ20" s="15">
        <v>147.80000000000001</v>
      </c>
      <c r="BK20" s="9">
        <f t="shared" si="0"/>
        <v>0</v>
      </c>
      <c r="BL20" s="35"/>
      <c r="BM20" s="33"/>
    </row>
    <row r="21" spans="1:65" ht="15" customHeight="1" x14ac:dyDescent="0.25">
      <c r="A21" s="1">
        <v>2009</v>
      </c>
      <c r="B21" s="1" t="s">
        <v>176</v>
      </c>
      <c r="C21" s="5">
        <v>254</v>
      </c>
      <c r="E21" s="6">
        <v>262.39999999999998</v>
      </c>
      <c r="G21" s="8">
        <f>H21+20.3</f>
        <v>174.20000000000002</v>
      </c>
      <c r="H21" s="9">
        <v>153.9</v>
      </c>
      <c r="I21" s="9">
        <f>J21+20.3</f>
        <v>188.10000000000002</v>
      </c>
      <c r="J21" s="15">
        <v>167.8</v>
      </c>
      <c r="K21" s="11">
        <f>L21-3.7</f>
        <v>156.60000000000002</v>
      </c>
      <c r="L21" s="9">
        <v>160.30000000000001</v>
      </c>
      <c r="M21" s="12">
        <f>N21-3.7</f>
        <v>169.3</v>
      </c>
      <c r="N21" s="15">
        <v>173</v>
      </c>
      <c r="O21" s="11">
        <f>P21+1</f>
        <v>134.69999999999999</v>
      </c>
      <c r="P21" s="9">
        <v>133.69999999999999</v>
      </c>
      <c r="Q21" s="12">
        <f>R21+1</f>
        <v>136.6</v>
      </c>
      <c r="R21" s="15">
        <v>135.6</v>
      </c>
      <c r="S21" s="11">
        <f>T21+15.3</f>
        <v>154.60000000000002</v>
      </c>
      <c r="T21" s="9">
        <v>139.30000000000001</v>
      </c>
      <c r="U21" s="12">
        <f>V21+15.3</f>
        <v>165.20000000000002</v>
      </c>
      <c r="V21" s="15">
        <v>149.9</v>
      </c>
      <c r="W21" s="11">
        <f>X21+16.2</f>
        <v>180</v>
      </c>
      <c r="X21" s="9">
        <v>163.80000000000001</v>
      </c>
      <c r="Y21" s="12">
        <f>Z21+16.2</f>
        <v>196.39999999999998</v>
      </c>
      <c r="Z21" s="15">
        <v>180.2</v>
      </c>
      <c r="AA21" s="8">
        <f>AB21+17.7</f>
        <v>166.5</v>
      </c>
      <c r="AB21" s="9">
        <v>148.80000000000001</v>
      </c>
      <c r="AC21" s="9">
        <f>AD21+17.7</f>
        <v>178.2</v>
      </c>
      <c r="AD21" s="15">
        <v>160.5</v>
      </c>
      <c r="AE21" s="31">
        <f>AF21+1.6</f>
        <v>239.6</v>
      </c>
      <c r="AF21" s="9">
        <v>238</v>
      </c>
      <c r="AG21" s="32">
        <f>AH21+1.6</f>
        <v>241.5</v>
      </c>
      <c r="AH21" s="15">
        <v>239.9</v>
      </c>
      <c r="AI21" s="5">
        <v>270.2</v>
      </c>
      <c r="AK21" s="6">
        <v>270.2</v>
      </c>
      <c r="AM21" s="19">
        <f>AN21-0.2</f>
        <v>250.5</v>
      </c>
      <c r="AN21" s="9">
        <v>250.7</v>
      </c>
      <c r="AO21" s="20">
        <f>AP21-0.2</f>
        <v>250.5</v>
      </c>
      <c r="AP21" s="15">
        <v>250.7</v>
      </c>
      <c r="AQ21" s="11">
        <f>AR21-0.2</f>
        <v>166.70000000000002</v>
      </c>
      <c r="AR21" s="9">
        <v>166.9</v>
      </c>
      <c r="AS21" s="12">
        <f>AT21-0.2</f>
        <v>168.4</v>
      </c>
      <c r="AT21" s="15">
        <v>168.6</v>
      </c>
      <c r="AU21" s="5">
        <f>AV21+18.6</f>
        <v>192.7</v>
      </c>
      <c r="AV21" s="9">
        <v>174.1</v>
      </c>
      <c r="AW21" s="6">
        <f>AX21+18.6</f>
        <v>192.7</v>
      </c>
      <c r="AX21" s="15">
        <v>174.1</v>
      </c>
      <c r="AY21" s="11">
        <f>AZ21+0.6</f>
        <v>248.9</v>
      </c>
      <c r="AZ21" s="9">
        <v>248.3</v>
      </c>
      <c r="BA21" s="12">
        <f>BB21+0.6</f>
        <v>257.20000000000005</v>
      </c>
      <c r="BB21" s="15">
        <v>256.60000000000002</v>
      </c>
      <c r="BC21" s="5">
        <f>BD21-0.9</f>
        <v>174.2</v>
      </c>
      <c r="BD21" s="9">
        <v>175.1</v>
      </c>
      <c r="BE21" s="6">
        <f>BF21-0.9</f>
        <v>179.2</v>
      </c>
      <c r="BF21" s="15">
        <v>180.1</v>
      </c>
      <c r="BG21" s="5">
        <f t="shared" si="1"/>
        <v>114.9</v>
      </c>
      <c r="BH21" s="9">
        <v>115.2</v>
      </c>
      <c r="BI21" s="6">
        <f t="shared" si="2"/>
        <v>130.19999999999999</v>
      </c>
      <c r="BJ21" s="15">
        <v>130.5</v>
      </c>
      <c r="BK21" s="9">
        <f t="shared" si="0"/>
        <v>0</v>
      </c>
    </row>
    <row r="22" spans="1:65" ht="15" customHeight="1" x14ac:dyDescent="0.25">
      <c r="A22" s="33">
        <v>2009</v>
      </c>
      <c r="B22" s="1" t="s">
        <v>144</v>
      </c>
      <c r="C22" s="11">
        <f>D22-16.8</f>
        <v>275</v>
      </c>
      <c r="D22" s="9">
        <v>291.8</v>
      </c>
      <c r="E22" s="12">
        <f>F22-16.8</f>
        <v>282.5</v>
      </c>
      <c r="F22" s="15">
        <v>299.3</v>
      </c>
      <c r="G22" s="23">
        <f>H22+20.4</f>
        <v>176.4</v>
      </c>
      <c r="H22" s="24">
        <v>156</v>
      </c>
      <c r="I22" s="24">
        <f>J22+20.4</f>
        <v>196</v>
      </c>
      <c r="J22" s="10">
        <v>175.6</v>
      </c>
      <c r="K22" s="11">
        <f>L22-0.2</f>
        <v>154.9</v>
      </c>
      <c r="L22" s="9">
        <v>155.1</v>
      </c>
      <c r="M22" s="12">
        <f>N22-0.2</f>
        <v>158.70000000000002</v>
      </c>
      <c r="N22" s="15">
        <v>158.9</v>
      </c>
      <c r="O22" s="19">
        <f>P22-0.3</f>
        <v>134.6</v>
      </c>
      <c r="P22" s="24">
        <v>134.9</v>
      </c>
      <c r="Q22" s="20">
        <f>R22-0.3</f>
        <v>134.6</v>
      </c>
      <c r="R22" s="10">
        <v>134.9</v>
      </c>
      <c r="S22" s="12">
        <f>T22+15.2</f>
        <v>171.5</v>
      </c>
      <c r="T22" s="9">
        <v>156.30000000000001</v>
      </c>
      <c r="U22" s="12">
        <f>V22+15.2</f>
        <v>173.6</v>
      </c>
      <c r="V22" s="15">
        <v>158.4</v>
      </c>
      <c r="W22" s="34">
        <f>X22+17.6</f>
        <v>186.79999999999998</v>
      </c>
      <c r="X22" s="24">
        <v>169.2</v>
      </c>
      <c r="Y22" s="37">
        <f>Z22+17.6</f>
        <v>186.79999999999998</v>
      </c>
      <c r="Z22" s="10">
        <v>169.2</v>
      </c>
      <c r="AA22" s="8">
        <f>AB22+17.6</f>
        <v>166.29999999999998</v>
      </c>
      <c r="AB22" s="9">
        <v>148.69999999999999</v>
      </c>
      <c r="AC22" s="9">
        <f>AD22+17.6</f>
        <v>168.29999999999998</v>
      </c>
      <c r="AD22" s="15">
        <v>150.69999999999999</v>
      </c>
      <c r="AE22" s="16">
        <v>241.9</v>
      </c>
      <c r="AG22" s="17">
        <v>254.6</v>
      </c>
      <c r="AI22" s="11">
        <f>AJ22+0.3</f>
        <v>270</v>
      </c>
      <c r="AJ22" s="9">
        <v>269.7</v>
      </c>
      <c r="AK22" s="12">
        <f>AL22+0.3</f>
        <v>270</v>
      </c>
      <c r="AL22" s="15">
        <v>269.7</v>
      </c>
      <c r="AM22" s="19">
        <f>AN22-0.3</f>
        <v>250.5</v>
      </c>
      <c r="AN22" s="24">
        <v>250.8</v>
      </c>
      <c r="AO22" s="20">
        <f>AP22-0.3</f>
        <v>252.6</v>
      </c>
      <c r="AP22" s="10">
        <v>252.9</v>
      </c>
      <c r="AQ22" s="11">
        <f>AR22-0.3</f>
        <v>166.6</v>
      </c>
      <c r="AR22" s="9">
        <v>166.9</v>
      </c>
      <c r="AS22" s="12">
        <f>AT22-0.3</f>
        <v>166.6</v>
      </c>
      <c r="AT22" s="15">
        <v>166.9</v>
      </c>
      <c r="AU22" s="5">
        <f>AV22+17.9</f>
        <v>192</v>
      </c>
      <c r="AV22" s="9">
        <v>174.1</v>
      </c>
      <c r="AW22" s="6">
        <f>AX22+17.9</f>
        <v>199.9</v>
      </c>
      <c r="AX22" s="15">
        <v>182</v>
      </c>
      <c r="AY22" s="11">
        <v>255.4</v>
      </c>
      <c r="BA22" s="12">
        <v>259.2</v>
      </c>
      <c r="BC22" s="11">
        <f>BD22-0.3</f>
        <v>174.29999999999998</v>
      </c>
      <c r="BD22" s="9">
        <v>174.6</v>
      </c>
      <c r="BE22" s="12">
        <f>BF22-0.3</f>
        <v>174.29999999999998</v>
      </c>
      <c r="BF22" s="15">
        <v>174.6</v>
      </c>
      <c r="BG22" s="5">
        <v>132.19999999999999</v>
      </c>
      <c r="BI22" s="6">
        <v>139.80000000000001</v>
      </c>
      <c r="BK22" s="9">
        <f t="shared" si="0"/>
        <v>0</v>
      </c>
    </row>
    <row r="23" spans="1:65" ht="15" customHeight="1" x14ac:dyDescent="0.25">
      <c r="A23" s="1">
        <v>2009</v>
      </c>
      <c r="B23" s="1" t="s">
        <v>162</v>
      </c>
      <c r="C23" s="5">
        <f>D23-0.1</f>
        <v>270.5</v>
      </c>
      <c r="D23" s="9">
        <v>270.60000000000002</v>
      </c>
      <c r="E23" s="6">
        <f>F23-0.1</f>
        <v>272.5</v>
      </c>
      <c r="F23" s="15">
        <v>272.60000000000002</v>
      </c>
      <c r="G23" s="23">
        <f>H23+20.4</f>
        <v>168.6</v>
      </c>
      <c r="H23" s="24">
        <v>148.19999999999999</v>
      </c>
      <c r="I23" s="24">
        <f>J23+20.4</f>
        <v>174.4</v>
      </c>
      <c r="J23" s="10">
        <v>154</v>
      </c>
      <c r="K23" s="11">
        <f>L23-3.6</f>
        <v>152.6</v>
      </c>
      <c r="L23" s="9">
        <v>156.19999999999999</v>
      </c>
      <c r="M23" s="12">
        <f>N23-3.6</f>
        <v>154.80000000000001</v>
      </c>
      <c r="N23" s="15">
        <v>158.4</v>
      </c>
      <c r="O23" s="19">
        <f>P23+1.1</f>
        <v>134.79999999999998</v>
      </c>
      <c r="P23" s="24">
        <v>133.69999999999999</v>
      </c>
      <c r="Q23" s="20">
        <f>R23+1.1</f>
        <v>136.69999999999999</v>
      </c>
      <c r="R23" s="10">
        <v>135.6</v>
      </c>
      <c r="S23" s="12">
        <f>T23+15.2</f>
        <v>161</v>
      </c>
      <c r="T23" s="9">
        <v>145.80000000000001</v>
      </c>
      <c r="U23" s="12">
        <f>V23+15.2</f>
        <v>171.5</v>
      </c>
      <c r="V23" s="15">
        <v>156.30000000000001</v>
      </c>
      <c r="W23" s="19">
        <f>X23+16</f>
        <v>180</v>
      </c>
      <c r="X23" s="24">
        <v>164</v>
      </c>
      <c r="Y23" s="20">
        <f>Z23+16</f>
        <v>185.7</v>
      </c>
      <c r="Z23" s="10">
        <v>169.7</v>
      </c>
      <c r="AA23" s="8">
        <f>AB23+17.2</f>
        <v>162</v>
      </c>
      <c r="AB23" s="9">
        <v>144.80000000000001</v>
      </c>
      <c r="AC23" s="9">
        <f>AD23+17.2</f>
        <v>167.79999999999998</v>
      </c>
      <c r="AD23" s="15">
        <v>150.6</v>
      </c>
      <c r="AE23" s="16">
        <f>AF23+1.9</f>
        <v>238.1</v>
      </c>
      <c r="AF23" s="24">
        <v>236.2</v>
      </c>
      <c r="AG23" s="17">
        <f>AH23+1.9</f>
        <v>253.8</v>
      </c>
      <c r="AH23" s="10">
        <v>251.9</v>
      </c>
      <c r="AI23" s="93">
        <f>AJ23+17.4</f>
        <v>270.2</v>
      </c>
      <c r="AJ23" s="51" t="s">
        <v>316</v>
      </c>
      <c r="AK23" s="42">
        <f>AL23+17.4</f>
        <v>270.2</v>
      </c>
      <c r="AL23" s="95" t="s">
        <v>316</v>
      </c>
      <c r="AM23" s="11">
        <f>AN23-0.3</f>
        <v>250.39999999999998</v>
      </c>
      <c r="AN23" s="9">
        <v>250.7</v>
      </c>
      <c r="AO23" s="12">
        <f>AP23-0.3</f>
        <v>251.39999999999998</v>
      </c>
      <c r="AP23" s="10">
        <v>251.7</v>
      </c>
      <c r="AQ23" s="11">
        <f>AR23-0.2</f>
        <v>166.70000000000002</v>
      </c>
      <c r="AR23" s="9">
        <v>166.9</v>
      </c>
      <c r="AS23" s="12">
        <f>AT23-0.2</f>
        <v>166.70000000000002</v>
      </c>
      <c r="AT23" s="15">
        <v>166.9</v>
      </c>
      <c r="AU23" s="5">
        <f>AV23+18.8</f>
        <v>184.3</v>
      </c>
      <c r="AV23" s="9">
        <v>165.5</v>
      </c>
      <c r="AW23" s="5">
        <f>AX23+18.8</f>
        <v>197.10000000000002</v>
      </c>
      <c r="AX23" s="15">
        <v>178.3</v>
      </c>
      <c r="AY23" s="19">
        <f>AZ23+0.4</f>
        <v>255</v>
      </c>
      <c r="AZ23" s="24">
        <v>254.6</v>
      </c>
      <c r="BA23" s="20">
        <f>BB23+0.4</f>
        <v>257.2</v>
      </c>
      <c r="BB23" s="10">
        <v>256.8</v>
      </c>
      <c r="BC23" s="5">
        <f>BD23-0.9</f>
        <v>179.2</v>
      </c>
      <c r="BD23" s="9">
        <v>180.1</v>
      </c>
      <c r="BE23" s="6">
        <f>BF23-0.9</f>
        <v>179.2</v>
      </c>
      <c r="BF23" s="15">
        <v>180.1</v>
      </c>
      <c r="BG23" s="48">
        <f>BH23-0.3</f>
        <v>112.9</v>
      </c>
      <c r="BH23" s="9">
        <v>113.2</v>
      </c>
      <c r="BI23" s="49">
        <f>BJ23-0.3</f>
        <v>112.9</v>
      </c>
      <c r="BJ23" s="15">
        <v>113.2</v>
      </c>
      <c r="BK23" s="9">
        <f t="shared" si="0"/>
        <v>0</v>
      </c>
    </row>
    <row r="24" spans="1:65" ht="15" customHeight="1" x14ac:dyDescent="0.25">
      <c r="A24" s="1">
        <v>2009</v>
      </c>
      <c r="B24" s="1" t="s">
        <v>177</v>
      </c>
      <c r="C24" s="5">
        <v>251.9</v>
      </c>
      <c r="E24" s="6">
        <v>251.9</v>
      </c>
      <c r="G24" s="8">
        <f>H24+20.3</f>
        <v>174.3</v>
      </c>
      <c r="H24" s="9">
        <v>154</v>
      </c>
      <c r="I24" s="9">
        <f>J24+20.3</f>
        <v>182.10000000000002</v>
      </c>
      <c r="J24" s="15">
        <v>161.80000000000001</v>
      </c>
      <c r="K24" s="11">
        <f>L24-3.7</f>
        <v>154.5</v>
      </c>
      <c r="L24" s="9">
        <v>158.19999999999999</v>
      </c>
      <c r="M24" s="12">
        <f>N24-3.7</f>
        <v>158.80000000000001</v>
      </c>
      <c r="N24" s="15">
        <v>162.5</v>
      </c>
      <c r="O24" s="11">
        <f>P24+1</f>
        <v>134.69999999999999</v>
      </c>
      <c r="P24" s="9">
        <v>133.69999999999999</v>
      </c>
      <c r="Q24" s="12">
        <f>R24+1</f>
        <v>140.1</v>
      </c>
      <c r="R24" s="15">
        <v>139.1</v>
      </c>
      <c r="S24" s="11">
        <f>T24+15.3</f>
        <v>169.3</v>
      </c>
      <c r="T24" s="9">
        <v>154</v>
      </c>
      <c r="U24" s="12">
        <f>V24+15.3</f>
        <v>171.5</v>
      </c>
      <c r="V24" s="15">
        <v>156.19999999999999</v>
      </c>
      <c r="W24" s="11">
        <f>X24+16.2</f>
        <v>172</v>
      </c>
      <c r="X24" s="9">
        <v>155.80000000000001</v>
      </c>
      <c r="Y24" s="12">
        <f>Z24+16.2</f>
        <v>241.29999999999998</v>
      </c>
      <c r="Z24" s="15">
        <v>225.1</v>
      </c>
      <c r="AA24" s="8">
        <f>AB24+17.7</f>
        <v>162.29999999999998</v>
      </c>
      <c r="AB24" s="9">
        <v>144.6</v>
      </c>
      <c r="AC24" s="9">
        <f>AD24+17.7</f>
        <v>170.2</v>
      </c>
      <c r="AD24" s="15">
        <v>152.5</v>
      </c>
      <c r="AE24" s="31">
        <f>AF24+1.6</f>
        <v>241.6</v>
      </c>
      <c r="AF24" s="9">
        <v>240</v>
      </c>
      <c r="AG24" s="32">
        <f>AH24+1.6</f>
        <v>247.5</v>
      </c>
      <c r="AH24" s="15">
        <v>245.9</v>
      </c>
      <c r="AI24" s="5">
        <v>270.2</v>
      </c>
      <c r="AK24" s="6">
        <v>274.39999999999998</v>
      </c>
      <c r="AM24" s="19">
        <f>AN24-0.2</f>
        <v>251.5</v>
      </c>
      <c r="AN24" s="9">
        <v>251.7</v>
      </c>
      <c r="AO24" s="20">
        <f>AP24-0.2</f>
        <v>251.5</v>
      </c>
      <c r="AP24" s="15">
        <v>251.7</v>
      </c>
      <c r="AQ24" s="11">
        <f>AR24-0.2</f>
        <v>166.70000000000002</v>
      </c>
      <c r="AR24" s="9">
        <v>166.9</v>
      </c>
      <c r="AS24" s="12">
        <f>AT24-0.2</f>
        <v>168.5</v>
      </c>
      <c r="AT24" s="15">
        <v>168.7</v>
      </c>
      <c r="AU24" s="5">
        <f>AV24+18.6</f>
        <v>201.1</v>
      </c>
      <c r="AV24" s="9">
        <v>182.5</v>
      </c>
      <c r="AW24" s="6">
        <f>AX24+18.6</f>
        <v>205.4</v>
      </c>
      <c r="AX24" s="15">
        <v>186.8</v>
      </c>
      <c r="AY24" s="11">
        <f>AZ24+0.6</f>
        <v>255.2</v>
      </c>
      <c r="AZ24" s="9">
        <v>254.6</v>
      </c>
      <c r="BA24" s="12">
        <f>BB24+0.6</f>
        <v>261.3</v>
      </c>
      <c r="BB24" s="15">
        <v>260.7</v>
      </c>
      <c r="BC24" s="5">
        <f>BD24-0.9</f>
        <v>174.29999999999998</v>
      </c>
      <c r="BD24" s="9">
        <v>175.2</v>
      </c>
      <c r="BE24" s="6">
        <f>BF24-0.9</f>
        <v>174.29999999999998</v>
      </c>
      <c r="BF24" s="15">
        <v>175.2</v>
      </c>
      <c r="BG24" s="5">
        <f>BH24-0.3</f>
        <v>124.4</v>
      </c>
      <c r="BH24" s="9">
        <v>124.7</v>
      </c>
      <c r="BI24" s="6">
        <f>BJ24-0.3</f>
        <v>161.6</v>
      </c>
      <c r="BJ24" s="15">
        <v>161.9</v>
      </c>
      <c r="BK24" s="9">
        <f t="shared" si="0"/>
        <v>0</v>
      </c>
    </row>
    <row r="25" spans="1:65" ht="15" customHeight="1" x14ac:dyDescent="0.25">
      <c r="A25" s="33">
        <v>2009</v>
      </c>
      <c r="B25" s="1" t="s">
        <v>139</v>
      </c>
      <c r="C25" s="5">
        <v>256.10000000000002</v>
      </c>
      <c r="E25" s="6">
        <v>270.60000000000002</v>
      </c>
      <c r="G25" s="23">
        <f>H25+20.4</f>
        <v>178.3</v>
      </c>
      <c r="H25" s="9">
        <v>157.9</v>
      </c>
      <c r="I25" s="24">
        <f>J25+20.4</f>
        <v>190.1</v>
      </c>
      <c r="J25" s="15">
        <v>169.7</v>
      </c>
      <c r="K25" s="11">
        <f>L25-0.2</f>
        <v>145.10000000000002</v>
      </c>
      <c r="L25" s="9">
        <v>145.30000000000001</v>
      </c>
      <c r="M25" s="12">
        <f>N25-0.2</f>
        <v>156.9</v>
      </c>
      <c r="N25" s="15">
        <v>157.1</v>
      </c>
      <c r="O25" s="19">
        <f>P25-0.3</f>
        <v>134.6</v>
      </c>
      <c r="P25" s="9">
        <v>134.9</v>
      </c>
      <c r="Q25" s="20">
        <f>R25-0.3</f>
        <v>134.6</v>
      </c>
      <c r="R25" s="15">
        <v>134.9</v>
      </c>
      <c r="S25" s="11">
        <f>T25+15.1</f>
        <v>160.79999999999998</v>
      </c>
      <c r="T25" s="9">
        <v>145.69999999999999</v>
      </c>
      <c r="U25" s="12">
        <f>V25+15.1</f>
        <v>160.79999999999998</v>
      </c>
      <c r="V25" s="15">
        <v>145.69999999999999</v>
      </c>
      <c r="W25" s="19">
        <f>X25+16</f>
        <v>167.7</v>
      </c>
      <c r="X25" s="9">
        <v>151.69999999999999</v>
      </c>
      <c r="Y25" s="20">
        <f>Z25+16</f>
        <v>183.9</v>
      </c>
      <c r="Z25" s="15">
        <v>167.9</v>
      </c>
      <c r="AA25" s="8">
        <f>AB25+17.5</f>
        <v>138.69999999999999</v>
      </c>
      <c r="AB25" s="9">
        <v>121.2</v>
      </c>
      <c r="AC25" s="9">
        <f>AD25+17.5</f>
        <v>138.69999999999999</v>
      </c>
      <c r="AD25" s="15">
        <v>121.2</v>
      </c>
      <c r="AE25" s="31">
        <v>237.7</v>
      </c>
      <c r="AF25" s="9"/>
      <c r="AG25" s="32">
        <v>241.8</v>
      </c>
      <c r="AH25" s="15"/>
      <c r="AI25" s="5">
        <v>270.3</v>
      </c>
      <c r="AK25" s="6">
        <v>270.3</v>
      </c>
      <c r="AM25" s="19">
        <f>AN25-0.3</f>
        <v>250.39999999999998</v>
      </c>
      <c r="AN25" s="9">
        <v>250.7</v>
      </c>
      <c r="AO25" s="20">
        <f>AP25-0.3</f>
        <v>250.39999999999998</v>
      </c>
      <c r="AP25" s="15">
        <v>250.7</v>
      </c>
      <c r="AQ25" s="11">
        <f>AR25-0.3</f>
        <v>166.6</v>
      </c>
      <c r="AR25" s="9">
        <v>166.9</v>
      </c>
      <c r="AS25" s="12">
        <f>AT25-0.3</f>
        <v>166.6</v>
      </c>
      <c r="AT25" s="15">
        <v>166.9</v>
      </c>
      <c r="AU25" s="5">
        <f>AV25+18.5</f>
        <v>183.3</v>
      </c>
      <c r="AV25" s="9">
        <v>164.8</v>
      </c>
      <c r="AW25" s="6">
        <f>AX25+18.5</f>
        <v>194.9</v>
      </c>
      <c r="AX25" s="15">
        <v>176.4</v>
      </c>
      <c r="AY25" s="19">
        <f>AZ25-0.2</f>
        <v>259.2</v>
      </c>
      <c r="AZ25" s="9">
        <v>259.39999999999998</v>
      </c>
      <c r="BA25" s="20">
        <f>BB25-0.2</f>
        <v>261</v>
      </c>
      <c r="BB25" s="15">
        <v>261.2</v>
      </c>
      <c r="BC25" s="5">
        <f>BD25-0.9</f>
        <v>179.4</v>
      </c>
      <c r="BD25" s="9">
        <v>180.3</v>
      </c>
      <c r="BE25" s="6">
        <f>BF25-0.9</f>
        <v>179.4</v>
      </c>
      <c r="BF25" s="15">
        <v>180.3</v>
      </c>
      <c r="BG25" s="5">
        <f>BH25-0.3</f>
        <v>135.69999999999999</v>
      </c>
      <c r="BH25" s="9">
        <v>136</v>
      </c>
      <c r="BI25" s="6">
        <f>BJ25-0.3</f>
        <v>141.5</v>
      </c>
      <c r="BJ25" s="15">
        <v>141.80000000000001</v>
      </c>
      <c r="BK25" s="9">
        <f t="shared" si="0"/>
        <v>0</v>
      </c>
    </row>
    <row r="26" spans="1:65" ht="15" customHeight="1" x14ac:dyDescent="0.25">
      <c r="A26" s="33">
        <v>2009</v>
      </c>
      <c r="B26" s="33" t="s">
        <v>151</v>
      </c>
      <c r="C26" s="5">
        <v>260</v>
      </c>
      <c r="E26" s="6">
        <v>260</v>
      </c>
      <c r="G26" s="8">
        <f>H26+20</f>
        <v>189.8</v>
      </c>
      <c r="H26" s="9">
        <v>169.8</v>
      </c>
      <c r="I26" s="9">
        <f>J26+20</f>
        <v>189.8</v>
      </c>
      <c r="J26" s="15">
        <v>169.8</v>
      </c>
      <c r="K26" s="11">
        <f>L26-0.2</f>
        <v>162.70000000000002</v>
      </c>
      <c r="L26" s="9">
        <v>162.9</v>
      </c>
      <c r="M26" s="12">
        <f>N26-0.2</f>
        <v>164.70000000000002</v>
      </c>
      <c r="N26" s="15">
        <v>164.9</v>
      </c>
      <c r="O26" s="11">
        <f>P26-0.4</f>
        <v>134.5</v>
      </c>
      <c r="P26" s="9">
        <v>134.9</v>
      </c>
      <c r="Q26" s="12">
        <f>R26-0.4</f>
        <v>136.6</v>
      </c>
      <c r="R26" s="15">
        <v>137</v>
      </c>
      <c r="S26" s="11">
        <f>T26+15.2</f>
        <v>156.69999999999999</v>
      </c>
      <c r="T26" s="9">
        <v>141.5</v>
      </c>
      <c r="U26" s="12">
        <f>V26+15.2</f>
        <v>160.89999999999998</v>
      </c>
      <c r="V26" s="15">
        <v>145.69999999999999</v>
      </c>
      <c r="W26" s="8">
        <f>X26+17.5</f>
        <v>184.7</v>
      </c>
      <c r="X26" s="9">
        <v>167.2</v>
      </c>
      <c r="Y26" s="9">
        <f>Z26+17.5</f>
        <v>192.6</v>
      </c>
      <c r="Z26" s="15">
        <v>175.1</v>
      </c>
      <c r="AA26" s="8">
        <f>AB26+17.6</f>
        <v>162.29999999999998</v>
      </c>
      <c r="AB26" s="9">
        <v>144.69999999999999</v>
      </c>
      <c r="AC26" s="9">
        <f>AD26+17.6</f>
        <v>182.29999999999998</v>
      </c>
      <c r="AD26" s="15">
        <v>164.7</v>
      </c>
      <c r="AE26" s="31">
        <f>AF26+1.6</f>
        <v>241.7</v>
      </c>
      <c r="AF26" s="9">
        <v>240.1</v>
      </c>
      <c r="AG26" s="32">
        <f>AH26+1.6</f>
        <v>255.7</v>
      </c>
      <c r="AH26" s="15">
        <v>254.1</v>
      </c>
      <c r="AI26" s="11">
        <f>AJ26+0.3</f>
        <v>270</v>
      </c>
      <c r="AJ26" s="9">
        <v>269.7</v>
      </c>
      <c r="AK26" s="12">
        <f>AL26+0.3</f>
        <v>270</v>
      </c>
      <c r="AL26" s="15">
        <v>269.7</v>
      </c>
      <c r="AM26" s="11">
        <f>AN26-0.2</f>
        <v>249.5</v>
      </c>
      <c r="AN26" s="9">
        <v>249.7</v>
      </c>
      <c r="AO26" s="12">
        <f>AP26-0.2</f>
        <v>250.5</v>
      </c>
      <c r="AP26" s="15">
        <v>250.7</v>
      </c>
      <c r="AQ26" s="11">
        <f>AR26-0.3</f>
        <v>166.7</v>
      </c>
      <c r="AR26" s="9">
        <v>167</v>
      </c>
      <c r="AS26" s="12">
        <f>AT26-0.3</f>
        <v>166.7</v>
      </c>
      <c r="AT26" s="15">
        <v>167</v>
      </c>
      <c r="AU26" s="5">
        <f>AV26+17.8</f>
        <v>180.5</v>
      </c>
      <c r="AV26" s="9">
        <v>162.69999999999999</v>
      </c>
      <c r="AW26" s="6">
        <f>AX26+17.8</f>
        <v>190.20000000000002</v>
      </c>
      <c r="AX26" s="15">
        <v>172.4</v>
      </c>
      <c r="AY26" s="11">
        <f>AZ26+0.9</f>
        <v>259.7</v>
      </c>
      <c r="AZ26" s="9">
        <v>258.8</v>
      </c>
      <c r="BA26" s="12">
        <f>BB26+0.9</f>
        <v>259.7</v>
      </c>
      <c r="BB26" s="15">
        <v>258.8</v>
      </c>
      <c r="BC26" s="11">
        <f>BD26-0.3</f>
        <v>174.39999999999998</v>
      </c>
      <c r="BD26" s="9">
        <v>174.7</v>
      </c>
      <c r="BE26" s="12">
        <f>BF26-0.3</f>
        <v>174.39999999999998</v>
      </c>
      <c r="BF26" s="15">
        <v>174.7</v>
      </c>
      <c r="BG26" s="5">
        <f>BH26-0.3</f>
        <v>126.3</v>
      </c>
      <c r="BH26" s="9">
        <v>126.6</v>
      </c>
      <c r="BI26" s="6">
        <f>BJ26-0.3</f>
        <v>136</v>
      </c>
      <c r="BJ26" s="15">
        <v>136.30000000000001</v>
      </c>
      <c r="BK26" s="9">
        <f t="shared" si="0"/>
        <v>0</v>
      </c>
    </row>
    <row r="27" spans="1:65" ht="15" customHeight="1" x14ac:dyDescent="0.25">
      <c r="A27" s="33">
        <v>2009</v>
      </c>
      <c r="B27" s="33" t="s">
        <v>140</v>
      </c>
      <c r="C27" s="11">
        <f>D27-17.3</f>
        <v>272.3</v>
      </c>
      <c r="D27" s="9">
        <v>289.60000000000002</v>
      </c>
      <c r="E27" s="12">
        <f>F27-17.3</f>
        <v>272.3</v>
      </c>
      <c r="F27" s="15">
        <v>289.60000000000002</v>
      </c>
      <c r="G27" s="8">
        <f>H27+20.4</f>
        <v>174.4</v>
      </c>
      <c r="H27" s="9">
        <v>154</v>
      </c>
      <c r="I27" s="9">
        <f>J27+20.4</f>
        <v>178.4</v>
      </c>
      <c r="J27" s="15">
        <v>158</v>
      </c>
      <c r="K27" s="11">
        <f>L27-0.2</f>
        <v>156.9</v>
      </c>
      <c r="L27" s="9">
        <v>157.1</v>
      </c>
      <c r="M27" s="12">
        <f>N27-0.2</f>
        <v>158.80000000000001</v>
      </c>
      <c r="N27" s="15">
        <v>159</v>
      </c>
      <c r="O27" s="11">
        <f>P27-0.3</f>
        <v>134.6</v>
      </c>
      <c r="P27" s="9">
        <v>134.9</v>
      </c>
      <c r="Q27" s="12">
        <f>R27-0.3</f>
        <v>136.69999999999999</v>
      </c>
      <c r="R27" s="15">
        <v>137</v>
      </c>
      <c r="S27" s="11">
        <f>T27-0.6</f>
        <v>161</v>
      </c>
      <c r="T27" s="12">
        <v>161.6</v>
      </c>
      <c r="U27" s="12">
        <f>V27-0.6</f>
        <v>163</v>
      </c>
      <c r="V27" s="13">
        <v>163.6</v>
      </c>
      <c r="W27" s="19">
        <f>X27+16</f>
        <v>171.8</v>
      </c>
      <c r="X27" s="9">
        <v>155.80000000000001</v>
      </c>
      <c r="Y27" s="20">
        <f>Z27+16</f>
        <v>192</v>
      </c>
      <c r="Z27" s="15">
        <v>176</v>
      </c>
      <c r="AA27" s="8">
        <f>AB27+17.5</f>
        <v>166.2</v>
      </c>
      <c r="AB27" s="9">
        <v>148.69999999999999</v>
      </c>
      <c r="AC27" s="9">
        <f>AD27+17.5</f>
        <v>166.2</v>
      </c>
      <c r="AD27" s="15">
        <v>148.69999999999999</v>
      </c>
      <c r="AE27" s="31">
        <v>241.9</v>
      </c>
      <c r="AF27" s="9"/>
      <c r="AG27" s="32">
        <v>250.5</v>
      </c>
      <c r="AH27" s="15"/>
      <c r="AI27" s="11">
        <f>AJ27+0.3</f>
        <v>270.10000000000002</v>
      </c>
      <c r="AJ27" s="9">
        <v>269.8</v>
      </c>
      <c r="AK27" s="12">
        <f>AL27+0.3</f>
        <v>270.10000000000002</v>
      </c>
      <c r="AL27" s="15">
        <v>269.8</v>
      </c>
      <c r="AM27" s="11">
        <f>AN27-0.3</f>
        <v>250.5</v>
      </c>
      <c r="AN27" s="9">
        <v>250.8</v>
      </c>
      <c r="AO27" s="12">
        <f>AP27-0.3</f>
        <v>250.5</v>
      </c>
      <c r="AP27" s="15">
        <v>250.8</v>
      </c>
      <c r="AQ27" s="11">
        <f>AR27-0.3</f>
        <v>166.7</v>
      </c>
      <c r="AR27" s="9">
        <v>167</v>
      </c>
      <c r="AS27" s="12">
        <f>AT27-0.3</f>
        <v>166.7</v>
      </c>
      <c r="AT27" s="15">
        <v>167</v>
      </c>
      <c r="AU27" s="5">
        <f>AV27+18.5</f>
        <v>186.9</v>
      </c>
      <c r="AV27" s="9">
        <v>168.4</v>
      </c>
      <c r="AW27" s="6">
        <f>AX27+18.5</f>
        <v>192.7</v>
      </c>
      <c r="AX27" s="15">
        <v>174.2</v>
      </c>
      <c r="AY27" s="11">
        <f>AZ27-0.2</f>
        <v>257.3</v>
      </c>
      <c r="AZ27" s="9">
        <v>257.5</v>
      </c>
      <c r="BA27" s="12">
        <f>BB27-0.2</f>
        <v>261.10000000000002</v>
      </c>
      <c r="BB27" s="15">
        <v>261.3</v>
      </c>
      <c r="BC27" s="11">
        <f>BD27-0.3</f>
        <v>179.29999999999998</v>
      </c>
      <c r="BD27" s="9">
        <v>179.6</v>
      </c>
      <c r="BE27" s="12">
        <f>BF27-0.3</f>
        <v>179.29999999999998</v>
      </c>
      <c r="BF27" s="15">
        <v>179.6</v>
      </c>
      <c r="BG27" s="5">
        <v>132.19999999999999</v>
      </c>
      <c r="BI27" s="6">
        <v>134.1</v>
      </c>
      <c r="BK27" s="9">
        <f t="shared" si="0"/>
        <v>0</v>
      </c>
    </row>
    <row r="28" spans="1:65" ht="15" customHeight="1" x14ac:dyDescent="0.25">
      <c r="A28" s="1">
        <v>2009</v>
      </c>
      <c r="B28" s="1" t="s">
        <v>178</v>
      </c>
      <c r="C28" s="5">
        <v>277.2</v>
      </c>
      <c r="E28" s="6">
        <v>277.2</v>
      </c>
      <c r="G28" s="8">
        <f>H28+20.3</f>
        <v>184.10000000000002</v>
      </c>
      <c r="H28" s="9">
        <v>163.80000000000001</v>
      </c>
      <c r="I28" s="9">
        <f>J28+20.3</f>
        <v>195.9</v>
      </c>
      <c r="J28" s="15">
        <v>175.6</v>
      </c>
      <c r="K28" s="11">
        <f>L28-3.7</f>
        <v>152.20000000000002</v>
      </c>
      <c r="L28" s="9">
        <v>155.9</v>
      </c>
      <c r="M28" s="12">
        <f>N28-3.7</f>
        <v>160.70000000000002</v>
      </c>
      <c r="N28" s="15">
        <v>164.4</v>
      </c>
      <c r="O28" s="11">
        <f>P28+1</f>
        <v>134.5</v>
      </c>
      <c r="P28" s="9">
        <v>133.5</v>
      </c>
      <c r="Q28" s="12">
        <f>R28+1</f>
        <v>136.30000000000001</v>
      </c>
      <c r="R28" s="15">
        <v>135.30000000000001</v>
      </c>
      <c r="S28" s="11">
        <f>T28+15.3</f>
        <v>167.3</v>
      </c>
      <c r="T28" s="9">
        <v>152</v>
      </c>
      <c r="U28" s="12">
        <f>V28+15.3</f>
        <v>188.5</v>
      </c>
      <c r="V28" s="15">
        <v>173.2</v>
      </c>
      <c r="W28" s="11">
        <f>X28+16.2</f>
        <v>167.79999999999998</v>
      </c>
      <c r="X28" s="9">
        <v>151.6</v>
      </c>
      <c r="Y28" s="12">
        <f>Z28+16.2</f>
        <v>188</v>
      </c>
      <c r="Z28" s="15">
        <v>171.8</v>
      </c>
      <c r="AA28" s="8">
        <f>AB28+17.7</f>
        <v>166.5</v>
      </c>
      <c r="AB28" s="9">
        <v>148.80000000000001</v>
      </c>
      <c r="AC28" s="9">
        <f>AD28+17.7</f>
        <v>168.5</v>
      </c>
      <c r="AD28" s="15">
        <v>150.80000000000001</v>
      </c>
      <c r="AE28" s="31">
        <f>AF28+1.6</f>
        <v>237.79999999999998</v>
      </c>
      <c r="AF28" s="9">
        <v>236.2</v>
      </c>
      <c r="AG28" s="32">
        <f>AH28+1.6</f>
        <v>253.5</v>
      </c>
      <c r="AH28" s="15">
        <v>251.9</v>
      </c>
      <c r="AI28" s="5">
        <v>270.2</v>
      </c>
      <c r="AK28" s="6">
        <v>270.2</v>
      </c>
      <c r="AM28" s="19">
        <f>AN28-0.2</f>
        <v>250.5</v>
      </c>
      <c r="AN28" s="9">
        <v>250.7</v>
      </c>
      <c r="AO28" s="20">
        <f>AP28-0.2</f>
        <v>251.5</v>
      </c>
      <c r="AP28" s="15">
        <v>251.7</v>
      </c>
      <c r="AQ28" s="11">
        <f>AR28-0.2</f>
        <v>166.60000000000002</v>
      </c>
      <c r="AR28" s="9">
        <v>166.8</v>
      </c>
      <c r="AS28" s="12">
        <f>AT28-0.2</f>
        <v>166.60000000000002</v>
      </c>
      <c r="AT28" s="15">
        <v>166.8</v>
      </c>
      <c r="AU28" s="5">
        <f>AV28+18.6</f>
        <v>192.9</v>
      </c>
      <c r="AV28" s="9">
        <v>174.3</v>
      </c>
      <c r="AW28" s="6">
        <f>AX28+18.6</f>
        <v>195</v>
      </c>
      <c r="AX28" s="15">
        <v>176.4</v>
      </c>
      <c r="AY28" s="11">
        <f>AZ28+0.6</f>
        <v>249</v>
      </c>
      <c r="AZ28" s="9">
        <v>248.4</v>
      </c>
      <c r="BA28" s="12">
        <f>BB28+0.6</f>
        <v>255.2</v>
      </c>
      <c r="BB28" s="15">
        <v>254.6</v>
      </c>
      <c r="BC28" s="5">
        <f>BD28-0.9</f>
        <v>179.4</v>
      </c>
      <c r="BD28" s="9">
        <v>180.3</v>
      </c>
      <c r="BE28" s="6">
        <f>BF28-0.9</f>
        <v>179.4</v>
      </c>
      <c r="BF28" s="15">
        <v>180.3</v>
      </c>
      <c r="BG28" s="45"/>
      <c r="BI28" s="46"/>
      <c r="BK28" s="9">
        <f t="shared" si="0"/>
        <v>0</v>
      </c>
    </row>
    <row r="29" spans="1:65" ht="15" customHeight="1" x14ac:dyDescent="0.25">
      <c r="A29" s="1">
        <v>2009</v>
      </c>
      <c r="B29" s="1" t="s">
        <v>164</v>
      </c>
      <c r="C29" s="5">
        <f>D29-0.1</f>
        <v>266.2</v>
      </c>
      <c r="D29" s="9">
        <v>266.3</v>
      </c>
      <c r="E29" s="6">
        <f>F29-0.1</f>
        <v>266.2</v>
      </c>
      <c r="F29" s="15">
        <v>266.3</v>
      </c>
      <c r="G29" s="23">
        <f t="shared" ref="G29:G34" si="3">H29+20.4</f>
        <v>182.4</v>
      </c>
      <c r="H29" s="24">
        <v>162</v>
      </c>
      <c r="I29" s="24">
        <f t="shared" ref="I29:I34" si="4">J29+20.4</f>
        <v>188.20000000000002</v>
      </c>
      <c r="J29" s="10">
        <v>167.8</v>
      </c>
      <c r="K29" s="11">
        <f>L29-3.6</f>
        <v>143.9</v>
      </c>
      <c r="L29" s="9">
        <v>147.5</v>
      </c>
      <c r="M29" s="12">
        <f>N29-3.6</f>
        <v>159.1</v>
      </c>
      <c r="N29" s="15">
        <v>162.69999999999999</v>
      </c>
      <c r="O29" s="19">
        <f>P29+1.1</f>
        <v>134.9</v>
      </c>
      <c r="P29" s="24">
        <v>133.80000000000001</v>
      </c>
      <c r="Q29" s="20">
        <f>R29+1.1</f>
        <v>136.79999999999998</v>
      </c>
      <c r="R29" s="10">
        <v>135.69999999999999</v>
      </c>
      <c r="S29" s="11">
        <f>T29+15.2</f>
        <v>154.5</v>
      </c>
      <c r="T29" s="9">
        <v>139.30000000000001</v>
      </c>
      <c r="U29" s="12">
        <f>V29+15.2</f>
        <v>173.7</v>
      </c>
      <c r="V29" s="15">
        <v>158.5</v>
      </c>
      <c r="W29" s="19">
        <f>X29+16</f>
        <v>192</v>
      </c>
      <c r="X29" s="24">
        <v>176</v>
      </c>
      <c r="Y29" s="20">
        <f>Z29+16</f>
        <v>222.8</v>
      </c>
      <c r="Z29" s="10">
        <v>206.8</v>
      </c>
      <c r="AA29" s="8">
        <f>AB29+17.2</f>
        <v>165.89999999999998</v>
      </c>
      <c r="AB29" s="9">
        <v>148.69999999999999</v>
      </c>
      <c r="AC29" s="9">
        <f>AD29+17.2</f>
        <v>165.89999999999998</v>
      </c>
      <c r="AD29" s="15">
        <v>148.69999999999999</v>
      </c>
      <c r="AE29" s="16">
        <f>AF29+1.9</f>
        <v>238.1</v>
      </c>
      <c r="AF29" s="24">
        <v>236.2</v>
      </c>
      <c r="AG29" s="17">
        <f>AH29+1.9</f>
        <v>248</v>
      </c>
      <c r="AH29" s="10">
        <v>246.1</v>
      </c>
      <c r="AI29" s="93">
        <f>AJ29+17.4</f>
        <v>270.3</v>
      </c>
      <c r="AJ29" s="51" t="s">
        <v>319</v>
      </c>
      <c r="AK29" s="42">
        <f>AL29+17.4</f>
        <v>270.3</v>
      </c>
      <c r="AL29" s="95" t="s">
        <v>319</v>
      </c>
      <c r="AM29" s="11">
        <f>AN29-0.3</f>
        <v>251.39999999999998</v>
      </c>
      <c r="AN29" s="9">
        <v>251.7</v>
      </c>
      <c r="AO29" s="12">
        <f>AP29-0.3</f>
        <v>252.39999999999998</v>
      </c>
      <c r="AP29" s="10">
        <v>252.7</v>
      </c>
      <c r="AQ29" s="11">
        <f>AR29-0.2</f>
        <v>166.9</v>
      </c>
      <c r="AR29" s="9">
        <v>167.1</v>
      </c>
      <c r="AS29" s="12">
        <f>AT29-0.2</f>
        <v>168.60000000000002</v>
      </c>
      <c r="AT29" s="15">
        <v>168.8</v>
      </c>
      <c r="AU29" s="5">
        <f>AV29+18.7</f>
        <v>191</v>
      </c>
      <c r="AV29" s="9">
        <v>172.3</v>
      </c>
      <c r="AW29" s="6">
        <f>AX29+18.7</f>
        <v>195.39999999999998</v>
      </c>
      <c r="AX29" s="15">
        <v>176.7</v>
      </c>
      <c r="AY29" s="19">
        <f>AZ29+0.4</f>
        <v>255.1</v>
      </c>
      <c r="AZ29" s="24">
        <v>254.7</v>
      </c>
      <c r="BA29" s="20">
        <f>BB29+0.4</f>
        <v>259.09999999999997</v>
      </c>
      <c r="BB29" s="10">
        <v>258.7</v>
      </c>
      <c r="BC29" s="5">
        <f>BD29-0.9</f>
        <v>174.6</v>
      </c>
      <c r="BD29" s="9">
        <v>175.5</v>
      </c>
      <c r="BE29" s="6">
        <f>BF29-0.9</f>
        <v>179.4</v>
      </c>
      <c r="BF29" s="15">
        <v>180.3</v>
      </c>
      <c r="BG29" s="45"/>
      <c r="BI29" s="46"/>
      <c r="BK29" s="9">
        <f t="shared" si="0"/>
        <v>0</v>
      </c>
    </row>
    <row r="30" spans="1:65" ht="15" customHeight="1" x14ac:dyDescent="0.25">
      <c r="A30" s="33">
        <v>2009</v>
      </c>
      <c r="B30" s="1" t="s">
        <v>145</v>
      </c>
      <c r="C30" s="5">
        <f>D30-0.1</f>
        <v>252.20000000000002</v>
      </c>
      <c r="D30" s="9">
        <v>252.3</v>
      </c>
      <c r="E30" s="6">
        <f>F30-0.1</f>
        <v>258</v>
      </c>
      <c r="F30" s="15">
        <v>258.10000000000002</v>
      </c>
      <c r="G30" s="23">
        <f t="shared" si="3"/>
        <v>172.70000000000002</v>
      </c>
      <c r="H30" s="24">
        <v>152.30000000000001</v>
      </c>
      <c r="I30" s="24">
        <f t="shared" si="4"/>
        <v>211.6</v>
      </c>
      <c r="J30" s="10">
        <v>191.2</v>
      </c>
      <c r="K30" s="11">
        <f>L30-0.2</f>
        <v>152.9</v>
      </c>
      <c r="L30" s="9">
        <v>153.1</v>
      </c>
      <c r="M30" s="12">
        <f>N30-0.2</f>
        <v>156.80000000000001</v>
      </c>
      <c r="N30" s="15">
        <v>157</v>
      </c>
      <c r="O30" s="19">
        <f>P30-0.3</f>
        <v>136.69999999999999</v>
      </c>
      <c r="P30" s="24">
        <v>137</v>
      </c>
      <c r="Q30" s="20">
        <f>R30-0.3</f>
        <v>136.69999999999999</v>
      </c>
      <c r="R30" s="10">
        <v>137</v>
      </c>
      <c r="S30" s="11">
        <f>T30+15.5</f>
        <v>165.2</v>
      </c>
      <c r="T30" s="9">
        <v>149.69999999999999</v>
      </c>
      <c r="U30" s="12">
        <f>V30+15.5</f>
        <v>171.8</v>
      </c>
      <c r="V30" s="15">
        <v>156.30000000000001</v>
      </c>
      <c r="W30" s="34">
        <f>X30+17.6</f>
        <v>180.9</v>
      </c>
      <c r="X30" s="24">
        <v>163.30000000000001</v>
      </c>
      <c r="Y30" s="37">
        <f>Z30+17.6</f>
        <v>192.79999999999998</v>
      </c>
      <c r="Z30" s="10">
        <v>175.2</v>
      </c>
      <c r="AA30" s="8">
        <f>AB30+17.6</f>
        <v>162.19999999999999</v>
      </c>
      <c r="AB30" s="9">
        <v>144.6</v>
      </c>
      <c r="AC30" s="9">
        <f>AD30+17.6</f>
        <v>166.5</v>
      </c>
      <c r="AD30" s="15">
        <v>148.9</v>
      </c>
      <c r="AE30" s="16">
        <v>237.7</v>
      </c>
      <c r="AG30" s="17">
        <v>250.3</v>
      </c>
      <c r="AI30" s="11">
        <f>AJ30+0.3</f>
        <v>270</v>
      </c>
      <c r="AJ30" s="9">
        <v>269.7</v>
      </c>
      <c r="AK30" s="12">
        <f>AL30+0.3</f>
        <v>270</v>
      </c>
      <c r="AL30" s="15">
        <v>269.7</v>
      </c>
      <c r="AM30" s="19">
        <f>AN30-0.3</f>
        <v>250.5</v>
      </c>
      <c r="AN30" s="24">
        <v>250.8</v>
      </c>
      <c r="AO30" s="20">
        <f>AP30-0.3</f>
        <v>251.5</v>
      </c>
      <c r="AP30" s="10">
        <v>251.8</v>
      </c>
      <c r="AQ30" s="11">
        <f>AR30-0.3</f>
        <v>166.7</v>
      </c>
      <c r="AR30" s="9">
        <v>167</v>
      </c>
      <c r="AS30" s="12">
        <f>AT30-0.3</f>
        <v>166.7</v>
      </c>
      <c r="AT30" s="15">
        <v>167</v>
      </c>
      <c r="AU30" s="5">
        <f>AV30+17.9</f>
        <v>192.1</v>
      </c>
      <c r="AV30" s="9">
        <v>174.2</v>
      </c>
      <c r="AW30" s="6">
        <f>AX30+17.9</f>
        <v>198</v>
      </c>
      <c r="AX30" s="15">
        <v>180.1</v>
      </c>
      <c r="AY30" s="19">
        <f>AZ30-0.2</f>
        <v>257.2</v>
      </c>
      <c r="AZ30" s="24">
        <v>257.39999999999998</v>
      </c>
      <c r="BA30" s="20">
        <f>BB30-0.2</f>
        <v>270.8</v>
      </c>
      <c r="BB30" s="10">
        <v>271</v>
      </c>
      <c r="BC30" s="11">
        <f>BD30-0.3</f>
        <v>174.39999999999998</v>
      </c>
      <c r="BD30" s="9">
        <v>174.7</v>
      </c>
      <c r="BE30" s="12">
        <f>BF30-0.3</f>
        <v>179.5</v>
      </c>
      <c r="BF30" s="15">
        <v>179.8</v>
      </c>
      <c r="BG30" s="5">
        <v>134.4</v>
      </c>
      <c r="BI30" s="6">
        <v>136.1</v>
      </c>
      <c r="BK30" s="9">
        <f t="shared" si="0"/>
        <v>0</v>
      </c>
    </row>
    <row r="31" spans="1:65" ht="15" customHeight="1" x14ac:dyDescent="0.25">
      <c r="A31" s="1">
        <v>2009</v>
      </c>
      <c r="B31" s="1" t="s">
        <v>165</v>
      </c>
      <c r="C31" s="5">
        <f>D31-0.3</f>
        <v>258.8</v>
      </c>
      <c r="D31" s="9">
        <v>259.10000000000002</v>
      </c>
      <c r="E31" s="6">
        <f>F31-0.3</f>
        <v>285</v>
      </c>
      <c r="F31" s="15">
        <v>285.3</v>
      </c>
      <c r="G31" s="23">
        <f t="shared" si="3"/>
        <v>174.4</v>
      </c>
      <c r="H31" s="24">
        <v>154</v>
      </c>
      <c r="I31" s="24">
        <f t="shared" si="4"/>
        <v>182.20000000000002</v>
      </c>
      <c r="J31" s="10">
        <v>161.80000000000001</v>
      </c>
      <c r="K31" s="11">
        <f>L31-3.6</f>
        <v>156.70000000000002</v>
      </c>
      <c r="L31" s="9">
        <v>160.30000000000001</v>
      </c>
      <c r="M31" s="12">
        <f>N31-3.6</f>
        <v>175.70000000000002</v>
      </c>
      <c r="N31" s="15">
        <v>179.3</v>
      </c>
      <c r="O31" s="19">
        <f>P31+1.1</f>
        <v>134.79999999999998</v>
      </c>
      <c r="P31" s="24">
        <v>133.69999999999999</v>
      </c>
      <c r="Q31" s="20">
        <f>R31+1.1</f>
        <v>136.69999999999999</v>
      </c>
      <c r="R31" s="10">
        <v>135.6</v>
      </c>
      <c r="S31" s="12">
        <f t="shared" ref="S31:S34" si="5">T31+15.2</f>
        <v>171.5</v>
      </c>
      <c r="T31" s="9">
        <v>156.30000000000001</v>
      </c>
      <c r="U31" s="12">
        <f t="shared" ref="U31:U34" si="6">V31+15.2</f>
        <v>182.1</v>
      </c>
      <c r="V31" s="15">
        <v>166.9</v>
      </c>
      <c r="W31" s="19">
        <f>X31+16</f>
        <v>179.9</v>
      </c>
      <c r="X31" s="24">
        <v>163.9</v>
      </c>
      <c r="Y31" s="20">
        <f>Z31+16</f>
        <v>200.1</v>
      </c>
      <c r="Z31" s="10">
        <v>184.1</v>
      </c>
      <c r="AA31" s="8">
        <f>AB31+17.2</f>
        <v>159.79999999999998</v>
      </c>
      <c r="AB31" s="9">
        <v>142.6</v>
      </c>
      <c r="AC31" s="9">
        <f>AD31+17.2</f>
        <v>165.89999999999998</v>
      </c>
      <c r="AD31" s="15">
        <v>148.69999999999999</v>
      </c>
      <c r="AE31" s="16">
        <f>AF31+1.9</f>
        <v>241.9</v>
      </c>
      <c r="AF31" s="24">
        <v>240</v>
      </c>
      <c r="AG31" s="17">
        <f>AH31+1.9</f>
        <v>249.8</v>
      </c>
      <c r="AH31" s="10">
        <v>247.9</v>
      </c>
      <c r="AI31" s="5">
        <f>AJ31-0.3</f>
        <v>270.2</v>
      </c>
      <c r="AJ31" s="9">
        <v>270.5</v>
      </c>
      <c r="AK31" s="6">
        <f>AL31-0.3</f>
        <v>270.2</v>
      </c>
      <c r="AL31" s="15">
        <v>270.5</v>
      </c>
      <c r="AM31" s="11">
        <f>AN31-0.3</f>
        <v>250.29999999999998</v>
      </c>
      <c r="AN31" s="9">
        <v>250.6</v>
      </c>
      <c r="AO31" s="12">
        <f>AP31-0.3</f>
        <v>252.39999999999998</v>
      </c>
      <c r="AP31" s="10">
        <v>252.7</v>
      </c>
      <c r="AQ31" s="11">
        <f t="shared" ref="AQ31:AQ36" si="7">AR31-0.2</f>
        <v>166.60000000000002</v>
      </c>
      <c r="AR31" s="9">
        <v>166.8</v>
      </c>
      <c r="AS31" s="12">
        <f t="shared" ref="AS31:AS36" si="8">AT31-0.2</f>
        <v>166.60000000000002</v>
      </c>
      <c r="AT31" s="15">
        <v>166.8</v>
      </c>
      <c r="AU31" s="5">
        <f>AV31+18.7</f>
        <v>195.1</v>
      </c>
      <c r="AV31" s="9">
        <v>176.4</v>
      </c>
      <c r="AW31" s="6">
        <f>AX31+18.7</f>
        <v>203.6</v>
      </c>
      <c r="AX31" s="15">
        <v>184.9</v>
      </c>
      <c r="AY31" s="19">
        <f>AZ31+0.4</f>
        <v>255</v>
      </c>
      <c r="AZ31" s="24">
        <v>254.6</v>
      </c>
      <c r="BA31" s="20">
        <f>BB31+0.4</f>
        <v>255</v>
      </c>
      <c r="BB31" s="10">
        <v>254.6</v>
      </c>
      <c r="BC31" s="5">
        <f t="shared" ref="BC31:BC36" si="9">BD31-0.9</f>
        <v>179.4</v>
      </c>
      <c r="BD31" s="9">
        <v>180.3</v>
      </c>
      <c r="BE31" s="6">
        <f t="shared" ref="BE31:BE36" si="10">BF31-0.9</f>
        <v>179.4</v>
      </c>
      <c r="BF31" s="15">
        <v>180.3</v>
      </c>
      <c r="BG31" s="45"/>
      <c r="BI31" s="46"/>
      <c r="BK31" s="9">
        <f t="shared" si="0"/>
        <v>0</v>
      </c>
    </row>
    <row r="32" spans="1:65" ht="15" customHeight="1" x14ac:dyDescent="0.25">
      <c r="A32" s="1">
        <v>2009</v>
      </c>
      <c r="B32" s="1" t="s">
        <v>166</v>
      </c>
      <c r="C32" s="5">
        <f>D32-0.3</f>
        <v>253.89999999999998</v>
      </c>
      <c r="D32" s="9">
        <v>254.2</v>
      </c>
      <c r="E32" s="6">
        <f>F32-0.3</f>
        <v>268.39999999999998</v>
      </c>
      <c r="F32" s="15">
        <v>268.7</v>
      </c>
      <c r="G32" s="23">
        <f t="shared" si="3"/>
        <v>176.4</v>
      </c>
      <c r="H32" s="24">
        <v>156</v>
      </c>
      <c r="I32" s="24">
        <f t="shared" si="4"/>
        <v>182.3</v>
      </c>
      <c r="J32" s="10">
        <v>161.9</v>
      </c>
      <c r="K32" s="11">
        <f>L32-3.6</f>
        <v>148.4</v>
      </c>
      <c r="L32" s="9">
        <v>152</v>
      </c>
      <c r="M32" s="12">
        <f>N32-3.6</f>
        <v>156.9</v>
      </c>
      <c r="N32" s="15">
        <v>160.5</v>
      </c>
      <c r="O32" s="19">
        <f>P32+1.1</f>
        <v>134.9</v>
      </c>
      <c r="P32" s="24">
        <v>133.80000000000001</v>
      </c>
      <c r="Q32" s="20">
        <f>R32+1.1</f>
        <v>136.79999999999998</v>
      </c>
      <c r="R32" s="10">
        <v>135.69999999999999</v>
      </c>
      <c r="S32" s="11">
        <f t="shared" si="5"/>
        <v>154.6</v>
      </c>
      <c r="T32" s="9">
        <v>139.4</v>
      </c>
      <c r="U32" s="12">
        <f t="shared" si="6"/>
        <v>161</v>
      </c>
      <c r="V32" s="15">
        <v>145.80000000000001</v>
      </c>
      <c r="W32" s="19">
        <f>X32+16</f>
        <v>185.6</v>
      </c>
      <c r="X32" s="24">
        <v>169.6</v>
      </c>
      <c r="Y32" s="20">
        <f>Z32+16</f>
        <v>216.5</v>
      </c>
      <c r="Z32" s="10">
        <v>200.5</v>
      </c>
      <c r="AA32" s="8">
        <f>AB32+17.4</f>
        <v>164.3</v>
      </c>
      <c r="AB32" s="9">
        <v>146.9</v>
      </c>
      <c r="AC32" s="9">
        <f>AD32+17.4</f>
        <v>164.3</v>
      </c>
      <c r="AD32" s="15">
        <v>146.9</v>
      </c>
      <c r="AE32" s="16">
        <f>AF32+1.9</f>
        <v>242.1</v>
      </c>
      <c r="AF32" s="24">
        <v>240.2</v>
      </c>
      <c r="AG32" s="17">
        <f>AH32+1.9</f>
        <v>242.1</v>
      </c>
      <c r="AH32" s="10">
        <v>240.2</v>
      </c>
      <c r="AI32" s="93">
        <f>AJ32+17.4</f>
        <v>270.2</v>
      </c>
      <c r="AJ32" s="51" t="s">
        <v>316</v>
      </c>
      <c r="AK32" s="42">
        <f>AL32+17.4</f>
        <v>270.2</v>
      </c>
      <c r="AL32" s="95" t="s">
        <v>316</v>
      </c>
      <c r="AM32" s="11">
        <f>AN32-0.3</f>
        <v>250.39999999999998</v>
      </c>
      <c r="AN32" s="9">
        <v>250.7</v>
      </c>
      <c r="AO32" s="12">
        <f>AP32-0.3</f>
        <v>252.5</v>
      </c>
      <c r="AP32" s="10">
        <v>252.8</v>
      </c>
      <c r="AQ32" s="11">
        <f t="shared" si="7"/>
        <v>166.60000000000002</v>
      </c>
      <c r="AR32" s="9">
        <v>166.8</v>
      </c>
      <c r="AS32" s="12">
        <f t="shared" si="8"/>
        <v>168.4</v>
      </c>
      <c r="AT32" s="15">
        <v>168.6</v>
      </c>
      <c r="AU32" s="5">
        <f>AV32+18.7</f>
        <v>193.2</v>
      </c>
      <c r="AV32" s="9">
        <v>174.5</v>
      </c>
      <c r="AW32" s="6">
        <f>AX32+18.7</f>
        <v>218.29999999999998</v>
      </c>
      <c r="AX32" s="15">
        <v>199.6</v>
      </c>
      <c r="AY32" s="19">
        <f>AZ32+0.4</f>
        <v>248.9</v>
      </c>
      <c r="AZ32" s="24">
        <v>248.5</v>
      </c>
      <c r="BA32" s="20">
        <f>BB32+0.4</f>
        <v>253.1</v>
      </c>
      <c r="BB32" s="10">
        <v>252.7</v>
      </c>
      <c r="BC32" s="5">
        <f t="shared" si="9"/>
        <v>179.5</v>
      </c>
      <c r="BD32" s="9">
        <v>180.4</v>
      </c>
      <c r="BE32" s="6">
        <f t="shared" si="10"/>
        <v>179.5</v>
      </c>
      <c r="BF32" s="15">
        <v>180.4</v>
      </c>
      <c r="BG32" s="45"/>
      <c r="BI32" s="46"/>
      <c r="BK32" s="9">
        <f t="shared" si="0"/>
        <v>0</v>
      </c>
    </row>
    <row r="33" spans="1:65" s="33" customFormat="1" ht="15" customHeight="1" x14ac:dyDescent="0.25">
      <c r="A33" s="1">
        <v>2009</v>
      </c>
      <c r="B33" s="1" t="s">
        <v>167</v>
      </c>
      <c r="C33" s="5">
        <f>D33-0.3</f>
        <v>262.2</v>
      </c>
      <c r="D33" s="9">
        <v>262.5</v>
      </c>
      <c r="E33" s="6">
        <f>F33-0.3</f>
        <v>270.39999999999998</v>
      </c>
      <c r="F33" s="15">
        <v>270.7</v>
      </c>
      <c r="G33" s="23">
        <f t="shared" si="3"/>
        <v>176.4</v>
      </c>
      <c r="H33" s="24">
        <v>156</v>
      </c>
      <c r="I33" s="24">
        <f t="shared" si="4"/>
        <v>192.1</v>
      </c>
      <c r="J33" s="10">
        <v>171.7</v>
      </c>
      <c r="K33" s="11">
        <f>L33-3.6</f>
        <v>163.1</v>
      </c>
      <c r="L33" s="9">
        <v>166.7</v>
      </c>
      <c r="M33" s="12">
        <f>N33-3.6</f>
        <v>175.70000000000002</v>
      </c>
      <c r="N33" s="15">
        <v>179.3</v>
      </c>
      <c r="O33" s="19">
        <f>P33+1.1</f>
        <v>134.9</v>
      </c>
      <c r="P33" s="24">
        <v>133.80000000000001</v>
      </c>
      <c r="Q33" s="20">
        <f>R33+1.1</f>
        <v>134.9</v>
      </c>
      <c r="R33" s="10">
        <v>133.80000000000001</v>
      </c>
      <c r="S33" s="11">
        <f t="shared" si="5"/>
        <v>175.79999999999998</v>
      </c>
      <c r="T33" s="9">
        <v>160.6</v>
      </c>
      <c r="U33" s="12">
        <f t="shared" si="6"/>
        <v>184.2</v>
      </c>
      <c r="V33" s="15">
        <v>169</v>
      </c>
      <c r="W33" s="19">
        <f>X33+16</f>
        <v>172.2</v>
      </c>
      <c r="X33" s="9">
        <v>156.19999999999999</v>
      </c>
      <c r="Y33" s="20">
        <f>Z33+16</f>
        <v>192.1</v>
      </c>
      <c r="Z33" s="10">
        <v>176.1</v>
      </c>
      <c r="AA33" s="8">
        <f>AB33+17.4</f>
        <v>166.3</v>
      </c>
      <c r="AB33" s="9">
        <v>148.9</v>
      </c>
      <c r="AC33" s="9">
        <f>AD33+17.4</f>
        <v>166.3</v>
      </c>
      <c r="AD33" s="15">
        <v>148.9</v>
      </c>
      <c r="AE33" s="17">
        <f>AF33+1.9</f>
        <v>242</v>
      </c>
      <c r="AF33" s="24">
        <v>240.1</v>
      </c>
      <c r="AG33" s="17">
        <f>AH33+1.9</f>
        <v>249.9</v>
      </c>
      <c r="AH33" s="10">
        <v>248</v>
      </c>
      <c r="AI33" s="93">
        <f>AJ33+17.4</f>
        <v>270.09999999999997</v>
      </c>
      <c r="AJ33" s="51" t="s">
        <v>320</v>
      </c>
      <c r="AK33" s="42">
        <f>AL33+17.4</f>
        <v>272.09999999999997</v>
      </c>
      <c r="AL33" s="95" t="s">
        <v>321</v>
      </c>
      <c r="AM33" s="11">
        <f>AN33-0.3</f>
        <v>250.39999999999998</v>
      </c>
      <c r="AN33" s="9">
        <v>250.7</v>
      </c>
      <c r="AO33" s="12">
        <f>AP33-0.3</f>
        <v>251.5</v>
      </c>
      <c r="AP33" s="10">
        <v>251.8</v>
      </c>
      <c r="AQ33" s="11">
        <f t="shared" si="7"/>
        <v>166.70000000000002</v>
      </c>
      <c r="AR33" s="9">
        <v>166.9</v>
      </c>
      <c r="AS33" s="12">
        <f t="shared" si="8"/>
        <v>166.70000000000002</v>
      </c>
      <c r="AT33" s="15">
        <v>166.9</v>
      </c>
      <c r="AU33" s="5">
        <f>AV33+18.7</f>
        <v>193</v>
      </c>
      <c r="AV33" s="9">
        <v>174.3</v>
      </c>
      <c r="AW33" s="6">
        <f>AX33+18.7</f>
        <v>197.39999999999998</v>
      </c>
      <c r="AX33" s="15">
        <v>178.7</v>
      </c>
      <c r="AY33" s="19">
        <f>AZ33+0.4</f>
        <v>255</v>
      </c>
      <c r="AZ33" s="24">
        <v>254.6</v>
      </c>
      <c r="BA33" s="20">
        <f>BB33+0.4</f>
        <v>265.29999999999995</v>
      </c>
      <c r="BB33" s="10">
        <v>264.89999999999998</v>
      </c>
      <c r="BC33" s="5">
        <f t="shared" si="9"/>
        <v>162</v>
      </c>
      <c r="BD33" s="9">
        <v>162.9</v>
      </c>
      <c r="BE33" s="6">
        <f t="shared" si="10"/>
        <v>162</v>
      </c>
      <c r="BF33" s="15">
        <v>162.9</v>
      </c>
      <c r="BG33" s="45"/>
      <c r="BH33" s="9"/>
      <c r="BI33" s="46"/>
      <c r="BJ33" s="15"/>
      <c r="BK33" s="9">
        <f t="shared" si="0"/>
        <v>0</v>
      </c>
      <c r="BL33" s="1"/>
      <c r="BM33" s="1"/>
    </row>
    <row r="34" spans="1:65" ht="15" customHeight="1" x14ac:dyDescent="0.25">
      <c r="A34" s="1">
        <v>2009</v>
      </c>
      <c r="B34" s="1" t="s">
        <v>168</v>
      </c>
      <c r="C34" s="5">
        <f>D34-0.3</f>
        <v>261.89999999999998</v>
      </c>
      <c r="D34" s="9">
        <v>262.2</v>
      </c>
      <c r="E34" s="6">
        <f>F34-0.3</f>
        <v>279.8</v>
      </c>
      <c r="F34" s="15">
        <v>280.10000000000002</v>
      </c>
      <c r="G34" s="23">
        <f t="shared" si="3"/>
        <v>174.5</v>
      </c>
      <c r="H34" s="24">
        <v>154.1</v>
      </c>
      <c r="I34" s="24">
        <f t="shared" si="4"/>
        <v>182.3</v>
      </c>
      <c r="J34" s="10">
        <v>161.9</v>
      </c>
      <c r="K34" s="11">
        <f>L34-3.6</f>
        <v>169.5</v>
      </c>
      <c r="L34" s="9">
        <v>173.1</v>
      </c>
      <c r="M34" s="12">
        <f>N34-3.6</f>
        <v>173.70000000000002</v>
      </c>
      <c r="N34" s="15">
        <v>177.3</v>
      </c>
      <c r="O34" s="19">
        <f>P34+1.1</f>
        <v>134.9</v>
      </c>
      <c r="P34" s="24">
        <v>133.80000000000001</v>
      </c>
      <c r="Q34" s="20">
        <f>R34+1.1</f>
        <v>138.6</v>
      </c>
      <c r="R34" s="10">
        <v>137.5</v>
      </c>
      <c r="S34" s="11">
        <f t="shared" si="5"/>
        <v>169.39999999999998</v>
      </c>
      <c r="T34" s="9">
        <v>154.19999999999999</v>
      </c>
      <c r="U34" s="12">
        <f t="shared" si="6"/>
        <v>182.1</v>
      </c>
      <c r="V34" s="15">
        <v>166.9</v>
      </c>
      <c r="W34" s="19">
        <f>X34+16</f>
        <v>179.8</v>
      </c>
      <c r="X34" s="9">
        <v>163.80000000000001</v>
      </c>
      <c r="Y34" s="20">
        <f>Z34+16</f>
        <v>188</v>
      </c>
      <c r="Z34" s="10">
        <v>172</v>
      </c>
      <c r="AA34" s="8">
        <f>AB34+17.4</f>
        <v>166.4</v>
      </c>
      <c r="AB34" s="9">
        <v>149</v>
      </c>
      <c r="AC34" s="9">
        <f>AD34+17.4</f>
        <v>166.4</v>
      </c>
      <c r="AD34" s="15">
        <v>149</v>
      </c>
      <c r="AE34" s="17">
        <f>AF34+1.9</f>
        <v>241.9</v>
      </c>
      <c r="AF34" s="24">
        <v>240</v>
      </c>
      <c r="AG34" s="17">
        <f>AH34+1.9</f>
        <v>241.9</v>
      </c>
      <c r="AH34" s="10">
        <v>240</v>
      </c>
      <c r="AI34" s="5">
        <f>AJ34-0.3</f>
        <v>270.09999999999997</v>
      </c>
      <c r="AJ34" s="9">
        <v>270.39999999999998</v>
      </c>
      <c r="AK34" s="6">
        <f>AL34-0.3</f>
        <v>270.09999999999997</v>
      </c>
      <c r="AL34" s="15">
        <v>270.39999999999998</v>
      </c>
      <c r="AM34" s="19">
        <f>AN34-0.2</f>
        <v>251.60000000000002</v>
      </c>
      <c r="AN34" s="24">
        <v>251.8</v>
      </c>
      <c r="AO34" s="20">
        <f>AP34-0.2</f>
        <v>254.60000000000002</v>
      </c>
      <c r="AP34" s="10">
        <v>254.8</v>
      </c>
      <c r="AQ34" s="11">
        <f t="shared" si="7"/>
        <v>166.70000000000002</v>
      </c>
      <c r="AR34" s="9">
        <v>166.9</v>
      </c>
      <c r="AS34" s="12">
        <f t="shared" si="8"/>
        <v>166.70000000000002</v>
      </c>
      <c r="AT34" s="15">
        <v>166.9</v>
      </c>
      <c r="AU34" s="5">
        <f>AV34+18.7</f>
        <v>182.39999999999998</v>
      </c>
      <c r="AV34" s="9">
        <v>163.69999999999999</v>
      </c>
      <c r="AW34" s="6">
        <f>AX34+18.7</f>
        <v>195.1</v>
      </c>
      <c r="AX34" s="15">
        <v>176.4</v>
      </c>
      <c r="AY34" s="19">
        <f>AZ34+0.4</f>
        <v>255.1</v>
      </c>
      <c r="AZ34" s="24">
        <v>254.7</v>
      </c>
      <c r="BA34" s="20">
        <f>BB34+0.4</f>
        <v>255.1</v>
      </c>
      <c r="BB34" s="10">
        <v>254.7</v>
      </c>
      <c r="BC34" s="5">
        <f t="shared" si="9"/>
        <v>174.6</v>
      </c>
      <c r="BD34" s="9">
        <v>175.5</v>
      </c>
      <c r="BE34" s="6">
        <f t="shared" si="10"/>
        <v>179.6</v>
      </c>
      <c r="BF34" s="15">
        <v>180.5</v>
      </c>
      <c r="BG34" s="45"/>
      <c r="BI34" s="46"/>
      <c r="BK34" s="9">
        <f t="shared" ref="BK34:BK63" si="11">COUNTIF(C34:BJ34,"=0")/2</f>
        <v>0</v>
      </c>
    </row>
    <row r="35" spans="1:65" ht="15" customHeight="1" x14ac:dyDescent="0.25">
      <c r="A35" s="1">
        <v>2009</v>
      </c>
      <c r="B35" s="1" t="s">
        <v>169</v>
      </c>
      <c r="C35" s="5">
        <v>258.3</v>
      </c>
      <c r="E35" s="6">
        <v>270.60000000000002</v>
      </c>
      <c r="G35" s="8">
        <f>H35+20.3</f>
        <v>174.20000000000002</v>
      </c>
      <c r="H35" s="9">
        <v>153.9</v>
      </c>
      <c r="I35" s="9">
        <f>J35+20.3</f>
        <v>184</v>
      </c>
      <c r="J35" s="15">
        <v>163.69999999999999</v>
      </c>
      <c r="K35" s="11">
        <f>L35-3.7</f>
        <v>163</v>
      </c>
      <c r="L35" s="9">
        <v>166.7</v>
      </c>
      <c r="M35" s="12">
        <f>N35-3.7</f>
        <v>167.20000000000002</v>
      </c>
      <c r="N35" s="15">
        <v>170.9</v>
      </c>
      <c r="O35" s="11">
        <f>P35+1</f>
        <v>134.6</v>
      </c>
      <c r="P35" s="9">
        <v>133.6</v>
      </c>
      <c r="Q35" s="12">
        <f>R35+1</f>
        <v>134.6</v>
      </c>
      <c r="R35" s="15">
        <v>133.6</v>
      </c>
      <c r="S35" s="12">
        <f>T35+15.3</f>
        <v>161</v>
      </c>
      <c r="T35" s="9">
        <v>145.69999999999999</v>
      </c>
      <c r="U35" s="12">
        <f>V35+15.3</f>
        <v>167.3</v>
      </c>
      <c r="V35" s="15">
        <v>152</v>
      </c>
      <c r="W35" s="11">
        <f>X35+16.2</f>
        <v>186</v>
      </c>
      <c r="X35" s="9">
        <v>169.8</v>
      </c>
      <c r="Y35" s="12">
        <f>Z35+16.2</f>
        <v>190</v>
      </c>
      <c r="Z35" s="15">
        <v>173.8</v>
      </c>
      <c r="AA35" s="8">
        <f>AB35+17.7</f>
        <v>154.5</v>
      </c>
      <c r="AB35" s="9">
        <v>136.80000000000001</v>
      </c>
      <c r="AC35" s="9">
        <f>AD35+17.7</f>
        <v>184.39999999999998</v>
      </c>
      <c r="AD35" s="15">
        <v>166.7</v>
      </c>
      <c r="AE35" s="31">
        <f>AF35+1.6</f>
        <v>241.79999999999998</v>
      </c>
      <c r="AF35" s="9">
        <v>240.2</v>
      </c>
      <c r="AG35" s="32">
        <f>AH35+1.6</f>
        <v>251.7</v>
      </c>
      <c r="AH35" s="15">
        <v>250.1</v>
      </c>
      <c r="AI35" s="5">
        <v>270.3</v>
      </c>
      <c r="AK35" s="6">
        <v>270.3</v>
      </c>
      <c r="AM35" s="20">
        <f>AN35-0.2</f>
        <v>250.5</v>
      </c>
      <c r="AN35" s="9">
        <v>250.7</v>
      </c>
      <c r="AO35" s="20">
        <f>AP35-0.2</f>
        <v>250.5</v>
      </c>
      <c r="AP35" s="15">
        <v>250.7</v>
      </c>
      <c r="AQ35" s="11">
        <f t="shared" si="7"/>
        <v>166.70000000000002</v>
      </c>
      <c r="AR35" s="9">
        <v>166.9</v>
      </c>
      <c r="AS35" s="12">
        <f t="shared" si="8"/>
        <v>166.70000000000002</v>
      </c>
      <c r="AT35" s="15">
        <v>166.9</v>
      </c>
      <c r="AU35" s="5">
        <f>AV35+18.6</f>
        <v>199.29999999999998</v>
      </c>
      <c r="AV35" s="9">
        <v>180.7</v>
      </c>
      <c r="AW35" s="6">
        <f>AX35+18.6</f>
        <v>226.6</v>
      </c>
      <c r="AX35" s="15">
        <v>208</v>
      </c>
      <c r="AY35" s="11">
        <f>AZ35+0.6</f>
        <v>255.2</v>
      </c>
      <c r="AZ35" s="9">
        <v>254.6</v>
      </c>
      <c r="BA35" s="12">
        <f>BB35+0.6</f>
        <v>257.3</v>
      </c>
      <c r="BB35" s="15">
        <v>256.7</v>
      </c>
      <c r="BC35" s="5">
        <f t="shared" si="9"/>
        <v>174.29999999999998</v>
      </c>
      <c r="BD35" s="9">
        <v>175.2</v>
      </c>
      <c r="BE35" s="6">
        <f t="shared" si="10"/>
        <v>174.29999999999998</v>
      </c>
      <c r="BF35" s="15">
        <v>175.2</v>
      </c>
      <c r="BG35" s="45">
        <f>BH35-0.3</f>
        <v>153.19999999999999</v>
      </c>
      <c r="BH35" s="9">
        <v>153.5</v>
      </c>
      <c r="BI35" s="46">
        <f>BJ35-0.3</f>
        <v>153.19999999999999</v>
      </c>
      <c r="BJ35" s="15">
        <v>153.5</v>
      </c>
      <c r="BK35" s="9">
        <f t="shared" si="11"/>
        <v>0</v>
      </c>
      <c r="BL35" s="33"/>
      <c r="BM35" s="33"/>
    </row>
    <row r="36" spans="1:65" s="33" customFormat="1" ht="15" customHeight="1" x14ac:dyDescent="0.25">
      <c r="A36" s="1">
        <v>2009</v>
      </c>
      <c r="B36" s="1" t="s">
        <v>170</v>
      </c>
      <c r="C36" s="5">
        <v>266.39999999999998</v>
      </c>
      <c r="D36" s="9"/>
      <c r="E36" s="6">
        <v>272.7</v>
      </c>
      <c r="F36" s="15"/>
      <c r="G36" s="8">
        <f>H36+20.3</f>
        <v>176.20000000000002</v>
      </c>
      <c r="H36" s="9">
        <v>155.9</v>
      </c>
      <c r="I36" s="9">
        <f>J36+20.3</f>
        <v>178.20000000000002</v>
      </c>
      <c r="J36" s="15">
        <v>157.9</v>
      </c>
      <c r="K36" s="11">
        <f>L36-3.7</f>
        <v>162.9</v>
      </c>
      <c r="L36" s="9">
        <v>166.6</v>
      </c>
      <c r="M36" s="12">
        <f>N36-3.7</f>
        <v>162.9</v>
      </c>
      <c r="N36" s="15">
        <v>166.6</v>
      </c>
      <c r="O36" s="11">
        <f>P36+1</f>
        <v>134.69999999999999</v>
      </c>
      <c r="P36" s="9">
        <v>133.69999999999999</v>
      </c>
      <c r="Q36" s="12">
        <f>R36+1</f>
        <v>140.1</v>
      </c>
      <c r="R36" s="15">
        <v>139.1</v>
      </c>
      <c r="S36" s="12">
        <f>T36+15.3</f>
        <v>165.20000000000002</v>
      </c>
      <c r="T36" s="9">
        <v>149.9</v>
      </c>
      <c r="U36" s="12">
        <f>V36+15.3</f>
        <v>167.3</v>
      </c>
      <c r="V36" s="15">
        <v>152</v>
      </c>
      <c r="W36" s="11">
        <f>X36+16.2</f>
        <v>186</v>
      </c>
      <c r="X36" s="9">
        <v>169.8</v>
      </c>
      <c r="Y36" s="12">
        <f>Z36+16.2</f>
        <v>192.2</v>
      </c>
      <c r="Z36" s="15">
        <v>176</v>
      </c>
      <c r="AA36" s="8">
        <f>AB36+17.7</f>
        <v>156.29999999999998</v>
      </c>
      <c r="AB36" s="9">
        <v>138.6</v>
      </c>
      <c r="AC36" s="9">
        <f>AD36+17.7</f>
        <v>168.29999999999998</v>
      </c>
      <c r="AD36" s="15">
        <v>150.6</v>
      </c>
      <c r="AE36" s="31">
        <f>AF36+1.6</f>
        <v>237.79999999999998</v>
      </c>
      <c r="AF36" s="9">
        <v>236.2</v>
      </c>
      <c r="AG36" s="32">
        <f>AH36+1.6</f>
        <v>241.5</v>
      </c>
      <c r="AH36" s="15">
        <v>239.9</v>
      </c>
      <c r="AI36" s="5">
        <v>266.10000000000002</v>
      </c>
      <c r="AJ36" s="9"/>
      <c r="AK36" s="6">
        <v>270.2</v>
      </c>
      <c r="AL36" s="15"/>
      <c r="AM36" s="20">
        <f>AN36-0.2</f>
        <v>250.4</v>
      </c>
      <c r="AN36" s="9">
        <v>250.6</v>
      </c>
      <c r="AO36" s="20">
        <f>AP36-0.2</f>
        <v>251.4</v>
      </c>
      <c r="AP36" s="15">
        <v>251.6</v>
      </c>
      <c r="AQ36" s="11">
        <f t="shared" si="7"/>
        <v>166.70000000000002</v>
      </c>
      <c r="AR36" s="9">
        <v>166.9</v>
      </c>
      <c r="AS36" s="12">
        <f t="shared" si="8"/>
        <v>168.4</v>
      </c>
      <c r="AT36" s="15">
        <v>168.6</v>
      </c>
      <c r="AU36" s="5">
        <f>AV36+18.6</f>
        <v>192.9</v>
      </c>
      <c r="AV36" s="9">
        <v>174.3</v>
      </c>
      <c r="AW36" s="6">
        <f>AX36+18.6</f>
        <v>192.9</v>
      </c>
      <c r="AX36" s="15">
        <v>174.3</v>
      </c>
      <c r="AY36" s="11">
        <f>AZ36+0.6</f>
        <v>255.2</v>
      </c>
      <c r="AZ36" s="9">
        <v>254.6</v>
      </c>
      <c r="BA36" s="12">
        <f>BB36+0.6</f>
        <v>259.40000000000003</v>
      </c>
      <c r="BB36" s="15">
        <v>258.8</v>
      </c>
      <c r="BC36" s="5">
        <f t="shared" si="9"/>
        <v>179.4</v>
      </c>
      <c r="BD36" s="9">
        <v>180.3</v>
      </c>
      <c r="BE36" s="6">
        <f t="shared" si="10"/>
        <v>179.4</v>
      </c>
      <c r="BF36" s="15">
        <v>180.3</v>
      </c>
      <c r="BG36" s="46">
        <f>BH36-0.3</f>
        <v>112.8</v>
      </c>
      <c r="BH36" s="9">
        <v>113.1</v>
      </c>
      <c r="BI36" s="46">
        <f>BJ36-0.3</f>
        <v>112.8</v>
      </c>
      <c r="BJ36" s="15">
        <v>113.1</v>
      </c>
      <c r="BK36" s="9">
        <f t="shared" si="11"/>
        <v>0</v>
      </c>
      <c r="BL36" s="1"/>
      <c r="BM36" s="1"/>
    </row>
    <row r="37" spans="1:65" ht="15" customHeight="1" x14ac:dyDescent="0.25">
      <c r="A37" s="33">
        <v>2009</v>
      </c>
      <c r="B37" s="1" t="s">
        <v>146</v>
      </c>
      <c r="C37" s="11">
        <f>D37-16.8</f>
        <v>263.2</v>
      </c>
      <c r="D37" s="9">
        <v>280</v>
      </c>
      <c r="E37" s="12">
        <f>F37-16.8</f>
        <v>278.59999999999997</v>
      </c>
      <c r="F37" s="15">
        <v>295.39999999999998</v>
      </c>
      <c r="G37" s="23">
        <f>H37+20.4</f>
        <v>176.4</v>
      </c>
      <c r="H37" s="24">
        <v>156</v>
      </c>
      <c r="I37" s="24">
        <f>J37+20.4</f>
        <v>178.5</v>
      </c>
      <c r="J37" s="10">
        <v>158.1</v>
      </c>
      <c r="K37" s="11">
        <f>L37-0.2</f>
        <v>160.80000000000001</v>
      </c>
      <c r="L37" s="9">
        <v>161</v>
      </c>
      <c r="M37" s="12">
        <f>N37-0.2</f>
        <v>162.80000000000001</v>
      </c>
      <c r="N37" s="15">
        <v>163</v>
      </c>
      <c r="O37" s="19">
        <f>P37-0.3</f>
        <v>134.5</v>
      </c>
      <c r="P37" s="24">
        <v>134.80000000000001</v>
      </c>
      <c r="Q37" s="20">
        <f>R37-0.3</f>
        <v>134.5</v>
      </c>
      <c r="R37" s="10">
        <v>134.80000000000001</v>
      </c>
      <c r="S37" s="12">
        <f>T37-0.6</f>
        <v>172.8</v>
      </c>
      <c r="T37" s="9">
        <v>173.4</v>
      </c>
      <c r="U37" s="12">
        <f>V37-0.6</f>
        <v>172.8</v>
      </c>
      <c r="V37" s="15">
        <v>173.4</v>
      </c>
      <c r="W37" s="34">
        <f>X37+17.6</f>
        <v>186.79999999999998</v>
      </c>
      <c r="X37" s="24">
        <v>169.2</v>
      </c>
      <c r="Y37" s="37">
        <f>Z37+17.6</f>
        <v>198.6</v>
      </c>
      <c r="Z37" s="10">
        <v>181</v>
      </c>
      <c r="AA37" s="8">
        <f>AB37+17.6</f>
        <v>150.5</v>
      </c>
      <c r="AB37" s="9">
        <v>132.9</v>
      </c>
      <c r="AC37" s="9">
        <f>AD37+17.6</f>
        <v>170.29999999999998</v>
      </c>
      <c r="AD37" s="15">
        <v>152.69999999999999</v>
      </c>
      <c r="AE37" s="16">
        <v>237.7</v>
      </c>
      <c r="AG37" s="17">
        <v>239.8</v>
      </c>
      <c r="AI37" s="11">
        <f>AJ37+0.3</f>
        <v>270</v>
      </c>
      <c r="AJ37" s="9">
        <v>269.7</v>
      </c>
      <c r="AK37" s="12">
        <f>AL37+0.3</f>
        <v>274.2</v>
      </c>
      <c r="AL37" s="15">
        <v>273.89999999999998</v>
      </c>
      <c r="AM37" s="11">
        <f>AN37-0.2</f>
        <v>251.5</v>
      </c>
      <c r="AN37" s="24">
        <v>251.7</v>
      </c>
      <c r="AO37" s="12">
        <f>AP37-0.2</f>
        <v>253.70000000000002</v>
      </c>
      <c r="AP37" s="10">
        <v>253.9</v>
      </c>
      <c r="AQ37" s="11">
        <f>AR37-0.3</f>
        <v>166.7</v>
      </c>
      <c r="AR37" s="9">
        <v>167</v>
      </c>
      <c r="AS37" s="12">
        <f>AT37-0.3</f>
        <v>168.5</v>
      </c>
      <c r="AT37" s="15">
        <v>168.8</v>
      </c>
      <c r="AU37" s="5">
        <f>AV37+17.9</f>
        <v>203.70000000000002</v>
      </c>
      <c r="AV37" s="9">
        <v>185.8</v>
      </c>
      <c r="AW37" s="6">
        <f>AX37+17.9</f>
        <v>213.5</v>
      </c>
      <c r="AX37" s="15">
        <v>195.6</v>
      </c>
      <c r="AY37" s="19">
        <f>AZ37-0.2</f>
        <v>251.60000000000002</v>
      </c>
      <c r="AZ37" s="24">
        <v>251.8</v>
      </c>
      <c r="BA37" s="20">
        <f>BB37-0.2</f>
        <v>259.10000000000002</v>
      </c>
      <c r="BB37" s="10">
        <v>259.3</v>
      </c>
      <c r="BC37" s="11">
        <f>BD37-0.3</f>
        <v>161</v>
      </c>
      <c r="BD37" s="9">
        <v>161.30000000000001</v>
      </c>
      <c r="BE37" s="12">
        <f>BF37-0.3</f>
        <v>161</v>
      </c>
      <c r="BF37" s="15">
        <v>161.30000000000001</v>
      </c>
      <c r="BG37" s="5">
        <v>139.80000000000001</v>
      </c>
      <c r="BI37" s="6">
        <v>143.80000000000001</v>
      </c>
      <c r="BK37" s="9">
        <f t="shared" si="11"/>
        <v>0</v>
      </c>
    </row>
    <row r="38" spans="1:65" ht="15" customHeight="1" x14ac:dyDescent="0.25">
      <c r="A38" s="33">
        <v>2009</v>
      </c>
      <c r="B38" s="33" t="s">
        <v>155</v>
      </c>
      <c r="C38" s="5">
        <f>D38-0.1</f>
        <v>262.29999999999995</v>
      </c>
      <c r="D38" s="9">
        <v>262.39999999999998</v>
      </c>
      <c r="E38" s="6">
        <f>F38-0.1</f>
        <v>279</v>
      </c>
      <c r="F38" s="15">
        <v>279.10000000000002</v>
      </c>
      <c r="G38" s="23">
        <f>H38+19.8</f>
        <v>173.9</v>
      </c>
      <c r="H38" s="24">
        <v>154.1</v>
      </c>
      <c r="I38" s="24">
        <f>J38+19.8</f>
        <v>189.70000000000002</v>
      </c>
      <c r="J38" s="10">
        <v>169.9</v>
      </c>
      <c r="K38" s="11">
        <f>L38-4.3</f>
        <v>153.69999999999999</v>
      </c>
      <c r="L38" s="9">
        <v>158</v>
      </c>
      <c r="M38" s="12">
        <f>N38-4.3</f>
        <v>160.19999999999999</v>
      </c>
      <c r="N38" s="15">
        <v>164.5</v>
      </c>
      <c r="O38" s="19">
        <f>P38-0.5</f>
        <v>134.4</v>
      </c>
      <c r="P38" s="24">
        <v>134.9</v>
      </c>
      <c r="Q38" s="20">
        <f>R38-0.5</f>
        <v>136.5</v>
      </c>
      <c r="R38" s="10">
        <v>137</v>
      </c>
      <c r="S38" s="12">
        <f>T38+15.2</f>
        <v>188.29999999999998</v>
      </c>
      <c r="T38" s="9">
        <v>173.1</v>
      </c>
      <c r="U38" s="12">
        <f>V38+15.2</f>
        <v>222.1</v>
      </c>
      <c r="V38" s="15">
        <v>206.9</v>
      </c>
      <c r="W38" s="23">
        <f>X38+17.5</f>
        <v>191.7</v>
      </c>
      <c r="X38" s="24">
        <v>174.2</v>
      </c>
      <c r="Y38" s="24">
        <f>Z38+17.5</f>
        <v>191.7</v>
      </c>
      <c r="Z38" s="10">
        <v>174.2</v>
      </c>
      <c r="AA38" s="8">
        <f>AB38+17.5</f>
        <v>164.2</v>
      </c>
      <c r="AB38" s="9">
        <v>146.69999999999999</v>
      </c>
      <c r="AC38" s="9">
        <f>AD38+17.5</f>
        <v>165.7</v>
      </c>
      <c r="AD38" s="15">
        <v>148.19999999999999</v>
      </c>
      <c r="AE38" s="31">
        <f>AF38-0.2</f>
        <v>237.60000000000002</v>
      </c>
      <c r="AF38" s="24">
        <v>237.8</v>
      </c>
      <c r="AG38" s="32">
        <f>AH38-0.2</f>
        <v>250.4</v>
      </c>
      <c r="AH38" s="10">
        <v>250.6</v>
      </c>
      <c r="AI38" s="11">
        <f>AJ38+0.5</f>
        <v>262</v>
      </c>
      <c r="AJ38" s="9">
        <v>261.5</v>
      </c>
      <c r="AK38" s="12">
        <f>AL38+0.5</f>
        <v>270.2</v>
      </c>
      <c r="AL38" s="15">
        <v>269.7</v>
      </c>
      <c r="AM38" s="12">
        <f>AN38-0.4</f>
        <v>250.29999999999998</v>
      </c>
      <c r="AN38" s="24">
        <v>250.7</v>
      </c>
      <c r="AO38" s="12">
        <f>AP38-0.4</f>
        <v>250.29999999999998</v>
      </c>
      <c r="AP38" s="10">
        <v>250.7</v>
      </c>
      <c r="AQ38" s="11">
        <f>AR38-0.2</f>
        <v>166.8</v>
      </c>
      <c r="AR38" s="9">
        <v>167</v>
      </c>
      <c r="AS38" s="12">
        <f>AT38-0.2</f>
        <v>166.8</v>
      </c>
      <c r="AT38" s="15">
        <v>167</v>
      </c>
      <c r="AU38" s="5">
        <f>AV38+17.6</f>
        <v>192</v>
      </c>
      <c r="AV38" s="9">
        <v>174.4</v>
      </c>
      <c r="AW38" s="6">
        <f>AX38+17.6</f>
        <v>194.2</v>
      </c>
      <c r="AX38" s="15">
        <v>176.6</v>
      </c>
      <c r="AY38" s="23">
        <v>255.5</v>
      </c>
      <c r="BA38" s="24">
        <v>257.5</v>
      </c>
      <c r="BC38" s="11">
        <f>BD38-0.2</f>
        <v>179.60000000000002</v>
      </c>
      <c r="BD38" s="9">
        <v>179.8</v>
      </c>
      <c r="BE38" s="12">
        <f>BF38-0.2</f>
        <v>179.60000000000002</v>
      </c>
      <c r="BF38" s="15">
        <v>179.8</v>
      </c>
      <c r="BG38" s="11">
        <f>BH38+0.6</f>
        <v>126.39999999999999</v>
      </c>
      <c r="BH38" s="9">
        <v>125.8</v>
      </c>
      <c r="BI38" s="12">
        <f>BJ38+0.6</f>
        <v>128.19999999999999</v>
      </c>
      <c r="BJ38" s="15">
        <v>127.6</v>
      </c>
      <c r="BK38" s="9">
        <f t="shared" si="11"/>
        <v>0</v>
      </c>
    </row>
    <row r="39" spans="1:65" ht="15" customHeight="1" x14ac:dyDescent="0.25">
      <c r="A39" s="33">
        <v>2009</v>
      </c>
      <c r="B39" s="1" t="s">
        <v>141</v>
      </c>
      <c r="C39" s="5">
        <v>260.10000000000002</v>
      </c>
      <c r="E39" s="6">
        <v>260.10000000000002</v>
      </c>
      <c r="G39" s="23">
        <f>H39+20.4</f>
        <v>176.5</v>
      </c>
      <c r="H39" s="24">
        <v>156.1</v>
      </c>
      <c r="I39" s="24">
        <f>J39+20.4</f>
        <v>178.3</v>
      </c>
      <c r="J39" s="10">
        <v>157.9</v>
      </c>
      <c r="K39" s="11">
        <f>L39-0.2</f>
        <v>162.80000000000001</v>
      </c>
      <c r="L39" s="9">
        <v>163</v>
      </c>
      <c r="M39" s="12">
        <f>N39-0.2</f>
        <v>164.70000000000002</v>
      </c>
      <c r="N39" s="15">
        <v>164.9</v>
      </c>
      <c r="O39" s="19">
        <f>P39-0.3</f>
        <v>134.6</v>
      </c>
      <c r="P39" s="24">
        <v>134.9</v>
      </c>
      <c r="Q39" s="20">
        <f>R39-0.3</f>
        <v>134.6</v>
      </c>
      <c r="R39" s="10">
        <v>134.9</v>
      </c>
      <c r="S39" s="11">
        <f>T39+15.1</f>
        <v>154.5</v>
      </c>
      <c r="T39" s="9">
        <v>139.4</v>
      </c>
      <c r="U39" s="12">
        <f>V39+15.1</f>
        <v>171.5</v>
      </c>
      <c r="V39" s="15">
        <v>156.4</v>
      </c>
      <c r="W39" s="19">
        <f>X39+16</f>
        <v>179.9</v>
      </c>
      <c r="X39" s="24">
        <v>163.9</v>
      </c>
      <c r="Y39" s="20">
        <f>Z39+16</f>
        <v>192.1</v>
      </c>
      <c r="Z39" s="10">
        <v>176.1</v>
      </c>
      <c r="AA39" s="8">
        <f>AB39+17.5</f>
        <v>164.2</v>
      </c>
      <c r="AB39" s="9">
        <v>146.69999999999999</v>
      </c>
      <c r="AC39" s="9">
        <f>AD39+17.5</f>
        <v>168.2</v>
      </c>
      <c r="AD39" s="15">
        <v>150.69999999999999</v>
      </c>
      <c r="AE39" s="16">
        <v>237.6</v>
      </c>
      <c r="AG39" s="17">
        <v>241.9</v>
      </c>
      <c r="AI39" s="93">
        <f>AJ39+17.4</f>
        <v>266.3</v>
      </c>
      <c r="AJ39" s="50">
        <v>248.9</v>
      </c>
      <c r="AK39" s="42">
        <f>AL39+17.4</f>
        <v>270.3</v>
      </c>
      <c r="AL39" s="86">
        <v>252.9</v>
      </c>
      <c r="AM39" s="19">
        <f>AN39-0.3</f>
        <v>250.39999999999998</v>
      </c>
      <c r="AN39" s="24">
        <v>250.7</v>
      </c>
      <c r="AO39" s="20">
        <f>AP39-0.3</f>
        <v>251.5</v>
      </c>
      <c r="AP39" s="10">
        <v>251.8</v>
      </c>
      <c r="AQ39" s="11">
        <f>AR39-0.3</f>
        <v>166.6</v>
      </c>
      <c r="AR39" s="9">
        <v>166.9</v>
      </c>
      <c r="AS39" s="12">
        <f>AT39-0.3</f>
        <v>168.39999999999998</v>
      </c>
      <c r="AT39" s="15">
        <v>168.7</v>
      </c>
      <c r="AU39" s="5">
        <f>AV39+18.5</f>
        <v>185</v>
      </c>
      <c r="AV39" s="9">
        <v>166.5</v>
      </c>
      <c r="AW39" s="6">
        <f>AX39+18.5</f>
        <v>192.9</v>
      </c>
      <c r="AX39" s="15">
        <v>174.4</v>
      </c>
      <c r="AY39" s="19">
        <f>AZ39-0.2</f>
        <v>255.4</v>
      </c>
      <c r="AZ39" s="24">
        <v>255.6</v>
      </c>
      <c r="BA39" s="20">
        <f>BB39-0.2</f>
        <v>261.10000000000002</v>
      </c>
      <c r="BB39" s="10">
        <v>261.3</v>
      </c>
      <c r="BC39" s="5">
        <f>BD39-0.9</f>
        <v>174.6</v>
      </c>
      <c r="BD39" s="9">
        <v>175.5</v>
      </c>
      <c r="BE39" s="6">
        <f>BF39-0.9</f>
        <v>179.5</v>
      </c>
      <c r="BF39" s="15">
        <v>180.4</v>
      </c>
      <c r="BG39" s="5">
        <f>BH39-0.3</f>
        <v>118.60000000000001</v>
      </c>
      <c r="BH39" s="9">
        <v>118.9</v>
      </c>
      <c r="BI39" s="6">
        <f>BJ39-0.3</f>
        <v>120.5</v>
      </c>
      <c r="BJ39" s="15">
        <v>120.8</v>
      </c>
      <c r="BK39" s="9">
        <f t="shared" si="11"/>
        <v>0</v>
      </c>
      <c r="BL39" s="33"/>
      <c r="BM39" s="33"/>
    </row>
    <row r="40" spans="1:65" ht="15" customHeight="1" x14ac:dyDescent="0.25">
      <c r="A40" s="33">
        <v>2009</v>
      </c>
      <c r="B40" s="33" t="s">
        <v>152</v>
      </c>
      <c r="C40" s="11">
        <f>D40-16.8</f>
        <v>278.5</v>
      </c>
      <c r="D40" s="53">
        <v>295.3</v>
      </c>
      <c r="E40" s="12">
        <f>F40-16.8</f>
        <v>280.5</v>
      </c>
      <c r="F40" s="15">
        <v>297.3</v>
      </c>
      <c r="G40" s="8">
        <f>H40+20</f>
        <v>174</v>
      </c>
      <c r="H40" s="9">
        <v>154</v>
      </c>
      <c r="I40" s="9">
        <f>J40+20</f>
        <v>178</v>
      </c>
      <c r="J40" s="15">
        <v>158</v>
      </c>
      <c r="K40" s="11">
        <f>L40-0.2</f>
        <v>152.80000000000001</v>
      </c>
      <c r="L40" s="9">
        <v>153</v>
      </c>
      <c r="M40" s="12">
        <f>N40-0.2</f>
        <v>156.60000000000002</v>
      </c>
      <c r="N40" s="15">
        <v>156.80000000000001</v>
      </c>
      <c r="O40" s="11">
        <f>P40-0.4</f>
        <v>134.5</v>
      </c>
      <c r="P40" s="9">
        <v>134.9</v>
      </c>
      <c r="Q40" s="12">
        <f>R40-0.4</f>
        <v>136.6</v>
      </c>
      <c r="R40" s="15">
        <v>137</v>
      </c>
      <c r="S40" s="11">
        <f>T40+15.2</f>
        <v>167.2</v>
      </c>
      <c r="T40" s="9">
        <v>152</v>
      </c>
      <c r="U40" s="12">
        <f>V40+15.2</f>
        <v>179.89999999999998</v>
      </c>
      <c r="V40" s="15">
        <v>164.7</v>
      </c>
      <c r="W40" s="8">
        <f>X40+17.5</f>
        <v>174.5</v>
      </c>
      <c r="X40" s="9">
        <v>157</v>
      </c>
      <c r="Y40" s="9">
        <f>Z40+17.5</f>
        <v>180.8</v>
      </c>
      <c r="Z40" s="15">
        <v>163.30000000000001</v>
      </c>
      <c r="AA40" s="8">
        <f>AB40-0.4</f>
        <v>168.4</v>
      </c>
      <c r="AB40" s="9">
        <v>168.8</v>
      </c>
      <c r="AC40" s="9">
        <f>AD40-0.4</f>
        <v>170.6</v>
      </c>
      <c r="AD40" s="15">
        <v>171</v>
      </c>
      <c r="AE40" s="31">
        <v>241.9</v>
      </c>
      <c r="AF40" s="9"/>
      <c r="AG40" s="32">
        <v>250.4</v>
      </c>
      <c r="AH40" s="15"/>
      <c r="AI40" s="11">
        <f>AJ40+0.3</f>
        <v>269.90000000000003</v>
      </c>
      <c r="AJ40" s="9">
        <v>269.60000000000002</v>
      </c>
      <c r="AK40" s="12">
        <f>AL40+0.3</f>
        <v>269.90000000000003</v>
      </c>
      <c r="AL40" s="15">
        <v>269.60000000000002</v>
      </c>
      <c r="AM40" s="19">
        <f>AN40-0.3</f>
        <v>250.5</v>
      </c>
      <c r="AN40" s="9">
        <v>250.8</v>
      </c>
      <c r="AO40" s="20">
        <f>AP40-0.3</f>
        <v>251.5</v>
      </c>
      <c r="AP40" s="15">
        <v>251.8</v>
      </c>
      <c r="AQ40" s="11">
        <f>AR40-0.3</f>
        <v>166.6</v>
      </c>
      <c r="AR40" s="9">
        <v>166.9</v>
      </c>
      <c r="AS40" s="12">
        <f>AT40-0.3</f>
        <v>168.29999999999998</v>
      </c>
      <c r="AT40" s="15">
        <v>168.6</v>
      </c>
      <c r="AU40" s="5">
        <f>AV40+17.8</f>
        <v>192.10000000000002</v>
      </c>
      <c r="AV40" s="9">
        <v>174.3</v>
      </c>
      <c r="AW40" s="6">
        <f>AX40+17.8</f>
        <v>194</v>
      </c>
      <c r="AX40" s="15">
        <v>176.2</v>
      </c>
      <c r="AY40" s="19">
        <f>AZ40-0.2</f>
        <v>255.5</v>
      </c>
      <c r="AZ40" s="9">
        <v>255.7</v>
      </c>
      <c r="BA40" s="12">
        <f>BB40-0.4</f>
        <v>257.3</v>
      </c>
      <c r="BB40" s="15">
        <v>257.7</v>
      </c>
      <c r="BC40" s="11">
        <f>BD40-0.3</f>
        <v>174.2</v>
      </c>
      <c r="BD40" s="9">
        <v>174.5</v>
      </c>
      <c r="BE40" s="12">
        <f>BF40-0.3</f>
        <v>179.2</v>
      </c>
      <c r="BF40" s="15">
        <v>179.5</v>
      </c>
      <c r="BG40" s="5">
        <f>BH40-0.3</f>
        <v>143.6</v>
      </c>
      <c r="BH40" s="9">
        <v>143.9</v>
      </c>
      <c r="BI40" s="6">
        <f>BJ40-0.3</f>
        <v>145.5</v>
      </c>
      <c r="BJ40" s="15">
        <v>145.80000000000001</v>
      </c>
      <c r="BK40" s="9">
        <f t="shared" si="11"/>
        <v>0</v>
      </c>
    </row>
    <row r="41" spans="1:65" ht="15" customHeight="1" x14ac:dyDescent="0.25">
      <c r="A41" s="33">
        <v>2009</v>
      </c>
      <c r="B41" s="1" t="s">
        <v>142</v>
      </c>
      <c r="C41" s="5">
        <v>285.3</v>
      </c>
      <c r="E41" s="6">
        <v>296</v>
      </c>
      <c r="G41" s="23">
        <f>H41+20.4</f>
        <v>174.5</v>
      </c>
      <c r="H41" s="24">
        <v>154.1</v>
      </c>
      <c r="I41" s="24">
        <f>J41+20.4</f>
        <v>178.4</v>
      </c>
      <c r="J41" s="10">
        <v>158</v>
      </c>
      <c r="K41" s="11">
        <f>L41-0.2</f>
        <v>164.60000000000002</v>
      </c>
      <c r="L41" s="9">
        <v>164.8</v>
      </c>
      <c r="M41" s="12">
        <f>N41-0.2</f>
        <v>168.5</v>
      </c>
      <c r="N41" s="15">
        <v>168.7</v>
      </c>
      <c r="O41" s="19">
        <f>P41-0.3</f>
        <v>134.6</v>
      </c>
      <c r="P41" s="24">
        <v>134.9</v>
      </c>
      <c r="Q41" s="20">
        <f>R41-0.3</f>
        <v>134.6</v>
      </c>
      <c r="R41" s="10">
        <v>134.9</v>
      </c>
      <c r="S41" s="11">
        <f>T41+15.1</f>
        <v>160.79999999999998</v>
      </c>
      <c r="T41" s="9">
        <v>145.69999999999999</v>
      </c>
      <c r="U41" s="12">
        <f>V41+15.1</f>
        <v>163</v>
      </c>
      <c r="V41" s="15">
        <v>147.9</v>
      </c>
      <c r="W41" s="19">
        <f>X41+16</f>
        <v>192</v>
      </c>
      <c r="X41" s="24">
        <v>176</v>
      </c>
      <c r="Y41" s="20">
        <f>Z41+16</f>
        <v>192</v>
      </c>
      <c r="Z41" s="10">
        <v>176</v>
      </c>
      <c r="AA41" s="8">
        <f>AB41+17.5</f>
        <v>154.4</v>
      </c>
      <c r="AB41" s="9">
        <v>136.9</v>
      </c>
      <c r="AC41" s="9">
        <f>AD41+17.5</f>
        <v>172.3</v>
      </c>
      <c r="AD41" s="15">
        <v>154.80000000000001</v>
      </c>
      <c r="AE41" s="16">
        <v>237.6</v>
      </c>
      <c r="AG41" s="17">
        <v>241.8</v>
      </c>
      <c r="AI41" s="5">
        <v>242.3</v>
      </c>
      <c r="AK41" s="6">
        <v>270.5</v>
      </c>
      <c r="AM41" s="19">
        <f>AN41-0.3</f>
        <v>250.5</v>
      </c>
      <c r="AN41" s="24">
        <v>250.8</v>
      </c>
      <c r="AO41" s="20">
        <f>AP41-0.3</f>
        <v>252.6</v>
      </c>
      <c r="AP41" s="10">
        <v>252.9</v>
      </c>
      <c r="AQ41" s="11">
        <f>AR41-0.3</f>
        <v>166.7</v>
      </c>
      <c r="AR41" s="9">
        <v>167</v>
      </c>
      <c r="AS41" s="12">
        <f>AT41-0.3</f>
        <v>166.7</v>
      </c>
      <c r="AT41" s="15">
        <v>167</v>
      </c>
      <c r="AU41" s="5">
        <f>AV41+18.5</f>
        <v>192.7</v>
      </c>
      <c r="AV41" s="9">
        <v>174.2</v>
      </c>
      <c r="AW41" s="6">
        <f>AX41+18.5</f>
        <v>198.6</v>
      </c>
      <c r="AX41" s="15">
        <v>180.1</v>
      </c>
      <c r="AY41" s="20">
        <f>AZ41-0.2</f>
        <v>255.4</v>
      </c>
      <c r="AZ41" s="24">
        <v>255.6</v>
      </c>
      <c r="BA41" s="20">
        <f>BB41-0.2</f>
        <v>257.3</v>
      </c>
      <c r="BB41" s="10">
        <v>257.5</v>
      </c>
      <c r="BC41" s="5">
        <f>BD41-0.9</f>
        <v>174.4</v>
      </c>
      <c r="BD41" s="9">
        <v>175.3</v>
      </c>
      <c r="BE41" s="6">
        <f>BF41-0.9</f>
        <v>179.4</v>
      </c>
      <c r="BF41" s="15">
        <v>180.3</v>
      </c>
      <c r="BG41" s="5">
        <f>BH41-0.3</f>
        <v>133.79999999999998</v>
      </c>
      <c r="BH41" s="9">
        <v>134.1</v>
      </c>
      <c r="BI41" s="6">
        <f>BJ41-0.3</f>
        <v>139.6</v>
      </c>
      <c r="BJ41" s="15">
        <v>139.9</v>
      </c>
      <c r="BK41" s="9">
        <f t="shared" si="11"/>
        <v>0</v>
      </c>
    </row>
    <row r="42" spans="1:65" s="33" customFormat="1" ht="15" customHeight="1" x14ac:dyDescent="0.25">
      <c r="A42" s="1">
        <v>2009</v>
      </c>
      <c r="B42" s="1" t="s">
        <v>157</v>
      </c>
      <c r="C42" s="93">
        <f>D42</f>
        <v>281</v>
      </c>
      <c r="D42" s="88">
        <v>281</v>
      </c>
      <c r="E42" s="81">
        <f>F42</f>
        <v>283</v>
      </c>
      <c r="F42" s="88">
        <v>283</v>
      </c>
      <c r="G42" s="23">
        <f>H42+20.4</f>
        <v>174.5</v>
      </c>
      <c r="H42" s="24">
        <v>154.1</v>
      </c>
      <c r="I42" s="24">
        <f>J42+20.4</f>
        <v>176.4</v>
      </c>
      <c r="J42" s="10">
        <v>156</v>
      </c>
      <c r="K42" s="11">
        <f>L42-3.5</f>
        <v>156.9</v>
      </c>
      <c r="L42" s="9">
        <v>160.4</v>
      </c>
      <c r="M42" s="12">
        <f>N42-3.5</f>
        <v>167.5</v>
      </c>
      <c r="N42" s="15">
        <v>171</v>
      </c>
      <c r="O42" s="19">
        <f>P42+0.9</f>
        <v>134.70000000000002</v>
      </c>
      <c r="P42" s="24">
        <v>133.80000000000001</v>
      </c>
      <c r="Q42" s="20">
        <f>R42+0.9</f>
        <v>134.70000000000002</v>
      </c>
      <c r="R42" s="10">
        <v>133.80000000000001</v>
      </c>
      <c r="S42" s="11">
        <f>T42+15.4</f>
        <v>161</v>
      </c>
      <c r="T42" s="9">
        <v>145.6</v>
      </c>
      <c r="U42" s="12">
        <f>V42+15.4</f>
        <v>169.5</v>
      </c>
      <c r="V42" s="15">
        <v>154.1</v>
      </c>
      <c r="W42" s="19">
        <f>X42+16</f>
        <v>163.69999999999999</v>
      </c>
      <c r="X42" s="24">
        <v>147.69999999999999</v>
      </c>
      <c r="Y42" s="20">
        <f>Z42+16</f>
        <v>172</v>
      </c>
      <c r="Z42" s="10">
        <v>156</v>
      </c>
      <c r="AA42" s="8">
        <f>AB42+17.5</f>
        <v>162.4</v>
      </c>
      <c r="AB42" s="9">
        <v>144.9</v>
      </c>
      <c r="AC42" s="9">
        <f>AD42+17.5</f>
        <v>172.4</v>
      </c>
      <c r="AD42" s="15">
        <v>154.9</v>
      </c>
      <c r="AE42" s="17">
        <f>AF42+1.8</f>
        <v>238.20000000000002</v>
      </c>
      <c r="AF42" s="24">
        <v>236.4</v>
      </c>
      <c r="AG42" s="17">
        <f>AH42+1.8</f>
        <v>241.8</v>
      </c>
      <c r="AH42" s="10">
        <v>240</v>
      </c>
      <c r="AI42" s="5">
        <v>270.2</v>
      </c>
      <c r="AJ42" s="9"/>
      <c r="AK42" s="6">
        <v>270.2</v>
      </c>
      <c r="AL42" s="15"/>
      <c r="AM42" s="11">
        <f>AN42-0.3</f>
        <v>250.39999999999998</v>
      </c>
      <c r="AN42" s="9">
        <v>250.7</v>
      </c>
      <c r="AO42" s="12">
        <f>AP42-0.3</f>
        <v>251.39999999999998</v>
      </c>
      <c r="AP42" s="10">
        <v>251.7</v>
      </c>
      <c r="AQ42" s="11">
        <f>AR42-0.3</f>
        <v>166.6</v>
      </c>
      <c r="AR42" s="9">
        <v>166.9</v>
      </c>
      <c r="AS42" s="12">
        <f>AT42-0.3</f>
        <v>166.6</v>
      </c>
      <c r="AT42" s="15">
        <v>166.9</v>
      </c>
      <c r="AU42" s="5">
        <f t="shared" ref="AU42:AU58" si="12">AV42+18.6</f>
        <v>192.9</v>
      </c>
      <c r="AV42" s="9">
        <v>174.3</v>
      </c>
      <c r="AW42" s="6">
        <f t="shared" ref="AW42:AW58" si="13">AX42+18.6</f>
        <v>195.2</v>
      </c>
      <c r="AX42" s="15">
        <v>176.6</v>
      </c>
      <c r="AY42" s="19">
        <f>AZ42+0.8</f>
        <v>255.60000000000002</v>
      </c>
      <c r="AZ42" s="24">
        <v>254.8</v>
      </c>
      <c r="BA42" s="20">
        <f>BB42+0.8</f>
        <v>259.60000000000002</v>
      </c>
      <c r="BB42" s="10">
        <v>258.8</v>
      </c>
      <c r="BC42" s="5">
        <f>BD42-0.9</f>
        <v>174.4</v>
      </c>
      <c r="BD42" s="9">
        <v>175.3</v>
      </c>
      <c r="BE42" s="6">
        <f>BF42-0.9</f>
        <v>179.5</v>
      </c>
      <c r="BF42" s="15">
        <v>180.4</v>
      </c>
      <c r="BG42" s="45"/>
      <c r="BH42" s="9"/>
      <c r="BI42" s="46"/>
      <c r="BJ42" s="15"/>
      <c r="BK42" s="9">
        <f t="shared" si="11"/>
        <v>0</v>
      </c>
      <c r="BL42" s="1"/>
      <c r="BM42" s="1"/>
    </row>
    <row r="43" spans="1:65" ht="15" customHeight="1" x14ac:dyDescent="0.25">
      <c r="A43" s="1">
        <v>2009</v>
      </c>
      <c r="B43" s="1" t="s">
        <v>158</v>
      </c>
      <c r="C43" s="5">
        <v>253.9</v>
      </c>
      <c r="E43" s="6">
        <v>256</v>
      </c>
      <c r="G43" s="23">
        <f>H43+20.4</f>
        <v>176.4</v>
      </c>
      <c r="H43" s="24">
        <v>156</v>
      </c>
      <c r="I43" s="24">
        <f>J43+20.4</f>
        <v>176.4</v>
      </c>
      <c r="J43" s="10">
        <v>156</v>
      </c>
      <c r="K43" s="11">
        <f>L43-3.5</f>
        <v>161.1</v>
      </c>
      <c r="L43" s="9">
        <v>164.6</v>
      </c>
      <c r="M43" s="12">
        <f>N43-3.5</f>
        <v>161.1</v>
      </c>
      <c r="N43" s="15">
        <v>164.6</v>
      </c>
      <c r="O43" s="19">
        <f>P43+0.9</f>
        <v>134.6</v>
      </c>
      <c r="P43" s="24">
        <v>133.69999999999999</v>
      </c>
      <c r="Q43" s="20">
        <f>R43+0.9</f>
        <v>134.6</v>
      </c>
      <c r="R43" s="10">
        <v>133.69999999999999</v>
      </c>
      <c r="S43" s="11">
        <f>T43+15.4</f>
        <v>163.20000000000002</v>
      </c>
      <c r="T43" s="9">
        <v>147.80000000000001</v>
      </c>
      <c r="U43" s="12">
        <f>V43+15.4</f>
        <v>167.5</v>
      </c>
      <c r="V43" s="15">
        <v>152.1</v>
      </c>
      <c r="W43" s="19">
        <f>X43+16</f>
        <v>171.9</v>
      </c>
      <c r="X43" s="24">
        <v>155.9</v>
      </c>
      <c r="Y43" s="20">
        <f>Z43+16</f>
        <v>179.8</v>
      </c>
      <c r="Z43" s="10">
        <v>163.80000000000001</v>
      </c>
      <c r="AA43" s="8">
        <f>AB43+17.5</f>
        <v>150.4</v>
      </c>
      <c r="AB43" s="9">
        <v>132.9</v>
      </c>
      <c r="AC43" s="9">
        <f>AD43+17.5</f>
        <v>168.3</v>
      </c>
      <c r="AD43" s="15">
        <v>150.80000000000001</v>
      </c>
      <c r="AE43" s="17">
        <f>AF43+1.8</f>
        <v>237.8</v>
      </c>
      <c r="AF43" s="24">
        <v>236</v>
      </c>
      <c r="AG43" s="17">
        <f>AH43+1.8</f>
        <v>241.8</v>
      </c>
      <c r="AH43" s="10">
        <v>240</v>
      </c>
      <c r="AI43" s="5">
        <v>270.3</v>
      </c>
      <c r="AK43" s="6">
        <v>282.5</v>
      </c>
      <c r="AM43" s="11">
        <f>AN43-0.3</f>
        <v>251.39999999999998</v>
      </c>
      <c r="AN43" s="9">
        <v>251.7</v>
      </c>
      <c r="AO43" s="12">
        <f>AP43-0.3</f>
        <v>251.39999999999998</v>
      </c>
      <c r="AP43" s="10">
        <v>251.7</v>
      </c>
      <c r="AQ43" s="11">
        <f>AR43-0.3</f>
        <v>166.6</v>
      </c>
      <c r="AR43" s="9">
        <v>166.9</v>
      </c>
      <c r="AS43" s="12">
        <f>AT43-0.3</f>
        <v>166.6</v>
      </c>
      <c r="AT43" s="15">
        <v>166.9</v>
      </c>
      <c r="AU43" s="5">
        <f t="shared" si="12"/>
        <v>190.9</v>
      </c>
      <c r="AV43" s="9">
        <v>172.3</v>
      </c>
      <c r="AW43" s="6">
        <f t="shared" si="13"/>
        <v>195.2</v>
      </c>
      <c r="AX43" s="15">
        <v>176.6</v>
      </c>
      <c r="AY43" s="19">
        <f>AZ43+0.8</f>
        <v>253.4</v>
      </c>
      <c r="AZ43" s="24">
        <v>252.6</v>
      </c>
      <c r="BA43" s="20">
        <f>BB43+0.8</f>
        <v>257.5</v>
      </c>
      <c r="BB43" s="10">
        <v>256.7</v>
      </c>
      <c r="BC43" s="5">
        <f>BD43-0.9</f>
        <v>179.29999999999998</v>
      </c>
      <c r="BD43" s="9">
        <v>180.2</v>
      </c>
      <c r="BE43" s="6">
        <f>BF43-0.9</f>
        <v>179.29999999999998</v>
      </c>
      <c r="BF43" s="15">
        <v>180.2</v>
      </c>
      <c r="BG43" s="45"/>
      <c r="BI43" s="46"/>
      <c r="BK43" s="9">
        <f t="shared" si="11"/>
        <v>0</v>
      </c>
    </row>
    <row r="44" spans="1:65" s="33" customFormat="1" ht="15" customHeight="1" x14ac:dyDescent="0.25">
      <c r="A44" s="1">
        <v>2009</v>
      </c>
      <c r="B44" s="1" t="s">
        <v>239</v>
      </c>
      <c r="C44" s="5">
        <v>271.5</v>
      </c>
      <c r="D44" s="9"/>
      <c r="E44" s="6">
        <v>291.7</v>
      </c>
      <c r="F44" s="15"/>
      <c r="G44" s="8">
        <f t="shared" ref="G44:G58" si="14">H44+20.2</f>
        <v>174</v>
      </c>
      <c r="H44" s="42">
        <v>153.80000000000001</v>
      </c>
      <c r="I44" s="9">
        <f t="shared" ref="I44:I58" si="15">J44+20.2</f>
        <v>176.1</v>
      </c>
      <c r="J44" s="93">
        <v>155.9</v>
      </c>
      <c r="K44" s="11">
        <f t="shared" ref="K44:K58" si="16">L44-3.7</f>
        <v>156.60000000000002</v>
      </c>
      <c r="L44" s="9">
        <v>160.30000000000001</v>
      </c>
      <c r="M44" s="12">
        <f t="shared" ref="M44:M58" si="17">N44-3.7</f>
        <v>158.70000000000002</v>
      </c>
      <c r="N44" s="15">
        <v>162.4</v>
      </c>
      <c r="O44" s="11">
        <f t="shared" ref="O44:O58" si="18">P44+1</f>
        <v>134.69999999999999</v>
      </c>
      <c r="P44" s="9">
        <v>133.69999999999999</v>
      </c>
      <c r="Q44" s="12">
        <f t="shared" ref="Q44:Q58" si="19">R44+1</f>
        <v>136.69999999999999</v>
      </c>
      <c r="R44" s="10">
        <v>135.69999999999999</v>
      </c>
      <c r="S44" s="11">
        <f t="shared" ref="S44:S60" si="20">T44+15.2</f>
        <v>154.39999999999998</v>
      </c>
      <c r="T44" s="9">
        <v>139.19999999999999</v>
      </c>
      <c r="U44" s="12">
        <f t="shared" ref="U44:U60" si="21">V44+15.2</f>
        <v>160.69999999999999</v>
      </c>
      <c r="V44" s="15">
        <v>145.5</v>
      </c>
      <c r="W44" s="11">
        <f t="shared" ref="W44:W58" si="22">X44+16.1</f>
        <v>167.79999999999998</v>
      </c>
      <c r="X44" s="9">
        <v>151.69999999999999</v>
      </c>
      <c r="Y44" s="12">
        <f t="shared" ref="Y44:Y58" si="23">Z44+16.1</f>
        <v>183.9</v>
      </c>
      <c r="Z44" s="10">
        <v>167.8</v>
      </c>
      <c r="AA44" s="8">
        <f t="shared" ref="AA44:AA58" si="24">AB44+17.7</f>
        <v>154.39999999999998</v>
      </c>
      <c r="AB44" s="42">
        <v>136.69999999999999</v>
      </c>
      <c r="AC44" s="9">
        <f t="shared" ref="AC44:AC58" si="25">AD44+17.7</f>
        <v>164.39999999999998</v>
      </c>
      <c r="AD44" s="43">
        <v>146.69999999999999</v>
      </c>
      <c r="AE44" s="31">
        <f t="shared" ref="AE44:AE55" si="26">AF44+1.5</f>
        <v>237.7</v>
      </c>
      <c r="AF44" s="9">
        <v>236.2</v>
      </c>
      <c r="AG44" s="32">
        <f t="shared" ref="AG44:AG55" si="27">AH44+1.5</f>
        <v>249.5</v>
      </c>
      <c r="AH44" s="10">
        <v>248</v>
      </c>
      <c r="AI44" s="5">
        <f t="shared" ref="AI44:AI54" si="28">AJ44+0.1</f>
        <v>270.40000000000003</v>
      </c>
      <c r="AJ44" s="9">
        <v>270.3</v>
      </c>
      <c r="AK44" s="6">
        <f t="shared" ref="AK44:AK54" si="29">AL44+0.1</f>
        <v>274.5</v>
      </c>
      <c r="AL44" s="15">
        <v>274.39999999999998</v>
      </c>
      <c r="AM44" s="19">
        <f t="shared" ref="AM44:AM56" si="30">AN44-0.2</f>
        <v>251.5</v>
      </c>
      <c r="AN44" s="9">
        <v>251.7</v>
      </c>
      <c r="AO44" s="20">
        <f t="shared" ref="AO44:AO56" si="31">AP44-0.2</f>
        <v>252.5</v>
      </c>
      <c r="AP44" s="10">
        <v>252.7</v>
      </c>
      <c r="AQ44" s="11">
        <f>AR44-0.2</f>
        <v>166.60000000000002</v>
      </c>
      <c r="AR44" s="9">
        <v>166.8</v>
      </c>
      <c r="AS44" s="12">
        <f>AT44-0.2</f>
        <v>166.60000000000002</v>
      </c>
      <c r="AT44" s="15">
        <v>166.8</v>
      </c>
      <c r="AU44" s="5">
        <f t="shared" si="12"/>
        <v>182.29999999999998</v>
      </c>
      <c r="AV44" s="9">
        <v>163.69999999999999</v>
      </c>
      <c r="AW44" s="6">
        <f t="shared" si="13"/>
        <v>209.7</v>
      </c>
      <c r="AX44" s="15">
        <v>191.1</v>
      </c>
      <c r="AY44" s="11">
        <f t="shared" ref="AY44:AY58" si="32">AZ44+0.6</f>
        <v>253.2</v>
      </c>
      <c r="AZ44" s="9">
        <v>252.6</v>
      </c>
      <c r="BA44" s="12">
        <f t="shared" ref="BA44:BA58" si="33">BB44+0.6</f>
        <v>255.2</v>
      </c>
      <c r="BB44" s="10">
        <v>254.6</v>
      </c>
      <c r="BC44" s="11">
        <f t="shared" ref="BC44:BC60" si="34">BD44-0.3</f>
        <v>174.1</v>
      </c>
      <c r="BD44" s="9">
        <v>174.4</v>
      </c>
      <c r="BE44" s="12">
        <f t="shared" ref="BE44:BE60" si="35">BF44-0.3</f>
        <v>174.1</v>
      </c>
      <c r="BF44" s="15">
        <v>174.4</v>
      </c>
      <c r="BG44" s="45">
        <f>BH44-0.5</f>
        <v>104.6</v>
      </c>
      <c r="BH44" s="9">
        <v>105.1</v>
      </c>
      <c r="BI44" s="46">
        <f>BJ44-0.5</f>
        <v>104.6</v>
      </c>
      <c r="BJ44" s="15">
        <v>105.1</v>
      </c>
      <c r="BK44" s="9">
        <f t="shared" si="11"/>
        <v>0</v>
      </c>
      <c r="BL44" s="1"/>
      <c r="BM44" s="1"/>
    </row>
    <row r="45" spans="1:65" ht="15" customHeight="1" x14ac:dyDescent="0.25">
      <c r="A45" s="1">
        <v>2009</v>
      </c>
      <c r="B45" s="1" t="s">
        <v>240</v>
      </c>
      <c r="C45" s="5">
        <v>270.60000000000002</v>
      </c>
      <c r="E45" s="6">
        <v>283.10000000000002</v>
      </c>
      <c r="G45" s="8">
        <f t="shared" si="14"/>
        <v>176.2</v>
      </c>
      <c r="H45" s="42">
        <v>156</v>
      </c>
      <c r="I45" s="9">
        <f t="shared" si="15"/>
        <v>189.89999999999998</v>
      </c>
      <c r="J45" s="93">
        <v>169.7</v>
      </c>
      <c r="K45" s="11">
        <f t="shared" si="16"/>
        <v>150.10000000000002</v>
      </c>
      <c r="L45" s="9">
        <v>153.80000000000001</v>
      </c>
      <c r="M45" s="12">
        <f t="shared" si="17"/>
        <v>169.20000000000002</v>
      </c>
      <c r="N45" s="15">
        <v>172.9</v>
      </c>
      <c r="O45" s="11">
        <f t="shared" si="18"/>
        <v>134.69999999999999</v>
      </c>
      <c r="P45" s="9">
        <v>133.69999999999999</v>
      </c>
      <c r="Q45" s="12">
        <f t="shared" si="19"/>
        <v>134.69999999999999</v>
      </c>
      <c r="R45" s="10">
        <v>133.69999999999999</v>
      </c>
      <c r="S45" s="11">
        <f t="shared" si="20"/>
        <v>173.6</v>
      </c>
      <c r="T45" s="9">
        <v>158.4</v>
      </c>
      <c r="U45" s="12">
        <f t="shared" si="21"/>
        <v>173.6</v>
      </c>
      <c r="V45" s="15">
        <v>158.4</v>
      </c>
      <c r="W45" s="11">
        <f t="shared" si="22"/>
        <v>184</v>
      </c>
      <c r="X45" s="9">
        <v>167.9</v>
      </c>
      <c r="Y45" s="12">
        <f t="shared" si="23"/>
        <v>184</v>
      </c>
      <c r="Z45" s="10">
        <v>167.9</v>
      </c>
      <c r="AA45" s="8">
        <f t="shared" si="24"/>
        <v>158.39999999999998</v>
      </c>
      <c r="AB45" s="42">
        <v>140.69999999999999</v>
      </c>
      <c r="AC45" s="9">
        <f t="shared" si="25"/>
        <v>168.2</v>
      </c>
      <c r="AD45" s="43">
        <v>150.5</v>
      </c>
      <c r="AE45" s="31">
        <f t="shared" si="26"/>
        <v>237.8</v>
      </c>
      <c r="AF45" s="9">
        <v>236.3</v>
      </c>
      <c r="AG45" s="32">
        <f t="shared" si="27"/>
        <v>241.7</v>
      </c>
      <c r="AH45" s="10">
        <v>240.2</v>
      </c>
      <c r="AI45" s="5">
        <f t="shared" si="28"/>
        <v>270.40000000000003</v>
      </c>
      <c r="AJ45" s="9">
        <v>270.3</v>
      </c>
      <c r="AK45" s="6">
        <f t="shared" si="29"/>
        <v>274.60000000000002</v>
      </c>
      <c r="AL45" s="15">
        <v>274.5</v>
      </c>
      <c r="AM45" s="19">
        <f t="shared" si="30"/>
        <v>250.20000000000002</v>
      </c>
      <c r="AN45" s="9">
        <v>250.4</v>
      </c>
      <c r="AO45" s="20">
        <f t="shared" si="31"/>
        <v>251.3</v>
      </c>
      <c r="AP45" s="10">
        <v>251.5</v>
      </c>
      <c r="AQ45" s="11">
        <f>AR45-0.2</f>
        <v>166.70000000000002</v>
      </c>
      <c r="AR45" s="9">
        <v>166.9</v>
      </c>
      <c r="AS45" s="12">
        <f>AT45-0.2</f>
        <v>168.4</v>
      </c>
      <c r="AT45" s="15">
        <v>168.6</v>
      </c>
      <c r="AU45" s="5">
        <f t="shared" si="12"/>
        <v>184.29999999999998</v>
      </c>
      <c r="AV45" s="9">
        <v>165.7</v>
      </c>
      <c r="AW45" s="6">
        <f t="shared" si="13"/>
        <v>192.79999999999998</v>
      </c>
      <c r="AX45" s="15">
        <v>174.2</v>
      </c>
      <c r="AY45" s="11">
        <f t="shared" si="32"/>
        <v>255.2</v>
      </c>
      <c r="AZ45" s="9">
        <v>254.6</v>
      </c>
      <c r="BA45" s="12">
        <f t="shared" si="33"/>
        <v>259.3</v>
      </c>
      <c r="BB45" s="10">
        <v>258.7</v>
      </c>
      <c r="BC45" s="11">
        <f t="shared" si="34"/>
        <v>174.1</v>
      </c>
      <c r="BD45" s="9">
        <v>174.4</v>
      </c>
      <c r="BE45" s="12">
        <f t="shared" si="35"/>
        <v>179.1</v>
      </c>
      <c r="BF45" s="15">
        <v>179.4</v>
      </c>
      <c r="BG45" s="45">
        <f>BH45-0.5</f>
        <v>106.8</v>
      </c>
      <c r="BH45" s="9">
        <v>107.3</v>
      </c>
      <c r="BI45" s="46">
        <f>BJ45-0.5</f>
        <v>106.8</v>
      </c>
      <c r="BJ45" s="15">
        <v>107.3</v>
      </c>
      <c r="BK45" s="9">
        <f t="shared" si="11"/>
        <v>0</v>
      </c>
    </row>
    <row r="46" spans="1:65" ht="15" customHeight="1" x14ac:dyDescent="0.25">
      <c r="A46" s="1">
        <v>2009</v>
      </c>
      <c r="B46" s="1" t="s">
        <v>241</v>
      </c>
      <c r="C46" s="5">
        <v>270.5</v>
      </c>
      <c r="E46" s="6">
        <v>278.89999999999998</v>
      </c>
      <c r="G46" s="8">
        <f t="shared" si="14"/>
        <v>174.1</v>
      </c>
      <c r="H46" s="42">
        <v>153.9</v>
      </c>
      <c r="I46" s="9">
        <f t="shared" si="15"/>
        <v>188</v>
      </c>
      <c r="J46" s="93">
        <v>167.8</v>
      </c>
      <c r="K46" s="11">
        <f t="shared" si="16"/>
        <v>160.70000000000002</v>
      </c>
      <c r="L46" s="9">
        <v>164.4</v>
      </c>
      <c r="M46" s="12">
        <f t="shared" si="17"/>
        <v>160.70000000000002</v>
      </c>
      <c r="N46" s="15">
        <v>164.4</v>
      </c>
      <c r="O46" s="11">
        <f t="shared" si="18"/>
        <v>134.69999999999999</v>
      </c>
      <c r="P46" s="9">
        <v>133.69999999999999</v>
      </c>
      <c r="Q46" s="12">
        <f t="shared" si="19"/>
        <v>134.69999999999999</v>
      </c>
      <c r="R46" s="10">
        <v>133.69999999999999</v>
      </c>
      <c r="S46" s="11">
        <f t="shared" si="20"/>
        <v>152.39999999999998</v>
      </c>
      <c r="T46" s="9">
        <v>137.19999999999999</v>
      </c>
      <c r="U46" s="12">
        <f t="shared" si="21"/>
        <v>165</v>
      </c>
      <c r="V46" s="15">
        <v>149.80000000000001</v>
      </c>
      <c r="W46" s="11">
        <f t="shared" si="22"/>
        <v>188</v>
      </c>
      <c r="X46" s="9">
        <v>171.9</v>
      </c>
      <c r="Y46" s="12">
        <f t="shared" si="23"/>
        <v>194.29999999999998</v>
      </c>
      <c r="Z46" s="10">
        <v>178.2</v>
      </c>
      <c r="AA46" s="8">
        <f t="shared" si="24"/>
        <v>166.39999999999998</v>
      </c>
      <c r="AB46" s="42">
        <v>148.69999999999999</v>
      </c>
      <c r="AC46" s="9">
        <f t="shared" si="25"/>
        <v>168.39999999999998</v>
      </c>
      <c r="AD46" s="43">
        <v>150.69999999999999</v>
      </c>
      <c r="AE46" s="31">
        <f t="shared" si="26"/>
        <v>241.5</v>
      </c>
      <c r="AF46" s="9">
        <v>240</v>
      </c>
      <c r="AG46" s="32">
        <f t="shared" si="27"/>
        <v>247.5</v>
      </c>
      <c r="AH46" s="10">
        <v>246</v>
      </c>
      <c r="AI46" s="5">
        <f t="shared" si="28"/>
        <v>270.20000000000005</v>
      </c>
      <c r="AJ46" s="9">
        <v>270.10000000000002</v>
      </c>
      <c r="AK46" s="6">
        <f t="shared" si="29"/>
        <v>270.20000000000005</v>
      </c>
      <c r="AL46" s="15">
        <v>270.10000000000002</v>
      </c>
      <c r="AM46" s="19">
        <f t="shared" si="30"/>
        <v>251.5</v>
      </c>
      <c r="AN46" s="9">
        <v>251.7</v>
      </c>
      <c r="AO46" s="20">
        <f t="shared" si="31"/>
        <v>251.5</v>
      </c>
      <c r="AP46" s="10">
        <v>251.7</v>
      </c>
      <c r="AQ46" s="11">
        <f>AR46-0.2</f>
        <v>166.60000000000002</v>
      </c>
      <c r="AR46" s="9">
        <v>166.8</v>
      </c>
      <c r="AS46" s="12">
        <f>AT46-0.2</f>
        <v>168.3</v>
      </c>
      <c r="AT46" s="15">
        <v>168.5</v>
      </c>
      <c r="AU46" s="5">
        <f t="shared" si="12"/>
        <v>192.79999999999998</v>
      </c>
      <c r="AV46" s="9">
        <v>174.2</v>
      </c>
      <c r="AW46" s="6">
        <f t="shared" si="13"/>
        <v>201.2</v>
      </c>
      <c r="AX46" s="15">
        <v>182.6</v>
      </c>
      <c r="AY46" s="11">
        <f t="shared" si="32"/>
        <v>259.20000000000005</v>
      </c>
      <c r="AZ46" s="9">
        <v>258.60000000000002</v>
      </c>
      <c r="BA46" s="12">
        <f t="shared" si="33"/>
        <v>261.20000000000005</v>
      </c>
      <c r="BB46" s="10">
        <v>260.60000000000002</v>
      </c>
      <c r="BC46" s="11">
        <f t="shared" si="34"/>
        <v>174.2</v>
      </c>
      <c r="BD46" s="9">
        <v>174.5</v>
      </c>
      <c r="BE46" s="12">
        <f t="shared" si="35"/>
        <v>179.2</v>
      </c>
      <c r="BF46" s="15">
        <v>179.5</v>
      </c>
      <c r="BG46" s="5">
        <f>BH46-0.5</f>
        <v>116.4</v>
      </c>
      <c r="BH46" s="9">
        <v>116.9</v>
      </c>
      <c r="BI46" s="6">
        <f>BJ46-0.5</f>
        <v>153.30000000000001</v>
      </c>
      <c r="BJ46" s="15">
        <v>153.80000000000001</v>
      </c>
      <c r="BK46" s="9">
        <f t="shared" si="11"/>
        <v>0</v>
      </c>
    </row>
    <row r="47" spans="1:65" ht="15" customHeight="1" x14ac:dyDescent="0.25">
      <c r="A47" s="1">
        <v>2009</v>
      </c>
      <c r="B47" s="1" t="s">
        <v>242</v>
      </c>
      <c r="C47" s="5">
        <v>258.10000000000002</v>
      </c>
      <c r="E47" s="6">
        <v>266.2</v>
      </c>
      <c r="G47" s="8">
        <f t="shared" si="14"/>
        <v>176.1</v>
      </c>
      <c r="H47" s="42">
        <v>155.9</v>
      </c>
      <c r="I47" s="9">
        <f t="shared" si="15"/>
        <v>179.79999999999998</v>
      </c>
      <c r="J47" s="93">
        <v>159.6</v>
      </c>
      <c r="K47" s="11">
        <f t="shared" si="16"/>
        <v>156.4</v>
      </c>
      <c r="L47" s="9">
        <v>160.1</v>
      </c>
      <c r="M47" s="12">
        <f t="shared" si="17"/>
        <v>165</v>
      </c>
      <c r="N47" s="15">
        <v>168.7</v>
      </c>
      <c r="O47" s="11">
        <f t="shared" si="18"/>
        <v>134.69999999999999</v>
      </c>
      <c r="P47" s="9">
        <v>133.69999999999999</v>
      </c>
      <c r="Q47" s="12">
        <f t="shared" si="19"/>
        <v>136.6</v>
      </c>
      <c r="R47" s="10">
        <v>135.6</v>
      </c>
      <c r="S47" s="11">
        <f t="shared" si="20"/>
        <v>165</v>
      </c>
      <c r="T47" s="9">
        <v>149.80000000000001</v>
      </c>
      <c r="U47" s="12">
        <f t="shared" si="21"/>
        <v>177.6</v>
      </c>
      <c r="V47" s="15">
        <v>162.4</v>
      </c>
      <c r="W47" s="11">
        <f t="shared" si="22"/>
        <v>184</v>
      </c>
      <c r="X47" s="9">
        <v>167.9</v>
      </c>
      <c r="Y47" s="12">
        <f t="shared" si="23"/>
        <v>204.4</v>
      </c>
      <c r="Z47" s="10">
        <v>188.3</v>
      </c>
      <c r="AA47" s="8">
        <f t="shared" si="24"/>
        <v>156.29999999999998</v>
      </c>
      <c r="AB47" s="42">
        <v>138.6</v>
      </c>
      <c r="AC47" s="9">
        <f t="shared" si="25"/>
        <v>168.39999999999998</v>
      </c>
      <c r="AD47" s="43">
        <v>150.69999999999999</v>
      </c>
      <c r="AE47" s="31">
        <f t="shared" si="26"/>
        <v>241.5</v>
      </c>
      <c r="AF47" s="9">
        <v>240</v>
      </c>
      <c r="AG47" s="32">
        <f t="shared" si="27"/>
        <v>241.5</v>
      </c>
      <c r="AH47" s="10">
        <v>240</v>
      </c>
      <c r="AI47" s="5">
        <f t="shared" si="28"/>
        <v>270.20000000000005</v>
      </c>
      <c r="AJ47" s="9">
        <v>270.10000000000002</v>
      </c>
      <c r="AK47" s="6">
        <f t="shared" si="29"/>
        <v>270.20000000000005</v>
      </c>
      <c r="AL47" s="15">
        <v>270.10000000000002</v>
      </c>
      <c r="AM47" s="19">
        <f t="shared" si="30"/>
        <v>251.5</v>
      </c>
      <c r="AN47" s="9">
        <v>251.7</v>
      </c>
      <c r="AO47" s="20">
        <f t="shared" si="31"/>
        <v>251.5</v>
      </c>
      <c r="AP47" s="10">
        <v>251.7</v>
      </c>
      <c r="AQ47" s="11">
        <f>AR47-0.2</f>
        <v>166.5</v>
      </c>
      <c r="AR47" s="9">
        <v>166.7</v>
      </c>
      <c r="AS47" s="12">
        <f>AT47-0.2</f>
        <v>166.5</v>
      </c>
      <c r="AT47" s="15">
        <v>166.7</v>
      </c>
      <c r="AU47" s="5">
        <f t="shared" si="12"/>
        <v>192.79999999999998</v>
      </c>
      <c r="AV47" s="9">
        <v>174.2</v>
      </c>
      <c r="AW47" s="6">
        <f t="shared" si="13"/>
        <v>194.7</v>
      </c>
      <c r="AX47" s="15">
        <v>176.1</v>
      </c>
      <c r="AY47" s="11">
        <f t="shared" si="32"/>
        <v>253.2</v>
      </c>
      <c r="AZ47" s="9">
        <v>252.6</v>
      </c>
      <c r="BA47" s="12">
        <f t="shared" si="33"/>
        <v>255.2</v>
      </c>
      <c r="BB47" s="10">
        <v>254.6</v>
      </c>
      <c r="BC47" s="11">
        <f t="shared" si="34"/>
        <v>174.29999999999998</v>
      </c>
      <c r="BD47" s="9">
        <v>174.6</v>
      </c>
      <c r="BE47" s="12">
        <f t="shared" si="35"/>
        <v>174.29999999999998</v>
      </c>
      <c r="BF47" s="15">
        <v>174.6</v>
      </c>
      <c r="BG47" s="5">
        <f>BH47-0.5</f>
        <v>131.9</v>
      </c>
      <c r="BH47" s="9">
        <v>132.4</v>
      </c>
      <c r="BI47" s="6">
        <f>BJ47-0.5</f>
        <v>155.30000000000001</v>
      </c>
      <c r="BJ47" s="15">
        <v>155.80000000000001</v>
      </c>
      <c r="BK47" s="9">
        <f t="shared" si="11"/>
        <v>0</v>
      </c>
    </row>
    <row r="48" spans="1:65" ht="15" customHeight="1" x14ac:dyDescent="0.25">
      <c r="A48" s="1">
        <v>2009</v>
      </c>
      <c r="B48" s="1" t="s">
        <v>243</v>
      </c>
      <c r="C48" s="5">
        <v>252</v>
      </c>
      <c r="E48" s="6">
        <v>260.2</v>
      </c>
      <c r="G48" s="8">
        <f t="shared" si="14"/>
        <v>174.1</v>
      </c>
      <c r="H48" s="42">
        <v>153.9</v>
      </c>
      <c r="I48" s="9">
        <f t="shared" si="15"/>
        <v>178</v>
      </c>
      <c r="J48" s="93">
        <v>157.80000000000001</v>
      </c>
      <c r="K48" s="11">
        <f t="shared" si="16"/>
        <v>156.60000000000002</v>
      </c>
      <c r="L48" s="9">
        <v>160.30000000000001</v>
      </c>
      <c r="M48" s="12">
        <f t="shared" si="17"/>
        <v>162.9</v>
      </c>
      <c r="N48" s="15">
        <v>166.6</v>
      </c>
      <c r="O48" s="11">
        <f t="shared" si="18"/>
        <v>134.69999999999999</v>
      </c>
      <c r="P48" s="9">
        <v>133.69999999999999</v>
      </c>
      <c r="Q48" s="12">
        <f t="shared" si="19"/>
        <v>136.6</v>
      </c>
      <c r="R48" s="10">
        <v>135.6</v>
      </c>
      <c r="S48" s="11">
        <f t="shared" si="20"/>
        <v>167.1</v>
      </c>
      <c r="T48" s="9">
        <v>151.9</v>
      </c>
      <c r="U48" s="12">
        <f t="shared" si="21"/>
        <v>167.1</v>
      </c>
      <c r="V48" s="15">
        <v>151.9</v>
      </c>
      <c r="W48" s="11">
        <f t="shared" si="22"/>
        <v>171.9</v>
      </c>
      <c r="X48" s="9">
        <v>155.80000000000001</v>
      </c>
      <c r="Y48" s="12">
        <f t="shared" si="23"/>
        <v>180</v>
      </c>
      <c r="Z48" s="10">
        <v>163.9</v>
      </c>
      <c r="AA48" s="8">
        <f t="shared" si="24"/>
        <v>164.29999999999998</v>
      </c>
      <c r="AB48" s="42">
        <v>146.6</v>
      </c>
      <c r="AC48" s="9">
        <f t="shared" si="25"/>
        <v>166.29999999999998</v>
      </c>
      <c r="AD48" s="43">
        <v>148.6</v>
      </c>
      <c r="AE48" s="31">
        <f t="shared" si="26"/>
        <v>249.4</v>
      </c>
      <c r="AF48" s="9">
        <v>247.9</v>
      </c>
      <c r="AG48" s="32">
        <f t="shared" si="27"/>
        <v>255.1</v>
      </c>
      <c r="AH48" s="10">
        <v>253.6</v>
      </c>
      <c r="AI48" s="5">
        <f t="shared" si="28"/>
        <v>270.20000000000005</v>
      </c>
      <c r="AJ48" s="9">
        <v>270.10000000000002</v>
      </c>
      <c r="AK48" s="6">
        <f t="shared" si="29"/>
        <v>270.20000000000005</v>
      </c>
      <c r="AL48" s="15">
        <v>270.10000000000002</v>
      </c>
      <c r="AM48" s="19">
        <f t="shared" si="30"/>
        <v>250.4</v>
      </c>
      <c r="AN48" s="9">
        <v>250.6</v>
      </c>
      <c r="AO48" s="20">
        <f t="shared" si="31"/>
        <v>251.4</v>
      </c>
      <c r="AP48" s="10">
        <v>251.6</v>
      </c>
      <c r="AQ48" s="11">
        <f>AR48-0.2</f>
        <v>166.70000000000002</v>
      </c>
      <c r="AR48" s="9">
        <v>166.9</v>
      </c>
      <c r="AS48" s="12">
        <f>AT48-0.2</f>
        <v>168.4</v>
      </c>
      <c r="AT48" s="15">
        <v>168.6</v>
      </c>
      <c r="AU48" s="5">
        <f t="shared" si="12"/>
        <v>184.29999999999998</v>
      </c>
      <c r="AV48" s="9">
        <v>165.7</v>
      </c>
      <c r="AW48" s="6">
        <f t="shared" si="13"/>
        <v>184.29999999999998</v>
      </c>
      <c r="AX48" s="15">
        <v>165.7</v>
      </c>
      <c r="AY48" s="11">
        <f t="shared" si="32"/>
        <v>255.2</v>
      </c>
      <c r="AZ48" s="9">
        <v>254.6</v>
      </c>
      <c r="BA48" s="12">
        <f t="shared" si="33"/>
        <v>257.20000000000005</v>
      </c>
      <c r="BB48" s="10">
        <v>256.60000000000002</v>
      </c>
      <c r="BC48" s="11">
        <f t="shared" si="34"/>
        <v>179.2</v>
      </c>
      <c r="BD48" s="9">
        <v>179.5</v>
      </c>
      <c r="BE48" s="12">
        <f t="shared" si="35"/>
        <v>179.2</v>
      </c>
      <c r="BF48" s="15">
        <v>179.5</v>
      </c>
      <c r="BG48" s="45"/>
      <c r="BI48" s="46"/>
      <c r="BK48" s="9">
        <f t="shared" si="11"/>
        <v>0</v>
      </c>
    </row>
    <row r="49" spans="1:65" ht="15" customHeight="1" x14ac:dyDescent="0.25">
      <c r="A49" s="1">
        <v>2009</v>
      </c>
      <c r="B49" s="1" t="s">
        <v>244</v>
      </c>
      <c r="C49" s="93">
        <f>D49</f>
        <v>253.8</v>
      </c>
      <c r="D49" s="88">
        <v>253.8</v>
      </c>
      <c r="E49" s="81">
        <f>F49</f>
        <v>268.39999999999998</v>
      </c>
      <c r="F49" s="88">
        <v>268.39999999999998</v>
      </c>
      <c r="G49" s="8">
        <f t="shared" si="14"/>
        <v>176.1</v>
      </c>
      <c r="H49" s="42">
        <v>155.9</v>
      </c>
      <c r="I49" s="9">
        <f t="shared" si="15"/>
        <v>189.89999999999998</v>
      </c>
      <c r="J49" s="93">
        <v>169.7</v>
      </c>
      <c r="K49" s="11">
        <f t="shared" si="16"/>
        <v>156.70000000000002</v>
      </c>
      <c r="L49" s="9">
        <v>160.4</v>
      </c>
      <c r="M49" s="12">
        <f t="shared" si="17"/>
        <v>165</v>
      </c>
      <c r="N49" s="15">
        <v>168.7</v>
      </c>
      <c r="O49" s="11">
        <f t="shared" si="18"/>
        <v>134.80000000000001</v>
      </c>
      <c r="P49" s="9">
        <v>133.80000000000001</v>
      </c>
      <c r="Q49" s="12">
        <f t="shared" si="19"/>
        <v>134.80000000000001</v>
      </c>
      <c r="R49" s="10">
        <v>133.80000000000001</v>
      </c>
      <c r="S49" s="11">
        <f t="shared" si="20"/>
        <v>160.69999999999999</v>
      </c>
      <c r="T49" s="9">
        <v>145.5</v>
      </c>
      <c r="U49" s="12">
        <f t="shared" si="21"/>
        <v>171.39999999999998</v>
      </c>
      <c r="V49" s="15">
        <v>156.19999999999999</v>
      </c>
      <c r="W49" s="11">
        <f t="shared" si="22"/>
        <v>190.1</v>
      </c>
      <c r="X49" s="9">
        <v>174</v>
      </c>
      <c r="Y49" s="12">
        <f t="shared" si="23"/>
        <v>192.1</v>
      </c>
      <c r="Z49" s="10">
        <v>176</v>
      </c>
      <c r="AA49" s="8">
        <f t="shared" si="24"/>
        <v>154.19999999999999</v>
      </c>
      <c r="AB49" s="42">
        <v>136.5</v>
      </c>
      <c r="AC49" s="9">
        <f t="shared" si="25"/>
        <v>168.2</v>
      </c>
      <c r="AD49" s="43">
        <v>150.5</v>
      </c>
      <c r="AE49" s="31">
        <f t="shared" si="26"/>
        <v>255.2</v>
      </c>
      <c r="AF49" s="9">
        <v>253.7</v>
      </c>
      <c r="AG49" s="32">
        <f t="shared" si="27"/>
        <v>262.8</v>
      </c>
      <c r="AH49" s="10">
        <v>261.3</v>
      </c>
      <c r="AI49" s="5">
        <f t="shared" si="28"/>
        <v>270.20000000000005</v>
      </c>
      <c r="AJ49" s="9">
        <v>270.10000000000002</v>
      </c>
      <c r="AK49" s="6">
        <f t="shared" si="29"/>
        <v>270.20000000000005</v>
      </c>
      <c r="AL49" s="15">
        <v>270.10000000000002</v>
      </c>
      <c r="AM49" s="19">
        <f t="shared" si="30"/>
        <v>250.5</v>
      </c>
      <c r="AN49" s="9">
        <v>250.7</v>
      </c>
      <c r="AO49" s="20">
        <f t="shared" si="31"/>
        <v>252.5</v>
      </c>
      <c r="AP49" s="10">
        <v>252.7</v>
      </c>
      <c r="AQ49" s="93">
        <f>AR49</f>
        <v>166.8</v>
      </c>
      <c r="AR49" s="84">
        <v>166.8</v>
      </c>
      <c r="AS49" s="81">
        <f>AT49</f>
        <v>168.6</v>
      </c>
      <c r="AT49" s="84">
        <v>168.6</v>
      </c>
      <c r="AU49" s="5">
        <f t="shared" si="12"/>
        <v>195</v>
      </c>
      <c r="AV49" s="9">
        <v>176.4</v>
      </c>
      <c r="AW49" s="6">
        <f t="shared" si="13"/>
        <v>195</v>
      </c>
      <c r="AX49" s="15">
        <v>176.4</v>
      </c>
      <c r="AY49" s="11">
        <f t="shared" si="32"/>
        <v>255.29999999999998</v>
      </c>
      <c r="AZ49" s="9">
        <v>254.7</v>
      </c>
      <c r="BA49" s="12">
        <f t="shared" si="33"/>
        <v>257.20000000000005</v>
      </c>
      <c r="BB49" s="10">
        <v>256.60000000000002</v>
      </c>
      <c r="BC49" s="11">
        <f t="shared" si="34"/>
        <v>174.1</v>
      </c>
      <c r="BD49" s="9">
        <v>174.4</v>
      </c>
      <c r="BE49" s="12">
        <f t="shared" si="35"/>
        <v>174.1</v>
      </c>
      <c r="BF49" s="15">
        <v>174.4</v>
      </c>
      <c r="BG49" s="45"/>
      <c r="BI49" s="46"/>
      <c r="BK49" s="9">
        <f t="shared" si="11"/>
        <v>0</v>
      </c>
    </row>
    <row r="50" spans="1:65" ht="15" customHeight="1" x14ac:dyDescent="0.25">
      <c r="A50" s="1">
        <v>2009</v>
      </c>
      <c r="B50" s="1" t="s">
        <v>245</v>
      </c>
      <c r="C50" s="5">
        <v>259.89999999999998</v>
      </c>
      <c r="E50" s="6">
        <v>274.60000000000002</v>
      </c>
      <c r="G50" s="8">
        <f t="shared" si="14"/>
        <v>174.1</v>
      </c>
      <c r="H50" s="42">
        <v>153.9</v>
      </c>
      <c r="I50" s="9">
        <f t="shared" si="15"/>
        <v>213.2</v>
      </c>
      <c r="J50" s="93">
        <v>193</v>
      </c>
      <c r="K50" s="11">
        <f t="shared" si="16"/>
        <v>148.10000000000002</v>
      </c>
      <c r="L50" s="9">
        <v>151.80000000000001</v>
      </c>
      <c r="M50" s="12">
        <f t="shared" si="17"/>
        <v>154.4</v>
      </c>
      <c r="N50" s="15">
        <v>158.1</v>
      </c>
      <c r="O50" s="11">
        <f t="shared" si="18"/>
        <v>134.80000000000001</v>
      </c>
      <c r="P50" s="9">
        <v>133.80000000000001</v>
      </c>
      <c r="Q50" s="12">
        <f t="shared" si="19"/>
        <v>134.80000000000001</v>
      </c>
      <c r="R50" s="10">
        <v>133.80000000000001</v>
      </c>
      <c r="S50" s="11">
        <f t="shared" si="20"/>
        <v>171.5</v>
      </c>
      <c r="T50" s="9">
        <v>156.30000000000001</v>
      </c>
      <c r="U50" s="12">
        <f t="shared" si="21"/>
        <v>175.7</v>
      </c>
      <c r="V50" s="15">
        <v>160.5</v>
      </c>
      <c r="W50" s="11">
        <f t="shared" si="22"/>
        <v>179.9</v>
      </c>
      <c r="X50" s="9">
        <v>163.80000000000001</v>
      </c>
      <c r="Y50" s="12">
        <f t="shared" si="23"/>
        <v>212.6</v>
      </c>
      <c r="Z50" s="10">
        <v>196.5</v>
      </c>
      <c r="AA50" s="8">
        <f t="shared" si="24"/>
        <v>160.19999999999999</v>
      </c>
      <c r="AB50" s="42">
        <v>142.5</v>
      </c>
      <c r="AC50" s="9">
        <f t="shared" si="25"/>
        <v>170.2</v>
      </c>
      <c r="AD50" s="43">
        <v>152.5</v>
      </c>
      <c r="AE50" s="31">
        <f t="shared" si="26"/>
        <v>237.6</v>
      </c>
      <c r="AF50" s="9">
        <v>236.1</v>
      </c>
      <c r="AG50" s="32">
        <f t="shared" si="27"/>
        <v>249.6</v>
      </c>
      <c r="AH50" s="10">
        <v>248.1</v>
      </c>
      <c r="AI50" s="5">
        <f t="shared" si="28"/>
        <v>270</v>
      </c>
      <c r="AJ50" s="9">
        <v>269.89999999999998</v>
      </c>
      <c r="AK50" s="6">
        <f t="shared" si="29"/>
        <v>278.90000000000003</v>
      </c>
      <c r="AL50" s="15">
        <v>278.8</v>
      </c>
      <c r="AM50" s="19">
        <f t="shared" si="30"/>
        <v>250.10000000000002</v>
      </c>
      <c r="AN50" s="9">
        <v>250.3</v>
      </c>
      <c r="AO50" s="20">
        <f t="shared" si="31"/>
        <v>251.20000000000002</v>
      </c>
      <c r="AP50" s="10">
        <v>251.4</v>
      </c>
      <c r="AQ50" s="11">
        <f t="shared" ref="AQ50:AQ58" si="36">AR50-0.2</f>
        <v>166.60000000000002</v>
      </c>
      <c r="AR50" s="9">
        <v>166.8</v>
      </c>
      <c r="AS50" s="12">
        <f t="shared" ref="AS50:AS58" si="37">AT50-0.2</f>
        <v>166.60000000000002</v>
      </c>
      <c r="AT50" s="15">
        <v>166.8</v>
      </c>
      <c r="AU50" s="5">
        <f t="shared" si="12"/>
        <v>192.79999999999998</v>
      </c>
      <c r="AV50" s="9">
        <v>174.2</v>
      </c>
      <c r="AW50" s="6">
        <f t="shared" si="13"/>
        <v>199.2</v>
      </c>
      <c r="AX50" s="15">
        <v>180.6</v>
      </c>
      <c r="AY50" s="11">
        <f t="shared" si="32"/>
        <v>255.2</v>
      </c>
      <c r="AZ50" s="9">
        <v>254.6</v>
      </c>
      <c r="BA50" s="12">
        <f t="shared" si="33"/>
        <v>257.20000000000005</v>
      </c>
      <c r="BB50" s="10">
        <v>256.60000000000002</v>
      </c>
      <c r="BC50" s="11">
        <f t="shared" si="34"/>
        <v>163.1</v>
      </c>
      <c r="BD50" s="9">
        <v>163.4</v>
      </c>
      <c r="BE50" s="12">
        <f t="shared" si="35"/>
        <v>174.1</v>
      </c>
      <c r="BF50" s="15">
        <v>174.4</v>
      </c>
      <c r="BG50" s="45"/>
      <c r="BI50" s="46"/>
      <c r="BK50" s="9">
        <f t="shared" si="11"/>
        <v>0</v>
      </c>
    </row>
    <row r="51" spans="1:65" ht="15" customHeight="1" x14ac:dyDescent="0.25">
      <c r="A51" s="1">
        <v>2009</v>
      </c>
      <c r="B51" s="1" t="s">
        <v>246</v>
      </c>
      <c r="C51" s="93">
        <f>D51</f>
        <v>261.89999999999998</v>
      </c>
      <c r="D51" s="88">
        <v>261.89999999999998</v>
      </c>
      <c r="E51" s="81">
        <f>F51</f>
        <v>276.8</v>
      </c>
      <c r="F51" s="88">
        <v>276.8</v>
      </c>
      <c r="G51" s="8">
        <f t="shared" si="14"/>
        <v>176.1</v>
      </c>
      <c r="H51" s="42">
        <v>155.9</v>
      </c>
      <c r="I51" s="9">
        <f t="shared" si="15"/>
        <v>188</v>
      </c>
      <c r="J51" s="93">
        <v>167.8</v>
      </c>
      <c r="K51" s="11">
        <f t="shared" si="16"/>
        <v>149.10000000000002</v>
      </c>
      <c r="L51" s="9">
        <v>152.80000000000001</v>
      </c>
      <c r="M51" s="12">
        <f t="shared" si="17"/>
        <v>171.3</v>
      </c>
      <c r="N51" s="15">
        <v>175</v>
      </c>
      <c r="O51" s="11">
        <f t="shared" si="18"/>
        <v>134.69999999999999</v>
      </c>
      <c r="P51" s="9">
        <v>133.69999999999999</v>
      </c>
      <c r="Q51" s="12">
        <f t="shared" si="19"/>
        <v>134.69999999999999</v>
      </c>
      <c r="R51" s="10">
        <v>133.69999999999999</v>
      </c>
      <c r="S51" s="11">
        <f t="shared" si="20"/>
        <v>171.5</v>
      </c>
      <c r="T51" s="9">
        <v>156.30000000000001</v>
      </c>
      <c r="U51" s="12">
        <f t="shared" si="21"/>
        <v>173.7</v>
      </c>
      <c r="V51" s="15">
        <v>158.5</v>
      </c>
      <c r="W51" s="11">
        <f t="shared" si="22"/>
        <v>186.1</v>
      </c>
      <c r="X51" s="9">
        <v>170</v>
      </c>
      <c r="Y51" s="12">
        <f t="shared" si="23"/>
        <v>202.6</v>
      </c>
      <c r="Z51" s="10">
        <v>186.5</v>
      </c>
      <c r="AA51" s="8">
        <f t="shared" si="24"/>
        <v>162.5</v>
      </c>
      <c r="AB51" s="42">
        <v>144.80000000000001</v>
      </c>
      <c r="AC51" s="9">
        <f t="shared" si="25"/>
        <v>168.5</v>
      </c>
      <c r="AD51" s="43">
        <v>150.80000000000001</v>
      </c>
      <c r="AE51" s="31">
        <f t="shared" si="26"/>
        <v>241.4</v>
      </c>
      <c r="AF51" s="9">
        <v>239.9</v>
      </c>
      <c r="AG51" s="32">
        <f t="shared" si="27"/>
        <v>247.7</v>
      </c>
      <c r="AH51" s="10">
        <v>246.2</v>
      </c>
      <c r="AI51" s="5">
        <f t="shared" si="28"/>
        <v>270.40000000000003</v>
      </c>
      <c r="AJ51" s="9">
        <v>270.3</v>
      </c>
      <c r="AK51" s="6">
        <f t="shared" si="29"/>
        <v>270.40000000000003</v>
      </c>
      <c r="AL51" s="15">
        <v>270.3</v>
      </c>
      <c r="AM51" s="19">
        <f t="shared" si="30"/>
        <v>250.5</v>
      </c>
      <c r="AN51" s="9">
        <v>250.7</v>
      </c>
      <c r="AO51" s="20">
        <f t="shared" si="31"/>
        <v>251.5</v>
      </c>
      <c r="AP51" s="10">
        <v>251.7</v>
      </c>
      <c r="AQ51" s="11">
        <f t="shared" si="36"/>
        <v>166.60000000000002</v>
      </c>
      <c r="AR51" s="9">
        <v>166.8</v>
      </c>
      <c r="AS51" s="12">
        <f t="shared" si="37"/>
        <v>168.3</v>
      </c>
      <c r="AT51" s="15">
        <v>168.5</v>
      </c>
      <c r="AU51" s="5">
        <f t="shared" si="12"/>
        <v>180.2</v>
      </c>
      <c r="AV51" s="9">
        <v>161.6</v>
      </c>
      <c r="AW51" s="6">
        <f t="shared" si="13"/>
        <v>192.79999999999998</v>
      </c>
      <c r="AX51" s="15">
        <v>174.2</v>
      </c>
      <c r="AY51" s="11">
        <f t="shared" si="32"/>
        <v>253.2</v>
      </c>
      <c r="AZ51" s="9">
        <v>252.6</v>
      </c>
      <c r="BA51" s="12">
        <f t="shared" si="33"/>
        <v>255.2</v>
      </c>
      <c r="BB51" s="10">
        <v>254.6</v>
      </c>
      <c r="BC51" s="11">
        <f t="shared" si="34"/>
        <v>174.29999999999998</v>
      </c>
      <c r="BD51" s="9">
        <v>174.6</v>
      </c>
      <c r="BE51" s="12">
        <f t="shared" si="35"/>
        <v>174.29999999999998</v>
      </c>
      <c r="BF51" s="15">
        <v>174.6</v>
      </c>
      <c r="BG51" s="45"/>
      <c r="BI51" s="46"/>
      <c r="BK51" s="9">
        <f t="shared" si="11"/>
        <v>0</v>
      </c>
    </row>
    <row r="52" spans="1:65" ht="15" customHeight="1" x14ac:dyDescent="0.25">
      <c r="A52" s="1">
        <v>2009</v>
      </c>
      <c r="B52" s="1" t="s">
        <v>247</v>
      </c>
      <c r="C52" s="5">
        <v>251.7</v>
      </c>
      <c r="E52" s="6">
        <v>285.2</v>
      </c>
      <c r="G52" s="8">
        <f t="shared" si="14"/>
        <v>172.39999999999998</v>
      </c>
      <c r="H52" s="42">
        <v>152.19999999999999</v>
      </c>
      <c r="I52" s="9">
        <f t="shared" si="15"/>
        <v>178.1</v>
      </c>
      <c r="J52" s="93">
        <v>157.9</v>
      </c>
      <c r="K52" s="11">
        <f t="shared" si="16"/>
        <v>156.60000000000002</v>
      </c>
      <c r="L52" s="9">
        <v>160.30000000000001</v>
      </c>
      <c r="M52" s="12">
        <f t="shared" si="17"/>
        <v>163</v>
      </c>
      <c r="N52" s="15">
        <v>166.7</v>
      </c>
      <c r="O52" s="11">
        <f t="shared" si="18"/>
        <v>134.6</v>
      </c>
      <c r="P52" s="9">
        <v>133.6</v>
      </c>
      <c r="Q52" s="12">
        <f t="shared" si="19"/>
        <v>134.6</v>
      </c>
      <c r="R52" s="10">
        <v>133.6</v>
      </c>
      <c r="S52" s="11">
        <f t="shared" si="20"/>
        <v>171.39999999999998</v>
      </c>
      <c r="T52" s="9">
        <v>156.19999999999999</v>
      </c>
      <c r="U52" s="12">
        <f t="shared" si="21"/>
        <v>179.89999999999998</v>
      </c>
      <c r="V52" s="15">
        <v>164.7</v>
      </c>
      <c r="W52" s="11">
        <f t="shared" si="22"/>
        <v>180</v>
      </c>
      <c r="X52" s="9">
        <v>163.9</v>
      </c>
      <c r="Y52" s="12">
        <f t="shared" si="23"/>
        <v>194.1</v>
      </c>
      <c r="Z52" s="10">
        <v>178</v>
      </c>
      <c r="AA52" s="8">
        <f t="shared" si="24"/>
        <v>164.5</v>
      </c>
      <c r="AB52" s="42">
        <v>146.80000000000001</v>
      </c>
      <c r="AC52" s="9">
        <f t="shared" si="25"/>
        <v>174.29999999999998</v>
      </c>
      <c r="AD52" s="43">
        <v>156.6</v>
      </c>
      <c r="AE52" s="31">
        <f t="shared" si="26"/>
        <v>241.5</v>
      </c>
      <c r="AF52" s="9">
        <v>240</v>
      </c>
      <c r="AG52" s="32">
        <f t="shared" si="27"/>
        <v>241.5</v>
      </c>
      <c r="AH52" s="10">
        <v>240</v>
      </c>
      <c r="AI52" s="5">
        <f t="shared" si="28"/>
        <v>270.40000000000003</v>
      </c>
      <c r="AJ52" s="9">
        <v>270.3</v>
      </c>
      <c r="AK52" s="6">
        <f t="shared" si="29"/>
        <v>270.40000000000003</v>
      </c>
      <c r="AL52" s="15">
        <v>270.3</v>
      </c>
      <c r="AM52" s="19">
        <f t="shared" si="30"/>
        <v>250.4</v>
      </c>
      <c r="AN52" s="9">
        <v>250.6</v>
      </c>
      <c r="AO52" s="20">
        <f t="shared" si="31"/>
        <v>251.4</v>
      </c>
      <c r="AP52" s="10">
        <v>251.6</v>
      </c>
      <c r="AQ52" s="11">
        <f t="shared" si="36"/>
        <v>166.60000000000002</v>
      </c>
      <c r="AR52" s="9">
        <v>166.8</v>
      </c>
      <c r="AS52" s="12">
        <f t="shared" si="37"/>
        <v>166.60000000000002</v>
      </c>
      <c r="AT52" s="15">
        <v>166.8</v>
      </c>
      <c r="AU52" s="5">
        <f t="shared" si="12"/>
        <v>207.6</v>
      </c>
      <c r="AV52" s="9">
        <v>189</v>
      </c>
      <c r="AW52" s="6">
        <f t="shared" si="13"/>
        <v>252.1</v>
      </c>
      <c r="AX52" s="15">
        <v>233.5</v>
      </c>
      <c r="AY52" s="11">
        <f t="shared" si="32"/>
        <v>255.29999999999998</v>
      </c>
      <c r="AZ52" s="9">
        <v>254.7</v>
      </c>
      <c r="BA52" s="12">
        <f t="shared" si="33"/>
        <v>257.20000000000005</v>
      </c>
      <c r="BB52" s="10">
        <v>256.60000000000002</v>
      </c>
      <c r="BC52" s="11">
        <f t="shared" si="34"/>
        <v>179.1</v>
      </c>
      <c r="BD52" s="9">
        <v>179.4</v>
      </c>
      <c r="BE52" s="12">
        <f t="shared" si="35"/>
        <v>179.1</v>
      </c>
      <c r="BF52" s="15">
        <v>179.4</v>
      </c>
      <c r="BG52" s="5">
        <f>BH52-0.5</f>
        <v>118.2</v>
      </c>
      <c r="BH52" s="9">
        <v>118.7</v>
      </c>
      <c r="BI52" s="6">
        <f>BJ52-0.5</f>
        <v>131.9</v>
      </c>
      <c r="BJ52" s="15">
        <v>132.4</v>
      </c>
      <c r="BK52" s="9">
        <f t="shared" si="11"/>
        <v>0</v>
      </c>
    </row>
    <row r="53" spans="1:65" s="33" customFormat="1" ht="15" customHeight="1" x14ac:dyDescent="0.25">
      <c r="A53" s="1">
        <v>2009</v>
      </c>
      <c r="B53" s="1" t="s">
        <v>248</v>
      </c>
      <c r="C53" s="5">
        <v>268.39999999999998</v>
      </c>
      <c r="D53" s="9"/>
      <c r="E53" s="6">
        <v>278.8</v>
      </c>
      <c r="F53" s="15"/>
      <c r="G53" s="8">
        <f t="shared" si="14"/>
        <v>174.2</v>
      </c>
      <c r="H53" s="42">
        <v>154</v>
      </c>
      <c r="I53" s="9">
        <f t="shared" si="15"/>
        <v>176.2</v>
      </c>
      <c r="J53" s="93">
        <v>156</v>
      </c>
      <c r="K53" s="11">
        <f t="shared" si="16"/>
        <v>150.10000000000002</v>
      </c>
      <c r="L53" s="9">
        <v>153.80000000000001</v>
      </c>
      <c r="M53" s="12">
        <f t="shared" si="17"/>
        <v>151.20000000000002</v>
      </c>
      <c r="N53" s="15">
        <v>154.9</v>
      </c>
      <c r="O53" s="11">
        <f t="shared" si="18"/>
        <v>134.69999999999999</v>
      </c>
      <c r="P53" s="9">
        <v>133.69999999999999</v>
      </c>
      <c r="Q53" s="12">
        <f t="shared" si="19"/>
        <v>138.5</v>
      </c>
      <c r="R53" s="10">
        <v>137.5</v>
      </c>
      <c r="S53" s="11">
        <f t="shared" si="20"/>
        <v>160.79999999999998</v>
      </c>
      <c r="T53" s="9">
        <v>145.6</v>
      </c>
      <c r="U53" s="12">
        <f t="shared" si="21"/>
        <v>169.29999999999998</v>
      </c>
      <c r="V53" s="15">
        <v>154.1</v>
      </c>
      <c r="W53" s="11">
        <f t="shared" si="22"/>
        <v>192.2</v>
      </c>
      <c r="X53" s="9">
        <v>176.1</v>
      </c>
      <c r="Y53" s="12">
        <f t="shared" si="23"/>
        <v>208.5</v>
      </c>
      <c r="Z53" s="10">
        <v>192.4</v>
      </c>
      <c r="AA53" s="8">
        <f t="shared" si="24"/>
        <v>150.5</v>
      </c>
      <c r="AB53" s="42">
        <v>132.80000000000001</v>
      </c>
      <c r="AC53" s="9">
        <f t="shared" si="25"/>
        <v>156.39999999999998</v>
      </c>
      <c r="AD53" s="43">
        <v>138.69999999999999</v>
      </c>
      <c r="AE53" s="31">
        <f t="shared" si="26"/>
        <v>237.6</v>
      </c>
      <c r="AF53" s="9">
        <v>236.1</v>
      </c>
      <c r="AG53" s="32">
        <f t="shared" si="27"/>
        <v>249.7</v>
      </c>
      <c r="AH53" s="10">
        <v>248.2</v>
      </c>
      <c r="AI53" s="5">
        <f t="shared" si="28"/>
        <v>270.40000000000003</v>
      </c>
      <c r="AJ53" s="9">
        <v>270.3</v>
      </c>
      <c r="AK53" s="6">
        <f t="shared" si="29"/>
        <v>270.40000000000003</v>
      </c>
      <c r="AL53" s="15">
        <v>270.3</v>
      </c>
      <c r="AM53" s="19">
        <f t="shared" si="30"/>
        <v>250.5</v>
      </c>
      <c r="AN53" s="9">
        <v>250.7</v>
      </c>
      <c r="AO53" s="20">
        <f t="shared" si="31"/>
        <v>251.5</v>
      </c>
      <c r="AP53" s="10">
        <v>251.7</v>
      </c>
      <c r="AQ53" s="11">
        <f t="shared" si="36"/>
        <v>166.60000000000002</v>
      </c>
      <c r="AR53" s="9">
        <v>166.8</v>
      </c>
      <c r="AS53" s="12">
        <f t="shared" si="37"/>
        <v>166.60000000000002</v>
      </c>
      <c r="AT53" s="15">
        <v>166.8</v>
      </c>
      <c r="AU53" s="5">
        <f t="shared" si="12"/>
        <v>192.79999999999998</v>
      </c>
      <c r="AV53" s="9">
        <v>174.2</v>
      </c>
      <c r="AW53" s="6">
        <f t="shared" si="13"/>
        <v>211.79999999999998</v>
      </c>
      <c r="AX53" s="15">
        <v>193.2</v>
      </c>
      <c r="AY53" s="11">
        <f t="shared" si="32"/>
        <v>257.3</v>
      </c>
      <c r="AZ53" s="9">
        <v>256.7</v>
      </c>
      <c r="BA53" s="12">
        <f t="shared" si="33"/>
        <v>257.3</v>
      </c>
      <c r="BB53" s="10">
        <v>256.7</v>
      </c>
      <c r="BC53" s="11">
        <f t="shared" si="34"/>
        <v>179.2</v>
      </c>
      <c r="BD53" s="9" t="s">
        <v>285</v>
      </c>
      <c r="BE53" s="12">
        <f t="shared" si="35"/>
        <v>179.2</v>
      </c>
      <c r="BF53" s="15" t="s">
        <v>285</v>
      </c>
      <c r="BG53" s="5">
        <f>BH53-0.5</f>
        <v>124.2</v>
      </c>
      <c r="BH53" s="9">
        <v>124.7</v>
      </c>
      <c r="BI53" s="6">
        <f>BJ53-0.5</f>
        <v>153.1</v>
      </c>
      <c r="BJ53" s="15">
        <v>153.6</v>
      </c>
      <c r="BK53" s="9">
        <f t="shared" si="11"/>
        <v>0</v>
      </c>
      <c r="BL53" s="1"/>
      <c r="BM53" s="1"/>
    </row>
    <row r="54" spans="1:65" ht="15" customHeight="1" x14ac:dyDescent="0.25">
      <c r="A54" s="1">
        <v>2009</v>
      </c>
      <c r="B54" s="1" t="s">
        <v>249</v>
      </c>
      <c r="C54" s="5">
        <v>260</v>
      </c>
      <c r="E54" s="6">
        <v>274.5</v>
      </c>
      <c r="G54" s="8">
        <f t="shared" si="14"/>
        <v>176.1</v>
      </c>
      <c r="H54" s="42">
        <v>155.9</v>
      </c>
      <c r="I54" s="9">
        <f t="shared" si="15"/>
        <v>180</v>
      </c>
      <c r="J54" s="93">
        <v>159.80000000000001</v>
      </c>
      <c r="K54" s="11">
        <f t="shared" si="16"/>
        <v>133.5</v>
      </c>
      <c r="L54" s="9">
        <v>137.19999999999999</v>
      </c>
      <c r="M54" s="12">
        <f t="shared" si="17"/>
        <v>160.80000000000001</v>
      </c>
      <c r="N54" s="15">
        <v>164.5</v>
      </c>
      <c r="O54" s="11">
        <f t="shared" si="18"/>
        <v>134.69999999999999</v>
      </c>
      <c r="P54" s="9">
        <v>133.69999999999999</v>
      </c>
      <c r="Q54" s="12">
        <f t="shared" si="19"/>
        <v>134.69999999999999</v>
      </c>
      <c r="R54" s="10">
        <v>133.69999999999999</v>
      </c>
      <c r="S54" s="11">
        <f t="shared" si="20"/>
        <v>177.7</v>
      </c>
      <c r="T54" s="9">
        <v>162.5</v>
      </c>
      <c r="U54" s="12">
        <f t="shared" si="21"/>
        <v>179.89999999999998</v>
      </c>
      <c r="V54" s="15">
        <v>164.7</v>
      </c>
      <c r="W54" s="11">
        <f t="shared" si="22"/>
        <v>192.2</v>
      </c>
      <c r="X54" s="9">
        <v>176.1</v>
      </c>
      <c r="Y54" s="12">
        <f t="shared" si="23"/>
        <v>206.5</v>
      </c>
      <c r="Z54" s="10">
        <v>190.4</v>
      </c>
      <c r="AA54" s="8">
        <f t="shared" si="24"/>
        <v>164.39999999999998</v>
      </c>
      <c r="AB54" s="42">
        <v>146.69999999999999</v>
      </c>
      <c r="AC54" s="9">
        <f t="shared" si="25"/>
        <v>166.29999999999998</v>
      </c>
      <c r="AD54" s="43">
        <v>148.6</v>
      </c>
      <c r="AE54" s="31">
        <f t="shared" si="26"/>
        <v>237.7</v>
      </c>
      <c r="AF54" s="9">
        <v>236.2</v>
      </c>
      <c r="AG54" s="32">
        <f t="shared" si="27"/>
        <v>237.7</v>
      </c>
      <c r="AH54" s="10">
        <v>236.2</v>
      </c>
      <c r="AI54" s="5">
        <f t="shared" si="28"/>
        <v>266.40000000000003</v>
      </c>
      <c r="AJ54" s="9">
        <v>266.3</v>
      </c>
      <c r="AK54" s="6">
        <f t="shared" si="29"/>
        <v>270.60000000000002</v>
      </c>
      <c r="AL54" s="15">
        <v>270.5</v>
      </c>
      <c r="AM54" s="19">
        <f t="shared" si="30"/>
        <v>250.20000000000002</v>
      </c>
      <c r="AN54" s="9">
        <v>250.4</v>
      </c>
      <c r="AO54" s="20">
        <f t="shared" si="31"/>
        <v>252.3</v>
      </c>
      <c r="AP54" s="10">
        <v>252.5</v>
      </c>
      <c r="AQ54" s="11">
        <f t="shared" si="36"/>
        <v>166.5</v>
      </c>
      <c r="AR54" s="9">
        <v>166.7</v>
      </c>
      <c r="AS54" s="12">
        <f t="shared" si="37"/>
        <v>166.5</v>
      </c>
      <c r="AT54" s="15">
        <v>166.7</v>
      </c>
      <c r="AU54" s="5">
        <f t="shared" si="12"/>
        <v>184.4</v>
      </c>
      <c r="AV54" s="9">
        <v>165.8</v>
      </c>
      <c r="AW54" s="6">
        <f t="shared" si="13"/>
        <v>197.1</v>
      </c>
      <c r="AX54" s="15">
        <v>178.5</v>
      </c>
      <c r="AY54" s="11">
        <f t="shared" si="32"/>
        <v>255.1</v>
      </c>
      <c r="AZ54" s="9">
        <v>254.5</v>
      </c>
      <c r="BA54" s="12">
        <f t="shared" si="33"/>
        <v>255.1</v>
      </c>
      <c r="BB54" s="10">
        <v>254.5</v>
      </c>
      <c r="BC54" s="11">
        <f t="shared" si="34"/>
        <v>174.39999999999998</v>
      </c>
      <c r="BD54" s="9">
        <v>174.7</v>
      </c>
      <c r="BE54" s="12">
        <f t="shared" si="35"/>
        <v>174.39999999999998</v>
      </c>
      <c r="BF54" s="15">
        <v>174.7</v>
      </c>
      <c r="BG54" s="5">
        <f>BH54-0.5</f>
        <v>129.69999999999999</v>
      </c>
      <c r="BH54" s="9">
        <v>130.19999999999999</v>
      </c>
      <c r="BI54" s="6">
        <f>BJ54-0.5</f>
        <v>139.4</v>
      </c>
      <c r="BJ54" s="15">
        <v>139.9</v>
      </c>
      <c r="BK54" s="9">
        <f t="shared" si="11"/>
        <v>0</v>
      </c>
    </row>
    <row r="55" spans="1:65" ht="15" customHeight="1" x14ac:dyDescent="0.25">
      <c r="A55" s="1">
        <v>2009</v>
      </c>
      <c r="B55" s="1" t="s">
        <v>250</v>
      </c>
      <c r="C55" s="5">
        <v>256.2</v>
      </c>
      <c r="E55" s="6">
        <v>266.2</v>
      </c>
      <c r="G55" s="8">
        <f t="shared" si="14"/>
        <v>189.79999999999998</v>
      </c>
      <c r="H55" s="42">
        <v>169.6</v>
      </c>
      <c r="I55" s="9">
        <f t="shared" si="15"/>
        <v>191.89999999999998</v>
      </c>
      <c r="J55" s="93">
        <v>171.7</v>
      </c>
      <c r="K55" s="11">
        <f t="shared" si="16"/>
        <v>150.20000000000002</v>
      </c>
      <c r="L55" s="9">
        <v>153.9</v>
      </c>
      <c r="M55" s="12">
        <f t="shared" si="17"/>
        <v>160.5</v>
      </c>
      <c r="N55" s="15">
        <v>164.2</v>
      </c>
      <c r="O55" s="11">
        <f t="shared" si="18"/>
        <v>134.69999999999999</v>
      </c>
      <c r="P55" s="9">
        <v>133.69999999999999</v>
      </c>
      <c r="Q55" s="12">
        <f t="shared" si="19"/>
        <v>138.5</v>
      </c>
      <c r="R55" s="10">
        <v>137.5</v>
      </c>
      <c r="S55" s="11">
        <f t="shared" si="20"/>
        <v>177.79999999999998</v>
      </c>
      <c r="T55" s="9">
        <v>162.6</v>
      </c>
      <c r="U55" s="12">
        <f t="shared" si="21"/>
        <v>182.1</v>
      </c>
      <c r="V55" s="15">
        <v>166.9</v>
      </c>
      <c r="W55" s="11">
        <f t="shared" si="22"/>
        <v>180.2</v>
      </c>
      <c r="X55" s="9">
        <v>164.1</v>
      </c>
      <c r="Y55" s="12">
        <f t="shared" si="23"/>
        <v>198.5</v>
      </c>
      <c r="Z55" s="10">
        <v>182.4</v>
      </c>
      <c r="AA55" s="8">
        <f t="shared" si="24"/>
        <v>138.79999999999998</v>
      </c>
      <c r="AB55" s="42">
        <v>121.1</v>
      </c>
      <c r="AC55" s="9">
        <f t="shared" si="25"/>
        <v>168.39999999999998</v>
      </c>
      <c r="AD55" s="43">
        <v>150.69999999999999</v>
      </c>
      <c r="AE55" s="31">
        <f t="shared" si="26"/>
        <v>239.6</v>
      </c>
      <c r="AF55" s="9">
        <v>238.1</v>
      </c>
      <c r="AG55" s="32">
        <f t="shared" si="27"/>
        <v>241.6</v>
      </c>
      <c r="AH55" s="10">
        <v>240.1</v>
      </c>
      <c r="AI55" s="93">
        <f>AJ55+17.4</f>
        <v>270.39999999999998</v>
      </c>
      <c r="AJ55" s="50">
        <v>253</v>
      </c>
      <c r="AK55" s="42">
        <f>AL55+17.4</f>
        <v>270.39999999999998</v>
      </c>
      <c r="AL55" s="86">
        <v>253</v>
      </c>
      <c r="AM55" s="19">
        <f t="shared" si="30"/>
        <v>250.5</v>
      </c>
      <c r="AN55" s="9">
        <v>250.7</v>
      </c>
      <c r="AO55" s="20">
        <f t="shared" si="31"/>
        <v>251.60000000000002</v>
      </c>
      <c r="AP55" s="10">
        <v>251.8</v>
      </c>
      <c r="AQ55" s="11">
        <f t="shared" si="36"/>
        <v>166.60000000000002</v>
      </c>
      <c r="AR55" s="9">
        <v>166.8</v>
      </c>
      <c r="AS55" s="12">
        <f t="shared" si="37"/>
        <v>168.3</v>
      </c>
      <c r="AT55" s="15">
        <v>168.5</v>
      </c>
      <c r="AU55" s="5">
        <f t="shared" si="12"/>
        <v>192.79999999999998</v>
      </c>
      <c r="AV55" s="9">
        <v>174.2</v>
      </c>
      <c r="AW55" s="6">
        <f t="shared" si="13"/>
        <v>197</v>
      </c>
      <c r="AX55" s="15">
        <v>178.4</v>
      </c>
      <c r="AY55" s="11">
        <f t="shared" si="32"/>
        <v>255.2</v>
      </c>
      <c r="AZ55" s="9">
        <v>254.6</v>
      </c>
      <c r="BA55" s="12">
        <f t="shared" si="33"/>
        <v>259.3</v>
      </c>
      <c r="BB55" s="10">
        <v>258.7</v>
      </c>
      <c r="BC55" s="11">
        <f t="shared" si="34"/>
        <v>179.1</v>
      </c>
      <c r="BD55" s="9">
        <v>179.4</v>
      </c>
      <c r="BE55" s="12">
        <f t="shared" si="35"/>
        <v>179.1</v>
      </c>
      <c r="BF55" s="15">
        <v>179.4</v>
      </c>
      <c r="BG55" s="45"/>
      <c r="BI55" s="46"/>
      <c r="BK55" s="9">
        <f t="shared" si="11"/>
        <v>0</v>
      </c>
    </row>
    <row r="56" spans="1:65" ht="15" customHeight="1" x14ac:dyDescent="0.25">
      <c r="A56" s="1">
        <v>2009</v>
      </c>
      <c r="B56" s="1" t="s">
        <v>251</v>
      </c>
      <c r="C56" s="5">
        <v>262.3</v>
      </c>
      <c r="E56" s="6">
        <v>266.3</v>
      </c>
      <c r="G56" s="8">
        <f t="shared" si="14"/>
        <v>174</v>
      </c>
      <c r="H56" s="42">
        <v>153.80000000000001</v>
      </c>
      <c r="I56" s="9">
        <f t="shared" si="15"/>
        <v>187.89999999999998</v>
      </c>
      <c r="J56" s="93">
        <v>167.7</v>
      </c>
      <c r="K56" s="11">
        <f t="shared" si="16"/>
        <v>150.10000000000002</v>
      </c>
      <c r="L56" s="9">
        <v>153.80000000000001</v>
      </c>
      <c r="M56" s="12">
        <f t="shared" si="17"/>
        <v>162.9</v>
      </c>
      <c r="N56" s="15">
        <v>166.6</v>
      </c>
      <c r="O56" s="11">
        <f t="shared" si="18"/>
        <v>134.69999999999999</v>
      </c>
      <c r="P56" s="9">
        <v>133.69999999999999</v>
      </c>
      <c r="Q56" s="12">
        <f t="shared" si="19"/>
        <v>136.5</v>
      </c>
      <c r="R56" s="10">
        <v>135.5</v>
      </c>
      <c r="S56" s="11">
        <f t="shared" si="20"/>
        <v>181.89999999999998</v>
      </c>
      <c r="T56" s="9">
        <v>166.7</v>
      </c>
      <c r="U56" s="12">
        <f t="shared" si="21"/>
        <v>186.1</v>
      </c>
      <c r="V56" s="15">
        <v>170.9</v>
      </c>
      <c r="W56" s="11">
        <f t="shared" si="22"/>
        <v>186</v>
      </c>
      <c r="X56" s="9">
        <v>169.9</v>
      </c>
      <c r="Y56" s="12">
        <f t="shared" si="23"/>
        <v>190.1</v>
      </c>
      <c r="Z56" s="10">
        <v>174</v>
      </c>
      <c r="AA56" s="8">
        <f t="shared" si="24"/>
        <v>156.19999999999999</v>
      </c>
      <c r="AB56" s="42">
        <v>138.5</v>
      </c>
      <c r="AC56" s="9">
        <f t="shared" si="25"/>
        <v>162.1</v>
      </c>
      <c r="AD56" s="43">
        <v>144.4</v>
      </c>
      <c r="AE56" s="93">
        <f>AF56+1.8</f>
        <v>238.10000000000002</v>
      </c>
      <c r="AF56" s="94">
        <v>236.3</v>
      </c>
      <c r="AG56" s="93">
        <f>AH56+1.8</f>
        <v>257.7</v>
      </c>
      <c r="AH56" s="94">
        <v>255.9</v>
      </c>
      <c r="AI56" s="5">
        <f>AJ56+0.1</f>
        <v>270</v>
      </c>
      <c r="AJ56" s="9">
        <v>269.89999999999998</v>
      </c>
      <c r="AK56" s="6">
        <f>AL56+0.1</f>
        <v>270</v>
      </c>
      <c r="AL56" s="15">
        <v>269.89999999999998</v>
      </c>
      <c r="AM56" s="19">
        <f t="shared" si="30"/>
        <v>251.5</v>
      </c>
      <c r="AN56" s="9">
        <v>251.7</v>
      </c>
      <c r="AO56" s="20">
        <f t="shared" si="31"/>
        <v>252.5</v>
      </c>
      <c r="AP56" s="10">
        <v>252.7</v>
      </c>
      <c r="AQ56" s="11">
        <f t="shared" si="36"/>
        <v>166.60000000000002</v>
      </c>
      <c r="AR56" s="9">
        <v>166.8</v>
      </c>
      <c r="AS56" s="12">
        <f t="shared" si="37"/>
        <v>168.4</v>
      </c>
      <c r="AT56" s="15">
        <v>168.6</v>
      </c>
      <c r="AU56" s="5">
        <f t="shared" si="12"/>
        <v>200.9</v>
      </c>
      <c r="AV56" s="9">
        <v>182.3</v>
      </c>
      <c r="AW56" s="6">
        <f t="shared" si="13"/>
        <v>264.2</v>
      </c>
      <c r="AX56" s="15">
        <v>245.6</v>
      </c>
      <c r="AY56" s="11">
        <f t="shared" si="32"/>
        <v>257</v>
      </c>
      <c r="AZ56" s="9">
        <v>256.39999999999998</v>
      </c>
      <c r="BA56" s="12">
        <f t="shared" si="33"/>
        <v>263.20000000000005</v>
      </c>
      <c r="BB56" s="10">
        <v>262.60000000000002</v>
      </c>
      <c r="BC56" s="11">
        <f t="shared" si="34"/>
        <v>173.89999999999998</v>
      </c>
      <c r="BD56" s="9">
        <v>174.2</v>
      </c>
      <c r="BE56" s="12">
        <f t="shared" si="35"/>
        <v>179</v>
      </c>
      <c r="BF56" s="15">
        <v>179.3</v>
      </c>
      <c r="BG56" s="5">
        <f>BH56-0.5</f>
        <v>135.69999999999999</v>
      </c>
      <c r="BH56" s="9">
        <v>136.19999999999999</v>
      </c>
      <c r="BI56" s="6">
        <f>BJ56-0.5</f>
        <v>145.4</v>
      </c>
      <c r="BJ56" s="15">
        <v>145.9</v>
      </c>
      <c r="BK56" s="9">
        <f t="shared" si="11"/>
        <v>0</v>
      </c>
    </row>
    <row r="57" spans="1:65" ht="15" customHeight="1" x14ac:dyDescent="0.25">
      <c r="A57" s="1">
        <v>2009</v>
      </c>
      <c r="B57" s="1" t="s">
        <v>252</v>
      </c>
      <c r="C57" s="5">
        <v>287.3</v>
      </c>
      <c r="E57" s="6">
        <v>297.7</v>
      </c>
      <c r="G57" s="8">
        <f t="shared" si="14"/>
        <v>172</v>
      </c>
      <c r="H57" s="42">
        <v>151.80000000000001</v>
      </c>
      <c r="I57" s="9">
        <f t="shared" si="15"/>
        <v>178</v>
      </c>
      <c r="J57" s="93">
        <v>157.80000000000001</v>
      </c>
      <c r="K57" s="11">
        <f t="shared" si="16"/>
        <v>165.10000000000002</v>
      </c>
      <c r="L57" s="9">
        <v>168.8</v>
      </c>
      <c r="M57" s="12">
        <f t="shared" si="17"/>
        <v>169.20000000000002</v>
      </c>
      <c r="N57" s="15">
        <v>172.9</v>
      </c>
      <c r="O57" s="11">
        <f t="shared" si="18"/>
        <v>134.69999999999999</v>
      </c>
      <c r="P57" s="9">
        <v>133.69999999999999</v>
      </c>
      <c r="Q57" s="12">
        <f t="shared" si="19"/>
        <v>134.69999999999999</v>
      </c>
      <c r="R57" s="10">
        <v>133.69999999999999</v>
      </c>
      <c r="S57" s="11">
        <f t="shared" si="20"/>
        <v>162.79999999999998</v>
      </c>
      <c r="T57" s="9">
        <v>147.6</v>
      </c>
      <c r="U57" s="12">
        <f t="shared" si="21"/>
        <v>167</v>
      </c>
      <c r="V57" s="15">
        <v>151.80000000000001</v>
      </c>
      <c r="W57" s="11">
        <f t="shared" si="22"/>
        <v>186.1</v>
      </c>
      <c r="X57" s="9">
        <v>170</v>
      </c>
      <c r="Y57" s="12">
        <f t="shared" si="23"/>
        <v>205.79999999999998</v>
      </c>
      <c r="Z57" s="10">
        <v>189.7</v>
      </c>
      <c r="AA57" s="8">
        <f t="shared" si="24"/>
        <v>146.39999999999998</v>
      </c>
      <c r="AB57" s="93">
        <v>128.69999999999999</v>
      </c>
      <c r="AC57" s="9">
        <f t="shared" si="25"/>
        <v>184.2</v>
      </c>
      <c r="AD57" s="93">
        <v>166.5</v>
      </c>
      <c r="AE57" s="31">
        <f>AF57+1.5</f>
        <v>237.4</v>
      </c>
      <c r="AF57" s="9">
        <v>235.9</v>
      </c>
      <c r="AG57" s="32">
        <f>AH57+1.5</f>
        <v>241.3</v>
      </c>
      <c r="AH57" s="10">
        <v>239.8</v>
      </c>
      <c r="AI57" s="93">
        <f>AJ57+17.4</f>
        <v>270.3</v>
      </c>
      <c r="AJ57" s="50">
        <v>252.9</v>
      </c>
      <c r="AK57" s="42">
        <f>AL57+17.4</f>
        <v>270.3</v>
      </c>
      <c r="AL57" s="86">
        <v>252.9</v>
      </c>
      <c r="AM57" s="93">
        <f>AN57-0.1</f>
        <v>250.5</v>
      </c>
      <c r="AN57" s="84">
        <v>250.6</v>
      </c>
      <c r="AO57" s="81">
        <f>AP57-0.1</f>
        <v>250.5</v>
      </c>
      <c r="AP57" s="84">
        <v>250.6</v>
      </c>
      <c r="AQ57" s="11">
        <f t="shared" si="36"/>
        <v>166.60000000000002</v>
      </c>
      <c r="AR57" s="9">
        <v>166.8</v>
      </c>
      <c r="AS57" s="12">
        <f t="shared" si="37"/>
        <v>166.60000000000002</v>
      </c>
      <c r="AT57" s="15">
        <v>166.8</v>
      </c>
      <c r="AU57" s="5">
        <f t="shared" si="12"/>
        <v>192.7</v>
      </c>
      <c r="AV57" s="9">
        <v>174.1</v>
      </c>
      <c r="AW57" s="6">
        <f t="shared" si="13"/>
        <v>226.4</v>
      </c>
      <c r="AX57" s="15">
        <v>207.8</v>
      </c>
      <c r="AY57" s="11">
        <f t="shared" si="32"/>
        <v>246.7</v>
      </c>
      <c r="AZ57" s="9">
        <v>246.1</v>
      </c>
      <c r="BA57" s="12">
        <f t="shared" si="33"/>
        <v>249</v>
      </c>
      <c r="BB57" s="10">
        <v>248.4</v>
      </c>
      <c r="BC57" s="11">
        <f t="shared" si="34"/>
        <v>174.1</v>
      </c>
      <c r="BD57" s="9">
        <v>174.4</v>
      </c>
      <c r="BE57" s="12">
        <f t="shared" si="35"/>
        <v>174.1</v>
      </c>
      <c r="BF57" s="15">
        <v>174.4</v>
      </c>
      <c r="BG57" s="5">
        <f>BH57-0.5</f>
        <v>111</v>
      </c>
      <c r="BH57" s="9">
        <v>111.5</v>
      </c>
      <c r="BI57" s="6">
        <f>BJ57-0.5</f>
        <v>135.5</v>
      </c>
      <c r="BJ57" s="15">
        <v>136</v>
      </c>
      <c r="BK57" s="9">
        <f t="shared" si="11"/>
        <v>0</v>
      </c>
    </row>
    <row r="58" spans="1:65" ht="15" customHeight="1" x14ac:dyDescent="0.25">
      <c r="A58" s="1">
        <v>2009</v>
      </c>
      <c r="B58" s="1" t="s">
        <v>253</v>
      </c>
      <c r="C58" s="5">
        <v>249.7</v>
      </c>
      <c r="E58" s="6">
        <v>268.39999999999998</v>
      </c>
      <c r="G58" s="8">
        <f t="shared" si="14"/>
        <v>176</v>
      </c>
      <c r="H58" s="42">
        <v>155.80000000000001</v>
      </c>
      <c r="I58" s="9">
        <f t="shared" si="15"/>
        <v>176</v>
      </c>
      <c r="J58" s="93">
        <v>155.80000000000001</v>
      </c>
      <c r="K58" s="11">
        <f t="shared" si="16"/>
        <v>160.70000000000002</v>
      </c>
      <c r="L58" s="9">
        <v>164.4</v>
      </c>
      <c r="M58" s="12">
        <f t="shared" si="17"/>
        <v>167.20000000000002</v>
      </c>
      <c r="N58" s="15">
        <v>170.9</v>
      </c>
      <c r="O58" s="11">
        <f t="shared" si="18"/>
        <v>134.69999999999999</v>
      </c>
      <c r="P58" s="9">
        <v>133.69999999999999</v>
      </c>
      <c r="Q58" s="12">
        <f t="shared" si="19"/>
        <v>134.69999999999999</v>
      </c>
      <c r="R58" s="10">
        <v>133.69999999999999</v>
      </c>
      <c r="S58" s="11">
        <f t="shared" si="20"/>
        <v>167.1</v>
      </c>
      <c r="T58" s="9">
        <v>151.9</v>
      </c>
      <c r="U58" s="12">
        <f t="shared" si="21"/>
        <v>174.5</v>
      </c>
      <c r="V58" s="15">
        <v>159.30000000000001</v>
      </c>
      <c r="W58" s="11">
        <f t="shared" si="22"/>
        <v>224.79999999999998</v>
      </c>
      <c r="X58" s="9">
        <v>208.7</v>
      </c>
      <c r="Y58" s="12">
        <f t="shared" si="23"/>
        <v>226.9</v>
      </c>
      <c r="Z58" s="10">
        <v>210.8</v>
      </c>
      <c r="AA58" s="8">
        <f t="shared" si="24"/>
        <v>164.2</v>
      </c>
      <c r="AB58" s="42">
        <v>146.5</v>
      </c>
      <c r="AC58" s="9">
        <f t="shared" si="25"/>
        <v>168.39999999999998</v>
      </c>
      <c r="AD58" s="43">
        <v>150.69999999999999</v>
      </c>
      <c r="AE58" s="31">
        <f>AF58+1.5</f>
        <v>237.6</v>
      </c>
      <c r="AF58" s="9">
        <v>236.1</v>
      </c>
      <c r="AG58" s="32">
        <f>AH58+1.5</f>
        <v>247.3</v>
      </c>
      <c r="AH58" s="10">
        <v>245.8</v>
      </c>
      <c r="AI58" s="93">
        <f>AJ58+17.4</f>
        <v>261.8</v>
      </c>
      <c r="AJ58" s="50">
        <v>244.4</v>
      </c>
      <c r="AK58" s="42">
        <f>AL58+17.4</f>
        <v>270.39999999999998</v>
      </c>
      <c r="AL58" s="86">
        <v>253</v>
      </c>
      <c r="AM58" s="93">
        <f>AN58-0.1</f>
        <v>251.5</v>
      </c>
      <c r="AN58" s="84">
        <v>251.6</v>
      </c>
      <c r="AO58" s="81">
        <f>AP58-0.1</f>
        <v>251.5</v>
      </c>
      <c r="AP58" s="84">
        <v>251.6</v>
      </c>
      <c r="AQ58" s="11">
        <f t="shared" si="36"/>
        <v>166.60000000000002</v>
      </c>
      <c r="AR58" s="9">
        <v>166.8</v>
      </c>
      <c r="AS58" s="12">
        <f t="shared" si="37"/>
        <v>166.60000000000002</v>
      </c>
      <c r="AT58" s="15">
        <v>166.8</v>
      </c>
      <c r="AU58" s="5">
        <f t="shared" si="12"/>
        <v>197</v>
      </c>
      <c r="AV58" s="9">
        <v>178.4</v>
      </c>
      <c r="AW58" s="6">
        <f t="shared" si="13"/>
        <v>203.29999999999998</v>
      </c>
      <c r="AX58" s="15">
        <v>184.7</v>
      </c>
      <c r="AY58" s="11">
        <f t="shared" si="32"/>
        <v>257.20000000000005</v>
      </c>
      <c r="AZ58" s="9">
        <v>256.60000000000002</v>
      </c>
      <c r="BA58" s="12">
        <f t="shared" si="33"/>
        <v>257.20000000000005</v>
      </c>
      <c r="BB58" s="10">
        <v>256.60000000000002</v>
      </c>
      <c r="BC58" s="11">
        <f t="shared" si="34"/>
        <v>174.2</v>
      </c>
      <c r="BD58" s="9">
        <v>174.5</v>
      </c>
      <c r="BE58" s="12">
        <f t="shared" si="35"/>
        <v>179.2</v>
      </c>
      <c r="BF58" s="15">
        <v>179.5</v>
      </c>
      <c r="BG58" s="45">
        <f>BH58-0.5</f>
        <v>111</v>
      </c>
      <c r="BH58" s="9">
        <v>111.5</v>
      </c>
      <c r="BI58" s="46">
        <f>BJ58-0.5</f>
        <v>111</v>
      </c>
      <c r="BJ58" s="15">
        <v>111.5</v>
      </c>
      <c r="BK58" s="9">
        <f t="shared" si="11"/>
        <v>0</v>
      </c>
    </row>
    <row r="59" spans="1:65" ht="15" customHeight="1" x14ac:dyDescent="0.25">
      <c r="A59" s="33">
        <v>2009</v>
      </c>
      <c r="B59" s="33" t="s">
        <v>153</v>
      </c>
      <c r="C59" s="11">
        <f>D59-16.8</f>
        <v>261</v>
      </c>
      <c r="D59" s="53">
        <v>277.8</v>
      </c>
      <c r="E59" s="11">
        <f>F59-16.8</f>
        <v>263</v>
      </c>
      <c r="F59" s="15">
        <v>279.8</v>
      </c>
      <c r="G59" s="8">
        <f>H59+20</f>
        <v>174</v>
      </c>
      <c r="H59" s="9">
        <v>154</v>
      </c>
      <c r="I59" s="8">
        <f>J59+20</f>
        <v>176</v>
      </c>
      <c r="J59" s="15">
        <v>156</v>
      </c>
      <c r="K59" s="11">
        <f>L59-0.2</f>
        <v>160.70000000000002</v>
      </c>
      <c r="L59" s="9">
        <v>160.9</v>
      </c>
      <c r="M59" s="12">
        <f>N59-0.2</f>
        <v>164.60000000000002</v>
      </c>
      <c r="N59" s="15">
        <v>164.8</v>
      </c>
      <c r="O59" s="11">
        <f>P59-0.4</f>
        <v>134.4</v>
      </c>
      <c r="P59" s="9">
        <v>134.80000000000001</v>
      </c>
      <c r="Q59" s="12">
        <f>R59-0.4</f>
        <v>134.4</v>
      </c>
      <c r="R59" s="15">
        <v>134.80000000000001</v>
      </c>
      <c r="S59" s="11">
        <f t="shared" si="20"/>
        <v>167.29999999999998</v>
      </c>
      <c r="T59" s="9">
        <v>152.1</v>
      </c>
      <c r="U59" s="12">
        <f t="shared" si="21"/>
        <v>177.89999999999998</v>
      </c>
      <c r="V59" s="15">
        <v>162.69999999999999</v>
      </c>
      <c r="W59" s="8">
        <f>X59+17.5</f>
        <v>184.5</v>
      </c>
      <c r="X59" s="9">
        <v>167</v>
      </c>
      <c r="Y59" s="9">
        <f>Z59+17.5</f>
        <v>188.7</v>
      </c>
      <c r="Z59" s="15">
        <v>171.2</v>
      </c>
      <c r="AA59" s="8">
        <f>AB59+17.6</f>
        <v>152.4</v>
      </c>
      <c r="AB59" s="9">
        <v>134.80000000000001</v>
      </c>
      <c r="AC59" s="8">
        <f>AD59+17.6</f>
        <v>170</v>
      </c>
      <c r="AD59" s="15">
        <v>152.4</v>
      </c>
      <c r="AE59" s="31">
        <v>237.7</v>
      </c>
      <c r="AF59" s="9"/>
      <c r="AG59" s="32">
        <v>237.7</v>
      </c>
      <c r="AH59" s="15"/>
      <c r="AI59" s="11">
        <f>AJ59+0.3</f>
        <v>266.10000000000002</v>
      </c>
      <c r="AJ59" s="9">
        <v>265.8</v>
      </c>
      <c r="AK59" s="12">
        <f>AL59+0.3</f>
        <v>270.10000000000002</v>
      </c>
      <c r="AL59" s="15">
        <v>269.8</v>
      </c>
      <c r="AM59" s="19">
        <f>AN59-0.3</f>
        <v>250.5</v>
      </c>
      <c r="AN59" s="9">
        <v>250.8</v>
      </c>
      <c r="AO59" s="20">
        <f>AP59-0.3</f>
        <v>251.5</v>
      </c>
      <c r="AP59" s="15">
        <v>251.8</v>
      </c>
      <c r="AQ59" s="11">
        <f>AR59-0.3</f>
        <v>166.5</v>
      </c>
      <c r="AR59" s="9">
        <v>166.8</v>
      </c>
      <c r="AS59" s="12">
        <f>AT59-0.3</f>
        <v>166.6</v>
      </c>
      <c r="AT59" s="15">
        <v>166.9</v>
      </c>
      <c r="AU59" s="5">
        <f>AV59+17.8</f>
        <v>184.3</v>
      </c>
      <c r="AV59" s="9">
        <v>166.5</v>
      </c>
      <c r="AW59" s="6">
        <f>AX59+17.8</f>
        <v>199.70000000000002</v>
      </c>
      <c r="AX59" s="15">
        <v>181.9</v>
      </c>
      <c r="AY59" s="11">
        <f>AZ59-0.4</f>
        <v>257</v>
      </c>
      <c r="AZ59" s="9">
        <v>257.39999999999998</v>
      </c>
      <c r="BA59" s="12">
        <f>BB59-0.4</f>
        <v>257</v>
      </c>
      <c r="BB59" s="15">
        <v>257.39999999999998</v>
      </c>
      <c r="BC59" s="11">
        <f t="shared" si="34"/>
        <v>162</v>
      </c>
      <c r="BD59" s="9">
        <v>162.30000000000001</v>
      </c>
      <c r="BE59" s="12">
        <f t="shared" si="35"/>
        <v>174.39999999999998</v>
      </c>
      <c r="BF59" s="15">
        <v>174.7</v>
      </c>
      <c r="BG59" s="5">
        <f>BH59-0.3</f>
        <v>130</v>
      </c>
      <c r="BH59" s="9">
        <v>130.30000000000001</v>
      </c>
      <c r="BI59" s="6">
        <f>BJ59-0.3</f>
        <v>135.89999999999998</v>
      </c>
      <c r="BJ59" s="15">
        <v>136.19999999999999</v>
      </c>
      <c r="BK59" s="9">
        <f t="shared" si="11"/>
        <v>0</v>
      </c>
    </row>
    <row r="60" spans="1:65" ht="15" customHeight="1" x14ac:dyDescent="0.25">
      <c r="A60" s="1">
        <v>2013</v>
      </c>
      <c r="B60" s="1" t="s">
        <v>254</v>
      </c>
      <c r="C60" s="5">
        <v>249.7</v>
      </c>
      <c r="E60" s="6">
        <v>251.9</v>
      </c>
      <c r="G60" s="8">
        <f>H60+20.2</f>
        <v>174.1</v>
      </c>
      <c r="H60" s="9">
        <v>153.9</v>
      </c>
      <c r="I60" s="9">
        <f>J60+20.2</f>
        <v>184</v>
      </c>
      <c r="J60" s="10">
        <v>163.80000000000001</v>
      </c>
      <c r="K60" s="11">
        <f>L60-3.7</f>
        <v>156.5</v>
      </c>
      <c r="L60" s="9">
        <v>160.19999999999999</v>
      </c>
      <c r="M60" s="12">
        <f>N60-3.7</f>
        <v>162.80000000000001</v>
      </c>
      <c r="N60" s="15">
        <v>166.5</v>
      </c>
      <c r="O60" s="11">
        <f>P60+1</f>
        <v>134.69999999999999</v>
      </c>
      <c r="P60" s="9">
        <v>133.69999999999999</v>
      </c>
      <c r="Q60" s="12">
        <f>R60+1</f>
        <v>134.69999999999999</v>
      </c>
      <c r="R60" s="10">
        <v>133.69999999999999</v>
      </c>
      <c r="S60" s="11">
        <f t="shared" si="20"/>
        <v>162.79999999999998</v>
      </c>
      <c r="T60" s="9">
        <v>147.6</v>
      </c>
      <c r="U60" s="12">
        <f t="shared" si="21"/>
        <v>165</v>
      </c>
      <c r="V60" s="15">
        <v>149.80000000000001</v>
      </c>
      <c r="W60" s="11">
        <f>X60+16.1</f>
        <v>171.9</v>
      </c>
      <c r="X60" s="9">
        <v>155.80000000000001</v>
      </c>
      <c r="Y60" s="12">
        <f>Z60+16.1</f>
        <v>192.1</v>
      </c>
      <c r="Z60" s="10">
        <v>176</v>
      </c>
      <c r="AA60" s="53">
        <f>AB60+17.7</f>
        <v>168.29999999999998</v>
      </c>
      <c r="AB60" s="9">
        <v>150.6</v>
      </c>
      <c r="AC60" s="53">
        <f>AD60+17.7</f>
        <v>168.29999999999998</v>
      </c>
      <c r="AD60" s="15">
        <v>150.6</v>
      </c>
      <c r="AE60" s="31">
        <f>AF60+1.5</f>
        <v>237.5</v>
      </c>
      <c r="AF60" s="9">
        <v>236</v>
      </c>
      <c r="AG60" s="32">
        <f>AH60+1.5</f>
        <v>247.5</v>
      </c>
      <c r="AH60" s="10">
        <v>246</v>
      </c>
      <c r="AI60" s="5">
        <f>AJ60+0.1</f>
        <v>270.3</v>
      </c>
      <c r="AJ60" s="9">
        <v>270.2</v>
      </c>
      <c r="AK60" s="6">
        <f>AL60+0.1</f>
        <v>274.5</v>
      </c>
      <c r="AL60" s="15">
        <v>274.39999999999998</v>
      </c>
      <c r="AM60" s="19">
        <f>AN60-0.2</f>
        <v>250.4</v>
      </c>
      <c r="AN60" s="9">
        <v>250.6</v>
      </c>
      <c r="AO60" s="20">
        <f>AP60-0.2</f>
        <v>251.4</v>
      </c>
      <c r="AP60" s="10">
        <v>251.6</v>
      </c>
      <c r="AQ60" s="11">
        <f>AR60-0.2</f>
        <v>166.60000000000002</v>
      </c>
      <c r="AR60" s="9">
        <v>166.8</v>
      </c>
      <c r="AS60" s="12">
        <f>AT60-0.2</f>
        <v>166.60000000000002</v>
      </c>
      <c r="AT60" s="15">
        <v>166.8</v>
      </c>
      <c r="AU60" s="5">
        <f>AV60+18.6</f>
        <v>190.6</v>
      </c>
      <c r="AV60" s="9">
        <v>172</v>
      </c>
      <c r="AW60" s="5">
        <f>AX60+18.6</f>
        <v>192.9</v>
      </c>
      <c r="AX60" s="15">
        <v>174.3</v>
      </c>
      <c r="AY60" s="11">
        <f>AZ60+0.6</f>
        <v>255.1</v>
      </c>
      <c r="AZ60" s="9">
        <v>254.5</v>
      </c>
      <c r="BA60" s="12">
        <f>BB60+0.6</f>
        <v>255.1</v>
      </c>
      <c r="BB60" s="10">
        <v>254.5</v>
      </c>
      <c r="BC60" s="11">
        <f t="shared" si="34"/>
        <v>179.2</v>
      </c>
      <c r="BD60" s="9">
        <v>179.5</v>
      </c>
      <c r="BE60" s="12">
        <f t="shared" si="35"/>
        <v>179.2</v>
      </c>
      <c r="BF60" s="15">
        <v>179.5</v>
      </c>
      <c r="BG60" s="5">
        <f>BH60-0.5</f>
        <v>120.3</v>
      </c>
      <c r="BH60" s="9">
        <v>120.8</v>
      </c>
      <c r="BI60" s="6">
        <f>BJ60-0.5</f>
        <v>133.6</v>
      </c>
      <c r="BJ60" s="15">
        <v>134.1</v>
      </c>
      <c r="BK60" s="9">
        <f t="shared" si="11"/>
        <v>0</v>
      </c>
    </row>
    <row r="61" spans="1:65" ht="15" customHeight="1" x14ac:dyDescent="0.25">
      <c r="A61" s="1">
        <v>2013</v>
      </c>
      <c r="B61" s="1" t="s">
        <v>213</v>
      </c>
      <c r="C61" s="5">
        <v>277</v>
      </c>
      <c r="E61" s="6">
        <v>277</v>
      </c>
      <c r="G61" s="23">
        <f>H61+20.4</f>
        <v>176.4</v>
      </c>
      <c r="H61" s="24">
        <v>156</v>
      </c>
      <c r="I61" s="24">
        <f>J61+20.4</f>
        <v>178.3</v>
      </c>
      <c r="J61" s="10">
        <v>157.9</v>
      </c>
      <c r="K61" s="11">
        <f>L61-3.5</f>
        <v>161.1</v>
      </c>
      <c r="L61" s="9">
        <v>164.6</v>
      </c>
      <c r="M61" s="12">
        <f>N61-3.5</f>
        <v>161.1</v>
      </c>
      <c r="N61" s="15">
        <v>164.6</v>
      </c>
      <c r="O61" s="19">
        <f>P61+0.9</f>
        <v>134.6</v>
      </c>
      <c r="P61" s="24">
        <v>133.69999999999999</v>
      </c>
      <c r="Q61" s="20">
        <f>R61+0.9</f>
        <v>134.6</v>
      </c>
      <c r="R61" s="10">
        <v>133.69999999999999</v>
      </c>
      <c r="S61" s="11">
        <f>T61+15.4</f>
        <v>161.1</v>
      </c>
      <c r="T61" s="9">
        <v>145.69999999999999</v>
      </c>
      <c r="U61" s="12">
        <f>V61+15.4</f>
        <v>167.4</v>
      </c>
      <c r="V61" s="15">
        <v>152</v>
      </c>
      <c r="W61" s="19">
        <f>X61+16</f>
        <v>180.1</v>
      </c>
      <c r="X61" s="24">
        <v>164.1</v>
      </c>
      <c r="Y61" s="20">
        <f>Z61+16</f>
        <v>190</v>
      </c>
      <c r="Z61" s="10">
        <v>174</v>
      </c>
      <c r="AA61" s="8">
        <f>AB61+17.5</f>
        <v>153.6</v>
      </c>
      <c r="AB61" s="9">
        <v>136.1</v>
      </c>
      <c r="AC61" s="9">
        <f>AD61+17.5</f>
        <v>162.4</v>
      </c>
      <c r="AD61" s="15">
        <v>144.9</v>
      </c>
      <c r="AE61" s="17">
        <f>AF61+1.8</f>
        <v>237.9</v>
      </c>
      <c r="AF61" s="24">
        <v>236.1</v>
      </c>
      <c r="AG61" s="17">
        <f>AH61+1.8</f>
        <v>241.8</v>
      </c>
      <c r="AH61" s="10">
        <v>240</v>
      </c>
      <c r="AI61" s="5">
        <v>270.3</v>
      </c>
      <c r="AK61" s="6">
        <v>270.3</v>
      </c>
      <c r="AM61" s="11">
        <f>AN61-0.3</f>
        <v>246.39999999999998</v>
      </c>
      <c r="AN61" s="9">
        <v>246.7</v>
      </c>
      <c r="AO61" s="12">
        <f>AP61-0.3</f>
        <v>250.5</v>
      </c>
      <c r="AP61" s="10">
        <v>250.8</v>
      </c>
      <c r="AQ61" s="11">
        <f>AR61-0.3</f>
        <v>166.5</v>
      </c>
      <c r="AR61" s="9">
        <v>166.8</v>
      </c>
      <c r="AS61" s="12">
        <f>AT61-0.3</f>
        <v>166.5</v>
      </c>
      <c r="AT61" s="15">
        <v>166.8</v>
      </c>
      <c r="AU61" s="5">
        <f>AV61+18.6</f>
        <v>192.9</v>
      </c>
      <c r="AV61" s="9">
        <v>174.3</v>
      </c>
      <c r="AW61" s="6">
        <f>AX61+18.6</f>
        <v>201.2</v>
      </c>
      <c r="AX61" s="15">
        <v>182.6</v>
      </c>
      <c r="AY61" s="19">
        <f>AZ61+0.8</f>
        <v>257.5</v>
      </c>
      <c r="AZ61" s="24">
        <v>256.7</v>
      </c>
      <c r="BA61" s="20">
        <f>BB61+0.8</f>
        <v>257.5</v>
      </c>
      <c r="BB61" s="10">
        <v>256.7</v>
      </c>
      <c r="BC61" s="5">
        <f>BD61-0.9</f>
        <v>179.29999999999998</v>
      </c>
      <c r="BD61" s="9">
        <v>180.2</v>
      </c>
      <c r="BE61" s="6">
        <f>BF61-0.9</f>
        <v>179.29999999999998</v>
      </c>
      <c r="BF61" s="15">
        <v>180.2</v>
      </c>
      <c r="BG61" s="45"/>
      <c r="BI61" s="46"/>
      <c r="BK61" s="9">
        <f t="shared" si="11"/>
        <v>0</v>
      </c>
      <c r="BL61" s="33"/>
      <c r="BM61" s="33"/>
    </row>
    <row r="62" spans="1:65" ht="15" customHeight="1" x14ac:dyDescent="0.25">
      <c r="A62" s="1">
        <v>2013</v>
      </c>
      <c r="B62" s="1" t="s">
        <v>214</v>
      </c>
      <c r="C62" s="5">
        <f>D62-0.3</f>
        <v>274.5</v>
      </c>
      <c r="D62" s="9">
        <v>274.8</v>
      </c>
      <c r="E62" s="6">
        <f>F62-0.3</f>
        <v>278.89999999999998</v>
      </c>
      <c r="F62" s="15">
        <v>279.2</v>
      </c>
      <c r="G62" s="23">
        <f>H62+20.4</f>
        <v>187.9</v>
      </c>
      <c r="H62" s="24">
        <v>167.5</v>
      </c>
      <c r="I62" s="24">
        <f>J62+20.4</f>
        <v>190.20000000000002</v>
      </c>
      <c r="J62" s="10">
        <v>169.8</v>
      </c>
      <c r="K62" s="11">
        <f>L62-3.6</f>
        <v>148.1</v>
      </c>
      <c r="L62" s="9">
        <v>151.69999999999999</v>
      </c>
      <c r="M62" s="12">
        <f>N62-3.6</f>
        <v>165.20000000000002</v>
      </c>
      <c r="N62" s="15">
        <v>168.8</v>
      </c>
      <c r="O62" s="19">
        <f>P62+1.1</f>
        <v>134.79999999999998</v>
      </c>
      <c r="P62" s="24">
        <v>133.69999999999999</v>
      </c>
      <c r="Q62" s="20">
        <f>R62+1.1</f>
        <v>134.79999999999998</v>
      </c>
      <c r="R62" s="10">
        <v>133.69999999999999</v>
      </c>
      <c r="S62" s="11">
        <f>T62+15.2</f>
        <v>160.89999999999998</v>
      </c>
      <c r="T62" s="9">
        <v>145.69999999999999</v>
      </c>
      <c r="U62" s="12">
        <f>V62+15.2</f>
        <v>180</v>
      </c>
      <c r="V62" s="15">
        <v>164.8</v>
      </c>
      <c r="W62" s="19">
        <f>X62+16</f>
        <v>185.9</v>
      </c>
      <c r="X62" s="9">
        <v>169.9</v>
      </c>
      <c r="Y62" s="20">
        <f>Z62+16</f>
        <v>192</v>
      </c>
      <c r="Z62" s="10">
        <v>176</v>
      </c>
      <c r="AA62" s="8">
        <f>AB62+17.4</f>
        <v>166.3</v>
      </c>
      <c r="AB62" s="9">
        <v>148.9</v>
      </c>
      <c r="AC62" s="9">
        <f>AD62+17.4</f>
        <v>170.1</v>
      </c>
      <c r="AD62" s="15">
        <v>152.69999999999999</v>
      </c>
      <c r="AE62" s="16">
        <f>AF62+1.9</f>
        <v>247.9</v>
      </c>
      <c r="AF62" s="24">
        <v>246</v>
      </c>
      <c r="AG62" s="17">
        <f>AH62+1.9</f>
        <v>253.70000000000002</v>
      </c>
      <c r="AH62" s="10">
        <v>251.8</v>
      </c>
      <c r="AI62" s="5">
        <f>AJ62-0.3</f>
        <v>270.09999999999997</v>
      </c>
      <c r="AJ62" s="9">
        <v>270.39999999999998</v>
      </c>
      <c r="AK62" s="6">
        <f>AL62-0.3</f>
        <v>270.09999999999997</v>
      </c>
      <c r="AL62" s="15">
        <v>270.39999999999998</v>
      </c>
      <c r="AM62" s="19">
        <f>AN62-0.2</f>
        <v>252.5</v>
      </c>
      <c r="AN62" s="24">
        <v>252.7</v>
      </c>
      <c r="AO62" s="20">
        <f>AP62-0.2</f>
        <v>252.5</v>
      </c>
      <c r="AP62" s="10">
        <v>252.7</v>
      </c>
      <c r="AQ62" s="11">
        <f>AR62-0.2</f>
        <v>166.70000000000002</v>
      </c>
      <c r="AR62" s="9">
        <v>166.9</v>
      </c>
      <c r="AS62" s="12">
        <f>AT62-0.2</f>
        <v>166.70000000000002</v>
      </c>
      <c r="AT62" s="15">
        <v>166.9</v>
      </c>
      <c r="AU62" s="5">
        <f>AV62+18.7</f>
        <v>178.29999999999998</v>
      </c>
      <c r="AV62" s="9">
        <v>159.6</v>
      </c>
      <c r="AW62" s="6">
        <f>AX62+18.7</f>
        <v>178.29999999999998</v>
      </c>
      <c r="AX62" s="15">
        <v>159.6</v>
      </c>
      <c r="AY62" s="19">
        <f>AZ62+0.4</f>
        <v>248.8</v>
      </c>
      <c r="AZ62" s="24">
        <v>248.4</v>
      </c>
      <c r="BA62" s="20">
        <f>BB62+0.4</f>
        <v>255</v>
      </c>
      <c r="BB62" s="10">
        <v>254.6</v>
      </c>
      <c r="BC62" s="5">
        <f>BD62-0.9</f>
        <v>174.29999999999998</v>
      </c>
      <c r="BD62" s="9">
        <v>175.2</v>
      </c>
      <c r="BE62" s="6">
        <f>BF62-0.9</f>
        <v>179.4</v>
      </c>
      <c r="BF62" s="15">
        <v>180.3</v>
      </c>
      <c r="BG62" s="45"/>
      <c r="BI62" s="46"/>
      <c r="BK62" s="9">
        <f t="shared" si="11"/>
        <v>0</v>
      </c>
    </row>
    <row r="63" spans="1:65" ht="15" customHeight="1" x14ac:dyDescent="0.25">
      <c r="A63" s="1">
        <v>2013</v>
      </c>
      <c r="B63" s="1" t="s">
        <v>215</v>
      </c>
      <c r="C63" s="5">
        <f>D63-0.3</f>
        <v>260.8</v>
      </c>
      <c r="D63" s="9">
        <v>261.10000000000002</v>
      </c>
      <c r="E63" s="6">
        <f>F63-0.3</f>
        <v>278.7</v>
      </c>
      <c r="F63" s="15">
        <v>279</v>
      </c>
      <c r="G63" s="23">
        <f>H63+20.4</f>
        <v>176.20000000000002</v>
      </c>
      <c r="H63" s="24">
        <v>155.80000000000001</v>
      </c>
      <c r="I63" s="24">
        <f>J63+20.4</f>
        <v>178.20000000000002</v>
      </c>
      <c r="J63" s="10">
        <v>157.80000000000001</v>
      </c>
      <c r="K63" s="11">
        <f>L63-3.6</f>
        <v>148.20000000000002</v>
      </c>
      <c r="L63" s="9">
        <v>151.80000000000001</v>
      </c>
      <c r="M63" s="12">
        <f>N63-3.6</f>
        <v>156.80000000000001</v>
      </c>
      <c r="N63" s="15">
        <v>160.4</v>
      </c>
      <c r="O63" s="19">
        <f>P63+1.1</f>
        <v>134.79999999999998</v>
      </c>
      <c r="P63" s="24">
        <v>133.69999999999999</v>
      </c>
      <c r="Q63" s="20">
        <f>R63+1.1</f>
        <v>134.79999999999998</v>
      </c>
      <c r="R63" s="10">
        <v>133.69999999999999</v>
      </c>
      <c r="S63" s="11">
        <f>T63+15.2</f>
        <v>171.29999999999998</v>
      </c>
      <c r="T63" s="9">
        <v>156.1</v>
      </c>
      <c r="U63" s="12">
        <f>V63+15.2</f>
        <v>173.5</v>
      </c>
      <c r="V63" s="15">
        <v>158.30000000000001</v>
      </c>
      <c r="W63" s="19">
        <f>X63+16</f>
        <v>185.9</v>
      </c>
      <c r="X63" s="9">
        <v>169.9</v>
      </c>
      <c r="Y63" s="20">
        <f>Z63+16</f>
        <v>185.9</v>
      </c>
      <c r="Z63" s="10">
        <v>169.9</v>
      </c>
      <c r="AA63" s="8">
        <f>AB63+17.4</f>
        <v>166.1</v>
      </c>
      <c r="AB63" s="9">
        <v>148.69999999999999</v>
      </c>
      <c r="AC63" s="9">
        <f>AD63+17.4</f>
        <v>170.20000000000002</v>
      </c>
      <c r="AD63" s="15">
        <v>152.80000000000001</v>
      </c>
      <c r="AE63" s="17">
        <f>AF63+1.9</f>
        <v>249.9</v>
      </c>
      <c r="AF63" s="24">
        <v>248</v>
      </c>
      <c r="AG63" s="17">
        <f>AH63+1.9</f>
        <v>261.29999999999995</v>
      </c>
      <c r="AH63" s="10">
        <v>259.39999999999998</v>
      </c>
      <c r="AI63" s="5">
        <f>AJ63-0.3</f>
        <v>270.09999999999997</v>
      </c>
      <c r="AJ63" s="9">
        <v>270.39999999999998</v>
      </c>
      <c r="AK63" s="6">
        <f>AL63-0.3</f>
        <v>270.09999999999997</v>
      </c>
      <c r="AL63" s="15">
        <v>270.39999999999998</v>
      </c>
      <c r="AM63" s="19">
        <f>AN63-0.2</f>
        <v>250.4</v>
      </c>
      <c r="AN63" s="24">
        <v>250.6</v>
      </c>
      <c r="AO63" s="20">
        <f>AP63-0.2</f>
        <v>252.60000000000002</v>
      </c>
      <c r="AP63" s="10">
        <v>252.8</v>
      </c>
      <c r="AQ63" s="11">
        <f>AR63-0.2</f>
        <v>166.60000000000002</v>
      </c>
      <c r="AR63" s="9">
        <v>166.8</v>
      </c>
      <c r="AS63" s="12">
        <f>AT63-0.2</f>
        <v>166.60000000000002</v>
      </c>
      <c r="AT63" s="15">
        <v>166.8</v>
      </c>
      <c r="AU63" s="5">
        <f>AV63+18.7</f>
        <v>197.29999999999998</v>
      </c>
      <c r="AV63" s="9">
        <v>178.6</v>
      </c>
      <c r="AW63" s="6">
        <f>AX63+18.7</f>
        <v>201.6</v>
      </c>
      <c r="AX63" s="15">
        <v>182.9</v>
      </c>
      <c r="AY63" s="19">
        <f>AZ63+0.4</f>
        <v>255</v>
      </c>
      <c r="AZ63" s="24">
        <v>254.6</v>
      </c>
      <c r="BA63" s="20">
        <f>BB63+0.4</f>
        <v>255</v>
      </c>
      <c r="BB63" s="10">
        <v>254.6</v>
      </c>
      <c r="BC63" s="5">
        <f>BD63-0.9</f>
        <v>174.4</v>
      </c>
      <c r="BD63" s="9">
        <v>175.3</v>
      </c>
      <c r="BE63" s="6">
        <f>BF63-0.9</f>
        <v>174.4</v>
      </c>
      <c r="BF63" s="15">
        <v>175.3</v>
      </c>
      <c r="BG63" s="45"/>
      <c r="BI63" s="46"/>
      <c r="BK63" s="9">
        <f t="shared" si="11"/>
        <v>0</v>
      </c>
    </row>
    <row r="64" spans="1:65" ht="15" customHeight="1" x14ac:dyDescent="0.25">
      <c r="A64" s="1">
        <v>2013</v>
      </c>
      <c r="B64" s="1" t="s">
        <v>216</v>
      </c>
      <c r="C64" s="5">
        <f>D64-0.3</f>
        <v>253.6</v>
      </c>
      <c r="D64" s="9">
        <v>253.9</v>
      </c>
      <c r="E64" s="6">
        <f>F64-0.3</f>
        <v>316.39999999999998</v>
      </c>
      <c r="F64" s="15">
        <v>316.7</v>
      </c>
      <c r="G64" s="23">
        <f>H64+20.4</f>
        <v>174.4</v>
      </c>
      <c r="H64" s="24">
        <v>154</v>
      </c>
      <c r="I64" s="24">
        <f>J64+20.4</f>
        <v>178.4</v>
      </c>
      <c r="J64" s="10">
        <v>158</v>
      </c>
      <c r="K64" s="11">
        <f>L64-3.6</f>
        <v>154.6</v>
      </c>
      <c r="L64" s="9">
        <v>158.19999999999999</v>
      </c>
      <c r="M64" s="12">
        <f>N64-3.6</f>
        <v>177.9</v>
      </c>
      <c r="N64" s="15">
        <v>181.5</v>
      </c>
      <c r="O64" s="19">
        <f>P64+1.1</f>
        <v>134.79999999999998</v>
      </c>
      <c r="P64" s="24">
        <v>133.69999999999999</v>
      </c>
      <c r="Q64" s="20">
        <f>R64+1.1</f>
        <v>136.6</v>
      </c>
      <c r="R64" s="10">
        <v>135.5</v>
      </c>
      <c r="S64" s="11">
        <f>T64+15.2</f>
        <v>154.6</v>
      </c>
      <c r="T64" s="9">
        <v>139.4</v>
      </c>
      <c r="U64" s="12">
        <f>V64+15.2</f>
        <v>180</v>
      </c>
      <c r="V64" s="15">
        <v>164.8</v>
      </c>
      <c r="W64" s="19">
        <f>X64+16</f>
        <v>185.9</v>
      </c>
      <c r="X64" s="9">
        <v>169.9</v>
      </c>
      <c r="Y64" s="20">
        <f>Z64+16</f>
        <v>189.9</v>
      </c>
      <c r="Z64" s="10">
        <v>173.9</v>
      </c>
      <c r="AA64" s="8">
        <f>AB64+17.4</f>
        <v>156.30000000000001</v>
      </c>
      <c r="AB64" s="9">
        <v>138.9</v>
      </c>
      <c r="AC64" s="9">
        <f>AD64+17.4</f>
        <v>164.20000000000002</v>
      </c>
      <c r="AD64" s="15">
        <v>146.80000000000001</v>
      </c>
      <c r="AE64" s="17">
        <f>AF64+1.9</f>
        <v>249.9</v>
      </c>
      <c r="AF64" s="24">
        <v>248</v>
      </c>
      <c r="AG64" s="17">
        <f>AH64+1.9</f>
        <v>251.8</v>
      </c>
      <c r="AH64" s="10">
        <v>249.9</v>
      </c>
      <c r="AI64" s="5">
        <f>AJ64-0.3</f>
        <v>270.09999999999997</v>
      </c>
      <c r="AJ64" s="9">
        <v>270.39999999999998</v>
      </c>
      <c r="AK64" s="6">
        <f>AL64-0.3</f>
        <v>270.09999999999997</v>
      </c>
      <c r="AL64" s="15">
        <v>270.39999999999998</v>
      </c>
      <c r="AM64" s="19">
        <f>AN64-0.2</f>
        <v>250.4</v>
      </c>
      <c r="AN64" s="24">
        <v>250.6</v>
      </c>
      <c r="AO64" s="20">
        <f>AP64-0.2</f>
        <v>251.5</v>
      </c>
      <c r="AP64" s="10">
        <v>251.7</v>
      </c>
      <c r="AQ64" s="11">
        <f>AR64-0.2</f>
        <v>168.4</v>
      </c>
      <c r="AR64" s="9">
        <v>168.6</v>
      </c>
      <c r="AS64" s="12">
        <f>AT64-0.2</f>
        <v>168.4</v>
      </c>
      <c r="AT64" s="15">
        <v>168.6</v>
      </c>
      <c r="AU64" s="5">
        <f>AV64+18.7</f>
        <v>193</v>
      </c>
      <c r="AV64" s="9">
        <v>174.3</v>
      </c>
      <c r="AW64" s="6">
        <f>AX64+18.7</f>
        <v>193</v>
      </c>
      <c r="AX64" s="15">
        <v>174.3</v>
      </c>
      <c r="AY64" s="19">
        <f>AZ64+0.4</f>
        <v>240.3</v>
      </c>
      <c r="AZ64" s="24">
        <v>239.9</v>
      </c>
      <c r="BA64" s="20">
        <f>BB64+0.4</f>
        <v>257.09999999999997</v>
      </c>
      <c r="BB64" s="10">
        <v>256.7</v>
      </c>
      <c r="BC64" s="5">
        <f>BD64-0.9</f>
        <v>174.29999999999998</v>
      </c>
      <c r="BD64" s="9">
        <v>175.2</v>
      </c>
      <c r="BE64" s="6">
        <f>BF64-0.9</f>
        <v>179.5</v>
      </c>
      <c r="BF64" s="15">
        <v>180.4</v>
      </c>
      <c r="BG64" s="11">
        <f>BH64-0.3</f>
        <v>118.7</v>
      </c>
      <c r="BH64" s="9">
        <v>119</v>
      </c>
      <c r="BI64" s="12">
        <f>BJ64-0.3</f>
        <v>126</v>
      </c>
      <c r="BJ64" s="15">
        <v>126.3</v>
      </c>
      <c r="BK64" s="9">
        <f t="shared" ref="BK64:BK94" si="38">COUNTIF(C64:BJ64,"=0")/2</f>
        <v>0</v>
      </c>
    </row>
    <row r="65" spans="1:65" ht="15" customHeight="1" x14ac:dyDescent="0.25">
      <c r="A65" s="1">
        <v>2013</v>
      </c>
      <c r="B65" s="1" t="s">
        <v>236</v>
      </c>
      <c r="C65" s="5">
        <f>D65-0.1</f>
        <v>272.59999999999997</v>
      </c>
      <c r="D65" s="9">
        <v>272.7</v>
      </c>
      <c r="E65" s="6">
        <f>F65-0.1</f>
        <v>291.5</v>
      </c>
      <c r="F65" s="15">
        <v>291.60000000000002</v>
      </c>
      <c r="G65" s="8">
        <f>H65+20.6</f>
        <v>176.5</v>
      </c>
      <c r="H65" s="9">
        <v>155.9</v>
      </c>
      <c r="I65" s="9">
        <f>J65+20.6</f>
        <v>176.5</v>
      </c>
      <c r="J65" s="15">
        <v>155.9</v>
      </c>
      <c r="K65" s="11">
        <f>L65-3.1</f>
        <v>144.4</v>
      </c>
      <c r="L65" s="9">
        <v>147.5</v>
      </c>
      <c r="M65" s="12">
        <f>N65-3.1</f>
        <v>159.30000000000001</v>
      </c>
      <c r="N65" s="15">
        <v>162.4</v>
      </c>
      <c r="O65" s="11">
        <f>P65+1.1</f>
        <v>134.79999999999998</v>
      </c>
      <c r="P65" s="9">
        <v>133.69999999999999</v>
      </c>
      <c r="Q65" s="12">
        <f>R65+1.1</f>
        <v>134.79999999999998</v>
      </c>
      <c r="R65" s="15">
        <v>133.69999999999999</v>
      </c>
      <c r="S65" s="11">
        <f>T65+15.5</f>
        <v>154.80000000000001</v>
      </c>
      <c r="T65" s="9">
        <v>139.30000000000001</v>
      </c>
      <c r="U65" s="12">
        <f>V65+15.5</f>
        <v>171.8</v>
      </c>
      <c r="V65" s="15">
        <v>156.30000000000001</v>
      </c>
      <c r="W65" s="11">
        <f>X65+16.2</f>
        <v>167.89999999999998</v>
      </c>
      <c r="X65" s="9">
        <v>151.69999999999999</v>
      </c>
      <c r="Y65" s="12">
        <f>Z65+16.2</f>
        <v>172.1</v>
      </c>
      <c r="Z65" s="15">
        <v>155.9</v>
      </c>
      <c r="AA65" s="8">
        <f>AB65+17.2</f>
        <v>158</v>
      </c>
      <c r="AB65" s="9">
        <v>140.80000000000001</v>
      </c>
      <c r="AC65" s="9">
        <f>AD65+17.2</f>
        <v>165.7</v>
      </c>
      <c r="AD65" s="15">
        <v>148.5</v>
      </c>
      <c r="AE65" s="32">
        <f>AF65+1.6</f>
        <v>241.7</v>
      </c>
      <c r="AF65" s="9">
        <v>240.1</v>
      </c>
      <c r="AG65" s="32">
        <f>AH65+1.6</f>
        <v>253.4</v>
      </c>
      <c r="AH65" s="15">
        <v>251.8</v>
      </c>
      <c r="AI65" s="5">
        <v>270.39999999999998</v>
      </c>
      <c r="AK65" s="6">
        <v>270.39999999999998</v>
      </c>
      <c r="AM65" s="11">
        <f>AN65-0.3</f>
        <v>251.29999999999998</v>
      </c>
      <c r="AN65" s="9">
        <v>251.6</v>
      </c>
      <c r="AO65" s="12">
        <f>AP65-0.3</f>
        <v>251.29999999999998</v>
      </c>
      <c r="AP65" s="15">
        <v>251.6</v>
      </c>
      <c r="AQ65" s="11">
        <f>AR65+0.2</f>
        <v>166.89999999999998</v>
      </c>
      <c r="AR65" s="9">
        <v>166.7</v>
      </c>
      <c r="AS65" s="12">
        <f>AT65+0.2</f>
        <v>166.89999999999998</v>
      </c>
      <c r="AT65" s="15">
        <v>166.7</v>
      </c>
      <c r="AU65" s="5">
        <f>AV65+18.8</f>
        <v>184.60000000000002</v>
      </c>
      <c r="AV65" s="9">
        <v>165.8</v>
      </c>
      <c r="AW65" s="5">
        <f>AX65+18.8</f>
        <v>193.10000000000002</v>
      </c>
      <c r="AX65" s="15">
        <v>174.3</v>
      </c>
      <c r="AY65" s="11">
        <f>AZ65+1.1</f>
        <v>257.70000000000005</v>
      </c>
      <c r="AZ65" s="9">
        <v>256.60000000000002</v>
      </c>
      <c r="BA65" s="12">
        <f>BB65+1.1</f>
        <v>259.70000000000005</v>
      </c>
      <c r="BB65" s="15">
        <v>258.60000000000002</v>
      </c>
      <c r="BC65" s="5">
        <f>BD65-0.8</f>
        <v>174.6</v>
      </c>
      <c r="BD65" s="9">
        <v>175.4</v>
      </c>
      <c r="BE65" s="6">
        <f>BF65-0.8</f>
        <v>174.6</v>
      </c>
      <c r="BF65" s="15">
        <v>175.4</v>
      </c>
      <c r="BG65" s="45"/>
      <c r="BI65" s="46"/>
      <c r="BK65" s="9">
        <f t="shared" si="38"/>
        <v>0</v>
      </c>
    </row>
    <row r="66" spans="1:65" ht="15" customHeight="1" x14ac:dyDescent="0.25">
      <c r="A66" s="1">
        <v>2013</v>
      </c>
      <c r="B66" s="1" t="s">
        <v>217</v>
      </c>
      <c r="C66" s="5">
        <f>D66-0.3</f>
        <v>266.5</v>
      </c>
      <c r="D66" s="9">
        <v>266.8</v>
      </c>
      <c r="E66" s="6">
        <f>F66-0.3</f>
        <v>266.5</v>
      </c>
      <c r="F66" s="15">
        <v>266.8</v>
      </c>
      <c r="G66" s="23">
        <f>H66+20.4</f>
        <v>174</v>
      </c>
      <c r="H66" s="24">
        <v>153.6</v>
      </c>
      <c r="I66" s="24">
        <f>J66+20.4</f>
        <v>176.4</v>
      </c>
      <c r="J66" s="10">
        <v>156</v>
      </c>
      <c r="K66" s="11">
        <f>L66-3.6</f>
        <v>160.9</v>
      </c>
      <c r="L66" s="9">
        <v>164.5</v>
      </c>
      <c r="M66" s="12">
        <f>N66-3.6</f>
        <v>160.9</v>
      </c>
      <c r="N66" s="15">
        <v>164.5</v>
      </c>
      <c r="O66" s="19">
        <f>P66+1.1</f>
        <v>136.79999999999998</v>
      </c>
      <c r="P66" s="24">
        <v>135.69999999999999</v>
      </c>
      <c r="Q66" s="20">
        <f>R66+1.1</f>
        <v>136.79999999999998</v>
      </c>
      <c r="R66" s="10">
        <v>135.69999999999999</v>
      </c>
      <c r="S66" s="11">
        <f t="shared" ref="S66:S76" si="39">T66+15.2</f>
        <v>169.6</v>
      </c>
      <c r="T66" s="9">
        <v>154.4</v>
      </c>
      <c r="U66" s="12">
        <f t="shared" ref="U66:U76" si="40">V66+15.2</f>
        <v>175.7</v>
      </c>
      <c r="V66" s="15">
        <v>160.5</v>
      </c>
      <c r="W66" s="19">
        <f>X66+16</f>
        <v>192</v>
      </c>
      <c r="X66" s="9">
        <v>176</v>
      </c>
      <c r="Y66" s="20">
        <f>Z66+16</f>
        <v>192</v>
      </c>
      <c r="Z66" s="10">
        <v>176</v>
      </c>
      <c r="AA66" s="8">
        <f>AB66+17.4</f>
        <v>130.69999999999999</v>
      </c>
      <c r="AB66" s="9">
        <v>113.3</v>
      </c>
      <c r="AC66" s="9">
        <f>AD66+17.4</f>
        <v>166.20000000000002</v>
      </c>
      <c r="AD66" s="15">
        <v>148.80000000000001</v>
      </c>
      <c r="AE66" s="17">
        <f>AF66+1.9</f>
        <v>238</v>
      </c>
      <c r="AF66" s="24">
        <v>236.1</v>
      </c>
      <c r="AG66" s="17">
        <f>AH66+1.9</f>
        <v>253.70000000000002</v>
      </c>
      <c r="AH66" s="10">
        <v>251.8</v>
      </c>
      <c r="AI66" s="93">
        <f>AJ66+17.4</f>
        <v>270.39999999999998</v>
      </c>
      <c r="AJ66" s="89">
        <v>253</v>
      </c>
      <c r="AK66" s="42">
        <f>AL66+17.4</f>
        <v>274.29999999999995</v>
      </c>
      <c r="AL66" s="84">
        <v>256.89999999999998</v>
      </c>
      <c r="AM66" s="19">
        <f>AN66-0.2</f>
        <v>250.60000000000002</v>
      </c>
      <c r="AN66" s="24">
        <v>250.8</v>
      </c>
      <c r="AO66" s="20">
        <f>AP66-0.2</f>
        <v>251.8</v>
      </c>
      <c r="AP66" s="10">
        <v>252</v>
      </c>
      <c r="AQ66" s="11">
        <f>AR66-0.2</f>
        <v>166.60000000000002</v>
      </c>
      <c r="AR66" s="9">
        <v>166.8</v>
      </c>
      <c r="AS66" s="12">
        <f>AT66-0.2</f>
        <v>166.60000000000002</v>
      </c>
      <c r="AT66" s="15">
        <v>166.8</v>
      </c>
      <c r="AU66" s="5">
        <f>AV66+18.7</f>
        <v>186.79999999999998</v>
      </c>
      <c r="AV66" s="9">
        <v>168.1</v>
      </c>
      <c r="AW66" s="6">
        <f>AX66+18.7</f>
        <v>193.2</v>
      </c>
      <c r="AX66" s="15">
        <v>174.5</v>
      </c>
      <c r="AY66" s="19">
        <f>AZ66+0.4</f>
        <v>255.1</v>
      </c>
      <c r="AZ66" s="24">
        <v>254.7</v>
      </c>
      <c r="BA66" s="20">
        <f>BB66+0.4</f>
        <v>255.1</v>
      </c>
      <c r="BB66" s="10">
        <v>254.7</v>
      </c>
      <c r="BC66" s="5">
        <f>BD66-0.9</f>
        <v>174.4</v>
      </c>
      <c r="BD66" s="9">
        <v>175.3</v>
      </c>
      <c r="BE66" s="6">
        <f>BF66-0.9</f>
        <v>174.4</v>
      </c>
      <c r="BF66" s="15">
        <v>175.3</v>
      </c>
      <c r="BG66" s="45"/>
      <c r="BI66" s="46"/>
      <c r="BK66" s="9">
        <f t="shared" si="38"/>
        <v>0</v>
      </c>
    </row>
    <row r="67" spans="1:65" ht="15" customHeight="1" x14ac:dyDescent="0.25">
      <c r="A67" s="1">
        <v>2013</v>
      </c>
      <c r="B67" s="33" t="s">
        <v>179</v>
      </c>
      <c r="C67" s="5">
        <f>D67-0.1</f>
        <v>270.39999999999998</v>
      </c>
      <c r="D67" s="9">
        <v>270.5</v>
      </c>
      <c r="E67" s="6">
        <f>F67-0.1</f>
        <v>270.39999999999998</v>
      </c>
      <c r="F67" s="15">
        <v>270.5</v>
      </c>
      <c r="G67" s="23">
        <f>H67+19.8</f>
        <v>177.8</v>
      </c>
      <c r="H67" s="24">
        <v>158</v>
      </c>
      <c r="I67" s="24">
        <f>J67+19.8</f>
        <v>191.5</v>
      </c>
      <c r="J67" s="10">
        <v>171.7</v>
      </c>
      <c r="K67" s="11">
        <f>L67-4.3</f>
        <v>153.79999999999998</v>
      </c>
      <c r="L67" s="9">
        <v>158.1</v>
      </c>
      <c r="M67" s="12">
        <f>N67-4.3</f>
        <v>168.7</v>
      </c>
      <c r="N67" s="15">
        <v>173</v>
      </c>
      <c r="O67" s="19">
        <f>P67-0.5</f>
        <v>134.30000000000001</v>
      </c>
      <c r="P67" s="24">
        <v>134.80000000000001</v>
      </c>
      <c r="Q67" s="20">
        <f>R67-0.5</f>
        <v>136.4</v>
      </c>
      <c r="R67" s="10">
        <v>136.9</v>
      </c>
      <c r="S67" s="11">
        <f t="shared" si="39"/>
        <v>167.29999999999998</v>
      </c>
      <c r="T67" s="9">
        <v>152.1</v>
      </c>
      <c r="U67" s="12">
        <f t="shared" si="40"/>
        <v>171.39999999999998</v>
      </c>
      <c r="V67" s="15">
        <v>156.19999999999999</v>
      </c>
      <c r="W67" s="23">
        <f>X67+17.5</f>
        <v>183.6</v>
      </c>
      <c r="X67" s="24">
        <v>166.1</v>
      </c>
      <c r="Y67" s="24">
        <f>Z67+17.5</f>
        <v>220.9</v>
      </c>
      <c r="Z67" s="10">
        <v>203.4</v>
      </c>
      <c r="AA67" s="8">
        <f>AB67+17.5</f>
        <v>162.30000000000001</v>
      </c>
      <c r="AB67" s="9">
        <v>144.80000000000001</v>
      </c>
      <c r="AC67" s="9">
        <f>AD67+17.5</f>
        <v>168.3</v>
      </c>
      <c r="AD67" s="15">
        <v>150.80000000000001</v>
      </c>
      <c r="AE67" s="32">
        <f t="shared" ref="AE67:AE76" si="41">AF67-0.2</f>
        <v>237.3</v>
      </c>
      <c r="AF67" s="24">
        <v>237.5</v>
      </c>
      <c r="AG67" s="32">
        <f t="shared" ref="AG67:AG76" si="42">AH67-0.2</f>
        <v>243.8</v>
      </c>
      <c r="AH67" s="10">
        <v>244</v>
      </c>
      <c r="AI67" s="11">
        <f>AJ67+0.5</f>
        <v>270.2</v>
      </c>
      <c r="AJ67" s="9">
        <v>269.7</v>
      </c>
      <c r="AK67" s="12">
        <f>AL67+0.5</f>
        <v>270.2</v>
      </c>
      <c r="AL67" s="15">
        <v>269.7</v>
      </c>
      <c r="AM67" s="11">
        <f>AN67-0.4</f>
        <v>250.4</v>
      </c>
      <c r="AN67" s="24">
        <v>250.8</v>
      </c>
      <c r="AO67" s="12">
        <f>AP67-0.4</f>
        <v>251.4</v>
      </c>
      <c r="AP67" s="10">
        <v>251.8</v>
      </c>
      <c r="AQ67" s="11">
        <f>AR67-0.2</f>
        <v>168.5</v>
      </c>
      <c r="AR67" s="9">
        <v>168.7</v>
      </c>
      <c r="AS67" s="12">
        <f>AT67-0.2</f>
        <v>168.5</v>
      </c>
      <c r="AT67" s="15">
        <v>168.7</v>
      </c>
      <c r="AU67" s="5">
        <f>AV67+17.6</f>
        <v>179.29999999999998</v>
      </c>
      <c r="AV67" s="9">
        <v>161.69999999999999</v>
      </c>
      <c r="AW67" s="6">
        <f>AX67+17.6</f>
        <v>200.29999999999998</v>
      </c>
      <c r="AX67" s="15">
        <v>182.7</v>
      </c>
      <c r="AY67" s="23">
        <v>257.3</v>
      </c>
      <c r="BA67" s="24">
        <v>263</v>
      </c>
      <c r="BC67" s="11">
        <f t="shared" ref="BC67:BC76" si="43">BD67-0.2</f>
        <v>179.4</v>
      </c>
      <c r="BD67" s="9">
        <v>179.6</v>
      </c>
      <c r="BE67" s="12">
        <f t="shared" ref="BE67:BE76" si="44">BF67-0.2</f>
        <v>179.4</v>
      </c>
      <c r="BF67" s="15">
        <v>179.6</v>
      </c>
      <c r="BG67" s="11">
        <f>BH67+0.6</f>
        <v>112.89999999999999</v>
      </c>
      <c r="BH67" s="9">
        <v>112.3</v>
      </c>
      <c r="BI67" s="12">
        <f>BJ67+0.6</f>
        <v>145.5</v>
      </c>
      <c r="BJ67" s="15">
        <v>144.9</v>
      </c>
      <c r="BK67" s="9">
        <f t="shared" si="38"/>
        <v>0</v>
      </c>
    </row>
    <row r="68" spans="1:65" ht="15" customHeight="1" x14ac:dyDescent="0.25">
      <c r="A68" s="1">
        <v>2013</v>
      </c>
      <c r="B68" s="33" t="s">
        <v>180</v>
      </c>
      <c r="C68" s="5">
        <f>D68-0.1</f>
        <v>259.89999999999998</v>
      </c>
      <c r="D68" s="9">
        <v>260</v>
      </c>
      <c r="E68" s="6">
        <f>F68-0.1</f>
        <v>262.09999999999997</v>
      </c>
      <c r="F68" s="15">
        <v>262.2</v>
      </c>
      <c r="G68" s="23">
        <f>H68+19.8</f>
        <v>173.8</v>
      </c>
      <c r="H68" s="24">
        <v>154</v>
      </c>
      <c r="I68" s="24">
        <f>J68+19.8</f>
        <v>173.8</v>
      </c>
      <c r="J68" s="10">
        <v>154</v>
      </c>
      <c r="K68" s="11">
        <f>L68-4.3</f>
        <v>149.89999999999998</v>
      </c>
      <c r="L68" s="9">
        <v>154.19999999999999</v>
      </c>
      <c r="M68" s="12">
        <f>N68-4.3</f>
        <v>162.39999999999998</v>
      </c>
      <c r="N68" s="15">
        <v>166.7</v>
      </c>
      <c r="O68" s="19">
        <f>P68-0.5</f>
        <v>134.4</v>
      </c>
      <c r="P68" s="24">
        <v>134.9</v>
      </c>
      <c r="Q68" s="20">
        <f>R68-0.5</f>
        <v>134.4</v>
      </c>
      <c r="R68" s="10">
        <v>134.9</v>
      </c>
      <c r="S68" s="11">
        <f t="shared" si="39"/>
        <v>169.2</v>
      </c>
      <c r="T68" s="9">
        <v>154</v>
      </c>
      <c r="U68" s="12">
        <f t="shared" si="40"/>
        <v>171.5</v>
      </c>
      <c r="V68" s="15">
        <v>156.30000000000001</v>
      </c>
      <c r="W68" s="23">
        <f>X68+17.5</f>
        <v>183.6</v>
      </c>
      <c r="X68" s="24">
        <v>166.1</v>
      </c>
      <c r="Y68" s="24">
        <f>Z68+17.5</f>
        <v>193.4</v>
      </c>
      <c r="Z68" s="10">
        <v>175.9</v>
      </c>
      <c r="AA68" s="8">
        <f>AB68+17.5</f>
        <v>158.30000000000001</v>
      </c>
      <c r="AB68" s="9">
        <v>140.80000000000001</v>
      </c>
      <c r="AC68" s="9">
        <f>AD68+17.5</f>
        <v>166.2</v>
      </c>
      <c r="AD68" s="15">
        <v>148.69999999999999</v>
      </c>
      <c r="AE68" s="31">
        <f t="shared" si="41"/>
        <v>252.4</v>
      </c>
      <c r="AF68" s="24">
        <v>252.6</v>
      </c>
      <c r="AG68" s="32">
        <f t="shared" si="42"/>
        <v>254.3</v>
      </c>
      <c r="AH68" s="10">
        <v>254.5</v>
      </c>
      <c r="AI68" s="11">
        <f>AJ68+0.5</f>
        <v>270.10000000000002</v>
      </c>
      <c r="AJ68" s="9">
        <v>269.60000000000002</v>
      </c>
      <c r="AK68" s="12">
        <f>AL68+0.5</f>
        <v>270.10000000000002</v>
      </c>
      <c r="AL68" s="15">
        <v>269.60000000000002</v>
      </c>
      <c r="AM68" s="11">
        <f>AN68-0.4</f>
        <v>251.4</v>
      </c>
      <c r="AN68" s="24">
        <v>251.8</v>
      </c>
      <c r="AO68" s="12">
        <f>AP68-0.4</f>
        <v>251.4</v>
      </c>
      <c r="AP68" s="10">
        <v>251.8</v>
      </c>
      <c r="AQ68" s="11">
        <f>AR68-0.2</f>
        <v>166.70000000000002</v>
      </c>
      <c r="AR68" s="9">
        <v>166.9</v>
      </c>
      <c r="AS68" s="12">
        <f>AT68-0.2</f>
        <v>166.70000000000002</v>
      </c>
      <c r="AT68" s="15">
        <v>166.9</v>
      </c>
      <c r="AU68" s="5">
        <f>AV68+18.8</f>
        <v>188.60000000000002</v>
      </c>
      <c r="AV68" s="9">
        <v>169.8</v>
      </c>
      <c r="AW68" s="5">
        <f>AX68+18.8</f>
        <v>216.10000000000002</v>
      </c>
      <c r="AX68" s="15">
        <v>197.3</v>
      </c>
      <c r="AY68" s="23">
        <v>255.4</v>
      </c>
      <c r="BA68" s="24">
        <v>261.10000000000002</v>
      </c>
      <c r="BC68" s="11">
        <f t="shared" si="43"/>
        <v>174.4</v>
      </c>
      <c r="BD68" s="9">
        <v>174.6</v>
      </c>
      <c r="BE68" s="12">
        <f t="shared" si="44"/>
        <v>174.4</v>
      </c>
      <c r="BF68" s="15">
        <v>174.6</v>
      </c>
      <c r="BG68" s="11">
        <f>BH68+0.6</f>
        <v>116.8</v>
      </c>
      <c r="BH68" s="9">
        <v>116.2</v>
      </c>
      <c r="BI68" s="12">
        <f>BJ68+0.6</f>
        <v>120.69999999999999</v>
      </c>
      <c r="BJ68" s="15">
        <v>120.1</v>
      </c>
      <c r="BK68" s="9">
        <f t="shared" si="38"/>
        <v>0</v>
      </c>
    </row>
    <row r="69" spans="1:65" ht="15" customHeight="1" x14ac:dyDescent="0.25">
      <c r="A69" s="1">
        <v>2013</v>
      </c>
      <c r="B69" s="33" t="s">
        <v>181</v>
      </c>
      <c r="C69" s="5">
        <f>D69-0.1</f>
        <v>251.9</v>
      </c>
      <c r="D69" s="9">
        <v>252</v>
      </c>
      <c r="E69" s="6">
        <f>F69-0.1</f>
        <v>251.9</v>
      </c>
      <c r="F69" s="15">
        <v>252</v>
      </c>
      <c r="G69" s="8">
        <f>H69+20.6</f>
        <v>174.5</v>
      </c>
      <c r="H69" s="9">
        <v>153.9</v>
      </c>
      <c r="I69" s="9">
        <f>J69+20.6</f>
        <v>176.5</v>
      </c>
      <c r="J69" s="15">
        <v>155.9</v>
      </c>
      <c r="K69" s="11">
        <f>L69-0.2</f>
        <v>158.30000000000001</v>
      </c>
      <c r="L69" s="9">
        <v>158.5</v>
      </c>
      <c r="M69" s="12">
        <f>N69-0.2</f>
        <v>158.30000000000001</v>
      </c>
      <c r="N69" s="15">
        <v>158.5</v>
      </c>
      <c r="O69" s="11">
        <f>P69-0.4</f>
        <v>134.4</v>
      </c>
      <c r="P69" s="9">
        <v>134.80000000000001</v>
      </c>
      <c r="Q69" s="12">
        <f>R69-0.4</f>
        <v>134.4</v>
      </c>
      <c r="R69" s="15">
        <v>134.80000000000001</v>
      </c>
      <c r="S69" s="11">
        <f t="shared" si="39"/>
        <v>173.6</v>
      </c>
      <c r="T69" s="9">
        <v>158.4</v>
      </c>
      <c r="U69" s="12">
        <f t="shared" si="40"/>
        <v>173.6</v>
      </c>
      <c r="V69" s="15">
        <v>158.4</v>
      </c>
      <c r="W69" s="11">
        <v>172.5</v>
      </c>
      <c r="X69" s="12"/>
      <c r="Y69" s="12">
        <v>184.7</v>
      </c>
      <c r="Z69" s="15"/>
      <c r="AA69" s="8">
        <f>AB69+17.2</f>
        <v>166.1</v>
      </c>
      <c r="AB69" s="9">
        <v>148.9</v>
      </c>
      <c r="AC69" s="9">
        <f>AD69+17.2</f>
        <v>166.1</v>
      </c>
      <c r="AD69" s="15">
        <v>148.9</v>
      </c>
      <c r="AE69" s="31">
        <f t="shared" si="41"/>
        <v>237.5</v>
      </c>
      <c r="AF69" s="9">
        <v>237.7</v>
      </c>
      <c r="AG69" s="32">
        <f t="shared" si="42"/>
        <v>252.4</v>
      </c>
      <c r="AH69" s="15">
        <v>252.6</v>
      </c>
      <c r="AI69" s="93">
        <f>AJ69+17.4</f>
        <v>270.3</v>
      </c>
      <c r="AJ69" s="89">
        <v>252.9</v>
      </c>
      <c r="AK69" s="42">
        <f>AL69+17.4</f>
        <v>270.3</v>
      </c>
      <c r="AL69" s="84">
        <v>252.9</v>
      </c>
      <c r="AM69" s="11">
        <f>AN69-0.2</f>
        <v>251.60000000000002</v>
      </c>
      <c r="AN69" s="9">
        <v>251.8</v>
      </c>
      <c r="AO69" s="12">
        <f>AP69-0.2</f>
        <v>253.70000000000002</v>
      </c>
      <c r="AP69" s="15">
        <v>253.9</v>
      </c>
      <c r="AQ69" s="11">
        <f>AR69+0.2</f>
        <v>167.1</v>
      </c>
      <c r="AR69" s="9">
        <v>166.9</v>
      </c>
      <c r="AS69" s="12">
        <f>AT69+0.2</f>
        <v>167.1</v>
      </c>
      <c r="AT69" s="15">
        <v>166.9</v>
      </c>
      <c r="AU69" s="5">
        <f>AV69+16.7</f>
        <v>197.39999999999998</v>
      </c>
      <c r="AV69" s="9">
        <v>180.7</v>
      </c>
      <c r="AW69" s="6">
        <f>AX69+16.7</f>
        <v>224.79999999999998</v>
      </c>
      <c r="AX69" s="15">
        <v>208.1</v>
      </c>
      <c r="AY69" s="11">
        <f>AZ69+0.9</f>
        <v>251.6</v>
      </c>
      <c r="AZ69" s="9">
        <v>250.7</v>
      </c>
      <c r="BA69" s="12">
        <f>BB69+0.9</f>
        <v>257.79999999999995</v>
      </c>
      <c r="BB69" s="15">
        <v>256.89999999999998</v>
      </c>
      <c r="BC69" s="11">
        <f t="shared" si="43"/>
        <v>174.4</v>
      </c>
      <c r="BD69" s="9">
        <v>174.6</v>
      </c>
      <c r="BE69" s="12">
        <f t="shared" si="44"/>
        <v>174.4</v>
      </c>
      <c r="BF69" s="15">
        <v>174.6</v>
      </c>
      <c r="BG69" s="11">
        <f>BH69+0.4</f>
        <v>124.2</v>
      </c>
      <c r="BH69" s="9">
        <v>123.8</v>
      </c>
      <c r="BI69" s="12">
        <f>BJ69+0.4</f>
        <v>126.10000000000001</v>
      </c>
      <c r="BJ69" s="15">
        <v>125.7</v>
      </c>
      <c r="BK69" s="9">
        <f t="shared" si="38"/>
        <v>0</v>
      </c>
      <c r="BL69" s="33"/>
      <c r="BM69" s="33"/>
    </row>
    <row r="70" spans="1:65" ht="15" customHeight="1" x14ac:dyDescent="0.25">
      <c r="A70" s="1">
        <v>2013</v>
      </c>
      <c r="B70" s="33" t="s">
        <v>182</v>
      </c>
      <c r="C70" s="5">
        <f>D70-0.1</f>
        <v>257.89999999999998</v>
      </c>
      <c r="D70" s="9">
        <v>258</v>
      </c>
      <c r="E70" s="6">
        <f>F70-0.1</f>
        <v>257.89999999999998</v>
      </c>
      <c r="F70" s="15">
        <v>258</v>
      </c>
      <c r="G70" s="23">
        <f>H70+19.8</f>
        <v>179.70000000000002</v>
      </c>
      <c r="H70" s="24">
        <v>159.9</v>
      </c>
      <c r="I70" s="24">
        <f>J70+19.8</f>
        <v>202.8</v>
      </c>
      <c r="J70" s="10">
        <v>183</v>
      </c>
      <c r="K70" s="11">
        <f>L70-4.3</f>
        <v>166.7</v>
      </c>
      <c r="L70" s="9">
        <v>171</v>
      </c>
      <c r="M70" s="12">
        <f>N70-4.3</f>
        <v>166.7</v>
      </c>
      <c r="N70" s="15">
        <v>171</v>
      </c>
      <c r="O70" s="19">
        <f>P70-0.5</f>
        <v>134.4</v>
      </c>
      <c r="P70" s="24">
        <v>134.9</v>
      </c>
      <c r="Q70" s="20">
        <f>R70-0.5</f>
        <v>134.4</v>
      </c>
      <c r="R70" s="10">
        <v>134.9</v>
      </c>
      <c r="S70" s="11">
        <f t="shared" si="39"/>
        <v>169.39999999999998</v>
      </c>
      <c r="T70" s="9">
        <v>154.19999999999999</v>
      </c>
      <c r="U70" s="12">
        <f t="shared" si="40"/>
        <v>171.6</v>
      </c>
      <c r="V70" s="15">
        <v>156.4</v>
      </c>
      <c r="W70" s="23">
        <f>X70+17.5</f>
        <v>191.4</v>
      </c>
      <c r="X70" s="24">
        <v>173.9</v>
      </c>
      <c r="Y70" s="24">
        <f>Z70+17.5</f>
        <v>191.4</v>
      </c>
      <c r="Z70" s="10">
        <v>173.9</v>
      </c>
      <c r="AA70" s="8">
        <f>AB70+17.5</f>
        <v>166.4</v>
      </c>
      <c r="AB70" s="9">
        <v>148.9</v>
      </c>
      <c r="AC70" s="9">
        <f>AD70+17.5</f>
        <v>182.2</v>
      </c>
      <c r="AD70" s="15">
        <v>164.7</v>
      </c>
      <c r="AE70" s="31">
        <f t="shared" si="41"/>
        <v>237.5</v>
      </c>
      <c r="AF70" s="24">
        <v>237.7</v>
      </c>
      <c r="AG70" s="32">
        <f t="shared" si="42"/>
        <v>237.5</v>
      </c>
      <c r="AH70" s="10">
        <v>237.7</v>
      </c>
      <c r="AI70" s="5">
        <v>270.39999999999998</v>
      </c>
      <c r="AK70" s="6">
        <v>270.39999999999998</v>
      </c>
      <c r="AM70" s="11">
        <f>AN70-0.2</f>
        <v>250.5</v>
      </c>
      <c r="AN70" s="24">
        <v>250.7</v>
      </c>
      <c r="AO70" s="12">
        <f>AP70-0.2</f>
        <v>251.5</v>
      </c>
      <c r="AP70" s="10">
        <v>251.7</v>
      </c>
      <c r="AQ70" s="11">
        <f t="shared" ref="AQ70:AQ81" si="45">AR70-0.2</f>
        <v>166.70000000000002</v>
      </c>
      <c r="AR70" s="9">
        <v>166.9</v>
      </c>
      <c r="AS70" s="12">
        <f t="shared" ref="AS70:AS81" si="46">AT70-0.2</f>
        <v>166.70000000000002</v>
      </c>
      <c r="AT70" s="15">
        <v>166.9</v>
      </c>
      <c r="AU70" s="5">
        <f>AV70+17.6</f>
        <v>192</v>
      </c>
      <c r="AV70" s="9">
        <v>174.4</v>
      </c>
      <c r="AW70" s="6">
        <f>AX70+17.6</f>
        <v>196.1</v>
      </c>
      <c r="AX70" s="15">
        <v>178.5</v>
      </c>
      <c r="AY70" s="23">
        <v>255.5</v>
      </c>
      <c r="BA70" s="24">
        <v>259.3</v>
      </c>
      <c r="BC70" s="11">
        <f t="shared" si="43"/>
        <v>174.5</v>
      </c>
      <c r="BD70" s="9">
        <v>174.7</v>
      </c>
      <c r="BE70" s="12">
        <f t="shared" si="44"/>
        <v>179.60000000000002</v>
      </c>
      <c r="BF70" s="15">
        <v>179.8</v>
      </c>
      <c r="BG70" s="11">
        <f>BH70+0.6</f>
        <v>130.19999999999999</v>
      </c>
      <c r="BH70" s="9">
        <v>129.6</v>
      </c>
      <c r="BI70" s="12">
        <f>BJ70+0.6</f>
        <v>137.69999999999999</v>
      </c>
      <c r="BJ70" s="15">
        <v>137.1</v>
      </c>
      <c r="BK70" s="9">
        <f t="shared" si="38"/>
        <v>0</v>
      </c>
    </row>
    <row r="71" spans="1:65" ht="15" customHeight="1" x14ac:dyDescent="0.25">
      <c r="A71" s="1">
        <v>2013</v>
      </c>
      <c r="B71" s="33" t="s">
        <v>183</v>
      </c>
      <c r="C71" s="11">
        <f>D71-17.3</f>
        <v>272</v>
      </c>
      <c r="D71" s="9">
        <v>289.3</v>
      </c>
      <c r="E71" s="12">
        <f>F71-17.3</f>
        <v>272</v>
      </c>
      <c r="F71" s="15">
        <v>289.3</v>
      </c>
      <c r="G71" s="8">
        <f>H71+20.6</f>
        <v>194.2</v>
      </c>
      <c r="H71" s="24">
        <v>173.6</v>
      </c>
      <c r="I71" s="9">
        <f>J71+20.6</f>
        <v>194.2</v>
      </c>
      <c r="J71" s="10">
        <v>173.6</v>
      </c>
      <c r="K71" s="11">
        <f>L71-0.2</f>
        <v>150.9</v>
      </c>
      <c r="L71" s="9">
        <v>151.1</v>
      </c>
      <c r="M71" s="12">
        <f>N71-0.2</f>
        <v>154.70000000000002</v>
      </c>
      <c r="N71" s="15">
        <v>154.9</v>
      </c>
      <c r="O71" s="11">
        <f>P71-0.4</f>
        <v>134.4</v>
      </c>
      <c r="P71" s="9">
        <v>134.80000000000001</v>
      </c>
      <c r="Q71" s="12">
        <f>R71-0.4</f>
        <v>134.4</v>
      </c>
      <c r="R71" s="15">
        <v>134.80000000000001</v>
      </c>
      <c r="S71" s="11">
        <f t="shared" si="39"/>
        <v>160.89999999999998</v>
      </c>
      <c r="T71" s="9">
        <v>145.69999999999999</v>
      </c>
      <c r="U71" s="12">
        <f t="shared" si="40"/>
        <v>165.2</v>
      </c>
      <c r="V71" s="15">
        <v>150</v>
      </c>
      <c r="W71" s="23">
        <f>X71+17.5</f>
        <v>192.4</v>
      </c>
      <c r="X71" s="24">
        <v>174.9</v>
      </c>
      <c r="Y71" s="24">
        <f>Z71+17.5</f>
        <v>212</v>
      </c>
      <c r="Z71" s="10">
        <v>194.5</v>
      </c>
      <c r="AA71" s="8">
        <f>AB71+17.7</f>
        <v>146.6</v>
      </c>
      <c r="AB71" s="9">
        <v>128.9</v>
      </c>
      <c r="AC71" s="9">
        <f>AD71+17.7</f>
        <v>166.1</v>
      </c>
      <c r="AD71" s="15">
        <v>148.4</v>
      </c>
      <c r="AE71" s="31">
        <f t="shared" si="41"/>
        <v>237.5</v>
      </c>
      <c r="AF71" s="24">
        <v>237.7</v>
      </c>
      <c r="AG71" s="32">
        <f t="shared" si="42"/>
        <v>241.70000000000002</v>
      </c>
      <c r="AH71" s="10">
        <v>241.9</v>
      </c>
      <c r="AI71" s="11">
        <f>AJ71+0.3</f>
        <v>270</v>
      </c>
      <c r="AJ71" s="9">
        <v>269.7</v>
      </c>
      <c r="AK71" s="12">
        <f>AL71+0.3</f>
        <v>270</v>
      </c>
      <c r="AL71" s="15">
        <v>269.7</v>
      </c>
      <c r="AM71" s="11">
        <f>AN71-0.4</f>
        <v>251.2</v>
      </c>
      <c r="AN71" s="24">
        <v>251.6</v>
      </c>
      <c r="AO71" s="12">
        <f>AP71-0.4</f>
        <v>252.29999999999998</v>
      </c>
      <c r="AP71" s="10">
        <v>252.7</v>
      </c>
      <c r="AQ71" s="11">
        <f t="shared" si="45"/>
        <v>166.70000000000002</v>
      </c>
      <c r="AR71" s="9">
        <v>166.9</v>
      </c>
      <c r="AS71" s="12">
        <f t="shared" si="46"/>
        <v>166.70000000000002</v>
      </c>
      <c r="AT71" s="15">
        <v>166.9</v>
      </c>
      <c r="AU71" s="5">
        <f>AV71+16.7</f>
        <v>199.5</v>
      </c>
      <c r="AV71" s="9">
        <v>182.8</v>
      </c>
      <c r="AW71" s="6">
        <f>AX71+16.7</f>
        <v>203.79999999999998</v>
      </c>
      <c r="AX71" s="15">
        <v>187.1</v>
      </c>
      <c r="AY71" s="11">
        <v>257.3</v>
      </c>
      <c r="AZ71" s="9"/>
      <c r="BA71" s="12">
        <v>259.2</v>
      </c>
      <c r="BC71" s="11">
        <f t="shared" si="43"/>
        <v>174.60000000000002</v>
      </c>
      <c r="BD71" s="9">
        <v>174.8</v>
      </c>
      <c r="BE71" s="12">
        <f t="shared" si="44"/>
        <v>179.4</v>
      </c>
      <c r="BF71" s="15">
        <v>179.6</v>
      </c>
      <c r="BG71" s="11">
        <f>BH71+0.4</f>
        <v>118.60000000000001</v>
      </c>
      <c r="BH71" s="9">
        <v>118.2</v>
      </c>
      <c r="BI71" s="12">
        <f>BJ71+0.4</f>
        <v>131.9</v>
      </c>
      <c r="BJ71" s="15">
        <v>131.5</v>
      </c>
      <c r="BK71" s="9">
        <f t="shared" si="38"/>
        <v>0</v>
      </c>
    </row>
    <row r="72" spans="1:65" ht="15" customHeight="1" x14ac:dyDescent="0.25">
      <c r="A72" s="1">
        <v>2013</v>
      </c>
      <c r="B72" s="33" t="s">
        <v>184</v>
      </c>
      <c r="C72" s="111">
        <f t="shared" ref="C72" si="47">D72+0.2</f>
        <v>262</v>
      </c>
      <c r="D72" s="145" t="s">
        <v>715</v>
      </c>
      <c r="E72" s="111">
        <f t="shared" ref="E72" si="48">F72+0.2</f>
        <v>299.89999999999998</v>
      </c>
      <c r="F72" s="145" t="s">
        <v>716</v>
      </c>
      <c r="G72" s="8">
        <f>H72+20.6</f>
        <v>174.6</v>
      </c>
      <c r="H72" s="24">
        <v>154</v>
      </c>
      <c r="I72" s="9">
        <f>J72+20.6</f>
        <v>176.5</v>
      </c>
      <c r="J72" s="10">
        <v>155.9</v>
      </c>
      <c r="K72" s="11">
        <f>L72-0.2</f>
        <v>152.80000000000001</v>
      </c>
      <c r="L72" s="9">
        <v>153</v>
      </c>
      <c r="M72" s="12">
        <f>N72-0.2</f>
        <v>156.80000000000001</v>
      </c>
      <c r="N72" s="15">
        <v>157</v>
      </c>
      <c r="O72" s="11">
        <f>P72-0.4</f>
        <v>134.4</v>
      </c>
      <c r="P72" s="9">
        <v>134.80000000000001</v>
      </c>
      <c r="Q72" s="12">
        <f>R72-0.4</f>
        <v>134.4</v>
      </c>
      <c r="R72" s="15">
        <v>134.80000000000001</v>
      </c>
      <c r="S72" s="11">
        <f t="shared" si="39"/>
        <v>156.69999999999999</v>
      </c>
      <c r="T72" s="9">
        <v>141.5</v>
      </c>
      <c r="U72" s="12">
        <f t="shared" si="40"/>
        <v>156.69999999999999</v>
      </c>
      <c r="V72" s="15">
        <v>141.5</v>
      </c>
      <c r="W72" s="23">
        <f>X72+17.5</f>
        <v>176.4</v>
      </c>
      <c r="X72" s="24">
        <v>158.9</v>
      </c>
      <c r="Y72" s="24">
        <f>Z72+17.5</f>
        <v>176.4</v>
      </c>
      <c r="Z72" s="10">
        <v>158.9</v>
      </c>
      <c r="AA72" s="8">
        <f>AB72+17.7</f>
        <v>164.39999999999998</v>
      </c>
      <c r="AB72" s="9">
        <v>146.69999999999999</v>
      </c>
      <c r="AC72" s="9">
        <f>AD72+17.7</f>
        <v>166.5</v>
      </c>
      <c r="AD72" s="15">
        <v>148.80000000000001</v>
      </c>
      <c r="AE72" s="31">
        <f t="shared" si="41"/>
        <v>248.20000000000002</v>
      </c>
      <c r="AF72" s="24">
        <v>248.4</v>
      </c>
      <c r="AG72" s="32">
        <f t="shared" si="42"/>
        <v>250.3</v>
      </c>
      <c r="AH72" s="10">
        <v>250.5</v>
      </c>
      <c r="AI72" s="11">
        <f>AJ72+0.3</f>
        <v>269.90000000000003</v>
      </c>
      <c r="AJ72" s="9">
        <v>269.60000000000002</v>
      </c>
      <c r="AK72" s="12">
        <f>AL72+0.3</f>
        <v>269.90000000000003</v>
      </c>
      <c r="AL72" s="15">
        <v>269.60000000000002</v>
      </c>
      <c r="AM72" s="11">
        <f>AN72-0.4</f>
        <v>250.4</v>
      </c>
      <c r="AN72" s="24">
        <v>250.8</v>
      </c>
      <c r="AO72" s="12">
        <f>AP72-0.4</f>
        <v>250.4</v>
      </c>
      <c r="AP72" s="10">
        <v>250.8</v>
      </c>
      <c r="AQ72" s="11">
        <f t="shared" si="45"/>
        <v>166.70000000000002</v>
      </c>
      <c r="AR72" s="9">
        <v>166.9</v>
      </c>
      <c r="AS72" s="12">
        <f t="shared" si="46"/>
        <v>166.70000000000002</v>
      </c>
      <c r="AT72" s="15">
        <v>166.9</v>
      </c>
      <c r="AU72" s="5">
        <f>AV72+16.7</f>
        <v>191</v>
      </c>
      <c r="AV72" s="9">
        <v>174.3</v>
      </c>
      <c r="AW72" s="6">
        <f>AX72+16.7</f>
        <v>216.39999999999998</v>
      </c>
      <c r="AX72" s="15">
        <v>199.7</v>
      </c>
      <c r="AY72" s="11">
        <v>255.5</v>
      </c>
      <c r="AZ72" s="9"/>
      <c r="BA72" s="12">
        <v>255.5</v>
      </c>
      <c r="BC72" s="11">
        <f t="shared" si="43"/>
        <v>174.4</v>
      </c>
      <c r="BD72" s="9">
        <v>174.6</v>
      </c>
      <c r="BE72" s="12">
        <f t="shared" si="44"/>
        <v>174.4</v>
      </c>
      <c r="BF72" s="15">
        <v>174.6</v>
      </c>
      <c r="BG72" s="11">
        <f>BH72+0.4</f>
        <v>106.60000000000001</v>
      </c>
      <c r="BH72" s="9">
        <v>106.2</v>
      </c>
      <c r="BI72" s="12">
        <f>BJ72+0.4</f>
        <v>147.30000000000001</v>
      </c>
      <c r="BJ72" s="15">
        <v>146.9</v>
      </c>
      <c r="BK72" s="9">
        <f t="shared" si="38"/>
        <v>0</v>
      </c>
    </row>
    <row r="73" spans="1:65" ht="15" customHeight="1" x14ac:dyDescent="0.25">
      <c r="A73" s="1">
        <v>2013</v>
      </c>
      <c r="B73" s="1" t="s">
        <v>185</v>
      </c>
      <c r="C73" s="5">
        <f>D73-0.1</f>
        <v>255.8</v>
      </c>
      <c r="D73" s="9">
        <v>255.9</v>
      </c>
      <c r="E73" s="6">
        <f>F73-0.1</f>
        <v>272.79999999999995</v>
      </c>
      <c r="F73" s="15">
        <v>272.89999999999998</v>
      </c>
      <c r="G73" s="23">
        <f>H73+19.8</f>
        <v>175.9</v>
      </c>
      <c r="H73" s="24">
        <v>156.1</v>
      </c>
      <c r="I73" s="24">
        <f>J73+19.8</f>
        <v>183.70000000000002</v>
      </c>
      <c r="J73" s="10">
        <v>163.9</v>
      </c>
      <c r="K73" s="11">
        <f>L73-4.3</f>
        <v>156.1</v>
      </c>
      <c r="L73" s="9">
        <v>160.4</v>
      </c>
      <c r="M73" s="12">
        <f>N73-4.3</f>
        <v>164.7</v>
      </c>
      <c r="N73" s="15">
        <v>169</v>
      </c>
      <c r="O73" s="19">
        <f>P73-0.5</f>
        <v>134.30000000000001</v>
      </c>
      <c r="P73" s="24">
        <v>134.80000000000001</v>
      </c>
      <c r="Q73" s="20">
        <f>R73-0.5</f>
        <v>134.30000000000001</v>
      </c>
      <c r="R73" s="10">
        <v>134.80000000000001</v>
      </c>
      <c r="S73" s="11">
        <f t="shared" si="39"/>
        <v>171.5</v>
      </c>
      <c r="T73" s="9">
        <v>156.30000000000001</v>
      </c>
      <c r="U73" s="12">
        <f t="shared" si="40"/>
        <v>177.89999999999998</v>
      </c>
      <c r="V73" s="15">
        <v>162.69999999999999</v>
      </c>
      <c r="W73" s="23">
        <f>X73+17.5</f>
        <v>165.5</v>
      </c>
      <c r="X73" s="24">
        <v>148</v>
      </c>
      <c r="Y73" s="24">
        <f>Z73+17.5</f>
        <v>183.7</v>
      </c>
      <c r="Z73" s="10">
        <v>166.2</v>
      </c>
      <c r="AA73" s="8">
        <f>AB73+17.5</f>
        <v>166.4</v>
      </c>
      <c r="AB73" s="9">
        <v>148.9</v>
      </c>
      <c r="AC73" s="9">
        <f>AD73+17.5</f>
        <v>168.1</v>
      </c>
      <c r="AD73" s="15">
        <v>150.6</v>
      </c>
      <c r="AE73" s="31">
        <f t="shared" si="41"/>
        <v>241.70000000000002</v>
      </c>
      <c r="AF73" s="24">
        <v>241.9</v>
      </c>
      <c r="AG73" s="32">
        <f t="shared" si="42"/>
        <v>252.4</v>
      </c>
      <c r="AH73" s="10">
        <v>252.6</v>
      </c>
      <c r="AI73" s="5">
        <v>270.39999999999998</v>
      </c>
      <c r="AK73" s="6">
        <v>270.39999999999998</v>
      </c>
      <c r="AM73" s="11">
        <f>AN73-0.2</f>
        <v>250.5</v>
      </c>
      <c r="AN73" s="24">
        <v>250.7</v>
      </c>
      <c r="AO73" s="12">
        <f>AP73-0.2</f>
        <v>250.5</v>
      </c>
      <c r="AP73" s="10">
        <v>250.7</v>
      </c>
      <c r="AQ73" s="11">
        <f t="shared" si="45"/>
        <v>168.5</v>
      </c>
      <c r="AR73" s="9">
        <v>168.7</v>
      </c>
      <c r="AS73" s="12">
        <f t="shared" si="46"/>
        <v>168.5</v>
      </c>
      <c r="AT73" s="15">
        <v>168.7</v>
      </c>
      <c r="AU73" s="5">
        <f>AV73+17.6</f>
        <v>200.4</v>
      </c>
      <c r="AV73" s="9">
        <v>182.8</v>
      </c>
      <c r="AW73" s="6">
        <f>AX73+17.6</f>
        <v>202.5</v>
      </c>
      <c r="AX73" s="15">
        <v>184.9</v>
      </c>
      <c r="AY73" s="23">
        <v>257.39999999999998</v>
      </c>
      <c r="BA73" s="24">
        <v>261.2</v>
      </c>
      <c r="BC73" s="11">
        <f t="shared" si="43"/>
        <v>179.5</v>
      </c>
      <c r="BD73" s="9">
        <v>179.7</v>
      </c>
      <c r="BE73" s="12">
        <f t="shared" si="44"/>
        <v>179.5</v>
      </c>
      <c r="BF73" s="15">
        <v>179.7</v>
      </c>
      <c r="BG73" s="48">
        <f>BH73+0.6</f>
        <v>114.89999999999999</v>
      </c>
      <c r="BH73" s="9">
        <v>114.3</v>
      </c>
      <c r="BI73" s="49">
        <f>BJ73+0.6</f>
        <v>114.89999999999999</v>
      </c>
      <c r="BJ73" s="15">
        <v>114.3</v>
      </c>
      <c r="BK73" s="9">
        <f t="shared" si="38"/>
        <v>0</v>
      </c>
    </row>
    <row r="74" spans="1:65" ht="15" customHeight="1" x14ac:dyDescent="0.25">
      <c r="A74" s="1">
        <v>2013</v>
      </c>
      <c r="B74" s="33" t="s">
        <v>186</v>
      </c>
      <c r="C74" s="5">
        <f>D74-0.1</f>
        <v>264.2</v>
      </c>
      <c r="D74" s="9">
        <v>264.3</v>
      </c>
      <c r="E74" s="6">
        <f>F74-0.1</f>
        <v>274.59999999999997</v>
      </c>
      <c r="F74" s="15">
        <v>274.7</v>
      </c>
      <c r="G74" s="23">
        <f>H74+19.8</f>
        <v>177.70000000000002</v>
      </c>
      <c r="H74" s="9">
        <v>157.9</v>
      </c>
      <c r="I74" s="24">
        <f>J74+19.8</f>
        <v>177.70000000000002</v>
      </c>
      <c r="J74" s="15">
        <v>157.9</v>
      </c>
      <c r="K74" s="11">
        <f>L74-4.3</f>
        <v>158.39999999999998</v>
      </c>
      <c r="L74" s="9">
        <v>162.69999999999999</v>
      </c>
      <c r="M74" s="12">
        <f>N74-4.3</f>
        <v>160.39999999999998</v>
      </c>
      <c r="N74" s="15">
        <v>164.7</v>
      </c>
      <c r="O74" s="19">
        <f>P74-0.5</f>
        <v>136.5</v>
      </c>
      <c r="P74" s="9">
        <v>137</v>
      </c>
      <c r="Q74" s="20">
        <f>R74-0.5</f>
        <v>136.5</v>
      </c>
      <c r="R74" s="15">
        <v>137</v>
      </c>
      <c r="S74" s="11">
        <f t="shared" si="39"/>
        <v>160.79999999999998</v>
      </c>
      <c r="T74" s="9">
        <v>145.6</v>
      </c>
      <c r="U74" s="12">
        <f t="shared" si="40"/>
        <v>167.2</v>
      </c>
      <c r="V74" s="15">
        <v>152</v>
      </c>
      <c r="W74" s="11">
        <v>177.5</v>
      </c>
      <c r="X74" s="9"/>
      <c r="Y74" s="12">
        <v>191.6</v>
      </c>
      <c r="Z74" s="15"/>
      <c r="AA74" s="8">
        <f>AB74+17.5</f>
        <v>166.2</v>
      </c>
      <c r="AB74" s="9">
        <v>148.69999999999999</v>
      </c>
      <c r="AC74" s="9">
        <f>AD74+17.5</f>
        <v>166.2</v>
      </c>
      <c r="AD74" s="15">
        <v>148.69999999999999</v>
      </c>
      <c r="AE74" s="31">
        <f t="shared" si="41"/>
        <v>250.3</v>
      </c>
      <c r="AF74" s="9">
        <v>250.5</v>
      </c>
      <c r="AG74" s="32">
        <f t="shared" si="42"/>
        <v>264.5</v>
      </c>
      <c r="AH74" s="15">
        <v>264.7</v>
      </c>
      <c r="AI74" s="11">
        <f>AJ74+0.5</f>
        <v>270.10000000000002</v>
      </c>
      <c r="AJ74" s="9">
        <v>269.60000000000002</v>
      </c>
      <c r="AK74" s="12">
        <f>AL74+0.5</f>
        <v>274.3</v>
      </c>
      <c r="AL74" s="15">
        <v>273.8</v>
      </c>
      <c r="AM74" s="11">
        <f>AN74-0.4</f>
        <v>250.4</v>
      </c>
      <c r="AN74" s="9">
        <v>250.8</v>
      </c>
      <c r="AO74" s="12">
        <f>AP74-0.4</f>
        <v>250.4</v>
      </c>
      <c r="AP74" s="15">
        <v>250.8</v>
      </c>
      <c r="AQ74" s="11">
        <f t="shared" si="45"/>
        <v>166.70000000000002</v>
      </c>
      <c r="AR74" s="9">
        <v>166.9</v>
      </c>
      <c r="AS74" s="12">
        <f t="shared" si="46"/>
        <v>167.60000000000002</v>
      </c>
      <c r="AT74" s="15">
        <v>167.8</v>
      </c>
      <c r="AU74" s="5">
        <f>AV74+17.6</f>
        <v>192</v>
      </c>
      <c r="AV74" s="9">
        <v>174.4</v>
      </c>
      <c r="AW74" s="6">
        <f>AX74+17.6</f>
        <v>192</v>
      </c>
      <c r="AX74" s="15">
        <v>174.4</v>
      </c>
      <c r="AY74" s="8">
        <v>255.5</v>
      </c>
      <c r="AZ74" s="9"/>
      <c r="BA74" s="9">
        <v>255.5</v>
      </c>
      <c r="BB74" s="15"/>
      <c r="BC74" s="11">
        <f t="shared" si="43"/>
        <v>174.4</v>
      </c>
      <c r="BD74" s="9">
        <v>174.6</v>
      </c>
      <c r="BE74" s="12">
        <f t="shared" si="44"/>
        <v>179.4</v>
      </c>
      <c r="BF74" s="15">
        <v>179.6</v>
      </c>
      <c r="BG74" s="48">
        <f>BH74+0.6</f>
        <v>120.6</v>
      </c>
      <c r="BH74" s="9">
        <v>120</v>
      </c>
      <c r="BI74" s="49">
        <f>BJ74+0.6</f>
        <v>122.69999999999999</v>
      </c>
      <c r="BJ74" s="15">
        <v>122.1</v>
      </c>
      <c r="BK74" s="9">
        <f t="shared" si="38"/>
        <v>0</v>
      </c>
    </row>
    <row r="75" spans="1:65" ht="15" customHeight="1" x14ac:dyDescent="0.25">
      <c r="A75" s="1">
        <v>2013</v>
      </c>
      <c r="B75" s="33" t="s">
        <v>187</v>
      </c>
      <c r="C75" s="5">
        <f>D75-0.1</f>
        <v>253.70000000000002</v>
      </c>
      <c r="D75" s="9">
        <v>253.8</v>
      </c>
      <c r="E75" s="6">
        <f>F75-0.1</f>
        <v>266.2</v>
      </c>
      <c r="F75" s="15">
        <v>266.3</v>
      </c>
      <c r="G75" s="23">
        <f>H75+19.8</f>
        <v>177.8</v>
      </c>
      <c r="H75" s="24">
        <v>158</v>
      </c>
      <c r="I75" s="24">
        <f>J75+19.8</f>
        <v>187.60000000000002</v>
      </c>
      <c r="J75" s="10">
        <v>167.8</v>
      </c>
      <c r="K75" s="11">
        <f>L75-4.3</f>
        <v>149.69999999999999</v>
      </c>
      <c r="L75" s="9">
        <v>154</v>
      </c>
      <c r="M75" s="12">
        <f>N75-4.3</f>
        <v>158.19999999999999</v>
      </c>
      <c r="N75" s="15">
        <v>162.5</v>
      </c>
      <c r="O75" s="19">
        <f>P75-0.5</f>
        <v>132.30000000000001</v>
      </c>
      <c r="P75" s="24">
        <v>132.80000000000001</v>
      </c>
      <c r="Q75" s="20">
        <f>R75-0.5</f>
        <v>134.4</v>
      </c>
      <c r="R75" s="10">
        <v>134.9</v>
      </c>
      <c r="S75" s="11">
        <f t="shared" si="39"/>
        <v>169.39999999999998</v>
      </c>
      <c r="T75" s="9">
        <v>154.19999999999999</v>
      </c>
      <c r="U75" s="12">
        <f t="shared" si="40"/>
        <v>175.79999999999998</v>
      </c>
      <c r="V75" s="15">
        <v>160.6</v>
      </c>
      <c r="W75" s="23">
        <f t="shared" ref="W75:W81" si="49">X75+17.5</f>
        <v>191.6</v>
      </c>
      <c r="X75" s="24">
        <v>174.1</v>
      </c>
      <c r="Y75" s="24">
        <f t="shared" ref="Y75:Y81" si="50">Z75+17.5</f>
        <v>207.2</v>
      </c>
      <c r="Z75" s="10">
        <v>189.7</v>
      </c>
      <c r="AA75" s="8">
        <f>AB75+17.5</f>
        <v>164.1</v>
      </c>
      <c r="AB75" s="9">
        <v>146.6</v>
      </c>
      <c r="AC75" s="9">
        <f>AD75+17.5</f>
        <v>170.2</v>
      </c>
      <c r="AD75" s="15">
        <v>152.69999999999999</v>
      </c>
      <c r="AE75" s="31">
        <f t="shared" si="41"/>
        <v>250.3</v>
      </c>
      <c r="AF75" s="24">
        <v>250.5</v>
      </c>
      <c r="AG75" s="32">
        <f t="shared" si="42"/>
        <v>252.5</v>
      </c>
      <c r="AH75" s="10">
        <v>252.7</v>
      </c>
      <c r="AI75" s="11">
        <f>AJ75+0.5</f>
        <v>270.2</v>
      </c>
      <c r="AJ75" s="9">
        <v>269.7</v>
      </c>
      <c r="AK75" s="12">
        <f>AL75+0.5</f>
        <v>270.2</v>
      </c>
      <c r="AL75" s="15">
        <v>269.7</v>
      </c>
      <c r="AM75" s="11">
        <f>AN75-0.4</f>
        <v>250.4</v>
      </c>
      <c r="AN75" s="24">
        <v>250.8</v>
      </c>
      <c r="AO75" s="12">
        <f>AP75-0.4</f>
        <v>252.5</v>
      </c>
      <c r="AP75" s="10">
        <v>252.9</v>
      </c>
      <c r="AQ75" s="11">
        <f t="shared" si="45"/>
        <v>166.70000000000002</v>
      </c>
      <c r="AR75" s="9">
        <v>166.9</v>
      </c>
      <c r="AS75" s="12">
        <f t="shared" si="46"/>
        <v>166.70000000000002</v>
      </c>
      <c r="AT75" s="15">
        <v>166.9</v>
      </c>
      <c r="AU75" s="5">
        <f>AV75+17.6</f>
        <v>187.79999999999998</v>
      </c>
      <c r="AV75" s="9">
        <v>170.2</v>
      </c>
      <c r="AW75" s="6">
        <f>AX75+17.6</f>
        <v>192</v>
      </c>
      <c r="AX75" s="15">
        <v>174.4</v>
      </c>
      <c r="AY75" s="23">
        <v>255.5</v>
      </c>
      <c r="BA75" s="24">
        <v>261.3</v>
      </c>
      <c r="BC75" s="11">
        <f t="shared" si="43"/>
        <v>174.60000000000002</v>
      </c>
      <c r="BD75" s="9">
        <v>174.8</v>
      </c>
      <c r="BE75" s="12">
        <f t="shared" si="44"/>
        <v>179.60000000000002</v>
      </c>
      <c r="BF75" s="15">
        <v>179.8</v>
      </c>
      <c r="BG75" s="45"/>
      <c r="BI75" s="46"/>
      <c r="BK75" s="9">
        <f t="shared" si="38"/>
        <v>0</v>
      </c>
    </row>
    <row r="76" spans="1:65" ht="15" customHeight="1" x14ac:dyDescent="0.25">
      <c r="A76" s="1">
        <v>2013</v>
      </c>
      <c r="B76" s="33" t="s">
        <v>188</v>
      </c>
      <c r="C76" s="5">
        <f>D76-0.1</f>
        <v>287.2</v>
      </c>
      <c r="D76" s="9">
        <v>287.3</v>
      </c>
      <c r="E76" s="6">
        <f>F76-0.1</f>
        <v>303.89999999999998</v>
      </c>
      <c r="F76" s="15">
        <v>304</v>
      </c>
      <c r="G76" s="23">
        <f>H76+19.8</f>
        <v>173.8</v>
      </c>
      <c r="H76" s="24">
        <v>154</v>
      </c>
      <c r="I76" s="24">
        <f>J76+19.8</f>
        <v>183.8</v>
      </c>
      <c r="J76" s="10">
        <v>164</v>
      </c>
      <c r="K76" s="11">
        <f>L76-4.3</f>
        <v>160.39999999999998</v>
      </c>
      <c r="L76" s="9">
        <v>164.7</v>
      </c>
      <c r="M76" s="12">
        <f>N76-4.3</f>
        <v>160.39999999999998</v>
      </c>
      <c r="N76" s="15">
        <v>164.7</v>
      </c>
      <c r="O76" s="20">
        <f>P76-0.5</f>
        <v>134.30000000000001</v>
      </c>
      <c r="P76" s="24">
        <v>134.80000000000001</v>
      </c>
      <c r="Q76" s="20">
        <f>R76-0.5</f>
        <v>136.4</v>
      </c>
      <c r="R76" s="10">
        <v>136.9</v>
      </c>
      <c r="S76" s="11">
        <f t="shared" si="39"/>
        <v>156.6</v>
      </c>
      <c r="T76" s="9">
        <v>141.4</v>
      </c>
      <c r="U76" s="12">
        <f t="shared" si="40"/>
        <v>160.89999999999998</v>
      </c>
      <c r="V76" s="15">
        <v>145.69999999999999</v>
      </c>
      <c r="W76" s="23">
        <f t="shared" si="49"/>
        <v>179.8</v>
      </c>
      <c r="X76" s="24">
        <v>162.30000000000001</v>
      </c>
      <c r="Y76" s="24">
        <f t="shared" si="50"/>
        <v>179.8</v>
      </c>
      <c r="Z76" s="10">
        <v>162.30000000000001</v>
      </c>
      <c r="AA76" s="9">
        <f>AB76+17.5</f>
        <v>166.2</v>
      </c>
      <c r="AB76" s="9">
        <v>148.69999999999999</v>
      </c>
      <c r="AC76" s="9">
        <f>AD76+17.5</f>
        <v>168.2</v>
      </c>
      <c r="AD76" s="15">
        <v>150.69999999999999</v>
      </c>
      <c r="AE76" s="31">
        <f t="shared" si="41"/>
        <v>250.3</v>
      </c>
      <c r="AF76" s="24">
        <v>250.5</v>
      </c>
      <c r="AG76" s="32">
        <f t="shared" si="42"/>
        <v>252.4</v>
      </c>
      <c r="AH76" s="10">
        <v>252.6</v>
      </c>
      <c r="AI76" s="12">
        <f>AJ76+0.5</f>
        <v>270.2</v>
      </c>
      <c r="AJ76" s="9">
        <v>269.7</v>
      </c>
      <c r="AK76" s="12">
        <f>AL76+0.5</f>
        <v>270.2</v>
      </c>
      <c r="AL76" s="15">
        <v>269.7</v>
      </c>
      <c r="AM76" s="11">
        <f>AN76-0.4</f>
        <v>251.4</v>
      </c>
      <c r="AN76" s="24">
        <v>251.8</v>
      </c>
      <c r="AO76" s="12">
        <f>AP76-0.4</f>
        <v>252.4</v>
      </c>
      <c r="AP76" s="10">
        <v>252.8</v>
      </c>
      <c r="AQ76" s="12">
        <f t="shared" si="45"/>
        <v>166.70000000000002</v>
      </c>
      <c r="AR76" s="9">
        <v>166.9</v>
      </c>
      <c r="AS76" s="12">
        <f t="shared" si="46"/>
        <v>166.70000000000002</v>
      </c>
      <c r="AT76" s="15">
        <v>166.9</v>
      </c>
      <c r="AU76" s="5">
        <f>AV76+17.6</f>
        <v>183.5</v>
      </c>
      <c r="AV76" s="9">
        <v>165.9</v>
      </c>
      <c r="AW76" s="6">
        <f>AX76+17.6</f>
        <v>192</v>
      </c>
      <c r="AX76" s="15">
        <v>174.4</v>
      </c>
      <c r="AY76" s="24">
        <v>253.5</v>
      </c>
      <c r="BA76" s="24">
        <v>267</v>
      </c>
      <c r="BC76" s="12">
        <f t="shared" si="43"/>
        <v>174.60000000000002</v>
      </c>
      <c r="BD76" s="9">
        <v>174.8</v>
      </c>
      <c r="BE76" s="12">
        <f t="shared" si="44"/>
        <v>179.60000000000002</v>
      </c>
      <c r="BF76" s="15">
        <v>179.8</v>
      </c>
      <c r="BG76" s="48">
        <f>BH76-0.3</f>
        <v>136.1</v>
      </c>
      <c r="BH76" s="9">
        <v>136.4</v>
      </c>
      <c r="BI76" s="49">
        <f>BJ76-0.3</f>
        <v>136.1</v>
      </c>
      <c r="BJ76" s="15">
        <v>136.4</v>
      </c>
      <c r="BK76" s="9">
        <f t="shared" si="38"/>
        <v>0</v>
      </c>
    </row>
    <row r="77" spans="1:65" ht="15" customHeight="1" x14ac:dyDescent="0.25">
      <c r="A77" s="1">
        <v>2013</v>
      </c>
      <c r="B77" s="33" t="s">
        <v>189</v>
      </c>
      <c r="C77" s="5">
        <v>274.7</v>
      </c>
      <c r="E77" s="6">
        <v>274.7</v>
      </c>
      <c r="G77" s="53">
        <f t="shared" ref="G77:G82" si="51">H77+20.6</f>
        <v>176.5</v>
      </c>
      <c r="H77" s="9">
        <v>155.9</v>
      </c>
      <c r="I77" s="53">
        <f t="shared" ref="I77:I82" si="52">J77+20.6</f>
        <v>188.4</v>
      </c>
      <c r="J77" s="10">
        <v>167.8</v>
      </c>
      <c r="K77" s="11">
        <f>L77-4.3</f>
        <v>152</v>
      </c>
      <c r="L77" s="9">
        <v>156.30000000000001</v>
      </c>
      <c r="M77" s="12">
        <f>N77-4.3</f>
        <v>168.7</v>
      </c>
      <c r="N77" s="15">
        <v>173</v>
      </c>
      <c r="O77" s="12">
        <f>P77+1.1</f>
        <v>134.69999999999999</v>
      </c>
      <c r="P77" s="9">
        <v>133.6</v>
      </c>
      <c r="Q77" s="12">
        <f>R77+1.1</f>
        <v>134.69999999999999</v>
      </c>
      <c r="R77" s="10">
        <v>133.6</v>
      </c>
      <c r="S77" s="11">
        <f>T77+15.5</f>
        <v>157</v>
      </c>
      <c r="T77" s="9">
        <v>141.5</v>
      </c>
      <c r="U77" s="12">
        <f>V77+15.5</f>
        <v>157</v>
      </c>
      <c r="V77" s="15">
        <v>141.5</v>
      </c>
      <c r="W77" s="23">
        <f t="shared" si="49"/>
        <v>181.6</v>
      </c>
      <c r="X77" s="24">
        <v>164.1</v>
      </c>
      <c r="Y77" s="24">
        <f t="shared" si="50"/>
        <v>183.7</v>
      </c>
      <c r="Z77" s="10">
        <v>166.2</v>
      </c>
      <c r="AA77" s="9">
        <f>AB77+17.2</f>
        <v>166</v>
      </c>
      <c r="AB77" s="9">
        <v>148.80000000000001</v>
      </c>
      <c r="AC77" s="9">
        <f>AD77+17.2</f>
        <v>166</v>
      </c>
      <c r="AD77" s="15">
        <v>148.80000000000001</v>
      </c>
      <c r="AE77" s="152">
        <f t="shared" ref="AE77" si="53">AF77+1.9</f>
        <v>247.70000000000002</v>
      </c>
      <c r="AF77" s="147" t="s">
        <v>720</v>
      </c>
      <c r="AG77" s="152">
        <f t="shared" ref="AG77" si="54">AH77+1.9</f>
        <v>249.70000000000002</v>
      </c>
      <c r="AH77" s="147" t="s">
        <v>721</v>
      </c>
      <c r="AI77" s="93">
        <f>AJ77+17.4</f>
        <v>266.3</v>
      </c>
      <c r="AJ77" s="89">
        <v>248.9</v>
      </c>
      <c r="AK77" s="42">
        <f>AL77+17.4</f>
        <v>270.39999999999998</v>
      </c>
      <c r="AL77" s="84">
        <v>253</v>
      </c>
      <c r="AM77" s="12">
        <f>AN77-0.2</f>
        <v>246.3</v>
      </c>
      <c r="AN77" s="9">
        <v>246.5</v>
      </c>
      <c r="AO77" s="12">
        <f>AP77-0.2</f>
        <v>250.5</v>
      </c>
      <c r="AP77" s="10">
        <v>250.7</v>
      </c>
      <c r="AQ77" s="12">
        <f t="shared" si="45"/>
        <v>166.70000000000002</v>
      </c>
      <c r="AR77" s="9">
        <v>166.9</v>
      </c>
      <c r="AS77" s="12">
        <f t="shared" si="46"/>
        <v>166.70000000000002</v>
      </c>
      <c r="AT77" s="15">
        <v>166.9</v>
      </c>
      <c r="AU77" s="5">
        <f>AV77+18.6</f>
        <v>188.5</v>
      </c>
      <c r="AV77" s="9">
        <v>169.9</v>
      </c>
      <c r="AW77" s="5">
        <f>AX77+18.6</f>
        <v>201.1</v>
      </c>
      <c r="AX77" s="15">
        <v>182.5</v>
      </c>
      <c r="AY77" s="12">
        <f>AZ77+0.9</f>
        <v>255.70000000000002</v>
      </c>
      <c r="AZ77" s="9">
        <v>254.8</v>
      </c>
      <c r="BA77" s="12">
        <f>BB77+0.9</f>
        <v>255.70000000000002</v>
      </c>
      <c r="BB77" s="10">
        <v>254.8</v>
      </c>
      <c r="BC77" s="5">
        <f>BD77-0.9</f>
        <v>174.7</v>
      </c>
      <c r="BD77" s="9">
        <v>175.6</v>
      </c>
      <c r="BE77" s="6">
        <f>BF77-0.9</f>
        <v>174.7</v>
      </c>
      <c r="BF77" s="15">
        <v>175.6</v>
      </c>
      <c r="BG77" s="45"/>
      <c r="BI77" s="46"/>
      <c r="BK77" s="9">
        <f t="shared" si="38"/>
        <v>0</v>
      </c>
    </row>
    <row r="78" spans="1:65" ht="15" customHeight="1" x14ac:dyDescent="0.25">
      <c r="A78" s="1">
        <v>2013</v>
      </c>
      <c r="B78" s="33" t="s">
        <v>190</v>
      </c>
      <c r="C78" s="11">
        <f>D78-17.3</f>
        <v>268.3</v>
      </c>
      <c r="D78" s="9">
        <v>285.60000000000002</v>
      </c>
      <c r="E78" s="12">
        <f>F78-17.3</f>
        <v>287.59999999999997</v>
      </c>
      <c r="F78" s="15">
        <v>304.89999999999998</v>
      </c>
      <c r="G78" s="8">
        <f t="shared" si="51"/>
        <v>176.6</v>
      </c>
      <c r="H78" s="24">
        <v>156</v>
      </c>
      <c r="I78" s="9">
        <f t="shared" si="52"/>
        <v>178.6</v>
      </c>
      <c r="J78" s="10">
        <v>158</v>
      </c>
      <c r="K78" s="11">
        <f>L78-0.2</f>
        <v>156.70000000000002</v>
      </c>
      <c r="L78" s="9">
        <v>156.9</v>
      </c>
      <c r="M78" s="12">
        <f>N78-0.2</f>
        <v>168.4</v>
      </c>
      <c r="N78" s="15">
        <v>168.6</v>
      </c>
      <c r="O78" s="11">
        <f>P78-0.4</f>
        <v>134.29999999999998</v>
      </c>
      <c r="P78" s="24">
        <v>134.69999999999999</v>
      </c>
      <c r="Q78" s="12">
        <f>R78-0.4</f>
        <v>134.29999999999998</v>
      </c>
      <c r="R78" s="10">
        <v>134.69999999999999</v>
      </c>
      <c r="S78" s="11">
        <f>T78-0.2</f>
        <v>157.70000000000002</v>
      </c>
      <c r="T78" s="9">
        <v>157.9</v>
      </c>
      <c r="U78" s="12">
        <f>V78-0.2</f>
        <v>173.10000000000002</v>
      </c>
      <c r="V78" s="15">
        <v>173.3</v>
      </c>
      <c r="W78" s="23">
        <f t="shared" si="49"/>
        <v>180.7</v>
      </c>
      <c r="X78" s="24">
        <v>163.19999999999999</v>
      </c>
      <c r="Y78" s="24">
        <f t="shared" si="50"/>
        <v>192.5</v>
      </c>
      <c r="Z78" s="10">
        <v>175</v>
      </c>
      <c r="AA78" s="8">
        <f>AB78+17.7</f>
        <v>152.6</v>
      </c>
      <c r="AB78" s="9">
        <v>134.9</v>
      </c>
      <c r="AC78" s="9">
        <f>AD78+17.7</f>
        <v>166.5</v>
      </c>
      <c r="AD78" s="15">
        <v>148.80000000000001</v>
      </c>
      <c r="AE78" s="31">
        <f>AF78-0.2</f>
        <v>237.5</v>
      </c>
      <c r="AF78" s="24">
        <v>237.7</v>
      </c>
      <c r="AG78" s="32">
        <f>AH78-0.2</f>
        <v>241.70000000000002</v>
      </c>
      <c r="AH78" s="10">
        <v>241.9</v>
      </c>
      <c r="AI78" s="11">
        <f>AJ78+0.3</f>
        <v>270</v>
      </c>
      <c r="AJ78" s="9">
        <v>269.7</v>
      </c>
      <c r="AK78" s="12">
        <f>AL78+0.3</f>
        <v>270</v>
      </c>
      <c r="AL78" s="15">
        <v>269.7</v>
      </c>
      <c r="AM78" s="11">
        <f>AN78-0.4</f>
        <v>251.4</v>
      </c>
      <c r="AN78" s="24">
        <v>251.8</v>
      </c>
      <c r="AO78" s="12">
        <f>AP78-0.4</f>
        <v>251.4</v>
      </c>
      <c r="AP78" s="10">
        <v>251.8</v>
      </c>
      <c r="AQ78" s="11">
        <f t="shared" si="45"/>
        <v>168.5</v>
      </c>
      <c r="AR78" s="9">
        <v>168.7</v>
      </c>
      <c r="AS78" s="12">
        <f t="shared" si="46"/>
        <v>168.5</v>
      </c>
      <c r="AT78" s="15">
        <v>168.7</v>
      </c>
      <c r="AU78" s="5">
        <f>AV78+16.7</f>
        <v>186.7</v>
      </c>
      <c r="AV78" s="9">
        <v>170</v>
      </c>
      <c r="AW78" s="6">
        <f>AX78+16.7</f>
        <v>195.2</v>
      </c>
      <c r="AX78" s="15">
        <v>178.5</v>
      </c>
      <c r="AY78" s="11">
        <f>AZ78+0.5</f>
        <v>255.1</v>
      </c>
      <c r="AZ78" s="24">
        <v>254.6</v>
      </c>
      <c r="BA78" s="12">
        <f>BB78+0.5</f>
        <v>259.39999999999998</v>
      </c>
      <c r="BB78" s="10">
        <v>258.89999999999998</v>
      </c>
      <c r="BC78" s="11">
        <f>BD78-0.2</f>
        <v>179.60000000000002</v>
      </c>
      <c r="BD78" s="9">
        <v>179.8</v>
      </c>
      <c r="BE78" s="12">
        <f>BF78-0.2</f>
        <v>179.60000000000002</v>
      </c>
      <c r="BF78" s="15">
        <v>179.8</v>
      </c>
      <c r="BG78" s="11">
        <f>BH78+0.4</f>
        <v>118.60000000000001</v>
      </c>
      <c r="BH78" s="9">
        <v>118.2</v>
      </c>
      <c r="BI78" s="12">
        <f>BJ78+0.4</f>
        <v>130</v>
      </c>
      <c r="BJ78" s="15">
        <v>129.6</v>
      </c>
      <c r="BK78" s="9">
        <f t="shared" si="38"/>
        <v>0</v>
      </c>
    </row>
    <row r="79" spans="1:65" ht="15" customHeight="1" x14ac:dyDescent="0.25">
      <c r="A79" s="1">
        <v>2013</v>
      </c>
      <c r="B79" s="33" t="s">
        <v>191</v>
      </c>
      <c r="C79" s="93">
        <f>D79</f>
        <v>283.2</v>
      </c>
      <c r="D79" s="88">
        <v>283.2</v>
      </c>
      <c r="E79" s="81">
        <f>F79</f>
        <v>293.60000000000002</v>
      </c>
      <c r="F79" s="88">
        <v>293.60000000000002</v>
      </c>
      <c r="G79" s="8">
        <f t="shared" si="51"/>
        <v>174.6</v>
      </c>
      <c r="H79" s="24">
        <v>154</v>
      </c>
      <c r="I79" s="9">
        <f t="shared" si="52"/>
        <v>176.6</v>
      </c>
      <c r="J79" s="10">
        <v>156</v>
      </c>
      <c r="K79" s="11">
        <f>L79-0.2</f>
        <v>154.9</v>
      </c>
      <c r="L79" s="9">
        <v>155.1</v>
      </c>
      <c r="M79" s="12">
        <f>N79-0.2</f>
        <v>158.70000000000002</v>
      </c>
      <c r="N79" s="15">
        <v>158.9</v>
      </c>
      <c r="O79" s="11">
        <f>P79-0.4</f>
        <v>134.4</v>
      </c>
      <c r="P79" s="24">
        <v>134.80000000000001</v>
      </c>
      <c r="Q79" s="12">
        <f>R79-0.4</f>
        <v>138.69999999999999</v>
      </c>
      <c r="R79" s="10">
        <v>139.1</v>
      </c>
      <c r="S79" s="11">
        <f>T79+15.2</f>
        <v>165.2</v>
      </c>
      <c r="T79" s="9">
        <v>150</v>
      </c>
      <c r="U79" s="12">
        <f>V79+15.2</f>
        <v>171.39999999999998</v>
      </c>
      <c r="V79" s="15">
        <v>156.19999999999999</v>
      </c>
      <c r="W79" s="23">
        <f t="shared" si="49"/>
        <v>184.7</v>
      </c>
      <c r="X79" s="24">
        <v>167.2</v>
      </c>
      <c r="Y79" s="24">
        <f t="shared" si="50"/>
        <v>186.8</v>
      </c>
      <c r="Z79" s="10">
        <v>169.3</v>
      </c>
      <c r="AA79" s="8">
        <f>AB79+17.7</f>
        <v>162.29999999999998</v>
      </c>
      <c r="AB79" s="9">
        <v>144.6</v>
      </c>
      <c r="AC79" s="9">
        <f>AD79+17.7</f>
        <v>166.2</v>
      </c>
      <c r="AD79" s="15">
        <v>148.5</v>
      </c>
      <c r="AE79" s="31">
        <f>AF79-0.2</f>
        <v>239.70000000000002</v>
      </c>
      <c r="AF79" s="24">
        <v>239.9</v>
      </c>
      <c r="AG79" s="32">
        <f>AH79-0.2</f>
        <v>250.3</v>
      </c>
      <c r="AH79" s="10">
        <v>250.5</v>
      </c>
      <c r="AI79" s="11">
        <f>AJ79+0.3</f>
        <v>270.2</v>
      </c>
      <c r="AJ79" s="9">
        <v>269.89999999999998</v>
      </c>
      <c r="AK79" s="12">
        <f>AL79+0.3</f>
        <v>270.2</v>
      </c>
      <c r="AL79" s="15">
        <v>269.89999999999998</v>
      </c>
      <c r="AM79" s="11">
        <f>AN79-0.4</f>
        <v>250.29999999999998</v>
      </c>
      <c r="AN79" s="24">
        <v>250.7</v>
      </c>
      <c r="AO79" s="12">
        <f>AP79-0.4</f>
        <v>250.29999999999998</v>
      </c>
      <c r="AP79" s="10">
        <v>250.7</v>
      </c>
      <c r="AQ79" s="11">
        <f t="shared" si="45"/>
        <v>166.60000000000002</v>
      </c>
      <c r="AR79" s="9">
        <v>166.8</v>
      </c>
      <c r="AS79" s="12">
        <f t="shared" si="46"/>
        <v>168.5</v>
      </c>
      <c r="AT79" s="15">
        <v>168.7</v>
      </c>
      <c r="AU79" s="5">
        <f>AV79+16.7</f>
        <v>191.1</v>
      </c>
      <c r="AV79" s="9">
        <v>174.4</v>
      </c>
      <c r="AW79" s="6">
        <f>AX79+16.7</f>
        <v>191.1</v>
      </c>
      <c r="AX79" s="15">
        <v>174.4</v>
      </c>
      <c r="AY79" s="11">
        <f>AZ79+0.9</f>
        <v>257.59999999999997</v>
      </c>
      <c r="AZ79" s="9">
        <v>256.7</v>
      </c>
      <c r="BA79" s="12">
        <f>BB79+0.9</f>
        <v>261.7</v>
      </c>
      <c r="BB79" s="10">
        <v>260.8</v>
      </c>
      <c r="BC79" s="11">
        <f>BD79-0.2</f>
        <v>174.60000000000002</v>
      </c>
      <c r="BD79" s="9">
        <v>174.8</v>
      </c>
      <c r="BE79" s="12">
        <f>BF79-0.2</f>
        <v>174.60000000000002</v>
      </c>
      <c r="BF79" s="15">
        <v>174.8</v>
      </c>
      <c r="BG79" s="11">
        <f>BH79+0.4</f>
        <v>116.7</v>
      </c>
      <c r="BH79" s="9">
        <v>116.3</v>
      </c>
      <c r="BI79" s="12">
        <f>BJ79+0.4</f>
        <v>120.5</v>
      </c>
      <c r="BJ79" s="15">
        <v>120.1</v>
      </c>
      <c r="BK79" s="9">
        <f t="shared" si="38"/>
        <v>0</v>
      </c>
    </row>
    <row r="80" spans="1:65" ht="15" customHeight="1" x14ac:dyDescent="0.25">
      <c r="A80" s="1">
        <v>2013</v>
      </c>
      <c r="B80" s="33" t="s">
        <v>192</v>
      </c>
      <c r="C80" s="5">
        <f>D80-0.1</f>
        <v>256</v>
      </c>
      <c r="D80" s="9">
        <v>256.10000000000002</v>
      </c>
      <c r="E80" s="6">
        <f>F80-0.1</f>
        <v>266.39999999999998</v>
      </c>
      <c r="F80" s="15">
        <v>266.5</v>
      </c>
      <c r="G80" s="8">
        <f t="shared" si="51"/>
        <v>178.7</v>
      </c>
      <c r="H80" s="24">
        <v>158.1</v>
      </c>
      <c r="I80" s="9">
        <f t="shared" si="52"/>
        <v>188.4</v>
      </c>
      <c r="J80" s="10">
        <v>167.8</v>
      </c>
      <c r="K80" s="11">
        <f>L80-0.2</f>
        <v>164.70000000000002</v>
      </c>
      <c r="L80" s="9">
        <v>164.9</v>
      </c>
      <c r="M80" s="12">
        <f>N80-0.2</f>
        <v>178.20000000000002</v>
      </c>
      <c r="N80" s="15">
        <v>178.4</v>
      </c>
      <c r="O80" s="11">
        <f>P80-0.4</f>
        <v>134.5</v>
      </c>
      <c r="P80" s="24">
        <v>134.9</v>
      </c>
      <c r="Q80" s="12">
        <f>R80-0.4</f>
        <v>134.5</v>
      </c>
      <c r="R80" s="10">
        <v>134.9</v>
      </c>
      <c r="S80" s="11">
        <f>T80+15.2</f>
        <v>165.1</v>
      </c>
      <c r="T80" s="9">
        <v>149.9</v>
      </c>
      <c r="U80" s="12">
        <f>V80+15.2</f>
        <v>171.5</v>
      </c>
      <c r="V80" s="15">
        <v>156.30000000000001</v>
      </c>
      <c r="W80" s="23">
        <f t="shared" si="49"/>
        <v>182.4</v>
      </c>
      <c r="X80" s="24">
        <v>164.9</v>
      </c>
      <c r="Y80" s="24">
        <f t="shared" si="50"/>
        <v>184.6</v>
      </c>
      <c r="Z80" s="10">
        <v>167.1</v>
      </c>
      <c r="AA80" s="8">
        <f>AB80+17.7</f>
        <v>162.39999999999998</v>
      </c>
      <c r="AB80" s="9">
        <v>144.69999999999999</v>
      </c>
      <c r="AC80" s="9">
        <f>AD80+17.7</f>
        <v>166.5</v>
      </c>
      <c r="AD80" s="15">
        <v>148.80000000000001</v>
      </c>
      <c r="AE80" s="31">
        <f>AF80-0.2</f>
        <v>237.60000000000002</v>
      </c>
      <c r="AF80" s="24">
        <v>237.8</v>
      </c>
      <c r="AG80" s="32">
        <f>AH80-0.2</f>
        <v>250.5</v>
      </c>
      <c r="AH80" s="10">
        <v>250.7</v>
      </c>
      <c r="AI80" s="11">
        <f>AJ80+0.3</f>
        <v>270</v>
      </c>
      <c r="AJ80" s="9">
        <v>269.7</v>
      </c>
      <c r="AK80" s="12">
        <f>AL80+0.3</f>
        <v>270</v>
      </c>
      <c r="AL80" s="15">
        <v>269.7</v>
      </c>
      <c r="AM80" s="11">
        <f>AN80-0.4</f>
        <v>251.4</v>
      </c>
      <c r="AN80" s="24">
        <v>251.8</v>
      </c>
      <c r="AO80" s="12">
        <f>AP80-0.4</f>
        <v>252.5</v>
      </c>
      <c r="AP80" s="10">
        <v>252.9</v>
      </c>
      <c r="AQ80" s="11">
        <f t="shared" si="45"/>
        <v>166.8</v>
      </c>
      <c r="AR80" s="9">
        <v>167</v>
      </c>
      <c r="AS80" s="12">
        <f t="shared" si="46"/>
        <v>168.60000000000002</v>
      </c>
      <c r="AT80" s="15">
        <v>168.8</v>
      </c>
      <c r="AU80" s="5">
        <f>AV80+16.7</f>
        <v>182.6</v>
      </c>
      <c r="AV80" s="9">
        <v>165.9</v>
      </c>
      <c r="AW80" s="6">
        <f>AX80+16.7</f>
        <v>193.2</v>
      </c>
      <c r="AX80" s="15">
        <v>176.5</v>
      </c>
      <c r="AY80" s="11">
        <f>AZ80+0.9</f>
        <v>249.20000000000002</v>
      </c>
      <c r="AZ80" s="9">
        <v>248.3</v>
      </c>
      <c r="BA80" s="12">
        <f>BB80+0.9</f>
        <v>261.7</v>
      </c>
      <c r="BB80" s="10">
        <v>260.8</v>
      </c>
      <c r="BC80" s="11">
        <f>BD80-0.2</f>
        <v>174.60000000000002</v>
      </c>
      <c r="BD80" s="9">
        <v>174.8</v>
      </c>
      <c r="BE80" s="12">
        <f>BF80-0.2</f>
        <v>174.60000000000002</v>
      </c>
      <c r="BF80" s="15">
        <v>174.8</v>
      </c>
      <c r="BG80" s="11">
        <f>BH80+0.4</f>
        <v>106.80000000000001</v>
      </c>
      <c r="BH80" s="9">
        <v>106.4</v>
      </c>
      <c r="BI80" s="12">
        <f>BJ80+0.4</f>
        <v>138</v>
      </c>
      <c r="BJ80" s="15">
        <v>137.6</v>
      </c>
      <c r="BK80" s="9">
        <f t="shared" si="38"/>
        <v>0</v>
      </c>
    </row>
    <row r="81" spans="1:65" ht="15" customHeight="1" x14ac:dyDescent="0.25">
      <c r="A81" s="1">
        <v>2013</v>
      </c>
      <c r="B81" s="33" t="s">
        <v>193</v>
      </c>
      <c r="C81" s="5">
        <f>D81-0.1</f>
        <v>274.5</v>
      </c>
      <c r="D81" s="9">
        <v>274.60000000000002</v>
      </c>
      <c r="E81" s="6">
        <f>F81-0.1</f>
        <v>297.79999999999995</v>
      </c>
      <c r="F81" s="15">
        <v>297.89999999999998</v>
      </c>
      <c r="G81" s="8">
        <f t="shared" si="51"/>
        <v>180.5</v>
      </c>
      <c r="H81" s="24">
        <v>159.9</v>
      </c>
      <c r="I81" s="9">
        <f t="shared" si="52"/>
        <v>188.4</v>
      </c>
      <c r="J81" s="10">
        <v>167.8</v>
      </c>
      <c r="K81" s="11">
        <f>L81-0.2</f>
        <v>166.60000000000002</v>
      </c>
      <c r="L81" s="9">
        <v>166.8</v>
      </c>
      <c r="M81" s="12">
        <f>N81-0.2</f>
        <v>168.70000000000002</v>
      </c>
      <c r="N81" s="15">
        <v>168.9</v>
      </c>
      <c r="O81" s="11">
        <f>P81-0.4</f>
        <v>134.5</v>
      </c>
      <c r="P81" s="24">
        <v>134.9</v>
      </c>
      <c r="Q81" s="12">
        <f>R81-0.4</f>
        <v>134.5</v>
      </c>
      <c r="R81" s="10">
        <v>134.9</v>
      </c>
      <c r="S81" s="11">
        <f>T81-0.2</f>
        <v>161.5</v>
      </c>
      <c r="T81" s="9">
        <v>161.69999999999999</v>
      </c>
      <c r="U81" s="12">
        <f>V81-0.2</f>
        <v>169.20000000000002</v>
      </c>
      <c r="V81" s="15">
        <v>169.4</v>
      </c>
      <c r="W81" s="23">
        <f t="shared" si="49"/>
        <v>186.8</v>
      </c>
      <c r="X81" s="24">
        <v>169.3</v>
      </c>
      <c r="Y81" s="24">
        <f t="shared" si="50"/>
        <v>186.8</v>
      </c>
      <c r="Z81" s="10">
        <v>169.3</v>
      </c>
      <c r="AA81" s="8">
        <f>AB81+17.7</f>
        <v>166.7</v>
      </c>
      <c r="AB81" s="9">
        <v>149</v>
      </c>
      <c r="AC81" s="9">
        <f>AD81+17.7</f>
        <v>168.2</v>
      </c>
      <c r="AD81" s="15">
        <v>150.5</v>
      </c>
      <c r="AE81" s="31">
        <f>AF81-0.2</f>
        <v>250.3</v>
      </c>
      <c r="AF81" s="24">
        <v>250.5</v>
      </c>
      <c r="AG81" s="32">
        <f>AH81-0.2</f>
        <v>252.3</v>
      </c>
      <c r="AH81" s="10">
        <v>252.5</v>
      </c>
      <c r="AI81" s="11">
        <f>AJ81+0.3</f>
        <v>270</v>
      </c>
      <c r="AJ81" s="9">
        <v>269.7</v>
      </c>
      <c r="AK81" s="12">
        <f>AL81+0.3</f>
        <v>270</v>
      </c>
      <c r="AL81" s="15">
        <v>269.7</v>
      </c>
      <c r="AM81" s="11">
        <f>AN81-0.4</f>
        <v>250.4</v>
      </c>
      <c r="AN81" s="24">
        <v>250.8</v>
      </c>
      <c r="AO81" s="12">
        <f>AP81-0.4</f>
        <v>250.4</v>
      </c>
      <c r="AP81" s="10">
        <v>250.8</v>
      </c>
      <c r="AQ81" s="11">
        <f t="shared" si="45"/>
        <v>166.8</v>
      </c>
      <c r="AR81" s="9">
        <v>167</v>
      </c>
      <c r="AS81" s="12">
        <f t="shared" si="46"/>
        <v>166.8</v>
      </c>
      <c r="AT81" s="15">
        <v>167</v>
      </c>
      <c r="AU81" s="5">
        <f>AV81+16.7</f>
        <v>191.1</v>
      </c>
      <c r="AV81" s="9">
        <v>174.4</v>
      </c>
      <c r="AW81" s="6">
        <f>AX81+16.7</f>
        <v>199.39999999999998</v>
      </c>
      <c r="AX81" s="15">
        <v>182.7</v>
      </c>
      <c r="AY81" s="11">
        <f>AZ81+0.5</f>
        <v>251.1</v>
      </c>
      <c r="AZ81" s="24">
        <v>250.6</v>
      </c>
      <c r="BA81" s="12">
        <f>BB81+0.5</f>
        <v>257.2</v>
      </c>
      <c r="BB81" s="10">
        <v>256.7</v>
      </c>
      <c r="BC81" s="11">
        <f>BD81-0.2</f>
        <v>179.4</v>
      </c>
      <c r="BD81" s="9">
        <v>179.6</v>
      </c>
      <c r="BE81" s="12">
        <f>BF81-0.2</f>
        <v>179.4</v>
      </c>
      <c r="BF81" s="15">
        <v>179.6</v>
      </c>
      <c r="BG81" s="11">
        <f>BH81+0.4</f>
        <v>131.9</v>
      </c>
      <c r="BH81" s="9">
        <v>131.5</v>
      </c>
      <c r="BI81" s="12">
        <f>BJ81+0.4</f>
        <v>133.80000000000001</v>
      </c>
      <c r="BJ81" s="15">
        <v>133.4</v>
      </c>
      <c r="BK81" s="9">
        <f t="shared" si="38"/>
        <v>0</v>
      </c>
    </row>
    <row r="82" spans="1:65" ht="15" customHeight="1" x14ac:dyDescent="0.25">
      <c r="A82" s="1">
        <v>2013</v>
      </c>
      <c r="B82" s="1" t="s">
        <v>218</v>
      </c>
      <c r="C82" s="5">
        <f>D82-0.1</f>
        <v>268.29999999999995</v>
      </c>
      <c r="D82" s="9">
        <v>268.39999999999998</v>
      </c>
      <c r="E82" s="6">
        <f>F82-0.1</f>
        <v>270.5</v>
      </c>
      <c r="F82" s="15">
        <v>270.60000000000002</v>
      </c>
      <c r="G82" s="8">
        <f t="shared" si="51"/>
        <v>178.4</v>
      </c>
      <c r="H82" s="9">
        <v>157.80000000000001</v>
      </c>
      <c r="I82" s="9">
        <f t="shared" si="52"/>
        <v>196.2</v>
      </c>
      <c r="J82" s="10">
        <v>175.6</v>
      </c>
      <c r="K82" s="11">
        <f>L82-2.9</f>
        <v>144.6</v>
      </c>
      <c r="L82" s="9">
        <v>147.5</v>
      </c>
      <c r="M82" s="11">
        <f>N82-2.9</f>
        <v>155.29999999999998</v>
      </c>
      <c r="N82" s="15">
        <v>158.19999999999999</v>
      </c>
      <c r="O82" s="19">
        <f>P82+0.9</f>
        <v>134.6</v>
      </c>
      <c r="P82" s="24">
        <v>133.69999999999999</v>
      </c>
      <c r="Q82" s="20">
        <f>R82+0.9</f>
        <v>134.6</v>
      </c>
      <c r="R82" s="10">
        <v>133.69999999999999</v>
      </c>
      <c r="S82" s="11">
        <f>T82+15.4</f>
        <v>169.8</v>
      </c>
      <c r="T82" s="9">
        <v>154.4</v>
      </c>
      <c r="U82" s="12">
        <f>V82+15.4</f>
        <v>169.8</v>
      </c>
      <c r="V82" s="15">
        <v>154.4</v>
      </c>
      <c r="W82" s="19">
        <f>X82+16</f>
        <v>149.80000000000001</v>
      </c>
      <c r="X82" s="9">
        <v>133.80000000000001</v>
      </c>
      <c r="Y82" s="20">
        <f>Z82+16</f>
        <v>149.80000000000001</v>
      </c>
      <c r="Z82" s="10">
        <v>133.80000000000001</v>
      </c>
      <c r="AA82" s="8">
        <f>AB82+17.5</f>
        <v>165.9</v>
      </c>
      <c r="AB82" s="9">
        <v>148.4</v>
      </c>
      <c r="AC82" s="9">
        <f>AD82+17.5</f>
        <v>170.2</v>
      </c>
      <c r="AD82" s="15">
        <v>152.69999999999999</v>
      </c>
      <c r="AE82" s="152">
        <f t="shared" ref="AE82" si="55">AF82+1.9</f>
        <v>238.1</v>
      </c>
      <c r="AF82" s="147" t="s">
        <v>700</v>
      </c>
      <c r="AG82" s="152">
        <f t="shared" ref="AG82" si="56">AH82+1.9</f>
        <v>251.70000000000002</v>
      </c>
      <c r="AH82" s="147" t="s">
        <v>653</v>
      </c>
      <c r="AI82" s="93">
        <f>AJ82+17.4</f>
        <v>270.39999999999998</v>
      </c>
      <c r="AJ82" s="89">
        <v>253</v>
      </c>
      <c r="AK82" s="42">
        <f>AL82+17.4</f>
        <v>270.39999999999998</v>
      </c>
      <c r="AL82" s="84">
        <v>253</v>
      </c>
      <c r="AM82" s="11">
        <f>AN82-0.3</f>
        <v>250.39999999999998</v>
      </c>
      <c r="AN82" s="9">
        <v>250.7</v>
      </c>
      <c r="AO82" s="12">
        <f>AP82-0.3</f>
        <v>250.39999999999998</v>
      </c>
      <c r="AP82" s="10">
        <v>250.7</v>
      </c>
      <c r="AQ82" s="11">
        <f>AR82-0.3</f>
        <v>166.7</v>
      </c>
      <c r="AR82" s="9">
        <v>167</v>
      </c>
      <c r="AS82" s="12">
        <f>AT82-0.3</f>
        <v>166.7</v>
      </c>
      <c r="AT82" s="15">
        <v>167</v>
      </c>
      <c r="AU82" s="5">
        <f>AV82+18.6</f>
        <v>192.9</v>
      </c>
      <c r="AV82" s="9">
        <v>174.3</v>
      </c>
      <c r="AW82" s="6">
        <f>AX82+18.6</f>
        <v>195.1</v>
      </c>
      <c r="AX82" s="15">
        <v>176.5</v>
      </c>
      <c r="AY82" s="11">
        <f>AZ82+1.1</f>
        <v>253.6</v>
      </c>
      <c r="AZ82" s="9">
        <v>252.5</v>
      </c>
      <c r="BA82" s="12">
        <f>BB82+1.1</f>
        <v>255.9</v>
      </c>
      <c r="BB82" s="10">
        <v>254.8</v>
      </c>
      <c r="BC82" s="5">
        <f>BD82-0.8</f>
        <v>141.29999999999998</v>
      </c>
      <c r="BD82" s="9">
        <v>142.1</v>
      </c>
      <c r="BE82" s="6">
        <f>BF82-0.8</f>
        <v>141.29999999999998</v>
      </c>
      <c r="BF82" s="15">
        <v>142.1</v>
      </c>
      <c r="BG82" s="45"/>
      <c r="BI82" s="46"/>
      <c r="BK82" s="9">
        <f t="shared" si="38"/>
        <v>0</v>
      </c>
    </row>
    <row r="83" spans="1:65" ht="15" customHeight="1" x14ac:dyDescent="0.25">
      <c r="A83" s="1">
        <v>2013</v>
      </c>
      <c r="B83" s="33" t="s">
        <v>194</v>
      </c>
      <c r="C83" s="5">
        <f>D83-0.1</f>
        <v>270.39999999999998</v>
      </c>
      <c r="D83" s="9">
        <v>270.5</v>
      </c>
      <c r="E83" s="6">
        <f>F83-0.1</f>
        <v>270.39999999999998</v>
      </c>
      <c r="F83" s="15">
        <v>270.5</v>
      </c>
      <c r="G83" s="23">
        <f>H83+19.8</f>
        <v>173.9</v>
      </c>
      <c r="H83" s="24">
        <v>154.1</v>
      </c>
      <c r="I83" s="24">
        <f>J83+19.8</f>
        <v>177.8</v>
      </c>
      <c r="J83" s="10">
        <v>158</v>
      </c>
      <c r="K83" s="11">
        <f>L83-4.3</f>
        <v>158.19999999999999</v>
      </c>
      <c r="L83" s="9">
        <v>162.5</v>
      </c>
      <c r="M83" s="12">
        <f>N83-4.3</f>
        <v>158.19999999999999</v>
      </c>
      <c r="N83" s="15">
        <v>162.5</v>
      </c>
      <c r="O83" s="19">
        <f>P83-0.5</f>
        <v>134.4</v>
      </c>
      <c r="P83" s="24">
        <v>134.9</v>
      </c>
      <c r="Q83" s="20">
        <f>R83-0.5</f>
        <v>136.5</v>
      </c>
      <c r="R83" s="10">
        <v>137</v>
      </c>
      <c r="S83" s="11">
        <f>T83+15.2</f>
        <v>163.19999999999999</v>
      </c>
      <c r="T83" s="9">
        <v>148</v>
      </c>
      <c r="U83" s="12">
        <f>V83+15.2</f>
        <v>167.39999999999998</v>
      </c>
      <c r="V83" s="15">
        <v>152.19999999999999</v>
      </c>
      <c r="W83" s="23">
        <f>X83+17.5</f>
        <v>185.8</v>
      </c>
      <c r="X83" s="24">
        <v>168.3</v>
      </c>
      <c r="Y83" s="24">
        <f>Z83+17.5</f>
        <v>231.1</v>
      </c>
      <c r="Z83" s="10">
        <v>213.6</v>
      </c>
      <c r="AA83" s="8">
        <f>AB83+17.5</f>
        <v>162.30000000000001</v>
      </c>
      <c r="AB83" s="9">
        <v>144.80000000000001</v>
      </c>
      <c r="AC83" s="9">
        <f>AD83+17.5</f>
        <v>166.3</v>
      </c>
      <c r="AD83" s="15">
        <v>148.80000000000001</v>
      </c>
      <c r="AE83" s="31">
        <f>AF83-0.2</f>
        <v>239.5</v>
      </c>
      <c r="AF83" s="24">
        <v>239.7</v>
      </c>
      <c r="AG83" s="32">
        <f>AH83-0.2</f>
        <v>241.60000000000002</v>
      </c>
      <c r="AH83" s="10">
        <v>241.8</v>
      </c>
      <c r="AI83" s="11">
        <f>AJ83+0.5</f>
        <v>270.2</v>
      </c>
      <c r="AJ83" s="9">
        <v>269.7</v>
      </c>
      <c r="AK83" s="12">
        <f>AL83+0.5</f>
        <v>274.5</v>
      </c>
      <c r="AL83" s="15">
        <v>274</v>
      </c>
      <c r="AM83" s="11">
        <f>AN83-0.4</f>
        <v>250.29999999999998</v>
      </c>
      <c r="AN83" s="24">
        <v>250.7</v>
      </c>
      <c r="AO83" s="12">
        <f>AP83-0.4</f>
        <v>251.5</v>
      </c>
      <c r="AP83" s="10">
        <v>251.9</v>
      </c>
      <c r="AQ83" s="11">
        <f>AR83-0.2</f>
        <v>166.60000000000002</v>
      </c>
      <c r="AR83" s="9">
        <v>166.8</v>
      </c>
      <c r="AS83" s="12">
        <f>AT83-0.2</f>
        <v>168.5</v>
      </c>
      <c r="AT83" s="15">
        <v>168.7</v>
      </c>
      <c r="AU83" s="5">
        <f>AV83+17.6</f>
        <v>192</v>
      </c>
      <c r="AV83" s="9">
        <v>174.4</v>
      </c>
      <c r="AW83" s="6">
        <f>AX83+17.6</f>
        <v>198.29999999999998</v>
      </c>
      <c r="AX83" s="15">
        <v>180.7</v>
      </c>
      <c r="AY83" s="23">
        <v>257.5</v>
      </c>
      <c r="BA83" s="24">
        <v>259.3</v>
      </c>
      <c r="BC83" s="11">
        <f>BD83-0.2</f>
        <v>179.4</v>
      </c>
      <c r="BD83" s="9">
        <v>179.6</v>
      </c>
      <c r="BE83" s="12">
        <f>BF83-0.2</f>
        <v>179.4</v>
      </c>
      <c r="BF83" s="15">
        <v>179.6</v>
      </c>
      <c r="BG83" s="11">
        <f>BH83+0.6</f>
        <v>106.89999999999999</v>
      </c>
      <c r="BH83" s="9">
        <v>106.3</v>
      </c>
      <c r="BI83" s="12">
        <f>BJ83+0.6</f>
        <v>130.1</v>
      </c>
      <c r="BJ83" s="15">
        <v>129.5</v>
      </c>
      <c r="BK83" s="9">
        <f t="shared" si="38"/>
        <v>0</v>
      </c>
    </row>
    <row r="84" spans="1:65" ht="15" customHeight="1" x14ac:dyDescent="0.25">
      <c r="A84" s="1">
        <v>2013</v>
      </c>
      <c r="B84" s="33" t="s">
        <v>195</v>
      </c>
      <c r="C84" s="5">
        <f>D84-0.1</f>
        <v>262.09999999999997</v>
      </c>
      <c r="D84" s="9">
        <v>262.2</v>
      </c>
      <c r="E84" s="6">
        <f>F84-0.1</f>
        <v>264.2</v>
      </c>
      <c r="F84" s="15">
        <v>264.3</v>
      </c>
      <c r="G84" s="23">
        <f>H84+19.8</f>
        <v>187.4</v>
      </c>
      <c r="H84" s="24">
        <v>167.6</v>
      </c>
      <c r="I84" s="24">
        <f>J84+19.8</f>
        <v>191.5</v>
      </c>
      <c r="J84" s="10">
        <v>171.7</v>
      </c>
      <c r="K84" s="11">
        <f>L84-4.3</f>
        <v>133</v>
      </c>
      <c r="L84" s="9">
        <v>137.30000000000001</v>
      </c>
      <c r="M84" s="12">
        <f>N84-4.3</f>
        <v>145.39999999999998</v>
      </c>
      <c r="N84" s="15">
        <v>149.69999999999999</v>
      </c>
      <c r="O84" s="19">
        <f>P84-0.5</f>
        <v>134.4</v>
      </c>
      <c r="P84" s="24">
        <v>134.9</v>
      </c>
      <c r="Q84" s="20">
        <f>R84-0.5</f>
        <v>136.5</v>
      </c>
      <c r="R84" s="10">
        <v>137</v>
      </c>
      <c r="S84" s="11">
        <f>T84+15.2</f>
        <v>152.39999999999998</v>
      </c>
      <c r="T84" s="9">
        <v>137.19999999999999</v>
      </c>
      <c r="U84" s="12">
        <f>V84+15.2</f>
        <v>173.6</v>
      </c>
      <c r="V84" s="15">
        <v>158.4</v>
      </c>
      <c r="W84" s="23">
        <f>X84+17.5</f>
        <v>179.9</v>
      </c>
      <c r="X84" s="24">
        <v>162.4</v>
      </c>
      <c r="Y84" s="24">
        <f>Z84+17.5</f>
        <v>189.6</v>
      </c>
      <c r="Z84" s="10">
        <v>172.1</v>
      </c>
      <c r="AA84" s="8">
        <f>AB84+17.5</f>
        <v>164.1</v>
      </c>
      <c r="AB84" s="9">
        <v>146.6</v>
      </c>
      <c r="AC84" s="9">
        <f>AD84+17.5</f>
        <v>164.1</v>
      </c>
      <c r="AD84" s="15">
        <v>146.6</v>
      </c>
      <c r="AE84" s="31">
        <f>AF84-0.2</f>
        <v>237.4</v>
      </c>
      <c r="AF84" s="24">
        <v>237.6</v>
      </c>
      <c r="AG84" s="32">
        <f>AH84-0.2</f>
        <v>247.8</v>
      </c>
      <c r="AH84" s="10">
        <v>248</v>
      </c>
      <c r="AI84" s="5">
        <v>270.39999999999998</v>
      </c>
      <c r="AK84" s="6">
        <v>270.39999999999998</v>
      </c>
      <c r="AM84" s="11">
        <f>AN84-0.2</f>
        <v>250.5</v>
      </c>
      <c r="AN84" s="24">
        <v>250.7</v>
      </c>
      <c r="AO84" s="12">
        <f>AP84-0.2</f>
        <v>251.5</v>
      </c>
      <c r="AP84" s="10">
        <v>251.7</v>
      </c>
      <c r="AQ84" s="11">
        <f>AR84-0.2</f>
        <v>166.70000000000002</v>
      </c>
      <c r="AR84" s="9">
        <v>166.9</v>
      </c>
      <c r="AS84" s="12">
        <f>AT84-0.2</f>
        <v>166.70000000000002</v>
      </c>
      <c r="AT84" s="15">
        <v>166.9</v>
      </c>
      <c r="AU84" s="5">
        <f>AV84+17.6</f>
        <v>189.9</v>
      </c>
      <c r="AV84" s="9">
        <v>172.3</v>
      </c>
      <c r="AW84" s="6">
        <f>AX84+17.6</f>
        <v>192</v>
      </c>
      <c r="AX84" s="15">
        <v>174.4</v>
      </c>
      <c r="AY84" s="23">
        <v>255.5</v>
      </c>
      <c r="BA84" s="24">
        <v>255.5</v>
      </c>
      <c r="BC84" s="11">
        <f>BD84-0.2</f>
        <v>174.4</v>
      </c>
      <c r="BD84" s="9">
        <v>174.6</v>
      </c>
      <c r="BE84" s="12">
        <f>BF84-0.2</f>
        <v>174.4</v>
      </c>
      <c r="BF84" s="15">
        <v>174.6</v>
      </c>
      <c r="BG84" s="11">
        <f>BH84+0.6</f>
        <v>126.3</v>
      </c>
      <c r="BH84" s="9">
        <v>125.7</v>
      </c>
      <c r="BI84" s="12">
        <f>BJ84+0.6</f>
        <v>137.9</v>
      </c>
      <c r="BJ84" s="15">
        <v>137.30000000000001</v>
      </c>
      <c r="BK84" s="9">
        <f t="shared" si="38"/>
        <v>0</v>
      </c>
    </row>
    <row r="85" spans="1:65" ht="15" customHeight="1" x14ac:dyDescent="0.25">
      <c r="A85" s="1">
        <v>2013</v>
      </c>
      <c r="B85" s="1" t="s">
        <v>219</v>
      </c>
      <c r="C85" s="5">
        <v>264.2</v>
      </c>
      <c r="E85" s="6">
        <v>270.5</v>
      </c>
      <c r="G85" s="23">
        <f>H85+20.4</f>
        <v>174.5</v>
      </c>
      <c r="H85" s="24">
        <v>154.1</v>
      </c>
      <c r="I85" s="24">
        <f>J85+20.4</f>
        <v>176.5</v>
      </c>
      <c r="J85" s="10">
        <v>156.1</v>
      </c>
      <c r="K85" s="11">
        <f>L85-3.5</f>
        <v>144.30000000000001</v>
      </c>
      <c r="L85" s="9">
        <v>147.80000000000001</v>
      </c>
      <c r="M85" s="12">
        <f>N85-3.5</f>
        <v>150.5</v>
      </c>
      <c r="N85" s="15">
        <v>154</v>
      </c>
      <c r="O85" s="19">
        <f>P85+0.9</f>
        <v>134.70000000000002</v>
      </c>
      <c r="P85" s="24">
        <v>133.80000000000001</v>
      </c>
      <c r="Q85" s="20">
        <f>R85+0.9</f>
        <v>136.5</v>
      </c>
      <c r="R85" s="10">
        <v>135.6</v>
      </c>
      <c r="S85" s="11">
        <f>T85+15.4</f>
        <v>165.4</v>
      </c>
      <c r="T85" s="9">
        <v>150</v>
      </c>
      <c r="U85" s="12">
        <f>V85+15.4</f>
        <v>199.3</v>
      </c>
      <c r="V85" s="15">
        <v>183.9</v>
      </c>
      <c r="W85" s="19">
        <f>X85+16</f>
        <v>172</v>
      </c>
      <c r="X85" s="24">
        <v>156</v>
      </c>
      <c r="Y85" s="20">
        <f>Z85+16</f>
        <v>184</v>
      </c>
      <c r="Z85" s="10">
        <v>168</v>
      </c>
      <c r="AA85" s="8">
        <f>AB85+17.5</f>
        <v>154.6</v>
      </c>
      <c r="AB85" s="9">
        <v>137.1</v>
      </c>
      <c r="AC85" s="9">
        <f>AD85+17.5</f>
        <v>162.4</v>
      </c>
      <c r="AD85" s="15">
        <v>144.9</v>
      </c>
      <c r="AE85" s="17">
        <f>AF85+1.8</f>
        <v>245.60000000000002</v>
      </c>
      <c r="AF85" s="24">
        <v>243.8</v>
      </c>
      <c r="AG85" s="17">
        <f>AH85+1.8</f>
        <v>247.70000000000002</v>
      </c>
      <c r="AH85" s="10">
        <v>245.9</v>
      </c>
      <c r="AI85" s="93">
        <f>AJ85+17.4</f>
        <v>268.39999999999998</v>
      </c>
      <c r="AJ85" s="89">
        <v>251</v>
      </c>
      <c r="AK85" s="42">
        <f>AL85+17.4</f>
        <v>274.29999999999995</v>
      </c>
      <c r="AL85" s="84">
        <v>256.89999999999998</v>
      </c>
      <c r="AM85" s="11">
        <f>AN85-0.3</f>
        <v>250.5</v>
      </c>
      <c r="AN85" s="9">
        <v>250.8</v>
      </c>
      <c r="AO85" s="12">
        <f>AP85-0.3</f>
        <v>250.5</v>
      </c>
      <c r="AP85" s="10">
        <v>250.8</v>
      </c>
      <c r="AQ85" s="11">
        <f>AR85-0.3</f>
        <v>166.5</v>
      </c>
      <c r="AR85" s="9">
        <v>166.8</v>
      </c>
      <c r="AS85" s="12">
        <f>AT85-0.3</f>
        <v>166.5</v>
      </c>
      <c r="AT85" s="15">
        <v>166.8</v>
      </c>
      <c r="AU85" s="5">
        <f>AV85+18.6</f>
        <v>195</v>
      </c>
      <c r="AV85" s="9">
        <v>176.4</v>
      </c>
      <c r="AW85" s="6">
        <f>AX85+18.6</f>
        <v>212</v>
      </c>
      <c r="AX85" s="15">
        <v>193.4</v>
      </c>
      <c r="AY85" s="19">
        <f>AZ85+0.8</f>
        <v>255.60000000000002</v>
      </c>
      <c r="AZ85" s="24">
        <v>254.8</v>
      </c>
      <c r="BA85" s="20">
        <f>BB85+0.8</f>
        <v>259.60000000000002</v>
      </c>
      <c r="BB85" s="10">
        <v>258.8</v>
      </c>
      <c r="BC85" s="5">
        <f>BD85-0.9</f>
        <v>174.29999999999998</v>
      </c>
      <c r="BD85" s="9">
        <v>175.2</v>
      </c>
      <c r="BE85" s="6">
        <f>BF85-0.9</f>
        <v>174.29999999999998</v>
      </c>
      <c r="BF85" s="15">
        <v>175.2</v>
      </c>
      <c r="BG85" s="45"/>
      <c r="BI85" s="46"/>
      <c r="BK85" s="9">
        <f t="shared" si="38"/>
        <v>0</v>
      </c>
    </row>
    <row r="86" spans="1:65" ht="15" customHeight="1" x14ac:dyDescent="0.25">
      <c r="A86" s="1">
        <v>2013</v>
      </c>
      <c r="B86" s="1" t="s">
        <v>220</v>
      </c>
      <c r="C86" s="5">
        <v>255.9</v>
      </c>
      <c r="E86" s="6">
        <v>257.89999999999998</v>
      </c>
      <c r="G86" s="23">
        <f>H86+20.4</f>
        <v>192</v>
      </c>
      <c r="H86" s="24">
        <v>171.6</v>
      </c>
      <c r="I86" s="24">
        <f>J86+20.4</f>
        <v>205.5</v>
      </c>
      <c r="J86" s="10">
        <v>185.1</v>
      </c>
      <c r="K86" s="11">
        <f>L86-3.5</f>
        <v>154.80000000000001</v>
      </c>
      <c r="L86" s="9">
        <v>158.30000000000001</v>
      </c>
      <c r="M86" s="12">
        <f>N86-3.5</f>
        <v>163.19999999999999</v>
      </c>
      <c r="N86" s="15">
        <v>166.7</v>
      </c>
      <c r="O86" s="19">
        <f>P86+0.9</f>
        <v>134.6</v>
      </c>
      <c r="P86" s="24">
        <v>133.69999999999999</v>
      </c>
      <c r="Q86" s="20">
        <f>R86+0.9</f>
        <v>134.6</v>
      </c>
      <c r="R86" s="10">
        <v>133.69999999999999</v>
      </c>
      <c r="S86" s="11">
        <f>T86+15.4</f>
        <v>163</v>
      </c>
      <c r="T86" s="9">
        <v>147.6</v>
      </c>
      <c r="U86" s="12">
        <f>V86+15.4</f>
        <v>169.8</v>
      </c>
      <c r="V86" s="15">
        <v>154.4</v>
      </c>
      <c r="W86" s="19">
        <f>X86+16</f>
        <v>171.9</v>
      </c>
      <c r="X86" s="24">
        <v>155.9</v>
      </c>
      <c r="Y86" s="20">
        <f>Z86+16</f>
        <v>194.2</v>
      </c>
      <c r="Z86" s="10">
        <v>178.2</v>
      </c>
      <c r="AA86" s="8">
        <f>AB86+17.2</f>
        <v>155.79999999999998</v>
      </c>
      <c r="AB86" s="9">
        <v>138.6</v>
      </c>
      <c r="AC86" s="9">
        <f>AD86+17.2</f>
        <v>169.7</v>
      </c>
      <c r="AD86" s="15">
        <v>152.5</v>
      </c>
      <c r="AE86" s="31">
        <f>AF86+1.6</f>
        <v>237.9</v>
      </c>
      <c r="AF86" s="9">
        <v>236.3</v>
      </c>
      <c r="AG86" s="32">
        <f>AH86+1.6</f>
        <v>243.7</v>
      </c>
      <c r="AH86" s="10">
        <v>242.1</v>
      </c>
      <c r="AI86" s="5">
        <v>270.2</v>
      </c>
      <c r="AK86" s="6">
        <v>270.2</v>
      </c>
      <c r="AM86" s="11">
        <f>AN86-0.3</f>
        <v>250.39999999999998</v>
      </c>
      <c r="AN86" s="9">
        <v>250.7</v>
      </c>
      <c r="AO86" s="12">
        <f>AP86-0.3</f>
        <v>251.5</v>
      </c>
      <c r="AP86" s="10">
        <v>251.8</v>
      </c>
      <c r="AQ86" s="11">
        <f>AR86-0.3</f>
        <v>166.5</v>
      </c>
      <c r="AR86" s="9">
        <v>166.8</v>
      </c>
      <c r="AS86" s="12">
        <f>AT86-0.3</f>
        <v>166.5</v>
      </c>
      <c r="AT86" s="15">
        <v>166.8</v>
      </c>
      <c r="AU86" s="5">
        <f>AV86+18.6</f>
        <v>192.9</v>
      </c>
      <c r="AV86" s="9">
        <v>174.3</v>
      </c>
      <c r="AW86" s="6">
        <f>AX86+18.6</f>
        <v>197.2</v>
      </c>
      <c r="AX86" s="15">
        <v>178.6</v>
      </c>
      <c r="AY86" s="11">
        <f>AZ86+1.1</f>
        <v>249.1</v>
      </c>
      <c r="AZ86" s="9">
        <v>248</v>
      </c>
      <c r="BA86" s="12">
        <f>BB86+1.1</f>
        <v>255.4</v>
      </c>
      <c r="BB86" s="10">
        <v>254.3</v>
      </c>
      <c r="BC86" s="5">
        <f>BD86-0.8</f>
        <v>174.5</v>
      </c>
      <c r="BD86" s="9">
        <v>175.3</v>
      </c>
      <c r="BE86" s="6">
        <f>BF86-0.8</f>
        <v>179.39999999999998</v>
      </c>
      <c r="BF86" s="15">
        <v>180.2</v>
      </c>
      <c r="BG86" s="45"/>
      <c r="BI86" s="46"/>
      <c r="BK86" s="9">
        <f t="shared" si="38"/>
        <v>0</v>
      </c>
    </row>
    <row r="87" spans="1:65" ht="15" customHeight="1" x14ac:dyDescent="0.25">
      <c r="A87" s="1">
        <v>2013</v>
      </c>
      <c r="B87" s="33" t="s">
        <v>196</v>
      </c>
      <c r="C87" s="5">
        <f>D87-0.1</f>
        <v>268.5</v>
      </c>
      <c r="D87" s="9">
        <v>268.60000000000002</v>
      </c>
      <c r="E87" s="6">
        <f>F87-0.1</f>
        <v>274.79999999999995</v>
      </c>
      <c r="F87" s="15">
        <v>274.89999999999998</v>
      </c>
      <c r="G87" s="23">
        <f>H87+19.8</f>
        <v>193.4</v>
      </c>
      <c r="H87" s="24">
        <v>173.6</v>
      </c>
      <c r="I87" s="24">
        <f>J87+19.8</f>
        <v>197.4</v>
      </c>
      <c r="J87" s="10">
        <v>177.6</v>
      </c>
      <c r="K87" s="11">
        <f>L87-4.3</f>
        <v>143.6</v>
      </c>
      <c r="L87" s="9">
        <v>147.9</v>
      </c>
      <c r="M87" s="12">
        <f>N87-4.3</f>
        <v>149.69999999999999</v>
      </c>
      <c r="N87" s="15">
        <v>154</v>
      </c>
      <c r="O87" s="19">
        <f>P87-0.5</f>
        <v>134.4</v>
      </c>
      <c r="P87" s="24">
        <v>134.9</v>
      </c>
      <c r="Q87" s="20">
        <f>R87-0.5</f>
        <v>134.4</v>
      </c>
      <c r="R87" s="10">
        <v>134.9</v>
      </c>
      <c r="S87" s="11">
        <f t="shared" ref="S87:S91" si="57">T87+15.2</f>
        <v>154.39999999999998</v>
      </c>
      <c r="T87" s="9">
        <v>139.19999999999999</v>
      </c>
      <c r="U87" s="12">
        <f t="shared" ref="U87:U91" si="58">V87+15.2</f>
        <v>177.7</v>
      </c>
      <c r="V87" s="15">
        <v>162.5</v>
      </c>
      <c r="W87" s="23">
        <f>X87+17.5</f>
        <v>167.6</v>
      </c>
      <c r="X87" s="24">
        <v>150.1</v>
      </c>
      <c r="Y87" s="24">
        <f>Z87+17.5</f>
        <v>191.7</v>
      </c>
      <c r="Z87" s="10">
        <v>174.2</v>
      </c>
      <c r="AA87" s="8">
        <f>AB87+17.5</f>
        <v>164.2</v>
      </c>
      <c r="AB87" s="9">
        <v>146.69999999999999</v>
      </c>
      <c r="AC87" s="9">
        <f>AD87+17.5</f>
        <v>166.2</v>
      </c>
      <c r="AD87" s="15">
        <v>148.69999999999999</v>
      </c>
      <c r="AE87" s="31">
        <f>AF87-0.2</f>
        <v>248.10000000000002</v>
      </c>
      <c r="AF87" s="24">
        <v>248.3</v>
      </c>
      <c r="AG87" s="32">
        <f>AH87-0.2</f>
        <v>248.10000000000002</v>
      </c>
      <c r="AH87" s="10">
        <v>248.3</v>
      </c>
      <c r="AI87" s="11">
        <f>AJ87+0.5</f>
        <v>270.10000000000002</v>
      </c>
      <c r="AJ87" s="9">
        <v>269.60000000000002</v>
      </c>
      <c r="AK87" s="12">
        <f>AL87+0.5</f>
        <v>270.10000000000002</v>
      </c>
      <c r="AL87" s="15">
        <v>269.60000000000002</v>
      </c>
      <c r="AM87" s="11">
        <f>AN87-0.4</f>
        <v>251.4</v>
      </c>
      <c r="AN87" s="24">
        <v>251.8</v>
      </c>
      <c r="AO87" s="12">
        <f>AP87-0.4</f>
        <v>251.4</v>
      </c>
      <c r="AP87" s="10">
        <v>251.8</v>
      </c>
      <c r="AQ87" s="11">
        <f>AR87-0.2</f>
        <v>166.9</v>
      </c>
      <c r="AR87" s="9">
        <v>167.1</v>
      </c>
      <c r="AS87" s="12">
        <f>AT87-0.2</f>
        <v>168.60000000000002</v>
      </c>
      <c r="AT87" s="15">
        <v>168.8</v>
      </c>
      <c r="AU87" s="5">
        <f>AV87+17.6</f>
        <v>185.7</v>
      </c>
      <c r="AV87" s="9">
        <v>168.1</v>
      </c>
      <c r="AW87" s="6">
        <f>AX87+17.6</f>
        <v>213.29999999999998</v>
      </c>
      <c r="AX87" s="15">
        <v>195.7</v>
      </c>
      <c r="AY87" s="23">
        <v>249.8</v>
      </c>
      <c r="BA87" s="24">
        <v>255.5</v>
      </c>
      <c r="BC87" s="11">
        <f>BD87-0.2</f>
        <v>174.5</v>
      </c>
      <c r="BD87" s="9">
        <v>174.7</v>
      </c>
      <c r="BE87" s="12">
        <f>BF87-0.2</f>
        <v>179.60000000000002</v>
      </c>
      <c r="BF87" s="15">
        <v>179.8</v>
      </c>
      <c r="BG87" s="11">
        <f>BH87+0.6</f>
        <v>120.6</v>
      </c>
      <c r="BH87" s="9">
        <v>120</v>
      </c>
      <c r="BI87" s="12">
        <f>BJ87+0.6</f>
        <v>137.79999999999998</v>
      </c>
      <c r="BJ87" s="15">
        <v>137.19999999999999</v>
      </c>
      <c r="BK87" s="9">
        <f t="shared" si="38"/>
        <v>0</v>
      </c>
    </row>
    <row r="88" spans="1:65" ht="15" customHeight="1" x14ac:dyDescent="0.25">
      <c r="A88" s="1">
        <v>2013</v>
      </c>
      <c r="B88" s="1" t="s">
        <v>234</v>
      </c>
      <c r="C88" s="5">
        <f>D88-0.3</f>
        <v>255.7</v>
      </c>
      <c r="D88" s="9">
        <v>256</v>
      </c>
      <c r="E88" s="6">
        <f>F88-0.3</f>
        <v>266.09999999999997</v>
      </c>
      <c r="F88" s="15">
        <v>266.39999999999998</v>
      </c>
      <c r="G88" s="23">
        <f>H88+20.4</f>
        <v>174.4</v>
      </c>
      <c r="H88" s="24">
        <v>154</v>
      </c>
      <c r="I88" s="24">
        <f>J88+20.4</f>
        <v>176.4</v>
      </c>
      <c r="J88" s="10">
        <v>156</v>
      </c>
      <c r="K88" s="11">
        <f>L88-3.6</f>
        <v>154.70000000000002</v>
      </c>
      <c r="L88" s="9">
        <v>158.30000000000001</v>
      </c>
      <c r="M88" s="12">
        <f>N88-3.6</f>
        <v>175.9</v>
      </c>
      <c r="N88" s="15">
        <v>179.5</v>
      </c>
      <c r="O88" s="19">
        <f>P88+1.1</f>
        <v>134.79999999999998</v>
      </c>
      <c r="P88" s="24">
        <v>133.69999999999999</v>
      </c>
      <c r="Q88" s="20">
        <f>R88+1.1</f>
        <v>142.6</v>
      </c>
      <c r="R88" s="10">
        <v>141.5</v>
      </c>
      <c r="S88" s="12">
        <f t="shared" si="57"/>
        <v>171.79999999999998</v>
      </c>
      <c r="T88" s="9">
        <v>156.6</v>
      </c>
      <c r="U88" s="12">
        <f t="shared" si="58"/>
        <v>171.79999999999998</v>
      </c>
      <c r="V88" s="15">
        <v>156.6</v>
      </c>
      <c r="W88" s="19">
        <f>X88+16</f>
        <v>179.8</v>
      </c>
      <c r="X88" s="24">
        <v>163.80000000000001</v>
      </c>
      <c r="Y88" s="20">
        <f>Z88+16</f>
        <v>179.8</v>
      </c>
      <c r="Z88" s="10">
        <v>163.80000000000001</v>
      </c>
      <c r="AA88" s="8">
        <f>AB88+17.4</f>
        <v>162.20000000000002</v>
      </c>
      <c r="AB88" s="9">
        <v>144.80000000000001</v>
      </c>
      <c r="AC88" s="9">
        <f>AD88+17.4</f>
        <v>166.1</v>
      </c>
      <c r="AD88" s="15">
        <v>148.69999999999999</v>
      </c>
      <c r="AE88" s="16">
        <f>AF88+1.9</f>
        <v>243.9</v>
      </c>
      <c r="AF88" s="24">
        <v>242</v>
      </c>
      <c r="AG88" s="17">
        <f>AH88+1.9</f>
        <v>247.9</v>
      </c>
      <c r="AH88" s="10">
        <v>246</v>
      </c>
      <c r="AI88" s="93">
        <f>AJ88+17.4</f>
        <v>266.3</v>
      </c>
      <c r="AJ88" s="89">
        <v>248.9</v>
      </c>
      <c r="AK88" s="42">
        <f>AL88+17.4</f>
        <v>270.3</v>
      </c>
      <c r="AL88" s="84">
        <v>252.9</v>
      </c>
      <c r="AM88" s="19">
        <f>AN88-0.2</f>
        <v>250.5</v>
      </c>
      <c r="AN88" s="24">
        <v>250.7</v>
      </c>
      <c r="AO88" s="20">
        <f>AP88-0.2</f>
        <v>251.60000000000002</v>
      </c>
      <c r="AP88" s="10">
        <v>251.8</v>
      </c>
      <c r="AQ88" s="11">
        <f>AR88-0.2</f>
        <v>166.70000000000002</v>
      </c>
      <c r="AR88" s="9">
        <v>166.9</v>
      </c>
      <c r="AS88" s="12">
        <f>AT88-0.2</f>
        <v>168.5</v>
      </c>
      <c r="AT88" s="15">
        <v>168.7</v>
      </c>
      <c r="AU88" s="5">
        <f>AV88+18.7</f>
        <v>193.2</v>
      </c>
      <c r="AV88" s="9">
        <v>174.5</v>
      </c>
      <c r="AW88" s="6">
        <f>AX88+18.7</f>
        <v>193.2</v>
      </c>
      <c r="AX88" s="15">
        <v>174.5</v>
      </c>
      <c r="AY88" s="19">
        <f>AZ88+0.4</f>
        <v>257.5</v>
      </c>
      <c r="AZ88" s="24">
        <v>257.10000000000002</v>
      </c>
      <c r="BA88" s="20">
        <f>BB88+0.4</f>
        <v>261.2</v>
      </c>
      <c r="BB88" s="10">
        <v>260.8</v>
      </c>
      <c r="BC88" s="5">
        <f>BD88-0.9</f>
        <v>174.29999999999998</v>
      </c>
      <c r="BD88" s="9">
        <v>175.2</v>
      </c>
      <c r="BE88" s="6">
        <f>BF88-0.9</f>
        <v>179.4</v>
      </c>
      <c r="BF88" s="15">
        <v>180.3</v>
      </c>
      <c r="BG88" s="45"/>
      <c r="BI88" s="46"/>
      <c r="BK88" s="9">
        <f t="shared" si="38"/>
        <v>0</v>
      </c>
    </row>
    <row r="89" spans="1:65" ht="15" customHeight="1" x14ac:dyDescent="0.25">
      <c r="A89" s="1">
        <v>2013</v>
      </c>
      <c r="B89" s="33" t="s">
        <v>197</v>
      </c>
      <c r="C89" s="5">
        <f>D89-0.1</f>
        <v>264.09999999999997</v>
      </c>
      <c r="D89" s="9">
        <v>264.2</v>
      </c>
      <c r="E89" s="6">
        <f>F89-0.1</f>
        <v>268.5</v>
      </c>
      <c r="F89" s="15">
        <v>268.60000000000002</v>
      </c>
      <c r="G89" s="23">
        <f>H89+19.8</f>
        <v>175.8</v>
      </c>
      <c r="H89" s="24">
        <v>156</v>
      </c>
      <c r="I89" s="24">
        <f>J89+19.8</f>
        <v>191.5</v>
      </c>
      <c r="J89" s="10">
        <v>171.7</v>
      </c>
      <c r="K89" s="11">
        <f>L89-4.3</f>
        <v>155</v>
      </c>
      <c r="L89" s="9">
        <v>159.30000000000001</v>
      </c>
      <c r="M89" s="12">
        <f>N89-4.3</f>
        <v>177.2</v>
      </c>
      <c r="N89" s="15">
        <v>181.5</v>
      </c>
      <c r="O89" s="19">
        <f>P89-0.5</f>
        <v>136.4</v>
      </c>
      <c r="P89" s="24">
        <v>136.9</v>
      </c>
      <c r="Q89" s="20">
        <f>R89-0.5</f>
        <v>138.5</v>
      </c>
      <c r="R89" s="10">
        <v>139</v>
      </c>
      <c r="S89" s="11">
        <f t="shared" si="57"/>
        <v>152.29999999999998</v>
      </c>
      <c r="T89" s="9">
        <v>137.1</v>
      </c>
      <c r="U89" s="12">
        <f t="shared" si="58"/>
        <v>169.29999999999998</v>
      </c>
      <c r="V89" s="15">
        <v>154.1</v>
      </c>
      <c r="W89" s="23">
        <f>X89+17.5</f>
        <v>175.7</v>
      </c>
      <c r="X89" s="24">
        <v>158.19999999999999</v>
      </c>
      <c r="Y89" s="24">
        <f>Z89+17.5</f>
        <v>187.6</v>
      </c>
      <c r="Z89" s="10">
        <v>170.1</v>
      </c>
      <c r="AA89" s="8">
        <f t="shared" ref="AA89:AA94" si="59">AB89+17.5</f>
        <v>164.2</v>
      </c>
      <c r="AB89" s="9">
        <v>146.69999999999999</v>
      </c>
      <c r="AC89" s="9">
        <f t="shared" ref="AC89:AC94" si="60">AD89+17.5</f>
        <v>168.1</v>
      </c>
      <c r="AD89" s="15">
        <v>150.6</v>
      </c>
      <c r="AE89" s="31">
        <f>AF89-0.2</f>
        <v>237.5</v>
      </c>
      <c r="AF89" s="24">
        <v>237.7</v>
      </c>
      <c r="AG89" s="32">
        <f>AH89-0.2</f>
        <v>247.9</v>
      </c>
      <c r="AH89" s="10">
        <v>248.1</v>
      </c>
      <c r="AI89" s="11">
        <f>AJ89+0.5</f>
        <v>270.2</v>
      </c>
      <c r="AJ89" s="9">
        <v>269.7</v>
      </c>
      <c r="AK89" s="12">
        <f>AL89+0.5</f>
        <v>270.2</v>
      </c>
      <c r="AL89" s="15">
        <v>269.7</v>
      </c>
      <c r="AM89" s="11">
        <f>AN89-0.4</f>
        <v>250.29999999999998</v>
      </c>
      <c r="AN89" s="24">
        <v>250.7</v>
      </c>
      <c r="AO89" s="12">
        <f>AP89-0.4</f>
        <v>250.29999999999998</v>
      </c>
      <c r="AP89" s="10">
        <v>250.7</v>
      </c>
      <c r="AQ89" s="11">
        <f>AR89-0.2</f>
        <v>166.8</v>
      </c>
      <c r="AR89" s="9">
        <v>167</v>
      </c>
      <c r="AS89" s="12">
        <f>AT89-0.2</f>
        <v>166.8</v>
      </c>
      <c r="AT89" s="15">
        <v>167</v>
      </c>
      <c r="AU89" s="5">
        <f>AV89+17.6</f>
        <v>192</v>
      </c>
      <c r="AV89" s="9">
        <v>174.4</v>
      </c>
      <c r="AW89" s="6">
        <f>AX89+17.6</f>
        <v>228.1</v>
      </c>
      <c r="AX89" s="15">
        <v>210.5</v>
      </c>
      <c r="AY89" s="23">
        <v>253.5</v>
      </c>
      <c r="BA89" s="24">
        <v>257.39999999999998</v>
      </c>
      <c r="BC89" s="11">
        <f>BD89-0.2</f>
        <v>174.4</v>
      </c>
      <c r="BD89" s="9">
        <v>174.6</v>
      </c>
      <c r="BE89" s="12">
        <f>BF89-0.2</f>
        <v>179.4</v>
      </c>
      <c r="BF89" s="15">
        <v>179.6</v>
      </c>
      <c r="BG89" s="48">
        <f>BH89+0.6</f>
        <v>120.69999999999999</v>
      </c>
      <c r="BH89" s="9">
        <v>120.1</v>
      </c>
      <c r="BI89" s="49">
        <f>BJ89+0.6</f>
        <v>120.69999999999999</v>
      </c>
      <c r="BJ89" s="15">
        <v>120.1</v>
      </c>
      <c r="BK89" s="9">
        <f t="shared" si="38"/>
        <v>0</v>
      </c>
    </row>
    <row r="90" spans="1:65" ht="15" customHeight="1" x14ac:dyDescent="0.25">
      <c r="A90" s="1">
        <v>2013</v>
      </c>
      <c r="B90" s="33" t="s">
        <v>198</v>
      </c>
      <c r="C90" s="5">
        <f>D90-0.1</f>
        <v>260.09999999999997</v>
      </c>
      <c r="D90" s="9">
        <v>260.2</v>
      </c>
      <c r="E90" s="6">
        <f>F90-0.1</f>
        <v>264.2</v>
      </c>
      <c r="F90" s="15">
        <v>264.3</v>
      </c>
      <c r="G90" s="23">
        <f>H90+19.8</f>
        <v>176</v>
      </c>
      <c r="H90" s="24">
        <v>156.19999999999999</v>
      </c>
      <c r="I90" s="24">
        <f>J90+19.8</f>
        <v>176</v>
      </c>
      <c r="J90" s="10">
        <v>156.19999999999999</v>
      </c>
      <c r="K90" s="11">
        <f>L90-4.3</f>
        <v>162.5</v>
      </c>
      <c r="L90" s="9">
        <v>166.8</v>
      </c>
      <c r="M90" s="12">
        <f>N90-4.3</f>
        <v>162.5</v>
      </c>
      <c r="N90" s="15">
        <v>166.8</v>
      </c>
      <c r="O90" s="19">
        <f>P90-0.5</f>
        <v>134.30000000000001</v>
      </c>
      <c r="P90" s="24">
        <v>134.80000000000001</v>
      </c>
      <c r="Q90" s="20">
        <f>R90-0.5</f>
        <v>136.4</v>
      </c>
      <c r="R90" s="10">
        <v>136.9</v>
      </c>
      <c r="S90" s="11">
        <f t="shared" si="57"/>
        <v>167.2</v>
      </c>
      <c r="T90" s="9">
        <v>152</v>
      </c>
      <c r="U90" s="12">
        <f t="shared" si="58"/>
        <v>175.7</v>
      </c>
      <c r="V90" s="15">
        <v>160.5</v>
      </c>
      <c r="W90" s="23">
        <f>X90+17.5</f>
        <v>173.5</v>
      </c>
      <c r="X90" s="24">
        <v>156</v>
      </c>
      <c r="Y90" s="24">
        <f>Z90+17.5</f>
        <v>177.5</v>
      </c>
      <c r="Z90" s="10">
        <v>160</v>
      </c>
      <c r="AA90" s="8">
        <f t="shared" si="59"/>
        <v>170.3</v>
      </c>
      <c r="AB90" s="9">
        <v>152.80000000000001</v>
      </c>
      <c r="AC90" s="9">
        <f t="shared" si="60"/>
        <v>170.3</v>
      </c>
      <c r="AD90" s="15">
        <v>152.80000000000001</v>
      </c>
      <c r="AE90" s="31">
        <f>AF90-0.2</f>
        <v>237.60000000000002</v>
      </c>
      <c r="AF90" s="24">
        <v>237.8</v>
      </c>
      <c r="AG90" s="32">
        <f>AH90-0.2</f>
        <v>245.9</v>
      </c>
      <c r="AH90" s="10">
        <v>246.1</v>
      </c>
      <c r="AI90" s="11">
        <f>AJ90+0.5</f>
        <v>270.39999999999998</v>
      </c>
      <c r="AJ90" s="9">
        <v>269.89999999999998</v>
      </c>
      <c r="AK90" s="12">
        <f>AL90+0.5</f>
        <v>270.39999999999998</v>
      </c>
      <c r="AL90" s="15">
        <v>269.89999999999998</v>
      </c>
      <c r="AM90" s="11">
        <f>AN90-0.3</f>
        <v>246.29999999999998</v>
      </c>
      <c r="AN90" s="9">
        <v>246.6</v>
      </c>
      <c r="AO90" s="12">
        <f>AP90-0.3</f>
        <v>251.5</v>
      </c>
      <c r="AP90" s="10">
        <v>251.8</v>
      </c>
      <c r="AQ90" s="11">
        <f>AR90-0.2</f>
        <v>166.70000000000002</v>
      </c>
      <c r="AR90" s="9">
        <v>166.9</v>
      </c>
      <c r="AS90" s="12">
        <f>AT90-0.2</f>
        <v>166.70000000000002</v>
      </c>
      <c r="AT90" s="15">
        <v>166.9</v>
      </c>
      <c r="AU90" s="5">
        <f>AV90+17.6</f>
        <v>187.7</v>
      </c>
      <c r="AV90" s="9">
        <v>170.1</v>
      </c>
      <c r="AW90" s="6">
        <f>AX90+17.6</f>
        <v>191.9</v>
      </c>
      <c r="AX90" s="15">
        <v>174.3</v>
      </c>
      <c r="AY90" s="24">
        <v>255.5</v>
      </c>
      <c r="BA90" s="24">
        <v>259.3</v>
      </c>
      <c r="BC90" s="11">
        <f>BD90-0.2</f>
        <v>179.4</v>
      </c>
      <c r="BD90" s="9">
        <v>179.6</v>
      </c>
      <c r="BE90" s="12">
        <f>BF90-0.2</f>
        <v>179.4</v>
      </c>
      <c r="BF90" s="15">
        <v>179.6</v>
      </c>
      <c r="BG90" s="45"/>
      <c r="BI90" s="46"/>
      <c r="BK90" s="9">
        <f t="shared" si="38"/>
        <v>0</v>
      </c>
    </row>
    <row r="91" spans="1:65" ht="15" customHeight="1" x14ac:dyDescent="0.25">
      <c r="A91" s="1">
        <v>2013</v>
      </c>
      <c r="B91" s="33" t="s">
        <v>199</v>
      </c>
      <c r="C91" s="11">
        <f>D91-17.3</f>
        <v>264.59999999999997</v>
      </c>
      <c r="D91" s="9">
        <v>281.89999999999998</v>
      </c>
      <c r="E91" s="12">
        <f>F91-17.3</f>
        <v>266.39999999999998</v>
      </c>
      <c r="F91" s="15">
        <v>283.7</v>
      </c>
      <c r="G91" s="23">
        <f>H91+19.8</f>
        <v>177.8</v>
      </c>
      <c r="H91" s="24">
        <v>158</v>
      </c>
      <c r="I91" s="24">
        <f>J91+19.8</f>
        <v>177.8</v>
      </c>
      <c r="J91" s="10">
        <v>158</v>
      </c>
      <c r="K91" s="11">
        <f>L91-4.3</f>
        <v>156.29999999999998</v>
      </c>
      <c r="L91" s="9">
        <v>160.6</v>
      </c>
      <c r="M91" s="12">
        <f>N91-4.3</f>
        <v>166.7</v>
      </c>
      <c r="N91" s="15">
        <v>171</v>
      </c>
      <c r="O91" s="19">
        <f>P91-0.5</f>
        <v>134.4</v>
      </c>
      <c r="P91" s="24">
        <v>134.9</v>
      </c>
      <c r="Q91" s="20">
        <f>R91-0.5</f>
        <v>134.4</v>
      </c>
      <c r="R91" s="10">
        <v>134.9</v>
      </c>
      <c r="S91" s="11">
        <f t="shared" si="57"/>
        <v>167.2</v>
      </c>
      <c r="T91" s="9">
        <v>152</v>
      </c>
      <c r="U91" s="12">
        <f t="shared" si="58"/>
        <v>182</v>
      </c>
      <c r="V91" s="15">
        <v>166.8</v>
      </c>
      <c r="W91" s="23">
        <f>X91+17.5</f>
        <v>183.7</v>
      </c>
      <c r="X91" s="24">
        <v>166.2</v>
      </c>
      <c r="Y91" s="24">
        <f>Z91+17.5</f>
        <v>189.6</v>
      </c>
      <c r="Z91" s="10">
        <v>172.1</v>
      </c>
      <c r="AA91" s="8">
        <f t="shared" si="59"/>
        <v>164.2</v>
      </c>
      <c r="AB91" s="9">
        <v>146.69999999999999</v>
      </c>
      <c r="AC91" s="9">
        <f t="shared" si="60"/>
        <v>168.4</v>
      </c>
      <c r="AD91" s="15">
        <v>150.9</v>
      </c>
      <c r="AE91" s="31">
        <f>AF91-0.2</f>
        <v>237.5</v>
      </c>
      <c r="AF91" s="24">
        <v>237.7</v>
      </c>
      <c r="AG91" s="32">
        <f>AH91-0.2</f>
        <v>247.9</v>
      </c>
      <c r="AH91" s="10">
        <v>248.1</v>
      </c>
      <c r="AI91" s="11">
        <f>AJ91+0.5</f>
        <v>266.10000000000002</v>
      </c>
      <c r="AJ91" s="9">
        <v>265.60000000000002</v>
      </c>
      <c r="AK91" s="12">
        <f>AL91+0.5</f>
        <v>270.39999999999998</v>
      </c>
      <c r="AL91" s="15">
        <v>269.89999999999998</v>
      </c>
      <c r="AM91" s="11">
        <f>AN91-0.4</f>
        <v>250.4</v>
      </c>
      <c r="AN91" s="24">
        <v>250.8</v>
      </c>
      <c r="AO91" s="12">
        <f>AP91-0.4</f>
        <v>250.4</v>
      </c>
      <c r="AP91" s="10">
        <v>250.8</v>
      </c>
      <c r="AQ91" s="11">
        <f>AR91-0.2</f>
        <v>166.8</v>
      </c>
      <c r="AR91" s="9">
        <v>167</v>
      </c>
      <c r="AS91" s="12">
        <f>AT91-0.2</f>
        <v>166.8</v>
      </c>
      <c r="AT91" s="15">
        <v>167</v>
      </c>
      <c r="AU91" s="5">
        <f>AV91+17.6</f>
        <v>181.4</v>
      </c>
      <c r="AV91" s="9">
        <v>163.80000000000001</v>
      </c>
      <c r="AW91" s="6">
        <f>AX91+17.6</f>
        <v>202.5</v>
      </c>
      <c r="AX91" s="15">
        <v>184.9</v>
      </c>
      <c r="AY91" s="23">
        <v>251.5</v>
      </c>
      <c r="BA91" s="24">
        <v>255.5</v>
      </c>
      <c r="BC91" s="11">
        <f>BD91-0.2</f>
        <v>179.4</v>
      </c>
      <c r="BD91" s="9">
        <v>179.6</v>
      </c>
      <c r="BE91" s="12">
        <f>BF91-0.2</f>
        <v>179.4</v>
      </c>
      <c r="BF91" s="15">
        <v>179.6</v>
      </c>
      <c r="BG91" s="11">
        <f>BH91+0.6</f>
        <v>134</v>
      </c>
      <c r="BH91" s="9">
        <v>133.4</v>
      </c>
      <c r="BI91" s="12">
        <f>BJ91+0.6</f>
        <v>151.6</v>
      </c>
      <c r="BJ91" s="15">
        <v>151</v>
      </c>
      <c r="BK91" s="9">
        <f t="shared" si="38"/>
        <v>0</v>
      </c>
    </row>
    <row r="92" spans="1:65" ht="15" customHeight="1" x14ac:dyDescent="0.25">
      <c r="A92" s="1">
        <v>2013</v>
      </c>
      <c r="B92" s="1" t="s">
        <v>221</v>
      </c>
      <c r="C92" s="5">
        <v>262.2</v>
      </c>
      <c r="E92" s="6">
        <v>268.39999999999998</v>
      </c>
      <c r="G92" s="23">
        <f>H92+20.4</f>
        <v>176.4</v>
      </c>
      <c r="H92" s="24">
        <v>156</v>
      </c>
      <c r="I92" s="24">
        <f>J92+20.4</f>
        <v>194</v>
      </c>
      <c r="J92" s="10">
        <v>173.6</v>
      </c>
      <c r="K92" s="11">
        <f>L92-3.5</f>
        <v>163.19999999999999</v>
      </c>
      <c r="L92" s="9">
        <v>166.7</v>
      </c>
      <c r="M92" s="12">
        <f>N92-3.5</f>
        <v>163.19999999999999</v>
      </c>
      <c r="N92" s="15">
        <v>166.7</v>
      </c>
      <c r="O92" s="19">
        <f>P92+0.9</f>
        <v>134.70000000000002</v>
      </c>
      <c r="P92" s="24">
        <v>133.80000000000001</v>
      </c>
      <c r="Q92" s="20">
        <f>R92+0.9</f>
        <v>136.6</v>
      </c>
      <c r="R92" s="10">
        <v>135.69999999999999</v>
      </c>
      <c r="S92" s="11">
        <f>T92+15.4</f>
        <v>180.3</v>
      </c>
      <c r="T92" s="9">
        <v>164.9</v>
      </c>
      <c r="U92" s="12">
        <f>V92+15.4</f>
        <v>182.3</v>
      </c>
      <c r="V92" s="15">
        <v>166.9</v>
      </c>
      <c r="W92" s="19">
        <f>X92+16</f>
        <v>180</v>
      </c>
      <c r="X92" s="24">
        <v>164</v>
      </c>
      <c r="Y92" s="20">
        <f>Z92+16</f>
        <v>186.1</v>
      </c>
      <c r="Z92" s="10">
        <v>170.1</v>
      </c>
      <c r="AA92" s="8">
        <f t="shared" si="59"/>
        <v>164.2</v>
      </c>
      <c r="AB92" s="9">
        <v>146.69999999999999</v>
      </c>
      <c r="AC92" s="9">
        <f t="shared" si="60"/>
        <v>168.1</v>
      </c>
      <c r="AD92" s="15">
        <v>150.6</v>
      </c>
      <c r="AE92" s="17">
        <f>AF92+1.8</f>
        <v>238</v>
      </c>
      <c r="AF92" s="24">
        <v>236.2</v>
      </c>
      <c r="AG92" s="17">
        <f>AH92+1.8</f>
        <v>241.8</v>
      </c>
      <c r="AH92" s="10">
        <v>240</v>
      </c>
      <c r="AI92" s="5">
        <v>270.3</v>
      </c>
      <c r="AK92" s="6">
        <v>270.3</v>
      </c>
      <c r="AM92" s="11">
        <f>AN92-0.3</f>
        <v>249.5</v>
      </c>
      <c r="AN92" s="9">
        <v>249.8</v>
      </c>
      <c r="AO92" s="12">
        <f>AP92-0.3</f>
        <v>251.5</v>
      </c>
      <c r="AP92" s="10">
        <v>251.8</v>
      </c>
      <c r="AQ92" s="11">
        <f>AR92-0.3</f>
        <v>166.7</v>
      </c>
      <c r="AR92" s="9">
        <v>167</v>
      </c>
      <c r="AS92" s="12">
        <f>AT92-0.3</f>
        <v>166.7</v>
      </c>
      <c r="AT92" s="15">
        <v>167</v>
      </c>
      <c r="AU92" s="5">
        <f>AV92+18.6</f>
        <v>192.9</v>
      </c>
      <c r="AV92" s="9">
        <v>174.3</v>
      </c>
      <c r="AW92" s="6">
        <f>AX92+18.6</f>
        <v>195</v>
      </c>
      <c r="AX92" s="15">
        <v>176.4</v>
      </c>
      <c r="AY92" s="19">
        <f>AZ92+0.8</f>
        <v>255.4</v>
      </c>
      <c r="AZ92" s="24">
        <v>254.6</v>
      </c>
      <c r="BA92" s="20">
        <f>BB92+0.8</f>
        <v>255.4</v>
      </c>
      <c r="BB92" s="10">
        <v>254.6</v>
      </c>
      <c r="BC92" s="5">
        <f>BD92-0.9</f>
        <v>174.5</v>
      </c>
      <c r="BD92" s="9">
        <v>175.4</v>
      </c>
      <c r="BE92" s="6">
        <f>BF92-0.9</f>
        <v>174.5</v>
      </c>
      <c r="BF92" s="15">
        <v>175.4</v>
      </c>
      <c r="BG92" s="45"/>
      <c r="BI92" s="46"/>
      <c r="BK92" s="9">
        <f t="shared" si="38"/>
        <v>0</v>
      </c>
    </row>
    <row r="93" spans="1:65" ht="15" customHeight="1" x14ac:dyDescent="0.25">
      <c r="A93" s="1">
        <v>2013</v>
      </c>
      <c r="B93" s="1" t="s">
        <v>222</v>
      </c>
      <c r="C93" s="5">
        <v>262.2</v>
      </c>
      <c r="E93" s="6">
        <v>264.39999999999998</v>
      </c>
      <c r="G93" s="23">
        <f>H93+20.4</f>
        <v>178.4</v>
      </c>
      <c r="H93" s="24">
        <v>158</v>
      </c>
      <c r="I93" s="24">
        <f>J93+20.4</f>
        <v>190.20000000000002</v>
      </c>
      <c r="J93" s="10">
        <v>169.8</v>
      </c>
      <c r="K93" s="11">
        <f>L93-3.5</f>
        <v>148.30000000000001</v>
      </c>
      <c r="L93" s="9">
        <v>151.80000000000001</v>
      </c>
      <c r="M93" s="12">
        <f>N93-3.5</f>
        <v>167.5</v>
      </c>
      <c r="N93" s="15">
        <v>171</v>
      </c>
      <c r="O93" s="19">
        <f>P93+0.9</f>
        <v>134.70000000000002</v>
      </c>
      <c r="P93" s="24">
        <v>133.80000000000001</v>
      </c>
      <c r="Q93" s="20">
        <f>R93+0.9</f>
        <v>134.70000000000002</v>
      </c>
      <c r="R93" s="10">
        <v>133.80000000000001</v>
      </c>
      <c r="S93" s="11">
        <f>T93+15.4</f>
        <v>162</v>
      </c>
      <c r="T93" s="9">
        <v>146.6</v>
      </c>
      <c r="U93" s="12">
        <f>V93+15.4</f>
        <v>167.5</v>
      </c>
      <c r="V93" s="15">
        <v>152.1</v>
      </c>
      <c r="W93" s="19">
        <f>X93+16</f>
        <v>192.1</v>
      </c>
      <c r="X93" s="24">
        <v>176.1</v>
      </c>
      <c r="Y93" s="20">
        <f>Z93+16</f>
        <v>216.6</v>
      </c>
      <c r="Z93" s="10">
        <v>200.6</v>
      </c>
      <c r="AA93" s="8">
        <f t="shared" si="59"/>
        <v>166.2</v>
      </c>
      <c r="AB93" s="9">
        <v>148.69999999999999</v>
      </c>
      <c r="AC93" s="9">
        <f t="shared" si="60"/>
        <v>168.4</v>
      </c>
      <c r="AD93" s="15">
        <v>150.9</v>
      </c>
      <c r="AE93" s="17">
        <f>AF93+1.8</f>
        <v>241.9</v>
      </c>
      <c r="AF93" s="24">
        <v>240.1</v>
      </c>
      <c r="AG93" s="17">
        <f>AH93+1.8</f>
        <v>249.70000000000002</v>
      </c>
      <c r="AH93" s="10">
        <v>247.9</v>
      </c>
      <c r="AI93" s="5">
        <v>270.39999999999998</v>
      </c>
      <c r="AK93" s="6">
        <v>270.39999999999998</v>
      </c>
      <c r="AM93" s="11">
        <f>AN93-0.3</f>
        <v>250.39999999999998</v>
      </c>
      <c r="AN93" s="9">
        <v>250.7</v>
      </c>
      <c r="AO93" s="12">
        <f>AP93-0.3</f>
        <v>251.5</v>
      </c>
      <c r="AP93" s="10">
        <v>251.8</v>
      </c>
      <c r="AQ93" s="11">
        <f>AR93-0.3</f>
        <v>168.29999999999998</v>
      </c>
      <c r="AR93" s="9">
        <v>168.6</v>
      </c>
      <c r="AS93" s="12">
        <f>AT93-0.3</f>
        <v>168.29999999999998</v>
      </c>
      <c r="AT93" s="15">
        <v>168.6</v>
      </c>
      <c r="AU93" s="5">
        <f>AV93+18.6</f>
        <v>193</v>
      </c>
      <c r="AV93" s="9">
        <v>174.4</v>
      </c>
      <c r="AW93" s="6">
        <f>AX93+18.6</f>
        <v>214.1</v>
      </c>
      <c r="AX93" s="15">
        <v>195.5</v>
      </c>
      <c r="AY93" s="19">
        <f>AZ93+0.8</f>
        <v>255.60000000000002</v>
      </c>
      <c r="AZ93" s="24">
        <v>254.8</v>
      </c>
      <c r="BA93" s="20">
        <f>BB93+0.8</f>
        <v>257.60000000000002</v>
      </c>
      <c r="BB93" s="10">
        <v>256.8</v>
      </c>
      <c r="BC93" s="5">
        <f>BD93-0.9</f>
        <v>174.4</v>
      </c>
      <c r="BD93" s="9">
        <v>175.3</v>
      </c>
      <c r="BE93" s="6">
        <f>BF93-0.9</f>
        <v>174.4</v>
      </c>
      <c r="BF93" s="15">
        <v>175.3</v>
      </c>
      <c r="BG93" s="45"/>
      <c r="BI93" s="46"/>
      <c r="BK93" s="9">
        <f t="shared" si="38"/>
        <v>0</v>
      </c>
    </row>
    <row r="94" spans="1:65" s="33" customFormat="1" ht="15" customHeight="1" x14ac:dyDescent="0.25">
      <c r="A94" s="1">
        <v>2013</v>
      </c>
      <c r="B94" s="33" t="s">
        <v>200</v>
      </c>
      <c r="C94" s="11">
        <f>D94-17.3</f>
        <v>254.89999999999998</v>
      </c>
      <c r="D94" s="9">
        <v>272.2</v>
      </c>
      <c r="E94" s="12">
        <f>F94-17.3</f>
        <v>272.2</v>
      </c>
      <c r="F94" s="15">
        <v>289.5</v>
      </c>
      <c r="G94" s="23">
        <f>H94+19.8</f>
        <v>173.8</v>
      </c>
      <c r="H94" s="24">
        <v>154</v>
      </c>
      <c r="I94" s="24">
        <f>J94+19.8</f>
        <v>189.60000000000002</v>
      </c>
      <c r="J94" s="10">
        <v>169.8</v>
      </c>
      <c r="K94" s="11">
        <f>L94-4.3</f>
        <v>143.29999999999998</v>
      </c>
      <c r="L94" s="9">
        <v>147.6</v>
      </c>
      <c r="M94" s="12">
        <f>N94-4.3</f>
        <v>147.79999999999998</v>
      </c>
      <c r="N94" s="15">
        <v>152.1</v>
      </c>
      <c r="O94" s="19">
        <f>P94-0.5</f>
        <v>136.5</v>
      </c>
      <c r="P94" s="24">
        <v>137</v>
      </c>
      <c r="Q94" s="20">
        <f>R94-0.5</f>
        <v>136.5</v>
      </c>
      <c r="R94" s="10">
        <v>137</v>
      </c>
      <c r="S94" s="11">
        <f>T94+15.2</f>
        <v>154.5</v>
      </c>
      <c r="T94" s="9">
        <v>139.30000000000001</v>
      </c>
      <c r="U94" s="12">
        <f>V94+15.2</f>
        <v>173.6</v>
      </c>
      <c r="V94" s="15">
        <v>158.4</v>
      </c>
      <c r="W94" s="23">
        <f>X94+17.5</f>
        <v>183.8</v>
      </c>
      <c r="X94" s="24">
        <v>166.3</v>
      </c>
      <c r="Y94" s="24">
        <f>Z94+17.5</f>
        <v>191.7</v>
      </c>
      <c r="Z94" s="10">
        <v>174.2</v>
      </c>
      <c r="AA94" s="8">
        <f t="shared" si="59"/>
        <v>164.2</v>
      </c>
      <c r="AB94" s="9">
        <v>146.69999999999999</v>
      </c>
      <c r="AC94" s="9">
        <f t="shared" si="60"/>
        <v>170.1</v>
      </c>
      <c r="AD94" s="15">
        <v>152.6</v>
      </c>
      <c r="AE94" s="31">
        <f>AF94-0.2</f>
        <v>241.70000000000002</v>
      </c>
      <c r="AF94" s="24">
        <v>241.9</v>
      </c>
      <c r="AG94" s="32">
        <f>AH94-0.2</f>
        <v>250.20000000000002</v>
      </c>
      <c r="AH94" s="10">
        <v>250.4</v>
      </c>
      <c r="AI94" s="11">
        <f>AJ94+0.5</f>
        <v>266.3</v>
      </c>
      <c r="AJ94" s="9">
        <v>265.8</v>
      </c>
      <c r="AK94" s="12">
        <f>AL94+0.5</f>
        <v>270.39999999999998</v>
      </c>
      <c r="AL94" s="15">
        <v>269.89999999999998</v>
      </c>
      <c r="AM94" s="11">
        <f>AN94-0.4</f>
        <v>250.29999999999998</v>
      </c>
      <c r="AN94" s="24">
        <v>250.7</v>
      </c>
      <c r="AO94" s="12">
        <f>AP94-0.4</f>
        <v>251.29999999999998</v>
      </c>
      <c r="AP94" s="10">
        <v>251.7</v>
      </c>
      <c r="AQ94" s="11">
        <f>AR94-0.2</f>
        <v>166.9</v>
      </c>
      <c r="AR94" s="9">
        <v>167.1</v>
      </c>
      <c r="AS94" s="12">
        <f>AT94-0.2</f>
        <v>168.60000000000002</v>
      </c>
      <c r="AT94" s="15">
        <v>168.8</v>
      </c>
      <c r="AU94" s="5">
        <f>AV94+17.6</f>
        <v>192</v>
      </c>
      <c r="AV94" s="9">
        <v>174.4</v>
      </c>
      <c r="AW94" s="6">
        <f>AX94+17.6</f>
        <v>192</v>
      </c>
      <c r="AX94" s="15">
        <v>174.4</v>
      </c>
      <c r="AY94" s="23">
        <v>255.5</v>
      </c>
      <c r="AZ94" s="24"/>
      <c r="BA94" s="24">
        <v>259.39999999999998</v>
      </c>
      <c r="BB94" s="10"/>
      <c r="BC94" s="11">
        <f>BD94-0.2</f>
        <v>161.10000000000002</v>
      </c>
      <c r="BD94" s="9">
        <v>161.30000000000001</v>
      </c>
      <c r="BE94" s="12">
        <f>BF94-0.2</f>
        <v>179.4</v>
      </c>
      <c r="BF94" s="15">
        <v>179.6</v>
      </c>
      <c r="BG94" s="11">
        <f>BH94+0.6</f>
        <v>120.6</v>
      </c>
      <c r="BH94" s="9">
        <v>120</v>
      </c>
      <c r="BI94" s="12">
        <f>BJ94+0.6</f>
        <v>135.9</v>
      </c>
      <c r="BJ94" s="15">
        <v>135.30000000000001</v>
      </c>
      <c r="BK94" s="9">
        <f t="shared" si="38"/>
        <v>0</v>
      </c>
      <c r="BL94" s="1"/>
      <c r="BM94" s="1"/>
    </row>
    <row r="95" spans="1:65" ht="15" customHeight="1" x14ac:dyDescent="0.25">
      <c r="A95" s="1">
        <v>2013</v>
      </c>
      <c r="B95" s="33" t="s">
        <v>201</v>
      </c>
      <c r="C95" s="11">
        <f>D95-17.3</f>
        <v>264.39999999999998</v>
      </c>
      <c r="D95" s="9">
        <v>281.7</v>
      </c>
      <c r="E95" s="12">
        <f>F95-17.3</f>
        <v>270.09999999999997</v>
      </c>
      <c r="F95" s="15">
        <v>287.39999999999998</v>
      </c>
      <c r="G95" s="8">
        <f>H95+20.6</f>
        <v>174.6</v>
      </c>
      <c r="H95" s="24">
        <v>154</v>
      </c>
      <c r="I95" s="9">
        <f>J95+20.6</f>
        <v>188.4</v>
      </c>
      <c r="J95" s="10">
        <v>167.8</v>
      </c>
      <c r="K95" s="11">
        <f>L95-0.2</f>
        <v>157.80000000000001</v>
      </c>
      <c r="L95" s="9">
        <v>158</v>
      </c>
      <c r="M95" s="12">
        <f>N95-0.2</f>
        <v>166.5</v>
      </c>
      <c r="N95" s="15">
        <v>166.7</v>
      </c>
      <c r="O95" s="11">
        <f>P95-0.4</f>
        <v>134.4</v>
      </c>
      <c r="P95" s="24">
        <v>134.80000000000001</v>
      </c>
      <c r="Q95" s="12">
        <f>R95-0.4</f>
        <v>134.4</v>
      </c>
      <c r="R95" s="10">
        <v>134.80000000000001</v>
      </c>
      <c r="S95" s="11">
        <f>T95-0.2</f>
        <v>155.60000000000002</v>
      </c>
      <c r="T95" s="9">
        <v>155.80000000000001</v>
      </c>
      <c r="U95" s="12">
        <f>V95-0.2</f>
        <v>177.10000000000002</v>
      </c>
      <c r="V95" s="15">
        <v>177.3</v>
      </c>
      <c r="W95" s="23">
        <f>X95+17.5</f>
        <v>176.8</v>
      </c>
      <c r="X95" s="24">
        <v>159.30000000000001</v>
      </c>
      <c r="Y95" s="24">
        <f>Z95+17.5</f>
        <v>186.7</v>
      </c>
      <c r="Z95" s="10">
        <v>169.2</v>
      </c>
      <c r="AA95" s="8">
        <f>AB95+17.7</f>
        <v>166.5</v>
      </c>
      <c r="AB95" s="9">
        <v>148.80000000000001</v>
      </c>
      <c r="AC95" s="9">
        <f>AD95+17.7</f>
        <v>168.29999999999998</v>
      </c>
      <c r="AD95" s="15">
        <v>150.6</v>
      </c>
      <c r="AE95" s="31">
        <f>AF95-0.2</f>
        <v>252.3</v>
      </c>
      <c r="AF95" s="24">
        <v>252.5</v>
      </c>
      <c r="AG95" s="32">
        <f>AH95-0.2</f>
        <v>252.3</v>
      </c>
      <c r="AH95" s="10">
        <v>252.5</v>
      </c>
      <c r="AI95" s="11">
        <f>AJ95+0.3</f>
        <v>266</v>
      </c>
      <c r="AJ95" s="9">
        <v>265.7</v>
      </c>
      <c r="AK95" s="12">
        <f>AL95+0.3</f>
        <v>270.2</v>
      </c>
      <c r="AL95" s="15">
        <v>269.89999999999998</v>
      </c>
      <c r="AM95" s="11">
        <f>AN95-0.4</f>
        <v>251.29999999999998</v>
      </c>
      <c r="AN95" s="24">
        <v>251.7</v>
      </c>
      <c r="AO95" s="12">
        <f>AP95-0.4</f>
        <v>251.29999999999998</v>
      </c>
      <c r="AP95" s="10">
        <v>251.7</v>
      </c>
      <c r="AQ95" s="11">
        <f>AR95-0.2</f>
        <v>166.8</v>
      </c>
      <c r="AR95" s="9">
        <v>167</v>
      </c>
      <c r="AS95" s="12">
        <f>AT95-0.2</f>
        <v>168.4</v>
      </c>
      <c r="AT95" s="15">
        <v>168.6</v>
      </c>
      <c r="AU95" s="5">
        <f>AV95+16.7</f>
        <v>182.6</v>
      </c>
      <c r="AV95" s="9">
        <v>165.9</v>
      </c>
      <c r="AW95" s="6">
        <f>AX95+16.7</f>
        <v>191.1</v>
      </c>
      <c r="AX95" s="15">
        <v>174.4</v>
      </c>
      <c r="AY95" s="11">
        <f>AZ95+0.5</f>
        <v>255.2</v>
      </c>
      <c r="AZ95" s="24">
        <v>254.7</v>
      </c>
      <c r="BA95" s="12">
        <f>BB95+0.5</f>
        <v>255.2</v>
      </c>
      <c r="BB95" s="10">
        <v>254.7</v>
      </c>
      <c r="BC95" s="11">
        <f>BD95-0.2</f>
        <v>179.4</v>
      </c>
      <c r="BD95" s="9">
        <v>179.6</v>
      </c>
      <c r="BE95" s="12">
        <f>BF95-0.2</f>
        <v>179.4</v>
      </c>
      <c r="BF95" s="15">
        <v>179.6</v>
      </c>
      <c r="BG95" s="11">
        <f>BH95+0.4</f>
        <v>131.9</v>
      </c>
      <c r="BH95" s="9">
        <v>131.5</v>
      </c>
      <c r="BI95" s="12">
        <f>BJ95+0.4</f>
        <v>151.4</v>
      </c>
      <c r="BJ95" s="15">
        <v>151</v>
      </c>
      <c r="BK95" s="9">
        <f t="shared" ref="BK95:BK126" si="61">COUNTIF(C95:BJ95,"=0")/2</f>
        <v>0</v>
      </c>
    </row>
    <row r="96" spans="1:65" ht="15" customHeight="1" x14ac:dyDescent="0.25">
      <c r="A96" s="1">
        <v>2013</v>
      </c>
      <c r="B96" s="1" t="s">
        <v>223</v>
      </c>
      <c r="C96" s="5">
        <v>295.7</v>
      </c>
      <c r="E96" s="6">
        <v>310.5</v>
      </c>
      <c r="G96" s="23">
        <f>H96+20.4</f>
        <v>176.3</v>
      </c>
      <c r="H96" s="24">
        <v>155.9</v>
      </c>
      <c r="I96" s="24">
        <f>J96+20.4</f>
        <v>178.3</v>
      </c>
      <c r="J96" s="10">
        <v>157.9</v>
      </c>
      <c r="K96" s="11">
        <f>L96-3.5</f>
        <v>152.6</v>
      </c>
      <c r="L96" s="9">
        <v>156.1</v>
      </c>
      <c r="M96" s="12">
        <f>N96-3.5</f>
        <v>165.4</v>
      </c>
      <c r="N96" s="15">
        <v>168.9</v>
      </c>
      <c r="O96" s="19">
        <f>P96+0.9</f>
        <v>134.70000000000002</v>
      </c>
      <c r="P96" s="24">
        <v>133.80000000000001</v>
      </c>
      <c r="Q96" s="20">
        <f>R96+0.9</f>
        <v>134.70000000000002</v>
      </c>
      <c r="R96" s="10">
        <v>133.80000000000001</v>
      </c>
      <c r="S96" s="11">
        <f>T96+15.4</f>
        <v>156.80000000000001</v>
      </c>
      <c r="T96" s="9">
        <v>141.4</v>
      </c>
      <c r="U96" s="12">
        <f>V96+15.4</f>
        <v>171.70000000000002</v>
      </c>
      <c r="V96" s="15">
        <v>156.30000000000001</v>
      </c>
      <c r="W96" s="19">
        <f>X96+16</f>
        <v>169.9</v>
      </c>
      <c r="X96" s="24">
        <v>153.9</v>
      </c>
      <c r="Y96" s="20">
        <f>Z96+16</f>
        <v>185.9</v>
      </c>
      <c r="Z96" s="10">
        <v>169.9</v>
      </c>
      <c r="AA96" s="8">
        <f>AB96+17.5</f>
        <v>154.5</v>
      </c>
      <c r="AB96" s="9">
        <v>137</v>
      </c>
      <c r="AC96" s="9">
        <f>AD96+17.5</f>
        <v>166.4</v>
      </c>
      <c r="AD96" s="15">
        <v>148.9</v>
      </c>
      <c r="AE96" s="17">
        <f>AF96+1.8</f>
        <v>238</v>
      </c>
      <c r="AF96" s="24">
        <v>236.2</v>
      </c>
      <c r="AG96" s="17">
        <f>AH96+1.8</f>
        <v>247.9</v>
      </c>
      <c r="AH96" s="10">
        <v>246.1</v>
      </c>
      <c r="AI96" s="5">
        <v>270.60000000000002</v>
      </c>
      <c r="AK96" s="6">
        <v>274.60000000000002</v>
      </c>
      <c r="AM96" s="11">
        <f>AN96-0.3</f>
        <v>251.5</v>
      </c>
      <c r="AN96" s="9">
        <v>251.8</v>
      </c>
      <c r="AO96" s="12">
        <f>AP96-0.3</f>
        <v>252.5</v>
      </c>
      <c r="AP96" s="10">
        <v>252.8</v>
      </c>
      <c r="AQ96" s="11">
        <f>AR96-0.3</f>
        <v>166.6</v>
      </c>
      <c r="AR96" s="9">
        <v>166.9</v>
      </c>
      <c r="AS96" s="12">
        <f>AT96-0.3</f>
        <v>166.6</v>
      </c>
      <c r="AT96" s="15">
        <v>166.9</v>
      </c>
      <c r="AU96" s="5">
        <f>AV96+18.6</f>
        <v>193</v>
      </c>
      <c r="AV96" s="9">
        <v>174.4</v>
      </c>
      <c r="AW96" s="6">
        <f>AX96+18.6</f>
        <v>212</v>
      </c>
      <c r="AX96" s="15">
        <v>193.4</v>
      </c>
      <c r="AY96" s="19">
        <f>AZ96+0.8</f>
        <v>255.5</v>
      </c>
      <c r="AZ96" s="24">
        <v>254.7</v>
      </c>
      <c r="BA96" s="20">
        <f>BB96+0.8</f>
        <v>255.5</v>
      </c>
      <c r="BB96" s="10">
        <v>254.7</v>
      </c>
      <c r="BC96" s="5">
        <f>BD96-0.9</f>
        <v>161</v>
      </c>
      <c r="BD96" s="9">
        <v>161.9</v>
      </c>
      <c r="BE96" s="6">
        <f>BF96-0.9</f>
        <v>179.5</v>
      </c>
      <c r="BF96" s="15">
        <v>180.4</v>
      </c>
      <c r="BG96" s="5">
        <f>BH96-1.9</f>
        <v>139.79999999999998</v>
      </c>
      <c r="BH96" s="9">
        <v>141.69999999999999</v>
      </c>
      <c r="BI96" s="6">
        <f>BJ96-1.9</f>
        <v>154.4</v>
      </c>
      <c r="BJ96" s="15">
        <v>156.30000000000001</v>
      </c>
      <c r="BK96" s="9">
        <f t="shared" si="61"/>
        <v>0</v>
      </c>
    </row>
    <row r="97" spans="1:65" ht="15" customHeight="1" x14ac:dyDescent="0.25">
      <c r="A97" s="1">
        <v>2013</v>
      </c>
      <c r="B97" s="1" t="s">
        <v>224</v>
      </c>
      <c r="C97" s="5">
        <v>268.5</v>
      </c>
      <c r="E97" s="6">
        <v>275</v>
      </c>
      <c r="G97" s="23">
        <f>H97+20.4</f>
        <v>186.20000000000002</v>
      </c>
      <c r="H97" s="24">
        <v>165.8</v>
      </c>
      <c r="I97" s="24">
        <f>J97+20.4</f>
        <v>188.20000000000002</v>
      </c>
      <c r="J97" s="10">
        <v>167.8</v>
      </c>
      <c r="K97" s="11">
        <f>L97-3.5</f>
        <v>137.9</v>
      </c>
      <c r="L97" s="9">
        <v>141.4</v>
      </c>
      <c r="M97" s="12">
        <f>N97-3.5</f>
        <v>165.9</v>
      </c>
      <c r="N97" s="15">
        <v>169.4</v>
      </c>
      <c r="O97" s="19">
        <f>P97+0.9</f>
        <v>134.6</v>
      </c>
      <c r="P97" s="24">
        <v>133.69999999999999</v>
      </c>
      <c r="Q97" s="20">
        <f>R97+0.9</f>
        <v>134.6</v>
      </c>
      <c r="R97" s="10">
        <v>133.69999999999999</v>
      </c>
      <c r="S97" s="11">
        <f>T97+15.4</f>
        <v>162</v>
      </c>
      <c r="T97" s="9">
        <v>146.6</v>
      </c>
      <c r="U97" s="12">
        <f>V97+15.4</f>
        <v>171.70000000000002</v>
      </c>
      <c r="V97" s="15">
        <v>156.30000000000001</v>
      </c>
      <c r="W97" s="19">
        <f>X97+16</f>
        <v>183.9</v>
      </c>
      <c r="X97" s="24">
        <v>167.9</v>
      </c>
      <c r="Y97" s="20">
        <f>Z97+16</f>
        <v>183.9</v>
      </c>
      <c r="Z97" s="10">
        <v>167.9</v>
      </c>
      <c r="AA97" s="8">
        <f>AB97+17.5</f>
        <v>150.4</v>
      </c>
      <c r="AB97" s="9">
        <v>132.9</v>
      </c>
      <c r="AC97" s="9">
        <f>AD97+17.5</f>
        <v>164.1</v>
      </c>
      <c r="AD97" s="15">
        <v>146.6</v>
      </c>
      <c r="AE97" s="32">
        <f>AF97+1.7</f>
        <v>239.89999999999998</v>
      </c>
      <c r="AF97" s="9">
        <v>238.2</v>
      </c>
      <c r="AG97" s="32">
        <f>AH97+1.7</f>
        <v>247.79999999999998</v>
      </c>
      <c r="AH97" s="10">
        <v>246.1</v>
      </c>
      <c r="AI97" s="5">
        <v>270.39999999999998</v>
      </c>
      <c r="AK97" s="6">
        <v>270.39999999999998</v>
      </c>
      <c r="AM97" s="11">
        <f>AN97-0.2</f>
        <v>250.4</v>
      </c>
      <c r="AN97" s="9">
        <v>250.6</v>
      </c>
      <c r="AO97" s="12">
        <f>AP97-0.2</f>
        <v>251.4</v>
      </c>
      <c r="AP97" s="10">
        <v>251.6</v>
      </c>
      <c r="AQ97" s="11">
        <f>AR97-0.3</f>
        <v>166.6</v>
      </c>
      <c r="AR97" s="9">
        <v>166.9</v>
      </c>
      <c r="AS97" s="12">
        <f>AT97-0.3</f>
        <v>166.6</v>
      </c>
      <c r="AT97" s="15">
        <v>166.9</v>
      </c>
      <c r="AU97" s="5">
        <f>AV97+18.6</f>
        <v>190.9</v>
      </c>
      <c r="AV97" s="9">
        <v>172.3</v>
      </c>
      <c r="AW97" s="6">
        <f>AX97+18.6</f>
        <v>192.9</v>
      </c>
      <c r="AX97" s="15">
        <v>174.3</v>
      </c>
      <c r="AY97" s="19">
        <f>AZ97+0.8</f>
        <v>255.5</v>
      </c>
      <c r="AZ97" s="24">
        <v>254.7</v>
      </c>
      <c r="BA97" s="20">
        <f>BB97+0.8</f>
        <v>255.5</v>
      </c>
      <c r="BB97" s="10">
        <v>254.7</v>
      </c>
      <c r="BC97" s="5">
        <f>BD97-0.9</f>
        <v>174.4</v>
      </c>
      <c r="BD97" s="9">
        <v>175.3</v>
      </c>
      <c r="BE97" s="6">
        <f>BF97-0.9</f>
        <v>179.7</v>
      </c>
      <c r="BF97" s="15">
        <v>180.6</v>
      </c>
      <c r="BG97" s="45"/>
      <c r="BI97" s="46"/>
      <c r="BK97" s="9">
        <f t="shared" si="61"/>
        <v>0</v>
      </c>
    </row>
    <row r="98" spans="1:65" ht="15" customHeight="1" x14ac:dyDescent="0.25">
      <c r="A98" s="1">
        <v>2013</v>
      </c>
      <c r="B98" s="1" t="s">
        <v>225</v>
      </c>
      <c r="C98" s="5">
        <f>D98-0.1</f>
        <v>262</v>
      </c>
      <c r="D98" s="9">
        <v>262.10000000000002</v>
      </c>
      <c r="E98" s="6">
        <f>F98-0.1</f>
        <v>269.39999999999998</v>
      </c>
      <c r="F98" s="15">
        <v>269.5</v>
      </c>
      <c r="G98" s="23">
        <f>H98+20.4</f>
        <v>174.5</v>
      </c>
      <c r="H98" s="24">
        <v>154.1</v>
      </c>
      <c r="I98" s="24">
        <f>J98+20.4</f>
        <v>178.5</v>
      </c>
      <c r="J98" s="10">
        <v>158.1</v>
      </c>
      <c r="K98" s="11">
        <f>L98-3.5</f>
        <v>152.69999999999999</v>
      </c>
      <c r="L98" s="9">
        <v>156.19999999999999</v>
      </c>
      <c r="M98" s="12">
        <f>N98-3.5</f>
        <v>156.9</v>
      </c>
      <c r="N98" s="15">
        <v>160.4</v>
      </c>
      <c r="O98" s="19">
        <f>P98+0.9</f>
        <v>134.70000000000002</v>
      </c>
      <c r="P98" s="24">
        <v>133.80000000000001</v>
      </c>
      <c r="Q98" s="20">
        <f>R98+0.9</f>
        <v>136.70000000000002</v>
      </c>
      <c r="R98" s="10">
        <v>135.80000000000001</v>
      </c>
      <c r="S98" s="11">
        <f>T98+15.4</f>
        <v>159</v>
      </c>
      <c r="T98" s="9">
        <v>143.6</v>
      </c>
      <c r="U98" s="12">
        <f>V98+15.4</f>
        <v>163.20000000000002</v>
      </c>
      <c r="V98" s="15">
        <v>147.80000000000001</v>
      </c>
      <c r="W98" s="19">
        <f>X98+16</f>
        <v>182.1</v>
      </c>
      <c r="X98" s="24">
        <v>166.1</v>
      </c>
      <c r="Y98" s="20">
        <f>Z98+16</f>
        <v>220.6</v>
      </c>
      <c r="Z98" s="10">
        <v>204.6</v>
      </c>
      <c r="AA98" s="8">
        <f>AB98+17.5</f>
        <v>154.6</v>
      </c>
      <c r="AB98" s="9">
        <v>137.1</v>
      </c>
      <c r="AC98" s="9">
        <f>AD98+17.5</f>
        <v>156.5</v>
      </c>
      <c r="AD98" s="15">
        <v>139</v>
      </c>
      <c r="AE98" s="32">
        <f>AF98+1.7</f>
        <v>239.89999999999998</v>
      </c>
      <c r="AF98" s="9">
        <v>238.2</v>
      </c>
      <c r="AG98" s="32">
        <f>AH98+1.7</f>
        <v>241.7</v>
      </c>
      <c r="AH98" s="10">
        <v>240</v>
      </c>
      <c r="AI98" s="93">
        <f>AJ98+17.4</f>
        <v>274.39999999999998</v>
      </c>
      <c r="AJ98" s="89">
        <v>257</v>
      </c>
      <c r="AK98" s="42">
        <f>AL98+17.4</f>
        <v>274.39999999999998</v>
      </c>
      <c r="AL98" s="84">
        <v>257</v>
      </c>
      <c r="AM98" s="11">
        <f>AN98-0.3</f>
        <v>250.5</v>
      </c>
      <c r="AN98" s="9">
        <v>250.8</v>
      </c>
      <c r="AO98" s="12">
        <f>AP98-0.3</f>
        <v>251.5</v>
      </c>
      <c r="AP98" s="10">
        <v>251.8</v>
      </c>
      <c r="AQ98" s="11">
        <f>AR98-0.3</f>
        <v>166.5</v>
      </c>
      <c r="AR98" s="9">
        <v>166.8</v>
      </c>
      <c r="AS98" s="12">
        <f>AT98-0.3</f>
        <v>166.5</v>
      </c>
      <c r="AT98" s="15">
        <v>166.8</v>
      </c>
      <c r="AU98" s="5">
        <f>AV98+18.6</f>
        <v>193</v>
      </c>
      <c r="AV98" s="9">
        <v>174.4</v>
      </c>
      <c r="AW98" s="6">
        <f>AX98+18.6</f>
        <v>193</v>
      </c>
      <c r="AX98" s="15">
        <v>174.4</v>
      </c>
      <c r="AY98" s="19">
        <f>AZ98+0.8</f>
        <v>253.4</v>
      </c>
      <c r="AZ98" s="24">
        <v>252.6</v>
      </c>
      <c r="BA98" s="20">
        <f>BB98+0.8</f>
        <v>261.60000000000002</v>
      </c>
      <c r="BB98" s="10">
        <v>260.8</v>
      </c>
      <c r="BC98" s="5">
        <f>BD98-0.9</f>
        <v>174.6</v>
      </c>
      <c r="BD98" s="9">
        <v>175.5</v>
      </c>
      <c r="BE98" s="6">
        <f>BF98-0.9</f>
        <v>179.29999999999998</v>
      </c>
      <c r="BF98" s="15">
        <v>180.2</v>
      </c>
      <c r="BG98" s="45"/>
      <c r="BI98" s="46"/>
      <c r="BK98" s="9">
        <f t="shared" si="61"/>
        <v>0</v>
      </c>
    </row>
    <row r="99" spans="1:65" ht="15" customHeight="1" x14ac:dyDescent="0.25">
      <c r="A99" s="1">
        <v>2013</v>
      </c>
      <c r="B99" s="33" t="s">
        <v>202</v>
      </c>
      <c r="C99" s="5">
        <f>D99-0.1</f>
        <v>272.5</v>
      </c>
      <c r="D99" s="9">
        <v>272.60000000000002</v>
      </c>
      <c r="E99" s="6">
        <f>F99-0.1</f>
        <v>281.2</v>
      </c>
      <c r="F99" s="15">
        <v>281.3</v>
      </c>
      <c r="G99" s="23">
        <f>H99+19.8</f>
        <v>175.8</v>
      </c>
      <c r="H99" s="24">
        <v>156</v>
      </c>
      <c r="I99" s="24">
        <f>J99+19.8</f>
        <v>177.8</v>
      </c>
      <c r="J99" s="10">
        <v>158</v>
      </c>
      <c r="K99" s="11">
        <f>L99-4.3</f>
        <v>141.1</v>
      </c>
      <c r="L99" s="9">
        <v>145.4</v>
      </c>
      <c r="M99" s="12">
        <f>N99-4.3</f>
        <v>158.19999999999999</v>
      </c>
      <c r="N99" s="15">
        <v>162.5</v>
      </c>
      <c r="O99" s="19">
        <f>P99-0.5</f>
        <v>134.4</v>
      </c>
      <c r="P99" s="24">
        <v>134.9</v>
      </c>
      <c r="Q99" s="20">
        <f>R99-0.5</f>
        <v>134.4</v>
      </c>
      <c r="R99" s="10">
        <v>134.9</v>
      </c>
      <c r="S99" s="11">
        <f>T99+15.2</f>
        <v>160.79999999999998</v>
      </c>
      <c r="T99" s="9">
        <v>145.6</v>
      </c>
      <c r="U99" s="12">
        <f>V99+15.2</f>
        <v>169.29999999999998</v>
      </c>
      <c r="V99" s="15">
        <v>154.1</v>
      </c>
      <c r="W99" s="23">
        <f t="shared" ref="W99:W105" si="62">X99+17.5</f>
        <v>169.5</v>
      </c>
      <c r="X99" s="24">
        <v>152</v>
      </c>
      <c r="Y99" s="24">
        <f t="shared" ref="Y99:Y105" si="63">Z99+17.5</f>
        <v>179.7</v>
      </c>
      <c r="Z99" s="10">
        <v>162.19999999999999</v>
      </c>
      <c r="AA99" s="8">
        <f>AB99+17.5</f>
        <v>156.19999999999999</v>
      </c>
      <c r="AB99" s="9">
        <v>138.69999999999999</v>
      </c>
      <c r="AC99" s="9">
        <f>AD99+17.5</f>
        <v>168.1</v>
      </c>
      <c r="AD99" s="15">
        <v>150.6</v>
      </c>
      <c r="AE99" s="31">
        <f>AF99-0.2</f>
        <v>237.3</v>
      </c>
      <c r="AF99" s="24">
        <v>237.5</v>
      </c>
      <c r="AG99" s="32">
        <f>AH99-0.2</f>
        <v>252.4</v>
      </c>
      <c r="AH99" s="10">
        <v>252.6</v>
      </c>
      <c r="AI99" s="11">
        <f>AJ99+0.5</f>
        <v>270.39999999999998</v>
      </c>
      <c r="AJ99" s="9">
        <v>269.89999999999998</v>
      </c>
      <c r="AK99" s="12">
        <f>AL99+0.5</f>
        <v>270.39999999999998</v>
      </c>
      <c r="AL99" s="15">
        <v>269.89999999999998</v>
      </c>
      <c r="AM99" s="11">
        <f>AN99-0.4</f>
        <v>250.29999999999998</v>
      </c>
      <c r="AN99" s="24">
        <v>250.7</v>
      </c>
      <c r="AO99" s="12">
        <f>AP99-0.4</f>
        <v>251.4</v>
      </c>
      <c r="AP99" s="24">
        <v>251.8</v>
      </c>
      <c r="AQ99" s="11">
        <f t="shared" ref="AQ99:AQ105" si="64">AR99-0.2</f>
        <v>166.70000000000002</v>
      </c>
      <c r="AR99" s="9">
        <v>166.9</v>
      </c>
      <c r="AS99" s="12">
        <f t="shared" ref="AS99:AS105" si="65">AT99-0.2</f>
        <v>166.70000000000002</v>
      </c>
      <c r="AT99" s="15">
        <v>166.9</v>
      </c>
      <c r="AU99" s="5">
        <f>AV99+17.6</f>
        <v>194</v>
      </c>
      <c r="AV99" s="9">
        <v>176.4</v>
      </c>
      <c r="AW99" s="6">
        <f>AX99+17.6</f>
        <v>194</v>
      </c>
      <c r="AX99" s="15">
        <v>176.4</v>
      </c>
      <c r="AY99" s="23">
        <v>257.5</v>
      </c>
      <c r="BA99" s="24">
        <v>261.3</v>
      </c>
      <c r="BC99" s="11">
        <f>BD99-0.2</f>
        <v>174.4</v>
      </c>
      <c r="BD99" s="9">
        <v>174.6</v>
      </c>
      <c r="BE99" s="12">
        <f>BF99-0.2</f>
        <v>179.4</v>
      </c>
      <c r="BF99" s="15">
        <v>179.6</v>
      </c>
      <c r="BG99" s="11">
        <f>BH99+0.6</f>
        <v>130.19999999999999</v>
      </c>
      <c r="BH99" s="9">
        <v>129.6</v>
      </c>
      <c r="BI99" s="12">
        <f>BJ99+0.6</f>
        <v>132.1</v>
      </c>
      <c r="BJ99" s="15">
        <v>131.5</v>
      </c>
      <c r="BK99" s="9">
        <f t="shared" si="61"/>
        <v>0</v>
      </c>
    </row>
    <row r="100" spans="1:65" ht="15" customHeight="1" x14ac:dyDescent="0.25">
      <c r="A100" s="1">
        <v>2013</v>
      </c>
      <c r="B100" s="33" t="s">
        <v>203</v>
      </c>
      <c r="C100" s="11">
        <f>D100-17.3</f>
        <v>264.59999999999997</v>
      </c>
      <c r="D100" s="9">
        <v>281.89999999999998</v>
      </c>
      <c r="E100" s="12">
        <f>F100-17.3</f>
        <v>268.39999999999998</v>
      </c>
      <c r="F100" s="15">
        <v>285.7</v>
      </c>
      <c r="G100" s="23">
        <f>H100+19.8</f>
        <v>173.9</v>
      </c>
      <c r="H100" s="24">
        <v>154.1</v>
      </c>
      <c r="I100" s="24">
        <f>J100+19.8</f>
        <v>173.9</v>
      </c>
      <c r="J100" s="10">
        <v>154.1</v>
      </c>
      <c r="K100" s="11">
        <f>L100-4.3</f>
        <v>164.6</v>
      </c>
      <c r="L100" s="9">
        <v>168.9</v>
      </c>
      <c r="M100" s="12">
        <f>N100-4.3</f>
        <v>166.7</v>
      </c>
      <c r="N100" s="15">
        <v>171</v>
      </c>
      <c r="O100" s="19">
        <f>P100-0.5</f>
        <v>134.30000000000001</v>
      </c>
      <c r="P100" s="24">
        <v>134.80000000000001</v>
      </c>
      <c r="Q100" s="20">
        <f>R100-0.5</f>
        <v>136.4</v>
      </c>
      <c r="R100" s="10">
        <v>136.9</v>
      </c>
      <c r="S100" s="11">
        <f>T100+15.2</f>
        <v>171.5</v>
      </c>
      <c r="T100" s="9">
        <v>156.30000000000001</v>
      </c>
      <c r="U100" s="12">
        <f>V100+15.2</f>
        <v>184.2</v>
      </c>
      <c r="V100" s="15">
        <v>169</v>
      </c>
      <c r="W100" s="23">
        <f t="shared" si="62"/>
        <v>193.5</v>
      </c>
      <c r="X100" s="24">
        <v>176</v>
      </c>
      <c r="Y100" s="24">
        <f t="shared" si="63"/>
        <v>229.1</v>
      </c>
      <c r="Z100" s="10">
        <v>211.6</v>
      </c>
      <c r="AA100" s="8">
        <f>AB100+17.5</f>
        <v>166.1</v>
      </c>
      <c r="AB100" s="9">
        <v>148.6</v>
      </c>
      <c r="AC100" s="9">
        <f>AD100+17.5</f>
        <v>172</v>
      </c>
      <c r="AD100" s="15">
        <v>154.5</v>
      </c>
      <c r="AE100" s="31">
        <f>AF100-0.2</f>
        <v>237.5</v>
      </c>
      <c r="AF100" s="24">
        <v>237.7</v>
      </c>
      <c r="AG100" s="32">
        <f>AH100-0.2</f>
        <v>247.9</v>
      </c>
      <c r="AH100" s="10">
        <v>248.1</v>
      </c>
      <c r="AI100" s="11">
        <f>AJ100+0.5</f>
        <v>264.39999999999998</v>
      </c>
      <c r="AJ100" s="9">
        <v>263.89999999999998</v>
      </c>
      <c r="AK100" s="12">
        <f>AL100+0.5</f>
        <v>270.39999999999998</v>
      </c>
      <c r="AL100" s="15">
        <v>269.89999999999998</v>
      </c>
      <c r="AM100" s="11">
        <f>AN100-0.4</f>
        <v>250.29999999999998</v>
      </c>
      <c r="AN100" s="24">
        <v>250.7</v>
      </c>
      <c r="AO100" s="12">
        <f>AP100-0.4</f>
        <v>250.29999999999998</v>
      </c>
      <c r="AP100" s="10">
        <v>250.7</v>
      </c>
      <c r="AQ100" s="11">
        <f t="shared" si="64"/>
        <v>166.8</v>
      </c>
      <c r="AR100" s="9">
        <v>167</v>
      </c>
      <c r="AS100" s="12">
        <f t="shared" si="65"/>
        <v>166.8</v>
      </c>
      <c r="AT100" s="15">
        <v>167</v>
      </c>
      <c r="AU100" s="5">
        <f>AV100+17.6</f>
        <v>192</v>
      </c>
      <c r="AV100" s="9">
        <v>174.4</v>
      </c>
      <c r="AW100" s="6">
        <f>AX100+17.6</f>
        <v>196.1</v>
      </c>
      <c r="AX100" s="15">
        <v>178.5</v>
      </c>
      <c r="AY100" s="23">
        <v>255.5</v>
      </c>
      <c r="BA100" s="24">
        <v>255.5</v>
      </c>
      <c r="BC100" s="11">
        <f>BD100-0.2</f>
        <v>174.4</v>
      </c>
      <c r="BD100" s="9">
        <v>174.6</v>
      </c>
      <c r="BE100" s="12">
        <f>BF100-0.2</f>
        <v>174.4</v>
      </c>
      <c r="BF100" s="15">
        <v>174.6</v>
      </c>
      <c r="BG100" s="11">
        <f>BH100+0.6</f>
        <v>135.9</v>
      </c>
      <c r="BH100" s="9">
        <v>135.30000000000001</v>
      </c>
      <c r="BI100" s="12">
        <f>BJ100+0.6</f>
        <v>151.6</v>
      </c>
      <c r="BJ100" s="15">
        <v>151</v>
      </c>
      <c r="BK100" s="9">
        <f t="shared" si="61"/>
        <v>0</v>
      </c>
    </row>
    <row r="101" spans="1:65" ht="15" customHeight="1" x14ac:dyDescent="0.25">
      <c r="A101" s="1">
        <v>2013</v>
      </c>
      <c r="B101" s="33" t="s">
        <v>204</v>
      </c>
      <c r="C101" s="11">
        <f>D101-17.3</f>
        <v>277.89999999999998</v>
      </c>
      <c r="D101" s="9">
        <v>295.2</v>
      </c>
      <c r="E101" s="12">
        <f>F101-17.3</f>
        <v>277.89999999999998</v>
      </c>
      <c r="F101" s="15">
        <v>295.2</v>
      </c>
      <c r="G101" s="8">
        <f>H101+20.6</f>
        <v>178.4</v>
      </c>
      <c r="H101" s="24">
        <v>157.80000000000001</v>
      </c>
      <c r="I101" s="9">
        <f>J101+20.6</f>
        <v>180.4</v>
      </c>
      <c r="J101" s="10">
        <v>159.80000000000001</v>
      </c>
      <c r="K101" s="11">
        <f>L101-0.2</f>
        <v>158.80000000000001</v>
      </c>
      <c r="L101" s="9">
        <v>159</v>
      </c>
      <c r="M101" s="12">
        <f>N101-0.2</f>
        <v>162.70000000000002</v>
      </c>
      <c r="N101" s="15">
        <v>162.9</v>
      </c>
      <c r="O101" s="11">
        <f>P101-0.4</f>
        <v>134.4</v>
      </c>
      <c r="P101" s="24">
        <v>134.80000000000001</v>
      </c>
      <c r="Q101" s="12">
        <f>R101-0.4</f>
        <v>136.5</v>
      </c>
      <c r="R101" s="10">
        <v>136.9</v>
      </c>
      <c r="S101" s="11">
        <f>T101-0.2</f>
        <v>155.60000000000002</v>
      </c>
      <c r="T101" s="9">
        <v>155.80000000000001</v>
      </c>
      <c r="U101" s="12">
        <f>V101-0.2</f>
        <v>155.60000000000002</v>
      </c>
      <c r="V101" s="15">
        <v>155.80000000000001</v>
      </c>
      <c r="W101" s="23">
        <f t="shared" si="62"/>
        <v>190.3</v>
      </c>
      <c r="X101" s="24">
        <v>172.8</v>
      </c>
      <c r="Y101" s="24">
        <f t="shared" si="63"/>
        <v>192.6</v>
      </c>
      <c r="Z101" s="10">
        <v>175.1</v>
      </c>
      <c r="AA101" s="8">
        <f>AB101+17.7</f>
        <v>168.39999999999998</v>
      </c>
      <c r="AB101" s="9">
        <v>150.69999999999999</v>
      </c>
      <c r="AC101" s="9">
        <f>AD101+17.7</f>
        <v>168.39999999999998</v>
      </c>
      <c r="AD101" s="15">
        <v>150.69999999999999</v>
      </c>
      <c r="AE101" s="31">
        <f>AF101-0.2</f>
        <v>248.20000000000002</v>
      </c>
      <c r="AF101" s="24">
        <v>248.4</v>
      </c>
      <c r="AG101" s="32">
        <f>AH101-0.2</f>
        <v>248.20000000000002</v>
      </c>
      <c r="AH101" s="10">
        <v>248.4</v>
      </c>
      <c r="AI101" s="11">
        <f>AJ101+0.3</f>
        <v>261.60000000000002</v>
      </c>
      <c r="AJ101" s="9">
        <v>261.3</v>
      </c>
      <c r="AK101" s="12">
        <f>AL101+0.3</f>
        <v>270</v>
      </c>
      <c r="AL101" s="15">
        <v>269.7</v>
      </c>
      <c r="AM101" s="11">
        <f>AN101-0.4</f>
        <v>251.4</v>
      </c>
      <c r="AN101" s="24">
        <v>251.8</v>
      </c>
      <c r="AO101" s="12">
        <f>AP101-0.4</f>
        <v>251.4</v>
      </c>
      <c r="AP101" s="24">
        <v>251.8</v>
      </c>
      <c r="AQ101" s="11">
        <f t="shared" si="64"/>
        <v>166.70000000000002</v>
      </c>
      <c r="AR101" s="9">
        <v>166.9</v>
      </c>
      <c r="AS101" s="12">
        <f t="shared" si="65"/>
        <v>168.4</v>
      </c>
      <c r="AT101" s="15">
        <v>168.6</v>
      </c>
      <c r="AU101" s="5">
        <f>AV101+16.7</f>
        <v>186.79999999999998</v>
      </c>
      <c r="AV101" s="9">
        <v>170.1</v>
      </c>
      <c r="AW101" s="6">
        <f>AX101+16.7</f>
        <v>193.1</v>
      </c>
      <c r="AX101" s="15">
        <v>176.4</v>
      </c>
      <c r="AY101" s="11">
        <f>AZ101+0.5</f>
        <v>251</v>
      </c>
      <c r="AZ101" s="24">
        <v>250.5</v>
      </c>
      <c r="BA101" s="12">
        <f>BB101+0.5</f>
        <v>261.3</v>
      </c>
      <c r="BB101" s="10">
        <v>260.8</v>
      </c>
      <c r="BC101" s="11">
        <f>BD101-0.2</f>
        <v>174.4</v>
      </c>
      <c r="BD101" s="9">
        <v>174.6</v>
      </c>
      <c r="BE101" s="12">
        <f>BF101-0.2</f>
        <v>174.4</v>
      </c>
      <c r="BF101" s="15">
        <v>174.6</v>
      </c>
      <c r="BG101" s="11">
        <f>BH101+0.4</f>
        <v>135.70000000000002</v>
      </c>
      <c r="BH101" s="9">
        <v>135.30000000000001</v>
      </c>
      <c r="BI101" s="12">
        <f>BJ101+0.4</f>
        <v>139.6</v>
      </c>
      <c r="BJ101" s="15">
        <v>139.19999999999999</v>
      </c>
      <c r="BK101" s="9">
        <f t="shared" si="61"/>
        <v>0</v>
      </c>
    </row>
    <row r="102" spans="1:65" s="33" customFormat="1" ht="15" customHeight="1" x14ac:dyDescent="0.25">
      <c r="A102" s="1">
        <v>2013</v>
      </c>
      <c r="B102" s="33" t="s">
        <v>205</v>
      </c>
      <c r="C102" s="11">
        <f>D102-17.3</f>
        <v>272.09999999999997</v>
      </c>
      <c r="D102" s="9">
        <v>289.39999999999998</v>
      </c>
      <c r="E102" s="12">
        <f>F102-17.3</f>
        <v>283.7</v>
      </c>
      <c r="F102" s="15">
        <v>301</v>
      </c>
      <c r="G102" s="23">
        <f>H102+19.8</f>
        <v>173.9</v>
      </c>
      <c r="H102" s="24">
        <v>154.1</v>
      </c>
      <c r="I102" s="24">
        <f>J102+19.8</f>
        <v>175.8</v>
      </c>
      <c r="J102" s="10">
        <v>156</v>
      </c>
      <c r="K102" s="11">
        <f>L102-4.3</f>
        <v>156</v>
      </c>
      <c r="L102" s="9">
        <v>160.30000000000001</v>
      </c>
      <c r="M102" s="12">
        <f>N102-4.3</f>
        <v>160.29999999999998</v>
      </c>
      <c r="N102" s="15">
        <v>164.6</v>
      </c>
      <c r="O102" s="19">
        <f>P102-0.5</f>
        <v>134.30000000000001</v>
      </c>
      <c r="P102" s="24">
        <v>134.80000000000001</v>
      </c>
      <c r="Q102" s="20">
        <f>R102-0.5</f>
        <v>136.4</v>
      </c>
      <c r="R102" s="10">
        <v>136.9</v>
      </c>
      <c r="S102" s="11">
        <f>T102+15.2</f>
        <v>167.2</v>
      </c>
      <c r="T102" s="9">
        <v>152</v>
      </c>
      <c r="U102" s="12">
        <f>V102+15.2</f>
        <v>171.5</v>
      </c>
      <c r="V102" s="15">
        <v>156.30000000000001</v>
      </c>
      <c r="W102" s="23">
        <f t="shared" si="62"/>
        <v>171.4</v>
      </c>
      <c r="X102" s="24">
        <v>153.9</v>
      </c>
      <c r="Y102" s="24">
        <f t="shared" si="63"/>
        <v>191.5</v>
      </c>
      <c r="Z102" s="10">
        <v>174</v>
      </c>
      <c r="AA102" s="8">
        <f>AB102+17.5</f>
        <v>144.4</v>
      </c>
      <c r="AB102" s="9">
        <v>126.9</v>
      </c>
      <c r="AC102" s="9">
        <f>AD102+17.5</f>
        <v>151.4</v>
      </c>
      <c r="AD102" s="15">
        <v>133.9</v>
      </c>
      <c r="AE102" s="31">
        <f>AF102-0.2</f>
        <v>237.5</v>
      </c>
      <c r="AF102" s="24">
        <v>237.7</v>
      </c>
      <c r="AG102" s="32">
        <f>AH102-0.2</f>
        <v>252.3</v>
      </c>
      <c r="AH102" s="10">
        <v>252.5</v>
      </c>
      <c r="AI102" s="11">
        <f>AJ102+0.5</f>
        <v>270.39999999999998</v>
      </c>
      <c r="AJ102" s="9">
        <v>269.89999999999998</v>
      </c>
      <c r="AK102" s="12">
        <f>AL102+0.5</f>
        <v>270.39999999999998</v>
      </c>
      <c r="AL102" s="15">
        <v>269.89999999999998</v>
      </c>
      <c r="AM102" s="11">
        <f>AN102-0.4</f>
        <v>250.29999999999998</v>
      </c>
      <c r="AN102" s="24">
        <v>250.7</v>
      </c>
      <c r="AO102" s="12">
        <f>AP102-0.4</f>
        <v>251.4</v>
      </c>
      <c r="AP102" s="24">
        <v>251.8</v>
      </c>
      <c r="AQ102" s="11">
        <f t="shared" si="64"/>
        <v>166.70000000000002</v>
      </c>
      <c r="AR102" s="9">
        <v>166.9</v>
      </c>
      <c r="AS102" s="12">
        <f t="shared" si="65"/>
        <v>168.4</v>
      </c>
      <c r="AT102" s="15">
        <v>168.6</v>
      </c>
      <c r="AU102" s="5">
        <f>AV102+17.6</f>
        <v>213</v>
      </c>
      <c r="AV102" s="9">
        <v>195.4</v>
      </c>
      <c r="AW102" s="6">
        <f>AX102+17.6</f>
        <v>223.6</v>
      </c>
      <c r="AX102" s="15">
        <v>206</v>
      </c>
      <c r="AY102" s="23">
        <v>255.5</v>
      </c>
      <c r="AZ102" s="24"/>
      <c r="BA102" s="24">
        <v>257.2</v>
      </c>
      <c r="BB102" s="10"/>
      <c r="BC102" s="11">
        <f>BD102-0.2</f>
        <v>179.5</v>
      </c>
      <c r="BD102" s="9">
        <v>179.7</v>
      </c>
      <c r="BE102" s="12">
        <f>BF102-0.2</f>
        <v>179.5</v>
      </c>
      <c r="BF102" s="15">
        <v>179.7</v>
      </c>
      <c r="BG102" s="11">
        <f>BH102+0.6</f>
        <v>135.9</v>
      </c>
      <c r="BH102" s="9">
        <v>135.30000000000001</v>
      </c>
      <c r="BI102" s="12">
        <f>BJ102+0.6</f>
        <v>143.6</v>
      </c>
      <c r="BJ102" s="15">
        <v>143</v>
      </c>
      <c r="BK102" s="9">
        <f t="shared" si="61"/>
        <v>0</v>
      </c>
      <c r="BL102" s="1"/>
      <c r="BM102" s="1"/>
    </row>
    <row r="103" spans="1:65" ht="15" customHeight="1" x14ac:dyDescent="0.25">
      <c r="A103" s="1">
        <v>2013</v>
      </c>
      <c r="B103" s="33" t="s">
        <v>206</v>
      </c>
      <c r="C103" s="11">
        <f>D103-17.3</f>
        <v>272.2</v>
      </c>
      <c r="D103" s="9">
        <v>289.5</v>
      </c>
      <c r="E103" s="12">
        <f>F103-17.3</f>
        <v>276.09999999999997</v>
      </c>
      <c r="F103" s="15">
        <v>293.39999999999998</v>
      </c>
      <c r="G103" s="23">
        <f>H103+19.8</f>
        <v>173.8</v>
      </c>
      <c r="H103" s="24">
        <v>154</v>
      </c>
      <c r="I103" s="24">
        <f>J103+19.8</f>
        <v>177.70000000000002</v>
      </c>
      <c r="J103" s="10">
        <v>157.9</v>
      </c>
      <c r="K103" s="11">
        <f>L103-4.3</f>
        <v>145.39999999999998</v>
      </c>
      <c r="L103" s="9">
        <v>149.69999999999999</v>
      </c>
      <c r="M103" s="12">
        <f>N103-4.3</f>
        <v>160.29999999999998</v>
      </c>
      <c r="N103" s="15">
        <v>164.6</v>
      </c>
      <c r="O103" s="19">
        <f>P103-0.5</f>
        <v>134.30000000000001</v>
      </c>
      <c r="P103" s="24">
        <v>134.80000000000001</v>
      </c>
      <c r="Q103" s="20">
        <f>R103-0.5</f>
        <v>134.30000000000001</v>
      </c>
      <c r="R103" s="10">
        <v>134.80000000000001</v>
      </c>
      <c r="S103" s="11">
        <f>T103+15.2</f>
        <v>167.2</v>
      </c>
      <c r="T103" s="9">
        <v>152</v>
      </c>
      <c r="U103" s="12">
        <f>V103+15.2</f>
        <v>171.5</v>
      </c>
      <c r="V103" s="15">
        <v>156.30000000000001</v>
      </c>
      <c r="W103" s="23">
        <f t="shared" si="62"/>
        <v>183.8</v>
      </c>
      <c r="X103" s="24">
        <v>166.3</v>
      </c>
      <c r="Y103" s="24">
        <f t="shared" si="63"/>
        <v>221.2</v>
      </c>
      <c r="Z103" s="10">
        <v>203.7</v>
      </c>
      <c r="AA103" s="8">
        <f>AB103+17.5</f>
        <v>166.4</v>
      </c>
      <c r="AB103" s="9">
        <v>148.9</v>
      </c>
      <c r="AC103" s="9">
        <f>AD103+17.5</f>
        <v>168.2</v>
      </c>
      <c r="AD103" s="15">
        <v>150.69999999999999</v>
      </c>
      <c r="AE103" s="31">
        <f>AF103-0.2</f>
        <v>250.5</v>
      </c>
      <c r="AF103" s="24">
        <v>250.7</v>
      </c>
      <c r="AG103" s="32">
        <f>AH103-0.2</f>
        <v>252.60000000000002</v>
      </c>
      <c r="AH103" s="10">
        <v>252.8</v>
      </c>
      <c r="AI103" s="11">
        <f>AJ103+0.5</f>
        <v>270.2</v>
      </c>
      <c r="AJ103" s="9">
        <v>269.7</v>
      </c>
      <c r="AK103" s="12">
        <f>AL103+0.5</f>
        <v>270.2</v>
      </c>
      <c r="AL103" s="15">
        <v>269.7</v>
      </c>
      <c r="AM103" s="11">
        <f>AN103-0.4</f>
        <v>250.4</v>
      </c>
      <c r="AN103" s="24">
        <v>250.8</v>
      </c>
      <c r="AO103" s="12">
        <f>AP103-0.4</f>
        <v>251.5</v>
      </c>
      <c r="AP103" s="10">
        <v>251.9</v>
      </c>
      <c r="AQ103" s="11">
        <f t="shared" si="64"/>
        <v>166.70000000000002</v>
      </c>
      <c r="AR103" s="9">
        <v>166.9</v>
      </c>
      <c r="AS103" s="12">
        <f t="shared" si="65"/>
        <v>166.70000000000002</v>
      </c>
      <c r="AT103" s="15">
        <v>166.9</v>
      </c>
      <c r="AU103" s="5">
        <f>AV103+17.6</f>
        <v>183.6</v>
      </c>
      <c r="AV103" s="9">
        <v>166</v>
      </c>
      <c r="AW103" s="6">
        <f>AX103+17.6</f>
        <v>200.4</v>
      </c>
      <c r="AX103" s="15">
        <v>182.8</v>
      </c>
      <c r="AY103" s="23">
        <v>249.7</v>
      </c>
      <c r="BA103" s="24">
        <v>261.2</v>
      </c>
      <c r="BC103" s="11">
        <f>BD103-0.2</f>
        <v>179.5</v>
      </c>
      <c r="BD103" s="9">
        <v>179.7</v>
      </c>
      <c r="BE103" s="12">
        <f>BF103-0.2</f>
        <v>179.5</v>
      </c>
      <c r="BF103" s="15">
        <v>179.7</v>
      </c>
      <c r="BG103" s="11">
        <f>BH103+0.6</f>
        <v>106.89999999999999</v>
      </c>
      <c r="BH103" s="9">
        <v>106.3</v>
      </c>
      <c r="BI103" s="12">
        <f>BJ103+0.6</f>
        <v>151.4</v>
      </c>
      <c r="BJ103" s="15">
        <v>150.80000000000001</v>
      </c>
      <c r="BK103" s="9">
        <f t="shared" si="61"/>
        <v>0</v>
      </c>
    </row>
    <row r="104" spans="1:65" ht="15" customHeight="1" x14ac:dyDescent="0.25">
      <c r="A104" s="1">
        <v>2013</v>
      </c>
      <c r="B104" s="33" t="s">
        <v>207</v>
      </c>
      <c r="C104" s="5">
        <v>275.8</v>
      </c>
      <c r="E104" s="6">
        <v>281.10000000000002</v>
      </c>
      <c r="G104" s="8">
        <f>H104+20.5</f>
        <v>174.6</v>
      </c>
      <c r="H104" s="24">
        <v>154.1</v>
      </c>
      <c r="I104" s="8">
        <f>J104+20.5</f>
        <v>180.5</v>
      </c>
      <c r="J104" s="10">
        <v>160</v>
      </c>
      <c r="K104" s="11">
        <f>L104-4.3</f>
        <v>147.69999999999999</v>
      </c>
      <c r="L104" s="9">
        <v>152</v>
      </c>
      <c r="M104" s="12">
        <f>N104-4.3</f>
        <v>165.39999999999998</v>
      </c>
      <c r="N104" s="15">
        <v>169.7</v>
      </c>
      <c r="O104" s="19">
        <f>P104-0.5</f>
        <v>134.19999999999999</v>
      </c>
      <c r="P104" s="24">
        <v>134.69999999999999</v>
      </c>
      <c r="Q104" s="20">
        <f>R104-0.5</f>
        <v>134.19999999999999</v>
      </c>
      <c r="R104" s="10">
        <v>134.69999999999999</v>
      </c>
      <c r="S104" s="11">
        <f>T104+15.5</f>
        <v>167.6</v>
      </c>
      <c r="T104" s="9">
        <v>152.1</v>
      </c>
      <c r="U104" s="12">
        <f>V104+15.5</f>
        <v>169.6</v>
      </c>
      <c r="V104" s="15">
        <v>154.1</v>
      </c>
      <c r="W104" s="23">
        <f t="shared" si="62"/>
        <v>180.6</v>
      </c>
      <c r="X104" s="24">
        <v>163.1</v>
      </c>
      <c r="Y104" s="24">
        <f t="shared" si="63"/>
        <v>194.7</v>
      </c>
      <c r="Z104" s="10">
        <v>177.2</v>
      </c>
      <c r="AA104" s="8">
        <f>AB104+17.6</f>
        <v>166.29999999999998</v>
      </c>
      <c r="AB104" s="9">
        <v>148.69999999999999</v>
      </c>
      <c r="AC104" s="9">
        <f>AD104+17.6</f>
        <v>180.1</v>
      </c>
      <c r="AD104" s="15">
        <v>162.5</v>
      </c>
      <c r="AE104" s="32">
        <f>AF104+1.7</f>
        <v>238.2</v>
      </c>
      <c r="AF104" s="9">
        <v>236.5</v>
      </c>
      <c r="AG104" s="32">
        <f>AH104+1.7</f>
        <v>242.1</v>
      </c>
      <c r="AH104" s="10">
        <v>240.4</v>
      </c>
      <c r="AI104" s="93">
        <f>AJ104+17.4</f>
        <v>270.3</v>
      </c>
      <c r="AJ104" s="89">
        <v>252.9</v>
      </c>
      <c r="AK104" s="42">
        <f>AL104+17.4</f>
        <v>270.3</v>
      </c>
      <c r="AL104" s="84">
        <v>252.9</v>
      </c>
      <c r="AM104" s="11">
        <f>AN104-0.2</f>
        <v>250.5</v>
      </c>
      <c r="AN104" s="24">
        <v>250.7</v>
      </c>
      <c r="AO104" s="12">
        <f>AP104-0.2</f>
        <v>250.5</v>
      </c>
      <c r="AP104" s="10">
        <v>250.7</v>
      </c>
      <c r="AQ104" s="11">
        <f t="shared" si="64"/>
        <v>166.70000000000002</v>
      </c>
      <c r="AR104" s="9">
        <v>166.9</v>
      </c>
      <c r="AS104" s="12">
        <f t="shared" si="65"/>
        <v>166.70000000000002</v>
      </c>
      <c r="AT104" s="15">
        <v>166.9</v>
      </c>
      <c r="AU104" s="5">
        <f>AV104+17.6</f>
        <v>192</v>
      </c>
      <c r="AV104" s="9">
        <v>174.4</v>
      </c>
      <c r="AW104" s="6">
        <f>AX104+17.6</f>
        <v>192</v>
      </c>
      <c r="AX104" s="15">
        <v>174.4</v>
      </c>
      <c r="AY104" s="11">
        <f>AZ104+0.9</f>
        <v>255.70000000000002</v>
      </c>
      <c r="AZ104" s="9">
        <v>254.8</v>
      </c>
      <c r="BA104" s="12">
        <f>BB104+0.9</f>
        <v>257.59999999999997</v>
      </c>
      <c r="BB104" s="10">
        <v>256.7</v>
      </c>
      <c r="BC104" s="5">
        <f>BD104-0.8</f>
        <v>179.39999999999998</v>
      </c>
      <c r="BD104" s="9">
        <v>180.2</v>
      </c>
      <c r="BE104" s="6">
        <f>BF104-0.8</f>
        <v>179.39999999999998</v>
      </c>
      <c r="BF104" s="15">
        <v>180.2</v>
      </c>
      <c r="BG104" s="45"/>
      <c r="BI104" s="46"/>
      <c r="BK104" s="9">
        <f t="shared" si="61"/>
        <v>0</v>
      </c>
    </row>
    <row r="105" spans="1:65" ht="15" customHeight="1" x14ac:dyDescent="0.25">
      <c r="A105" s="1">
        <v>2013</v>
      </c>
      <c r="B105" s="33" t="s">
        <v>208</v>
      </c>
      <c r="C105" s="11">
        <f>D105-17.3</f>
        <v>260.59999999999997</v>
      </c>
      <c r="D105" s="9">
        <v>277.89999999999998</v>
      </c>
      <c r="E105" s="12">
        <f>F105-17.3</f>
        <v>281.7</v>
      </c>
      <c r="F105" s="15">
        <v>299</v>
      </c>
      <c r="G105" s="23">
        <f>H105+19.8</f>
        <v>175.8</v>
      </c>
      <c r="H105" s="24">
        <v>156</v>
      </c>
      <c r="I105" s="24">
        <f>J105+19.8</f>
        <v>189.5</v>
      </c>
      <c r="J105" s="10">
        <v>169.7</v>
      </c>
      <c r="K105" s="11">
        <f>L105-4.3</f>
        <v>158</v>
      </c>
      <c r="L105" s="9">
        <v>162.30000000000001</v>
      </c>
      <c r="M105" s="12">
        <f>N105-4.3</f>
        <v>160.19999999999999</v>
      </c>
      <c r="N105" s="15">
        <v>164.5</v>
      </c>
      <c r="O105" s="19">
        <f>P105-0.5</f>
        <v>134.4</v>
      </c>
      <c r="P105" s="24">
        <v>134.9</v>
      </c>
      <c r="Q105" s="20">
        <f>R105-0.5</f>
        <v>136.4</v>
      </c>
      <c r="R105" s="10">
        <v>136.9</v>
      </c>
      <c r="S105" s="11">
        <f>T105+15.2</f>
        <v>154.5</v>
      </c>
      <c r="T105" s="9">
        <v>139.30000000000001</v>
      </c>
      <c r="U105" s="12">
        <f>V105+15.2</f>
        <v>163.1</v>
      </c>
      <c r="V105" s="15">
        <v>147.9</v>
      </c>
      <c r="W105" s="23">
        <f t="shared" si="62"/>
        <v>193.6</v>
      </c>
      <c r="X105" s="24">
        <v>176.1</v>
      </c>
      <c r="Y105" s="24">
        <f t="shared" si="63"/>
        <v>209.4</v>
      </c>
      <c r="Z105" s="10">
        <v>191.9</v>
      </c>
      <c r="AA105" s="8">
        <f>AB105+17.5</f>
        <v>164.4</v>
      </c>
      <c r="AB105" s="9">
        <v>146.9</v>
      </c>
      <c r="AC105" s="9">
        <f>AD105+17.5</f>
        <v>166.4</v>
      </c>
      <c r="AD105" s="15">
        <v>148.9</v>
      </c>
      <c r="AE105" s="31">
        <f>AF105-0.2</f>
        <v>241.60000000000002</v>
      </c>
      <c r="AF105" s="24">
        <v>241.8</v>
      </c>
      <c r="AG105" s="32">
        <f>AH105-0.2</f>
        <v>241.60000000000002</v>
      </c>
      <c r="AH105" s="10">
        <v>241.8</v>
      </c>
      <c r="AI105" s="11">
        <f>AJ105+0.5</f>
        <v>270.3</v>
      </c>
      <c r="AJ105" s="9">
        <v>269.8</v>
      </c>
      <c r="AK105" s="12">
        <f>AL105+0.5</f>
        <v>270.3</v>
      </c>
      <c r="AL105" s="15">
        <v>269.8</v>
      </c>
      <c r="AM105" s="11">
        <f>AN105-0.4</f>
        <v>250.29999999999998</v>
      </c>
      <c r="AN105" s="24">
        <v>250.7</v>
      </c>
      <c r="AO105" s="12">
        <f>AP105-0.4</f>
        <v>251.29999999999998</v>
      </c>
      <c r="AP105" s="24">
        <v>251.7</v>
      </c>
      <c r="AQ105" s="11">
        <f t="shared" si="64"/>
        <v>166.60000000000002</v>
      </c>
      <c r="AR105" s="9">
        <v>166.8</v>
      </c>
      <c r="AS105" s="12">
        <f t="shared" si="65"/>
        <v>168.5</v>
      </c>
      <c r="AT105" s="15">
        <v>168.7</v>
      </c>
      <c r="AU105" s="5">
        <f>AV105+17.6</f>
        <v>192</v>
      </c>
      <c r="AV105" s="9">
        <v>174.4</v>
      </c>
      <c r="AW105" s="6">
        <f>AX105+17.6</f>
        <v>192</v>
      </c>
      <c r="AX105" s="15">
        <v>174.4</v>
      </c>
      <c r="AY105" s="23">
        <v>251.7</v>
      </c>
      <c r="BA105" s="24">
        <v>255.6</v>
      </c>
      <c r="BC105" s="11">
        <f>BD105-0.2</f>
        <v>179.4</v>
      </c>
      <c r="BD105" s="9">
        <v>179.6</v>
      </c>
      <c r="BE105" s="12">
        <f>BF105-0.2</f>
        <v>179.4</v>
      </c>
      <c r="BF105" s="15">
        <v>179.6</v>
      </c>
      <c r="BG105" s="11">
        <f>BH105+0.6</f>
        <v>128.19999999999999</v>
      </c>
      <c r="BH105" s="9">
        <v>127.6</v>
      </c>
      <c r="BI105" s="12">
        <f>BJ105+0.6</f>
        <v>143.6</v>
      </c>
      <c r="BJ105" s="15">
        <v>143</v>
      </c>
      <c r="BK105" s="9">
        <f t="shared" si="61"/>
        <v>0</v>
      </c>
    </row>
    <row r="106" spans="1:65" ht="15" customHeight="1" x14ac:dyDescent="0.25">
      <c r="A106" s="1">
        <v>2013</v>
      </c>
      <c r="B106" s="1" t="s">
        <v>226</v>
      </c>
      <c r="C106" s="111">
        <f t="shared" ref="C106" si="66">D106+0.2</f>
        <v>264.3</v>
      </c>
      <c r="D106" s="145" t="s">
        <v>717</v>
      </c>
      <c r="E106" s="111">
        <f t="shared" ref="E106" si="67">F106+0.2</f>
        <v>343</v>
      </c>
      <c r="F106" s="145" t="s">
        <v>718</v>
      </c>
      <c r="G106" s="23">
        <f>H106+20.4</f>
        <v>174.4</v>
      </c>
      <c r="H106" s="24">
        <v>154</v>
      </c>
      <c r="I106" s="24">
        <f>J106+20.4</f>
        <v>199.9</v>
      </c>
      <c r="J106" s="10">
        <v>179.5</v>
      </c>
      <c r="K106" s="11">
        <f>L106-3.5</f>
        <v>144.1</v>
      </c>
      <c r="L106" s="9">
        <v>147.6</v>
      </c>
      <c r="M106" s="12">
        <f>N106-3.5</f>
        <v>156.9</v>
      </c>
      <c r="N106" s="15">
        <v>160.4</v>
      </c>
      <c r="O106" s="19">
        <f>P106+0.9</f>
        <v>134.6</v>
      </c>
      <c r="P106" s="24">
        <v>133.69999999999999</v>
      </c>
      <c r="Q106" s="20">
        <f>R106+0.9</f>
        <v>134.6</v>
      </c>
      <c r="R106" s="10">
        <v>133.69999999999999</v>
      </c>
      <c r="S106" s="11">
        <f>T106+15.4</f>
        <v>165.4</v>
      </c>
      <c r="T106" s="9">
        <v>150</v>
      </c>
      <c r="U106" s="12">
        <f>V106+15.4</f>
        <v>169.6</v>
      </c>
      <c r="V106" s="15">
        <v>154.19999999999999</v>
      </c>
      <c r="W106" s="19">
        <f>X106+16</f>
        <v>179.8</v>
      </c>
      <c r="X106" s="24">
        <v>163.80000000000001</v>
      </c>
      <c r="Y106" s="20">
        <f>Z106+16</f>
        <v>202.1</v>
      </c>
      <c r="Z106" s="10">
        <v>186.1</v>
      </c>
      <c r="AA106" s="8">
        <f>AB106+17.5</f>
        <v>166.3</v>
      </c>
      <c r="AB106" s="9">
        <v>148.80000000000001</v>
      </c>
      <c r="AC106" s="9">
        <f>AD106+17.5</f>
        <v>168.4</v>
      </c>
      <c r="AD106" s="15">
        <v>150.9</v>
      </c>
      <c r="AE106" s="17">
        <f>AF106+1.8</f>
        <v>237.9</v>
      </c>
      <c r="AF106" s="24">
        <v>236.1</v>
      </c>
      <c r="AG106" s="17">
        <f>AH106+1.8</f>
        <v>237.9</v>
      </c>
      <c r="AH106" s="10">
        <v>236.1</v>
      </c>
      <c r="AI106" s="93">
        <f>AJ106+17.4</f>
        <v>270.39999999999998</v>
      </c>
      <c r="AJ106" s="89">
        <v>253</v>
      </c>
      <c r="AK106" s="42">
        <f>AL106+17.4</f>
        <v>274.5</v>
      </c>
      <c r="AL106" s="84">
        <v>257.10000000000002</v>
      </c>
      <c r="AM106" s="11">
        <f>AN106-0.3</f>
        <v>250.6</v>
      </c>
      <c r="AN106" s="9">
        <v>250.9</v>
      </c>
      <c r="AO106" s="12">
        <f>AP106-0.3</f>
        <v>252.6</v>
      </c>
      <c r="AP106" s="10">
        <v>252.9</v>
      </c>
      <c r="AQ106" s="11">
        <f>AR106-0.3</f>
        <v>166.6</v>
      </c>
      <c r="AR106" s="9">
        <v>166.9</v>
      </c>
      <c r="AS106" s="12">
        <f>AT106-0.3</f>
        <v>166.6</v>
      </c>
      <c r="AT106" s="15">
        <v>166.9</v>
      </c>
      <c r="AU106" s="5">
        <f>AV106+18.6</f>
        <v>195</v>
      </c>
      <c r="AV106" s="9">
        <v>176.4</v>
      </c>
      <c r="AW106" s="6">
        <f>AX106+18.6</f>
        <v>195</v>
      </c>
      <c r="AX106" s="15">
        <v>176.4</v>
      </c>
      <c r="AY106" s="19">
        <f>AZ106+0.8</f>
        <v>255.60000000000002</v>
      </c>
      <c r="AZ106" s="24">
        <v>254.8</v>
      </c>
      <c r="BA106" s="20">
        <f>BB106+0.8</f>
        <v>261.60000000000002</v>
      </c>
      <c r="BB106" s="10">
        <v>260.8</v>
      </c>
      <c r="BC106" s="5">
        <f>BD106-0.9</f>
        <v>174.2</v>
      </c>
      <c r="BD106" s="9">
        <v>175.1</v>
      </c>
      <c r="BE106" s="6">
        <f>BF106-0.9</f>
        <v>179.29999999999998</v>
      </c>
      <c r="BF106" s="15">
        <v>180.2</v>
      </c>
      <c r="BG106" s="45">
        <f>BH106-1.9</f>
        <v>152.6</v>
      </c>
      <c r="BH106" s="9">
        <v>154.5</v>
      </c>
      <c r="BI106" s="46">
        <f>BJ106-1.9</f>
        <v>152.6</v>
      </c>
      <c r="BJ106" s="15">
        <v>154.5</v>
      </c>
      <c r="BK106" s="9">
        <f t="shared" si="61"/>
        <v>0</v>
      </c>
    </row>
    <row r="107" spans="1:65" ht="15" customHeight="1" x14ac:dyDescent="0.25">
      <c r="A107" s="1">
        <v>2013</v>
      </c>
      <c r="B107" s="1" t="s">
        <v>227</v>
      </c>
      <c r="C107" s="5">
        <v>256.3</v>
      </c>
      <c r="E107" s="6">
        <v>274.8</v>
      </c>
      <c r="G107" s="23">
        <f>H107+20.4</f>
        <v>178.3</v>
      </c>
      <c r="H107" s="24">
        <v>157.9</v>
      </c>
      <c r="I107" s="24">
        <f>J107+20.4</f>
        <v>178.3</v>
      </c>
      <c r="J107" s="10">
        <v>157.9</v>
      </c>
      <c r="K107" s="11">
        <f>L107-3.5</f>
        <v>158.9</v>
      </c>
      <c r="L107" s="9">
        <v>162.4</v>
      </c>
      <c r="M107" s="12">
        <f>N107-3.5</f>
        <v>166.4</v>
      </c>
      <c r="N107" s="15">
        <v>169.9</v>
      </c>
      <c r="O107" s="19">
        <f>P107+0.9</f>
        <v>136.6</v>
      </c>
      <c r="P107" s="24">
        <v>135.69999999999999</v>
      </c>
      <c r="Q107" s="20">
        <f>R107+0.9</f>
        <v>136.6</v>
      </c>
      <c r="R107" s="10">
        <v>135.69999999999999</v>
      </c>
      <c r="S107" s="11">
        <f>T107+15.4</f>
        <v>160.20000000000002</v>
      </c>
      <c r="T107" s="9">
        <v>144.80000000000001</v>
      </c>
      <c r="U107" s="12">
        <f>V107+15.4</f>
        <v>161.20000000000002</v>
      </c>
      <c r="V107" s="15">
        <v>145.80000000000001</v>
      </c>
      <c r="W107" s="19">
        <f>X107+16</f>
        <v>184.1</v>
      </c>
      <c r="X107" s="24">
        <v>168.1</v>
      </c>
      <c r="Y107" s="20">
        <f>Z107+16</f>
        <v>185.9</v>
      </c>
      <c r="Z107" s="10">
        <v>169.9</v>
      </c>
      <c r="AA107" s="8">
        <f>AB107+17.2</f>
        <v>164</v>
      </c>
      <c r="AB107" s="9">
        <v>146.80000000000001</v>
      </c>
      <c r="AC107" s="9">
        <f>AD107+17.2</f>
        <v>166</v>
      </c>
      <c r="AD107" s="15">
        <v>148.80000000000001</v>
      </c>
      <c r="AE107" s="17">
        <f>AF107+1.8</f>
        <v>249.8</v>
      </c>
      <c r="AF107" s="24">
        <v>248</v>
      </c>
      <c r="AG107" s="17">
        <f>AH107+1.8</f>
        <v>251.8</v>
      </c>
      <c r="AH107" s="10">
        <v>250</v>
      </c>
      <c r="AI107" s="5">
        <v>270.3</v>
      </c>
      <c r="AK107" s="6">
        <v>270.3</v>
      </c>
      <c r="AM107" s="11">
        <f>AN107-0.3</f>
        <v>251.39999999999998</v>
      </c>
      <c r="AN107" s="9">
        <v>251.7</v>
      </c>
      <c r="AO107" s="12">
        <f>AP107-0.3</f>
        <v>251.39999999999998</v>
      </c>
      <c r="AP107" s="10">
        <v>251.7</v>
      </c>
      <c r="AQ107" s="11">
        <f>AR107-0.3</f>
        <v>166.7</v>
      </c>
      <c r="AR107" s="9">
        <v>167</v>
      </c>
      <c r="AS107" s="12">
        <f>AT107-0.3</f>
        <v>166.7</v>
      </c>
      <c r="AT107" s="15">
        <v>167</v>
      </c>
      <c r="AU107" s="5">
        <f>AV107+18.6</f>
        <v>192.9</v>
      </c>
      <c r="AV107" s="9">
        <v>174.3</v>
      </c>
      <c r="AW107" s="6">
        <f>AX107+18.6</f>
        <v>201.29999999999998</v>
      </c>
      <c r="AX107" s="15">
        <v>182.7</v>
      </c>
      <c r="AY107" s="11">
        <f>AZ107+1.1</f>
        <v>249.29999999999998</v>
      </c>
      <c r="AZ107" s="9">
        <v>248.2</v>
      </c>
      <c r="BA107" s="12">
        <f>BB107+1.1</f>
        <v>255.6</v>
      </c>
      <c r="BB107" s="10">
        <v>254.5</v>
      </c>
      <c r="BC107" s="5">
        <f>BD107-0.9</f>
        <v>179.29999999999998</v>
      </c>
      <c r="BD107" s="9">
        <v>180.2</v>
      </c>
      <c r="BE107" s="6">
        <f>BF107-0.9</f>
        <v>179.29999999999998</v>
      </c>
      <c r="BF107" s="15">
        <v>180.2</v>
      </c>
      <c r="BG107" s="45"/>
      <c r="BI107" s="46"/>
      <c r="BK107" s="9">
        <f t="shared" si="61"/>
        <v>0</v>
      </c>
    </row>
    <row r="108" spans="1:65" ht="15" customHeight="1" x14ac:dyDescent="0.25">
      <c r="A108" s="1">
        <v>2013</v>
      </c>
      <c r="B108" s="1" t="s">
        <v>228</v>
      </c>
      <c r="C108" s="5">
        <v>287.60000000000002</v>
      </c>
      <c r="E108" s="6">
        <v>295.89999999999998</v>
      </c>
      <c r="G108" s="23">
        <f>H108+20.4</f>
        <v>184.5</v>
      </c>
      <c r="H108" s="24">
        <v>164.1</v>
      </c>
      <c r="I108" s="24">
        <f>J108+20.4</f>
        <v>190.20000000000002</v>
      </c>
      <c r="J108" s="10">
        <v>169.8</v>
      </c>
      <c r="K108" s="11">
        <f>L108-3.5</f>
        <v>148.30000000000001</v>
      </c>
      <c r="L108" s="9">
        <v>151.80000000000001</v>
      </c>
      <c r="M108" s="12">
        <f>N108-3.5</f>
        <v>161.1</v>
      </c>
      <c r="N108" s="15">
        <v>164.6</v>
      </c>
      <c r="O108" s="19">
        <f>P108+0.9</f>
        <v>134.70000000000002</v>
      </c>
      <c r="P108" s="24">
        <v>133.80000000000001</v>
      </c>
      <c r="Q108" s="20">
        <f>R108+0.9</f>
        <v>134.70000000000002</v>
      </c>
      <c r="R108" s="10">
        <v>133.80000000000001</v>
      </c>
      <c r="S108" s="11">
        <f>T108+15.4</f>
        <v>154.70000000000002</v>
      </c>
      <c r="T108" s="9">
        <v>139.30000000000001</v>
      </c>
      <c r="U108" s="12">
        <f>V108+15.4</f>
        <v>176</v>
      </c>
      <c r="V108" s="15">
        <v>160.6</v>
      </c>
      <c r="W108" s="19">
        <f>X108+16</f>
        <v>169.8</v>
      </c>
      <c r="X108" s="24">
        <v>153.80000000000001</v>
      </c>
      <c r="Y108" s="20">
        <f>Z108+16</f>
        <v>185.9</v>
      </c>
      <c r="Z108" s="10">
        <v>169.9</v>
      </c>
      <c r="AA108" s="8">
        <f>AB108+17.5</f>
        <v>130.9</v>
      </c>
      <c r="AB108" s="9">
        <v>113.4</v>
      </c>
      <c r="AC108" s="9">
        <f>AD108+17.5</f>
        <v>168.3</v>
      </c>
      <c r="AD108" s="15">
        <v>150.80000000000001</v>
      </c>
      <c r="AE108" s="17">
        <f>AF108+1.8</f>
        <v>241.8</v>
      </c>
      <c r="AF108" s="24">
        <v>240</v>
      </c>
      <c r="AG108" s="17">
        <f>AH108+1.8</f>
        <v>251.8</v>
      </c>
      <c r="AH108" s="10">
        <v>250</v>
      </c>
      <c r="AI108" s="5">
        <v>270.3</v>
      </c>
      <c r="AK108" s="6">
        <v>270.3</v>
      </c>
      <c r="AM108" s="11">
        <f>AN108-0.3</f>
        <v>246.39999999999998</v>
      </c>
      <c r="AN108" s="9">
        <v>246.7</v>
      </c>
      <c r="AO108" s="12">
        <f>AP108-0.3</f>
        <v>252.6</v>
      </c>
      <c r="AP108" s="10">
        <v>252.9</v>
      </c>
      <c r="AQ108" s="11">
        <f>AR108-0.3</f>
        <v>166.6</v>
      </c>
      <c r="AR108" s="9">
        <v>166.9</v>
      </c>
      <c r="AS108" s="12">
        <f>AT108-0.3</f>
        <v>166.6</v>
      </c>
      <c r="AT108" s="15">
        <v>166.9</v>
      </c>
      <c r="AU108" s="5">
        <f>AV108+18.6</f>
        <v>195</v>
      </c>
      <c r="AV108" s="9">
        <v>176.4</v>
      </c>
      <c r="AW108" s="6">
        <f>AX108+18.6</f>
        <v>199.4</v>
      </c>
      <c r="AX108" s="15">
        <v>180.8</v>
      </c>
      <c r="AY108" s="19">
        <f>AZ108+0.8</f>
        <v>264.60000000000002</v>
      </c>
      <c r="AZ108" s="24">
        <v>263.8</v>
      </c>
      <c r="BA108" s="20">
        <f>BB108+0.8</f>
        <v>267.8</v>
      </c>
      <c r="BB108" s="10">
        <v>267</v>
      </c>
      <c r="BC108" s="5">
        <f>BD108-0.9</f>
        <v>179.4</v>
      </c>
      <c r="BD108" s="9">
        <v>180.3</v>
      </c>
      <c r="BE108" s="6">
        <f>BF108-0.9</f>
        <v>179.4</v>
      </c>
      <c r="BF108" s="15">
        <v>180.3</v>
      </c>
      <c r="BG108" s="11">
        <f>BH108-0.3</f>
        <v>124.5</v>
      </c>
      <c r="BH108" s="9">
        <v>124.8</v>
      </c>
      <c r="BI108" s="12">
        <f>BJ108-0.3</f>
        <v>126.8</v>
      </c>
      <c r="BJ108" s="15">
        <v>127.1</v>
      </c>
      <c r="BK108" s="9">
        <f t="shared" si="61"/>
        <v>0</v>
      </c>
    </row>
    <row r="109" spans="1:65" ht="15" customHeight="1" x14ac:dyDescent="0.25">
      <c r="A109" s="1">
        <v>2013</v>
      </c>
      <c r="B109" s="33" t="s">
        <v>209</v>
      </c>
      <c r="C109" s="11">
        <f>D109-17.3</f>
        <v>281.8</v>
      </c>
      <c r="D109" s="9">
        <v>299.10000000000002</v>
      </c>
      <c r="E109" s="12">
        <f>F109-17.3</f>
        <v>281.8</v>
      </c>
      <c r="F109" s="15">
        <v>299.10000000000002</v>
      </c>
      <c r="G109" s="8">
        <f>H109+20.6</f>
        <v>176.7</v>
      </c>
      <c r="H109" s="24">
        <v>156.1</v>
      </c>
      <c r="I109" s="9">
        <f>J109+20.6</f>
        <v>188.5</v>
      </c>
      <c r="J109" s="10">
        <v>167.9</v>
      </c>
      <c r="K109" s="11">
        <f>L109-0.2</f>
        <v>156.70000000000002</v>
      </c>
      <c r="L109" s="9">
        <v>156.9</v>
      </c>
      <c r="M109" s="12">
        <f>N109-0.2</f>
        <v>160.70000000000002</v>
      </c>
      <c r="N109" s="15">
        <v>160.9</v>
      </c>
      <c r="O109" s="11">
        <f>P109-0.4</f>
        <v>134.4</v>
      </c>
      <c r="P109" s="24">
        <v>134.80000000000001</v>
      </c>
      <c r="Q109" s="12">
        <f>R109-0.4</f>
        <v>134.4</v>
      </c>
      <c r="R109" s="10">
        <v>134.80000000000001</v>
      </c>
      <c r="S109" s="11">
        <f>T109-0.2</f>
        <v>171.20000000000002</v>
      </c>
      <c r="T109" s="9">
        <v>171.4</v>
      </c>
      <c r="U109" s="12">
        <f>V109-0.2</f>
        <v>173.3</v>
      </c>
      <c r="V109" s="15">
        <v>173.5</v>
      </c>
      <c r="W109" s="23">
        <f>X109+17.5</f>
        <v>190.5</v>
      </c>
      <c r="X109" s="24">
        <v>173</v>
      </c>
      <c r="Y109" s="24">
        <f>Z109+17.5</f>
        <v>196.2</v>
      </c>
      <c r="Z109" s="10">
        <v>178.7</v>
      </c>
      <c r="AA109" s="8">
        <f>AB109+17.7</f>
        <v>168.29999999999998</v>
      </c>
      <c r="AB109" s="9">
        <v>150.6</v>
      </c>
      <c r="AC109" s="9">
        <f>AD109+17.7</f>
        <v>168.29999999999998</v>
      </c>
      <c r="AD109" s="15">
        <v>150.6</v>
      </c>
      <c r="AE109" s="31">
        <f>AF109-0.2</f>
        <v>237.5</v>
      </c>
      <c r="AF109" s="24">
        <v>237.7</v>
      </c>
      <c r="AG109" s="32">
        <f>AH109-0.2</f>
        <v>264.60000000000002</v>
      </c>
      <c r="AH109" s="10">
        <v>264.8</v>
      </c>
      <c r="AI109" s="11">
        <f>AJ109+0.3</f>
        <v>261.8</v>
      </c>
      <c r="AJ109" s="9">
        <v>261.5</v>
      </c>
      <c r="AK109" s="12">
        <f>AL109+0.3</f>
        <v>270.2</v>
      </c>
      <c r="AL109" s="15">
        <v>269.89999999999998</v>
      </c>
      <c r="AM109" s="11">
        <f>AN109-0.4</f>
        <v>250.4</v>
      </c>
      <c r="AN109" s="24">
        <v>250.8</v>
      </c>
      <c r="AO109" s="12">
        <f>AP109-0.4</f>
        <v>250.4</v>
      </c>
      <c r="AP109" s="10">
        <v>250.8</v>
      </c>
      <c r="AQ109" s="11">
        <f>AR109-0.2</f>
        <v>166.70000000000002</v>
      </c>
      <c r="AR109" s="9">
        <v>166.9</v>
      </c>
      <c r="AS109" s="12">
        <f>AT109-0.2</f>
        <v>166.70000000000002</v>
      </c>
      <c r="AT109" s="15">
        <v>166.9</v>
      </c>
      <c r="AU109" s="5">
        <f>AV109+16.7</f>
        <v>191</v>
      </c>
      <c r="AV109" s="9">
        <v>174.3</v>
      </c>
      <c r="AW109" s="6">
        <f>AX109+16.7</f>
        <v>218.6</v>
      </c>
      <c r="AX109" s="15">
        <v>201.9</v>
      </c>
      <c r="AY109" s="11">
        <f>AZ109+0.5</f>
        <v>255.1</v>
      </c>
      <c r="AZ109" s="24">
        <v>254.6</v>
      </c>
      <c r="BA109" s="12">
        <f>BB109+0.5</f>
        <v>261.39999999999998</v>
      </c>
      <c r="BB109" s="10">
        <v>260.89999999999998</v>
      </c>
      <c r="BC109" s="11">
        <f>BD109-0.2</f>
        <v>161.10000000000002</v>
      </c>
      <c r="BD109" s="9">
        <v>161.30000000000001</v>
      </c>
      <c r="BE109" s="12">
        <f>BF109-0.2</f>
        <v>174.5</v>
      </c>
      <c r="BF109" s="15">
        <v>174.7</v>
      </c>
      <c r="BG109" s="11">
        <f>BH109+0.4</f>
        <v>120.4</v>
      </c>
      <c r="BH109" s="9">
        <v>120</v>
      </c>
      <c r="BI109" s="12">
        <f>BJ109+0.4</f>
        <v>131.9</v>
      </c>
      <c r="BJ109" s="15">
        <v>131.5</v>
      </c>
      <c r="BK109" s="9">
        <f t="shared" si="61"/>
        <v>0</v>
      </c>
    </row>
    <row r="110" spans="1:65" ht="15" customHeight="1" x14ac:dyDescent="0.25">
      <c r="A110" s="1">
        <v>2013</v>
      </c>
      <c r="B110" s="33" t="s">
        <v>210</v>
      </c>
      <c r="C110" s="11">
        <f>D110-17.3</f>
        <v>256.8</v>
      </c>
      <c r="D110" s="9">
        <v>274.10000000000002</v>
      </c>
      <c r="E110" s="12">
        <f>F110-17.3</f>
        <v>287.59999999999997</v>
      </c>
      <c r="F110" s="15">
        <v>304.89999999999998</v>
      </c>
      <c r="G110" s="23">
        <f>H110+19.8</f>
        <v>175.8</v>
      </c>
      <c r="H110" s="24">
        <v>156</v>
      </c>
      <c r="I110" s="24">
        <f>J110+19.8</f>
        <v>181.70000000000002</v>
      </c>
      <c r="J110" s="10">
        <v>161.9</v>
      </c>
      <c r="K110" s="11">
        <f>L110-4.3</f>
        <v>147.6</v>
      </c>
      <c r="L110" s="9">
        <v>151.9</v>
      </c>
      <c r="M110" s="12">
        <f>N110-4.3</f>
        <v>166.6</v>
      </c>
      <c r="N110" s="15">
        <v>170.9</v>
      </c>
      <c r="O110" s="19">
        <f>P110-0.5</f>
        <v>134.30000000000001</v>
      </c>
      <c r="P110" s="24">
        <v>134.80000000000001</v>
      </c>
      <c r="Q110" s="20">
        <f>R110-0.5</f>
        <v>136.4</v>
      </c>
      <c r="R110" s="10">
        <v>136.9</v>
      </c>
      <c r="S110" s="11">
        <f>T110+15.2</f>
        <v>163</v>
      </c>
      <c r="T110" s="9">
        <v>147.80000000000001</v>
      </c>
      <c r="U110" s="12">
        <f>V110+15.2</f>
        <v>194.6</v>
      </c>
      <c r="V110" s="15">
        <v>179.4</v>
      </c>
      <c r="W110" s="23">
        <f>X110+17.5</f>
        <v>179.8</v>
      </c>
      <c r="X110" s="24">
        <v>162.30000000000001</v>
      </c>
      <c r="Y110" s="24">
        <f>Z110+17.5</f>
        <v>191.7</v>
      </c>
      <c r="Z110" s="10">
        <v>174.2</v>
      </c>
      <c r="AA110" s="8">
        <f>AB110+17.5</f>
        <v>168.3</v>
      </c>
      <c r="AB110" s="9">
        <v>150.80000000000001</v>
      </c>
      <c r="AC110" s="9">
        <f>AD110+17.5</f>
        <v>168.3</v>
      </c>
      <c r="AD110" s="15">
        <v>150.80000000000001</v>
      </c>
      <c r="AE110" s="31">
        <f>AF110-0.2</f>
        <v>241.70000000000002</v>
      </c>
      <c r="AF110" s="24">
        <v>241.9</v>
      </c>
      <c r="AG110" s="32">
        <f>AH110-0.2</f>
        <v>262.60000000000002</v>
      </c>
      <c r="AH110" s="10">
        <v>262.8</v>
      </c>
      <c r="AI110" s="11">
        <f>AJ110+0.5</f>
        <v>262</v>
      </c>
      <c r="AJ110" s="9">
        <v>261.5</v>
      </c>
      <c r="AK110" s="12">
        <f>AL110+0.5</f>
        <v>270.39999999999998</v>
      </c>
      <c r="AL110" s="15">
        <v>269.89999999999998</v>
      </c>
      <c r="AM110" s="11">
        <f>AN110-0.4</f>
        <v>251.4</v>
      </c>
      <c r="AN110" s="24">
        <v>251.8</v>
      </c>
      <c r="AO110" s="12">
        <f>AP110-0.4</f>
        <v>251.4</v>
      </c>
      <c r="AP110" s="10">
        <v>251.8</v>
      </c>
      <c r="AQ110" s="11">
        <f>AR110-0.2</f>
        <v>166.9</v>
      </c>
      <c r="AR110" s="9">
        <v>167.1</v>
      </c>
      <c r="AS110" s="12">
        <f>AT110-0.2</f>
        <v>168.5</v>
      </c>
      <c r="AT110" s="15">
        <v>168.7</v>
      </c>
      <c r="AU110" s="5">
        <f>AV110+17.6</f>
        <v>192.1</v>
      </c>
      <c r="AV110" s="9">
        <v>174.5</v>
      </c>
      <c r="AW110" s="6">
        <f>AX110+17.6</f>
        <v>198.29999999999998</v>
      </c>
      <c r="AX110" s="15">
        <v>180.7</v>
      </c>
      <c r="AY110" s="23">
        <v>249.8</v>
      </c>
      <c r="BA110" s="24">
        <v>257.39999999999998</v>
      </c>
      <c r="BC110" s="11">
        <f>BD110-0.2</f>
        <v>179.4</v>
      </c>
      <c r="BD110" s="9">
        <v>179.6</v>
      </c>
      <c r="BE110" s="12">
        <f>BF110-0.2</f>
        <v>179.4</v>
      </c>
      <c r="BF110" s="15">
        <v>179.6</v>
      </c>
      <c r="BG110" s="11">
        <f>BH110+0.6</f>
        <v>135.79999999999998</v>
      </c>
      <c r="BH110" s="9">
        <v>135.19999999999999</v>
      </c>
      <c r="BI110" s="12">
        <f>BJ110+0.6</f>
        <v>139.69999999999999</v>
      </c>
      <c r="BJ110" s="15">
        <v>139.1</v>
      </c>
      <c r="BK110" s="9">
        <f t="shared" si="61"/>
        <v>0</v>
      </c>
      <c r="BL110" s="33"/>
      <c r="BM110" s="33"/>
    </row>
    <row r="111" spans="1:65" ht="15" customHeight="1" x14ac:dyDescent="0.25">
      <c r="A111" s="1">
        <v>2013</v>
      </c>
      <c r="B111" s="33" t="s">
        <v>211</v>
      </c>
      <c r="C111" s="11">
        <f>D111-17.3</f>
        <v>270.39999999999998</v>
      </c>
      <c r="D111" s="9">
        <v>287.7</v>
      </c>
      <c r="E111" s="12">
        <f>F111-17.3</f>
        <v>270.39999999999998</v>
      </c>
      <c r="F111" s="15">
        <v>287.7</v>
      </c>
      <c r="G111" s="8">
        <f>H111+20.6</f>
        <v>174.6</v>
      </c>
      <c r="H111" s="24">
        <v>154</v>
      </c>
      <c r="I111" s="9">
        <f>J111+20.6</f>
        <v>176.79999999999998</v>
      </c>
      <c r="J111" s="10">
        <v>156.19999999999999</v>
      </c>
      <c r="K111" s="11">
        <f>L111-0.2</f>
        <v>149</v>
      </c>
      <c r="L111" s="9">
        <v>149.19999999999999</v>
      </c>
      <c r="M111" s="12">
        <f>N111-0.2</f>
        <v>156.9</v>
      </c>
      <c r="N111" s="15">
        <v>157.1</v>
      </c>
      <c r="O111" s="11">
        <f>P111-0.4</f>
        <v>134.4</v>
      </c>
      <c r="P111" s="24">
        <v>134.80000000000001</v>
      </c>
      <c r="Q111" s="12">
        <f>R111-0.4</f>
        <v>136.6</v>
      </c>
      <c r="R111" s="10">
        <v>137</v>
      </c>
      <c r="S111" s="11">
        <f>T111-0.2</f>
        <v>165.3</v>
      </c>
      <c r="T111" s="9">
        <v>165.5</v>
      </c>
      <c r="U111" s="12">
        <f>V111-0.2</f>
        <v>165.3</v>
      </c>
      <c r="V111" s="15">
        <v>165.5</v>
      </c>
      <c r="W111" s="23">
        <f>X111+17.5</f>
        <v>180.7</v>
      </c>
      <c r="X111" s="24">
        <v>163.19999999999999</v>
      </c>
      <c r="Y111" s="24">
        <f>Z111+17.5</f>
        <v>180.7</v>
      </c>
      <c r="Z111" s="10">
        <v>163.19999999999999</v>
      </c>
      <c r="AA111" s="8">
        <f>AB111+17.7</f>
        <v>156.19999999999999</v>
      </c>
      <c r="AB111" s="9">
        <v>138.5</v>
      </c>
      <c r="AC111" s="9">
        <f>AD111+17.7</f>
        <v>168.5</v>
      </c>
      <c r="AD111" s="15">
        <v>150.80000000000001</v>
      </c>
      <c r="AE111" s="31">
        <f>AF111-0.2</f>
        <v>237.5</v>
      </c>
      <c r="AF111" s="24">
        <v>237.7</v>
      </c>
      <c r="AG111" s="32">
        <f>AH111-0.2</f>
        <v>250.3</v>
      </c>
      <c r="AH111" s="10">
        <v>250.5</v>
      </c>
      <c r="AI111" s="11">
        <f>AJ111+0.3</f>
        <v>261.60000000000002</v>
      </c>
      <c r="AJ111" s="9">
        <v>261.3</v>
      </c>
      <c r="AK111" s="12">
        <f>AL111+0.3</f>
        <v>270</v>
      </c>
      <c r="AL111" s="15">
        <v>269.7</v>
      </c>
      <c r="AM111" s="11">
        <f>AN111-0.4</f>
        <v>250.29999999999998</v>
      </c>
      <c r="AN111" s="24">
        <v>250.7</v>
      </c>
      <c r="AO111" s="12">
        <f>AP111-0.4</f>
        <v>250.29999999999998</v>
      </c>
      <c r="AP111" s="10">
        <v>250.7</v>
      </c>
      <c r="AQ111" s="11">
        <f>AR111-0.2</f>
        <v>166.70000000000002</v>
      </c>
      <c r="AR111" s="9">
        <v>166.9</v>
      </c>
      <c r="AS111" s="12">
        <f>AT111-0.2</f>
        <v>168.70000000000002</v>
      </c>
      <c r="AT111" s="15">
        <v>168.9</v>
      </c>
      <c r="AU111" s="5">
        <f>AV111+16.7</f>
        <v>182.6</v>
      </c>
      <c r="AV111" s="9">
        <v>165.9</v>
      </c>
      <c r="AW111" s="6">
        <f>AX111+16.7</f>
        <v>191.1</v>
      </c>
      <c r="AX111" s="15">
        <v>174.4</v>
      </c>
      <c r="AY111" s="11">
        <f>AZ111+0.5</f>
        <v>255.1</v>
      </c>
      <c r="AZ111" s="24">
        <v>254.6</v>
      </c>
      <c r="BA111" s="12">
        <f>BB111+0.5</f>
        <v>257.2</v>
      </c>
      <c r="BB111" s="10">
        <v>256.7</v>
      </c>
      <c r="BC111" s="11">
        <f>BD111-0.2</f>
        <v>174.4</v>
      </c>
      <c r="BD111" s="9">
        <v>174.6</v>
      </c>
      <c r="BE111" s="12">
        <f>BF111-0.2</f>
        <v>179.5</v>
      </c>
      <c r="BF111" s="15">
        <v>179.7</v>
      </c>
      <c r="BG111" s="11">
        <f>BH111+0.4</f>
        <v>128.1</v>
      </c>
      <c r="BH111" s="9">
        <v>127.7</v>
      </c>
      <c r="BI111" s="12">
        <f>BJ111+0.4</f>
        <v>153.30000000000001</v>
      </c>
      <c r="BJ111" s="15">
        <v>152.9</v>
      </c>
      <c r="BK111" s="9">
        <f t="shared" si="61"/>
        <v>0</v>
      </c>
    </row>
    <row r="112" spans="1:65" ht="15" customHeight="1" x14ac:dyDescent="0.25">
      <c r="A112" s="33">
        <v>2013</v>
      </c>
      <c r="B112" s="33" t="s">
        <v>229</v>
      </c>
      <c r="C112" s="5">
        <v>272.7</v>
      </c>
      <c r="E112" s="6">
        <v>283.2</v>
      </c>
      <c r="G112" s="8">
        <f>H112+20.4</f>
        <v>176.4</v>
      </c>
      <c r="H112" s="9">
        <v>156</v>
      </c>
      <c r="I112" s="9">
        <f>J112+20.4</f>
        <v>182.3</v>
      </c>
      <c r="J112" s="15">
        <v>161.9</v>
      </c>
      <c r="K112" s="11">
        <f>L112-3.5</f>
        <v>156.9</v>
      </c>
      <c r="L112" s="9">
        <v>160.4</v>
      </c>
      <c r="M112" s="12">
        <f>N112-3.5</f>
        <v>159</v>
      </c>
      <c r="N112" s="15">
        <v>162.5</v>
      </c>
      <c r="O112" s="11">
        <f>P112+0.9</f>
        <v>134.70000000000002</v>
      </c>
      <c r="P112" s="9">
        <v>133.80000000000001</v>
      </c>
      <c r="Q112" s="12">
        <f>R112+0.9</f>
        <v>136.6</v>
      </c>
      <c r="R112" s="15">
        <v>135.69999999999999</v>
      </c>
      <c r="S112" s="11">
        <f>T112+15.4</f>
        <v>154.80000000000001</v>
      </c>
      <c r="T112" s="9">
        <v>139.4</v>
      </c>
      <c r="U112" s="12">
        <f>V112+15.4</f>
        <v>162.1</v>
      </c>
      <c r="V112" s="15">
        <v>146.69999999999999</v>
      </c>
      <c r="W112" s="19">
        <f>X112+16</f>
        <v>185.9</v>
      </c>
      <c r="X112" s="9">
        <v>169.9</v>
      </c>
      <c r="Y112" s="20">
        <f>Z112+16</f>
        <v>188</v>
      </c>
      <c r="Z112" s="15">
        <v>172</v>
      </c>
      <c r="AA112" s="8">
        <f>AB112+17.5</f>
        <v>162.19999999999999</v>
      </c>
      <c r="AB112" s="9">
        <v>144.69999999999999</v>
      </c>
      <c r="AC112" s="9">
        <f>AD112+17.5</f>
        <v>170.2</v>
      </c>
      <c r="AD112" s="15">
        <v>152.69999999999999</v>
      </c>
      <c r="AE112" s="17">
        <f>AF112+1.8</f>
        <v>238</v>
      </c>
      <c r="AF112" s="9">
        <v>236.2</v>
      </c>
      <c r="AG112" s="17">
        <f>AH112+1.8</f>
        <v>239.9</v>
      </c>
      <c r="AH112" s="15">
        <v>238.1</v>
      </c>
      <c r="AI112" s="5">
        <v>270.3</v>
      </c>
      <c r="AK112" s="6">
        <v>270.3</v>
      </c>
      <c r="AM112" s="11">
        <f t="shared" ref="AM112:AM117" si="68">AN112-0.3</f>
        <v>250.5</v>
      </c>
      <c r="AN112" s="9">
        <v>250.8</v>
      </c>
      <c r="AO112" s="12">
        <f t="shared" ref="AO112:AO117" si="69">AP112-0.3</f>
        <v>251.5</v>
      </c>
      <c r="AP112" s="15">
        <v>251.8</v>
      </c>
      <c r="AQ112" s="11">
        <f>AR112-0.3</f>
        <v>166.7</v>
      </c>
      <c r="AR112" s="9">
        <v>167</v>
      </c>
      <c r="AS112" s="12">
        <f>AT112-0.3</f>
        <v>166.7</v>
      </c>
      <c r="AT112" s="15">
        <v>167</v>
      </c>
      <c r="AU112" s="5">
        <f>AV112+18.6</f>
        <v>192.9</v>
      </c>
      <c r="AV112" s="9">
        <v>174.3</v>
      </c>
      <c r="AW112" s="6">
        <f>AX112+18.6</f>
        <v>218.29999999999998</v>
      </c>
      <c r="AX112" s="15">
        <v>199.7</v>
      </c>
      <c r="AY112" s="11">
        <f>AZ112+0.8</f>
        <v>255.60000000000002</v>
      </c>
      <c r="AZ112" s="9">
        <v>254.8</v>
      </c>
      <c r="BA112" s="12">
        <f>BB112+0.8</f>
        <v>257.60000000000002</v>
      </c>
      <c r="BB112" s="15">
        <v>256.8</v>
      </c>
      <c r="BC112" s="5">
        <f>BD112-0.9</f>
        <v>174.6</v>
      </c>
      <c r="BD112" s="9">
        <v>175.5</v>
      </c>
      <c r="BE112" s="6">
        <f>BF112-0.9</f>
        <v>179.4</v>
      </c>
      <c r="BF112" s="15">
        <v>180.3</v>
      </c>
      <c r="BG112" s="5">
        <f>BH112-1.9</f>
        <v>115.19999999999999</v>
      </c>
      <c r="BH112" s="9">
        <v>117.1</v>
      </c>
      <c r="BI112" s="6">
        <f>BJ112-1.9</f>
        <v>137.69999999999999</v>
      </c>
      <c r="BJ112" s="15">
        <v>139.6</v>
      </c>
      <c r="BK112" s="9">
        <f t="shared" si="61"/>
        <v>0</v>
      </c>
    </row>
    <row r="113" spans="1:65" ht="15" customHeight="1" x14ac:dyDescent="0.25">
      <c r="A113" s="1">
        <v>2013</v>
      </c>
      <c r="B113" s="1" t="s">
        <v>230</v>
      </c>
      <c r="C113" s="5">
        <v>260.10000000000002</v>
      </c>
      <c r="E113" s="6">
        <v>274.7</v>
      </c>
      <c r="G113" s="23">
        <f>H113+20.4</f>
        <v>174.6</v>
      </c>
      <c r="H113" s="24">
        <v>154.19999999999999</v>
      </c>
      <c r="I113" s="24">
        <f>J113+20.4</f>
        <v>176.4</v>
      </c>
      <c r="J113" s="10">
        <v>156</v>
      </c>
      <c r="K113" s="11">
        <f>L113-3.5</f>
        <v>156.6</v>
      </c>
      <c r="L113" s="9">
        <v>160.1</v>
      </c>
      <c r="M113" s="12">
        <f>N113-3.5</f>
        <v>158.69999999999999</v>
      </c>
      <c r="N113" s="15">
        <v>162.19999999999999</v>
      </c>
      <c r="O113" s="19">
        <f>P113+0.9</f>
        <v>134.6</v>
      </c>
      <c r="P113" s="24">
        <v>133.69999999999999</v>
      </c>
      <c r="Q113" s="20">
        <f>R113+0.9</f>
        <v>134.6</v>
      </c>
      <c r="R113" s="10">
        <v>133.69999999999999</v>
      </c>
      <c r="S113" s="11">
        <f>T113+15.4</f>
        <v>184.4</v>
      </c>
      <c r="T113" s="9">
        <v>169</v>
      </c>
      <c r="U113" s="12">
        <f>V113+15.4</f>
        <v>201.3</v>
      </c>
      <c r="V113" s="15">
        <v>185.9</v>
      </c>
      <c r="W113" s="19">
        <f>X113+16</f>
        <v>179.8</v>
      </c>
      <c r="X113" s="24">
        <v>163.80000000000001</v>
      </c>
      <c r="Y113" s="20">
        <f>Z113+16</f>
        <v>185.9</v>
      </c>
      <c r="Z113" s="10">
        <v>169.9</v>
      </c>
      <c r="AA113" s="8">
        <f>AB113+17.5</f>
        <v>156.19999999999999</v>
      </c>
      <c r="AB113" s="9">
        <v>138.69999999999999</v>
      </c>
      <c r="AC113" s="9">
        <f>AD113+17.5</f>
        <v>166.1</v>
      </c>
      <c r="AD113" s="15">
        <v>148.6</v>
      </c>
      <c r="AE113" s="17">
        <f>AF113+1.8</f>
        <v>238.10000000000002</v>
      </c>
      <c r="AF113" s="24">
        <v>236.3</v>
      </c>
      <c r="AG113" s="17">
        <f>AH113+1.8</f>
        <v>257.39999999999998</v>
      </c>
      <c r="AH113" s="10">
        <v>255.6</v>
      </c>
      <c r="AI113" s="5">
        <v>270.3</v>
      </c>
      <c r="AK113" s="6">
        <v>274.60000000000002</v>
      </c>
      <c r="AM113" s="11">
        <f t="shared" si="68"/>
        <v>250.39999999999998</v>
      </c>
      <c r="AN113" s="9">
        <v>250.7</v>
      </c>
      <c r="AO113" s="12">
        <f t="shared" si="69"/>
        <v>251.39999999999998</v>
      </c>
      <c r="AP113" s="10">
        <v>251.7</v>
      </c>
      <c r="AQ113" s="11">
        <f>AR113-0.3</f>
        <v>166.5</v>
      </c>
      <c r="AR113" s="9">
        <v>166.8</v>
      </c>
      <c r="AS113" s="12">
        <f>AT113-0.3</f>
        <v>168.39999999999998</v>
      </c>
      <c r="AT113" s="15">
        <v>168.7</v>
      </c>
      <c r="AU113" s="5">
        <f>AV113+18.6</f>
        <v>186.6</v>
      </c>
      <c r="AV113" s="9">
        <v>168</v>
      </c>
      <c r="AW113" s="6">
        <f>AX113+18.6</f>
        <v>192.9</v>
      </c>
      <c r="AX113" s="15">
        <v>174.3</v>
      </c>
      <c r="AY113" s="19">
        <f>AZ113+0.8</f>
        <v>249.3</v>
      </c>
      <c r="AZ113" s="24">
        <v>248.5</v>
      </c>
      <c r="BA113" s="20">
        <f>BB113+0.8</f>
        <v>255.5</v>
      </c>
      <c r="BB113" s="10">
        <v>254.7</v>
      </c>
      <c r="BC113" s="5">
        <f>BD113-0.9</f>
        <v>174.29999999999998</v>
      </c>
      <c r="BD113" s="9">
        <v>175.2</v>
      </c>
      <c r="BE113" s="6">
        <f>BF113-0.9</f>
        <v>179.4</v>
      </c>
      <c r="BF113" s="15">
        <v>180.3</v>
      </c>
      <c r="BG113" s="45"/>
      <c r="BI113" s="46"/>
      <c r="BK113" s="9">
        <f t="shared" si="61"/>
        <v>0</v>
      </c>
    </row>
    <row r="114" spans="1:65" ht="15" customHeight="1" x14ac:dyDescent="0.25">
      <c r="A114" s="1">
        <v>2013</v>
      </c>
      <c r="B114" s="1" t="s">
        <v>231</v>
      </c>
      <c r="C114" s="5">
        <v>264.3</v>
      </c>
      <c r="E114" s="6">
        <v>272.7</v>
      </c>
      <c r="G114" s="23">
        <f>H114+20.4</f>
        <v>174.4</v>
      </c>
      <c r="H114" s="24">
        <v>154</v>
      </c>
      <c r="I114" s="24">
        <f>J114+20.4</f>
        <v>178.4</v>
      </c>
      <c r="J114" s="10">
        <v>158</v>
      </c>
      <c r="K114" s="11">
        <f>L114-3.5</f>
        <v>154.69999999999999</v>
      </c>
      <c r="L114" s="9">
        <v>158.19999999999999</v>
      </c>
      <c r="M114" s="12">
        <f>N114-3.5</f>
        <v>156.9</v>
      </c>
      <c r="N114" s="15">
        <v>160.4</v>
      </c>
      <c r="O114" s="19">
        <f>P114+0.9</f>
        <v>136.5</v>
      </c>
      <c r="P114" s="24">
        <v>135.6</v>
      </c>
      <c r="Q114" s="20">
        <f>R114+0.9</f>
        <v>142.30000000000001</v>
      </c>
      <c r="R114" s="10">
        <v>141.4</v>
      </c>
      <c r="S114" s="11">
        <f>T114+15.4</f>
        <v>175.9</v>
      </c>
      <c r="T114" s="9">
        <v>160.5</v>
      </c>
      <c r="U114" s="12">
        <f>V114+15.4</f>
        <v>186.5</v>
      </c>
      <c r="V114" s="15">
        <v>171.1</v>
      </c>
      <c r="W114" s="19">
        <f>X114+16</f>
        <v>183.9</v>
      </c>
      <c r="X114" s="24">
        <v>167.9</v>
      </c>
      <c r="Y114" s="20">
        <f>Z114+16</f>
        <v>196.3</v>
      </c>
      <c r="Z114" s="10">
        <v>180.3</v>
      </c>
      <c r="AA114" s="8">
        <f>AB114+17.5</f>
        <v>166.1</v>
      </c>
      <c r="AB114" s="9">
        <v>148.6</v>
      </c>
      <c r="AC114" s="9">
        <f>AD114+17.5</f>
        <v>176.1</v>
      </c>
      <c r="AD114" s="15">
        <v>158.6</v>
      </c>
      <c r="AE114" s="17">
        <f>AF114+1.8</f>
        <v>241.9</v>
      </c>
      <c r="AF114" s="24">
        <v>240.1</v>
      </c>
      <c r="AG114" s="17">
        <f>AH114+1.8</f>
        <v>250.20000000000002</v>
      </c>
      <c r="AH114" s="10">
        <v>248.4</v>
      </c>
      <c r="AI114" s="5">
        <v>270.3</v>
      </c>
      <c r="AK114" s="6">
        <v>274.39999999999998</v>
      </c>
      <c r="AM114" s="11">
        <f t="shared" si="68"/>
        <v>250.5</v>
      </c>
      <c r="AN114" s="9">
        <v>250.8</v>
      </c>
      <c r="AO114" s="12">
        <f t="shared" si="69"/>
        <v>250.5</v>
      </c>
      <c r="AP114" s="10">
        <v>250.8</v>
      </c>
      <c r="AQ114" s="11">
        <f>AR114-0.3</f>
        <v>166.7</v>
      </c>
      <c r="AR114" s="9">
        <v>167</v>
      </c>
      <c r="AS114" s="12">
        <f>AT114-0.3</f>
        <v>166.7</v>
      </c>
      <c r="AT114" s="15">
        <v>167</v>
      </c>
      <c r="AU114" s="5">
        <f>AV114+18.6</f>
        <v>207.6</v>
      </c>
      <c r="AV114" s="9">
        <v>189</v>
      </c>
      <c r="AW114" s="6">
        <f>AX114+18.6</f>
        <v>207.6</v>
      </c>
      <c r="AX114" s="15">
        <v>189</v>
      </c>
      <c r="AY114" s="19">
        <f>AZ114+0.8</f>
        <v>249.3</v>
      </c>
      <c r="AZ114" s="24">
        <v>248.5</v>
      </c>
      <c r="BA114" s="20">
        <f>BB114+0.8</f>
        <v>249.3</v>
      </c>
      <c r="BB114" s="10">
        <v>248.5</v>
      </c>
      <c r="BC114" s="5">
        <f>BD114-0.9</f>
        <v>174.4</v>
      </c>
      <c r="BD114" s="9">
        <v>175.3</v>
      </c>
      <c r="BE114" s="6">
        <f>BF114-0.9</f>
        <v>179.7</v>
      </c>
      <c r="BF114" s="15">
        <v>180.6</v>
      </c>
      <c r="BG114" s="45"/>
      <c r="BI114" s="46"/>
      <c r="BK114" s="9">
        <f t="shared" si="61"/>
        <v>0</v>
      </c>
    </row>
    <row r="115" spans="1:65" ht="15" customHeight="1" x14ac:dyDescent="0.25">
      <c r="A115" s="1">
        <v>2013</v>
      </c>
      <c r="B115" s="1" t="s">
        <v>232</v>
      </c>
      <c r="C115" s="5">
        <v>256.10000000000002</v>
      </c>
      <c r="E115" s="6">
        <v>268.5</v>
      </c>
      <c r="G115" s="23">
        <f>H115+20.4</f>
        <v>176.5</v>
      </c>
      <c r="H115" s="24">
        <v>156.1</v>
      </c>
      <c r="I115" s="24">
        <f>J115+20.4</f>
        <v>188.3</v>
      </c>
      <c r="J115" s="10">
        <v>167.9</v>
      </c>
      <c r="K115" s="11">
        <f>L115-3.5</f>
        <v>156.9</v>
      </c>
      <c r="L115" s="9">
        <v>160.4</v>
      </c>
      <c r="M115" s="12">
        <f>N115-3.5</f>
        <v>156.9</v>
      </c>
      <c r="N115" s="15">
        <v>160.4</v>
      </c>
      <c r="O115" s="19">
        <f>P115+0.9</f>
        <v>134.70000000000002</v>
      </c>
      <c r="P115" s="24">
        <v>133.80000000000001</v>
      </c>
      <c r="Q115" s="20">
        <f>R115+0.9</f>
        <v>136.5</v>
      </c>
      <c r="R115" s="10">
        <v>135.6</v>
      </c>
      <c r="S115" s="11">
        <f>T115+15.4</f>
        <v>171.70000000000002</v>
      </c>
      <c r="T115" s="9">
        <v>156.30000000000001</v>
      </c>
      <c r="U115" s="12">
        <f>V115+15.4</f>
        <v>207.6</v>
      </c>
      <c r="V115" s="15">
        <v>192.2</v>
      </c>
      <c r="W115" s="19">
        <f>X115+16</f>
        <v>182</v>
      </c>
      <c r="X115" s="24">
        <v>166</v>
      </c>
      <c r="Y115" s="20">
        <f>Z115+16</f>
        <v>185.8</v>
      </c>
      <c r="Z115" s="10">
        <v>169.8</v>
      </c>
      <c r="AA115" s="8">
        <f>AB115+17.5</f>
        <v>166.3</v>
      </c>
      <c r="AB115" s="9">
        <v>148.80000000000001</v>
      </c>
      <c r="AC115" s="9">
        <f>AD115+17.5</f>
        <v>166.3</v>
      </c>
      <c r="AD115" s="15">
        <v>148.80000000000001</v>
      </c>
      <c r="AE115" s="17">
        <f>AF115+1.8</f>
        <v>238.20000000000002</v>
      </c>
      <c r="AF115" s="24">
        <v>236.4</v>
      </c>
      <c r="AG115" s="17">
        <f>AH115+1.8</f>
        <v>244</v>
      </c>
      <c r="AH115" s="10">
        <v>242.2</v>
      </c>
      <c r="AI115" s="93">
        <f>AJ115+17.4</f>
        <v>270.3</v>
      </c>
      <c r="AJ115" s="89">
        <v>252.9</v>
      </c>
      <c r="AK115" s="42">
        <f>AL115+17.4</f>
        <v>270.3</v>
      </c>
      <c r="AL115" s="84">
        <v>252.9</v>
      </c>
      <c r="AM115" s="11">
        <f t="shared" si="68"/>
        <v>250.5</v>
      </c>
      <c r="AN115" s="9">
        <v>250.8</v>
      </c>
      <c r="AO115" s="12">
        <f t="shared" si="69"/>
        <v>250.5</v>
      </c>
      <c r="AP115" s="10">
        <v>250.8</v>
      </c>
      <c r="AQ115" s="11">
        <f>AR115-0.3</f>
        <v>166.6</v>
      </c>
      <c r="AR115" s="9">
        <v>166.9</v>
      </c>
      <c r="AS115" s="12">
        <f>AT115-0.3</f>
        <v>166.6</v>
      </c>
      <c r="AT115" s="15">
        <v>166.9</v>
      </c>
      <c r="AU115" s="5">
        <f>AV115+18.6</f>
        <v>201.2</v>
      </c>
      <c r="AV115" s="9">
        <v>182.6</v>
      </c>
      <c r="AW115" s="6">
        <f>AX115+18.6</f>
        <v>203.4</v>
      </c>
      <c r="AX115" s="15">
        <v>184.8</v>
      </c>
      <c r="AY115" s="19">
        <f>AZ115+0.8</f>
        <v>255.5</v>
      </c>
      <c r="AZ115" s="24">
        <v>254.7</v>
      </c>
      <c r="BA115" s="20">
        <f>BB115+0.8</f>
        <v>267.8</v>
      </c>
      <c r="BB115" s="10">
        <v>267</v>
      </c>
      <c r="BC115" s="5">
        <f>BD115-0.9</f>
        <v>174.7</v>
      </c>
      <c r="BD115" s="9">
        <v>175.6</v>
      </c>
      <c r="BE115" s="6">
        <f>BF115-0.9</f>
        <v>179.5</v>
      </c>
      <c r="BF115" s="15">
        <v>180.4</v>
      </c>
      <c r="BG115" s="45"/>
      <c r="BI115" s="46"/>
      <c r="BK115" s="9">
        <f t="shared" si="61"/>
        <v>0</v>
      </c>
    </row>
    <row r="116" spans="1:65" ht="15" customHeight="1" x14ac:dyDescent="0.25">
      <c r="A116" s="1">
        <v>2013</v>
      </c>
      <c r="B116" s="1" t="s">
        <v>233</v>
      </c>
      <c r="C116" s="5">
        <v>258.39999999999998</v>
      </c>
      <c r="E116" s="6">
        <v>262.2</v>
      </c>
      <c r="G116" s="23">
        <f>H116+20.4</f>
        <v>178.4</v>
      </c>
      <c r="H116" s="24">
        <v>158</v>
      </c>
      <c r="I116" s="24">
        <f>J116+20.4</f>
        <v>188.3</v>
      </c>
      <c r="J116" s="10">
        <v>167.9</v>
      </c>
      <c r="K116" s="11">
        <f>L116-3.5</f>
        <v>144.1</v>
      </c>
      <c r="L116" s="9">
        <v>147.6</v>
      </c>
      <c r="M116" s="12">
        <f>N116-3.5</f>
        <v>150.5</v>
      </c>
      <c r="N116" s="15">
        <v>154</v>
      </c>
      <c r="O116" s="19">
        <f>P116+0.9</f>
        <v>134.6</v>
      </c>
      <c r="P116" s="24">
        <v>133.69999999999999</v>
      </c>
      <c r="Q116" s="20">
        <f>R116+0.9</f>
        <v>134.6</v>
      </c>
      <c r="R116" s="10">
        <v>133.69999999999999</v>
      </c>
      <c r="S116" s="11">
        <f>T116+15.4</f>
        <v>169.8</v>
      </c>
      <c r="T116" s="9">
        <v>154.4</v>
      </c>
      <c r="U116" s="12">
        <f>V116+15.4</f>
        <v>176.1</v>
      </c>
      <c r="V116" s="15">
        <v>160.69999999999999</v>
      </c>
      <c r="W116" s="19">
        <f>X116+16</f>
        <v>183.8</v>
      </c>
      <c r="X116" s="24">
        <v>167.8</v>
      </c>
      <c r="Y116" s="20">
        <f>Z116+16</f>
        <v>185.8</v>
      </c>
      <c r="Z116" s="10">
        <v>169.8</v>
      </c>
      <c r="AA116" s="8">
        <f>AB116+17.5</f>
        <v>151.6</v>
      </c>
      <c r="AB116" s="9">
        <v>134.1</v>
      </c>
      <c r="AC116" s="9">
        <f>AD116+17.5</f>
        <v>151.6</v>
      </c>
      <c r="AD116" s="15">
        <v>134.1</v>
      </c>
      <c r="AE116" s="17">
        <f>AF116+1.8</f>
        <v>238</v>
      </c>
      <c r="AF116" s="24">
        <v>236.2</v>
      </c>
      <c r="AG116" s="17">
        <f>AH116+1.8</f>
        <v>248.10000000000002</v>
      </c>
      <c r="AH116" s="10">
        <v>246.3</v>
      </c>
      <c r="AI116" s="5">
        <v>270.39999999999998</v>
      </c>
      <c r="AK116" s="6">
        <v>270.39999999999998</v>
      </c>
      <c r="AM116" s="11">
        <f t="shared" si="68"/>
        <v>251.5</v>
      </c>
      <c r="AN116" s="9">
        <v>251.8</v>
      </c>
      <c r="AO116" s="12">
        <f t="shared" si="69"/>
        <v>252.5</v>
      </c>
      <c r="AP116" s="10">
        <v>252.8</v>
      </c>
      <c r="AQ116" s="11">
        <f>AR116-0.3</f>
        <v>166.7</v>
      </c>
      <c r="AR116" s="9">
        <v>167</v>
      </c>
      <c r="AS116" s="12">
        <f>AT116-0.3</f>
        <v>166.7</v>
      </c>
      <c r="AT116" s="15">
        <v>167</v>
      </c>
      <c r="AU116" s="5">
        <f>AV116+18.6</f>
        <v>192.9</v>
      </c>
      <c r="AV116" s="9">
        <v>174.3</v>
      </c>
      <c r="AW116" s="6">
        <f>AX116+18.6</f>
        <v>210</v>
      </c>
      <c r="AX116" s="15">
        <v>191.4</v>
      </c>
      <c r="AY116" s="19">
        <f>AZ116+0.8</f>
        <v>253.60000000000002</v>
      </c>
      <c r="AZ116" s="24">
        <v>252.8</v>
      </c>
      <c r="BA116" s="20">
        <f>BB116+0.8</f>
        <v>268.10000000000002</v>
      </c>
      <c r="BB116" s="10">
        <v>267.3</v>
      </c>
      <c r="BC116" s="5">
        <f>BD116-0.9</f>
        <v>174.6</v>
      </c>
      <c r="BD116" s="9">
        <v>175.5</v>
      </c>
      <c r="BE116" s="6">
        <f>BF116-0.9</f>
        <v>179.5</v>
      </c>
      <c r="BF116" s="15">
        <v>180.4</v>
      </c>
      <c r="BG116" s="45"/>
      <c r="BI116" s="46"/>
      <c r="BK116" s="9">
        <f t="shared" si="61"/>
        <v>0</v>
      </c>
    </row>
    <row r="117" spans="1:65" ht="15" customHeight="1" x14ac:dyDescent="0.25">
      <c r="A117" s="1">
        <v>2013</v>
      </c>
      <c r="B117" s="1" t="s">
        <v>237</v>
      </c>
      <c r="C117" s="5">
        <f>D117-0.1</f>
        <v>262.09999999999997</v>
      </c>
      <c r="D117" s="9">
        <v>262.2</v>
      </c>
      <c r="E117" s="6">
        <f>F117-0.1</f>
        <v>274.79999999999995</v>
      </c>
      <c r="F117" s="15">
        <v>274.89999999999998</v>
      </c>
      <c r="G117" s="8">
        <f>H117+20.6</f>
        <v>178.2</v>
      </c>
      <c r="H117" s="9">
        <v>157.6</v>
      </c>
      <c r="I117" s="9">
        <f>J117+20.6</f>
        <v>188.1</v>
      </c>
      <c r="J117" s="15">
        <v>167.5</v>
      </c>
      <c r="K117" s="11">
        <f>L117-3.1</f>
        <v>155.20000000000002</v>
      </c>
      <c r="L117" s="9">
        <v>158.30000000000001</v>
      </c>
      <c r="M117" s="12">
        <f>N117-3.1</f>
        <v>161.5</v>
      </c>
      <c r="N117" s="15">
        <v>164.6</v>
      </c>
      <c r="O117" s="11">
        <f>P117+1.1</f>
        <v>134.79999999999998</v>
      </c>
      <c r="P117" s="9">
        <v>133.69999999999999</v>
      </c>
      <c r="Q117" s="12">
        <f>R117+1.1</f>
        <v>134.79999999999998</v>
      </c>
      <c r="R117" s="15">
        <v>133.69999999999999</v>
      </c>
      <c r="S117" s="11">
        <f>T117+15.5</f>
        <v>156.9</v>
      </c>
      <c r="T117" s="9">
        <v>141.4</v>
      </c>
      <c r="U117" s="12">
        <f>V117+15.5</f>
        <v>180.1</v>
      </c>
      <c r="V117" s="15">
        <v>164.6</v>
      </c>
      <c r="W117" s="11">
        <f>X117+16.2</f>
        <v>180.1</v>
      </c>
      <c r="X117" s="9">
        <v>163.9</v>
      </c>
      <c r="Y117" s="12">
        <f>Z117+16.2</f>
        <v>180.1</v>
      </c>
      <c r="Z117" s="15">
        <v>163.9</v>
      </c>
      <c r="AA117" s="8">
        <f>AB117+17.2</f>
        <v>164.1</v>
      </c>
      <c r="AB117" s="9">
        <v>146.9</v>
      </c>
      <c r="AC117" s="9">
        <f>AD117+17.2</f>
        <v>168</v>
      </c>
      <c r="AD117" s="15">
        <v>150.80000000000001</v>
      </c>
      <c r="AE117" s="31">
        <f>AF117+1.6</f>
        <v>251.4</v>
      </c>
      <c r="AF117" s="15">
        <v>249.8</v>
      </c>
      <c r="AG117" s="32">
        <f>AH117+1.6</f>
        <v>251.4</v>
      </c>
      <c r="AH117" s="15">
        <v>249.8</v>
      </c>
      <c r="AI117" s="5">
        <v>270.39999999999998</v>
      </c>
      <c r="AK117" s="6">
        <v>270.39999999999998</v>
      </c>
      <c r="AM117" s="11">
        <f t="shared" si="68"/>
        <v>250.39999999999998</v>
      </c>
      <c r="AN117" s="9">
        <v>250.7</v>
      </c>
      <c r="AO117" s="12">
        <f t="shared" si="69"/>
        <v>251.39999999999998</v>
      </c>
      <c r="AP117" s="15">
        <v>251.7</v>
      </c>
      <c r="AQ117" s="11">
        <f>AR117+0.2</f>
        <v>167</v>
      </c>
      <c r="AR117" s="9">
        <v>166.8</v>
      </c>
      <c r="AS117" s="12">
        <f>AT117+0.2</f>
        <v>167</v>
      </c>
      <c r="AT117" s="15">
        <v>166.8</v>
      </c>
      <c r="AU117" s="5">
        <f>AV117+18.8</f>
        <v>207.70000000000002</v>
      </c>
      <c r="AV117" s="9">
        <v>188.9</v>
      </c>
      <c r="AW117" s="5">
        <f>AX117+18.8</f>
        <v>207.70000000000002</v>
      </c>
      <c r="AX117" s="15">
        <v>188.9</v>
      </c>
      <c r="AY117" s="11">
        <f>AZ117+1.1</f>
        <v>255.6</v>
      </c>
      <c r="AZ117" s="9">
        <v>254.5</v>
      </c>
      <c r="BA117" s="12">
        <f>BB117+1.1</f>
        <v>255.6</v>
      </c>
      <c r="BB117" s="15">
        <v>254.5</v>
      </c>
      <c r="BC117" s="5">
        <f>BD117-0.8</f>
        <v>174.39999999999998</v>
      </c>
      <c r="BD117" s="9">
        <v>175.2</v>
      </c>
      <c r="BE117" s="6">
        <f>BF117-0.8</f>
        <v>174.39999999999998</v>
      </c>
      <c r="BF117" s="15">
        <v>175.2</v>
      </c>
      <c r="BG117" s="45"/>
      <c r="BI117" s="46"/>
      <c r="BK117" s="9">
        <f t="shared" si="61"/>
        <v>0</v>
      </c>
    </row>
    <row r="118" spans="1:65" ht="15" customHeight="1" x14ac:dyDescent="0.25">
      <c r="A118" s="33">
        <v>2013</v>
      </c>
      <c r="B118" s="33" t="s">
        <v>212</v>
      </c>
      <c r="C118" s="5">
        <v>266.3</v>
      </c>
      <c r="D118" s="6"/>
      <c r="E118" s="6">
        <v>268.39999999999998</v>
      </c>
      <c r="F118" s="7"/>
      <c r="G118" s="8">
        <v>176</v>
      </c>
      <c r="H118" s="9"/>
      <c r="I118" s="9">
        <v>190.5</v>
      </c>
      <c r="J118" s="15"/>
      <c r="K118" s="11">
        <v>150.80000000000001</v>
      </c>
      <c r="L118" s="12"/>
      <c r="M118" s="12">
        <v>152.9</v>
      </c>
      <c r="N118" s="13"/>
      <c r="O118" s="11">
        <v>136.69999999999999</v>
      </c>
      <c r="P118" s="12"/>
      <c r="Q118" s="12">
        <v>136.69999999999999</v>
      </c>
      <c r="R118" s="13"/>
      <c r="S118" s="11">
        <v>165.5</v>
      </c>
      <c r="T118" s="12"/>
      <c r="U118" s="12">
        <v>167.2</v>
      </c>
      <c r="V118" s="13"/>
      <c r="W118" s="11">
        <v>184.7</v>
      </c>
      <c r="X118" s="12"/>
      <c r="Y118" s="12">
        <v>220.2</v>
      </c>
      <c r="Z118" s="13"/>
      <c r="AA118" s="8">
        <v>151.1</v>
      </c>
      <c r="AC118" s="9">
        <v>166.8</v>
      </c>
      <c r="AE118" s="31">
        <v>241.7</v>
      </c>
      <c r="AF118" s="32"/>
      <c r="AG118" s="32">
        <v>245.9</v>
      </c>
      <c r="AH118" s="36"/>
      <c r="AI118" s="5">
        <v>261.8</v>
      </c>
      <c r="AJ118" s="6"/>
      <c r="AK118" s="6">
        <v>270.39999999999998</v>
      </c>
      <c r="AL118" s="7"/>
      <c r="AM118" s="11">
        <v>250.5</v>
      </c>
      <c r="AN118" s="12"/>
      <c r="AO118" s="12">
        <v>250.5</v>
      </c>
      <c r="AP118" s="13"/>
      <c r="AQ118" s="11">
        <v>166.7</v>
      </c>
      <c r="AR118" s="12"/>
      <c r="AS118" s="12">
        <v>166.7</v>
      </c>
      <c r="AT118" s="13"/>
      <c r="AU118" s="5">
        <v>184.3</v>
      </c>
      <c r="AV118" s="6"/>
      <c r="AW118" s="6">
        <v>197.1</v>
      </c>
      <c r="AX118" s="7"/>
      <c r="AY118" s="11">
        <v>255.5</v>
      </c>
      <c r="AZ118" s="12"/>
      <c r="BA118" s="12">
        <v>257.5</v>
      </c>
      <c r="BB118" s="13"/>
      <c r="BC118" s="11">
        <v>179.4</v>
      </c>
      <c r="BD118" s="12"/>
      <c r="BE118" s="12">
        <v>179.4</v>
      </c>
      <c r="BF118" s="13"/>
      <c r="BG118" s="5">
        <v>118.6</v>
      </c>
      <c r="BH118" s="6"/>
      <c r="BI118" s="6">
        <v>130.1</v>
      </c>
      <c r="BJ118" s="7"/>
      <c r="BK118" s="9">
        <f t="shared" si="61"/>
        <v>0</v>
      </c>
      <c r="BL118" s="33"/>
      <c r="BM118" s="33"/>
    </row>
    <row r="119" spans="1:65" ht="15" customHeight="1" x14ac:dyDescent="0.25">
      <c r="A119" s="1">
        <v>2017</v>
      </c>
      <c r="B119" s="1" t="s">
        <v>100</v>
      </c>
      <c r="C119" s="5">
        <v>257.8</v>
      </c>
      <c r="E119" s="6">
        <v>266.39999999999998</v>
      </c>
      <c r="G119" s="23">
        <v>177.7</v>
      </c>
      <c r="I119" s="24">
        <v>183.9</v>
      </c>
      <c r="K119" s="11">
        <v>145.1</v>
      </c>
      <c r="M119" s="12">
        <v>159.69999999999999</v>
      </c>
      <c r="O119" s="19">
        <v>134.4</v>
      </c>
      <c r="Q119" s="20">
        <v>138.6</v>
      </c>
      <c r="S119" s="1">
        <f t="shared" ref="S119" si="70">T119+15.2</f>
        <v>160.6</v>
      </c>
      <c r="T119" s="50">
        <v>145.4</v>
      </c>
      <c r="U119" s="1">
        <f t="shared" ref="U119" si="71">V119+15.2</f>
        <v>173.29999999999998</v>
      </c>
      <c r="V119" s="50">
        <v>158.1</v>
      </c>
      <c r="W119" s="19">
        <v>192.7</v>
      </c>
      <c r="Y119" s="20">
        <v>192.7</v>
      </c>
      <c r="AA119" s="8">
        <v>166.6</v>
      </c>
      <c r="AC119" s="9">
        <v>168.7</v>
      </c>
      <c r="AE119" s="16">
        <v>237.7</v>
      </c>
      <c r="AG119" s="17">
        <v>241.8</v>
      </c>
      <c r="AI119" s="11">
        <f>AJ119+0.7</f>
        <v>270.09999999999997</v>
      </c>
      <c r="AJ119" s="9">
        <v>269.39999999999998</v>
      </c>
      <c r="AK119" s="12">
        <f>AL119+0.7</f>
        <v>274.2</v>
      </c>
      <c r="AL119" s="15">
        <v>273.5</v>
      </c>
      <c r="AM119" s="19">
        <v>252.5</v>
      </c>
      <c r="AO119" s="20">
        <v>252.5</v>
      </c>
      <c r="AQ119" s="11">
        <v>166.7</v>
      </c>
      <c r="AS119" s="12">
        <v>168.5</v>
      </c>
      <c r="AU119" s="5">
        <v>192.2</v>
      </c>
      <c r="AW119" s="6">
        <v>202</v>
      </c>
      <c r="AY119" s="19">
        <v>253.2</v>
      </c>
      <c r="BA119" s="20">
        <v>257.60000000000002</v>
      </c>
      <c r="BC119" s="11">
        <v>174.5</v>
      </c>
      <c r="BE119" s="12">
        <v>179.4</v>
      </c>
      <c r="BG119" s="5">
        <v>126.3</v>
      </c>
      <c r="BI119" s="6">
        <v>130</v>
      </c>
      <c r="BK119" s="9">
        <f t="shared" si="61"/>
        <v>0</v>
      </c>
    </row>
    <row r="120" spans="1:65" ht="15" customHeight="1" x14ac:dyDescent="0.25">
      <c r="A120" s="1">
        <v>2017</v>
      </c>
      <c r="B120" s="1" t="s">
        <v>93</v>
      </c>
      <c r="C120" s="5">
        <v>287.10000000000002</v>
      </c>
      <c r="D120" s="6"/>
      <c r="E120" s="6">
        <v>299.60000000000002</v>
      </c>
      <c r="G120" s="8">
        <v>176.1</v>
      </c>
      <c r="I120" s="9">
        <v>192.8</v>
      </c>
      <c r="K120" s="11">
        <v>160.80000000000001</v>
      </c>
      <c r="L120" s="12"/>
      <c r="M120" s="12">
        <v>172.4</v>
      </c>
      <c r="O120" s="19">
        <v>134.5</v>
      </c>
      <c r="P120" s="20"/>
      <c r="Q120" s="20">
        <v>134.5</v>
      </c>
      <c r="S120" s="11">
        <v>153.6</v>
      </c>
      <c r="U120" s="12">
        <v>155.5</v>
      </c>
      <c r="W120" s="11">
        <v>184.7</v>
      </c>
      <c r="Y120" s="12">
        <v>190.8</v>
      </c>
      <c r="AA120" s="8">
        <v>160.80000000000001</v>
      </c>
      <c r="AC120" s="9">
        <v>160.80000000000001</v>
      </c>
      <c r="AE120" s="16">
        <v>241.8</v>
      </c>
      <c r="AF120" s="17"/>
      <c r="AG120" s="17">
        <v>247.9</v>
      </c>
      <c r="AI120" s="5">
        <v>270.2</v>
      </c>
      <c r="AJ120" s="6"/>
      <c r="AK120" s="6">
        <v>270.2</v>
      </c>
      <c r="AM120" s="19">
        <v>250.4</v>
      </c>
      <c r="AN120" s="20"/>
      <c r="AO120" s="20">
        <v>251.4</v>
      </c>
      <c r="AQ120" s="11">
        <v>166.7</v>
      </c>
      <c r="AS120" s="12">
        <v>166.7</v>
      </c>
      <c r="AU120" s="5">
        <v>190.5</v>
      </c>
      <c r="AW120" s="6">
        <v>190.5</v>
      </c>
      <c r="AY120" s="11">
        <v>253.5</v>
      </c>
      <c r="AZ120" s="12"/>
      <c r="BA120" s="12">
        <v>253.5</v>
      </c>
      <c r="BC120" s="11">
        <v>174.4</v>
      </c>
      <c r="BD120" s="12"/>
      <c r="BE120" s="12">
        <v>174.4</v>
      </c>
      <c r="BG120" s="5">
        <v>128.4</v>
      </c>
      <c r="BI120" s="6">
        <v>130.19999999999999</v>
      </c>
      <c r="BK120" s="9">
        <f t="shared" si="61"/>
        <v>0</v>
      </c>
    </row>
    <row r="121" spans="1:65" ht="15" customHeight="1" x14ac:dyDescent="0.25">
      <c r="A121" s="1">
        <v>2017</v>
      </c>
      <c r="B121" s="1" t="s">
        <v>94</v>
      </c>
      <c r="C121" s="5">
        <v>270.39999999999998</v>
      </c>
      <c r="D121" s="6"/>
      <c r="E121" s="6">
        <v>289.3</v>
      </c>
      <c r="G121" s="8">
        <v>194.7</v>
      </c>
      <c r="H121" s="9"/>
      <c r="I121" s="9">
        <v>198.7</v>
      </c>
      <c r="K121" s="11">
        <v>154.9</v>
      </c>
      <c r="L121" s="12"/>
      <c r="M121" s="12">
        <v>157.80000000000001</v>
      </c>
      <c r="O121" s="11">
        <v>132.5</v>
      </c>
      <c r="P121" s="20"/>
      <c r="Q121" s="12">
        <v>134.6</v>
      </c>
      <c r="S121" s="11">
        <v>155.6</v>
      </c>
      <c r="U121" s="12">
        <v>167.2</v>
      </c>
      <c r="W121" s="11">
        <v>176.9</v>
      </c>
      <c r="Y121" s="12">
        <v>186.9</v>
      </c>
      <c r="AA121" s="8">
        <v>168.6</v>
      </c>
      <c r="AC121" s="9">
        <v>170.6</v>
      </c>
      <c r="AE121" s="16">
        <v>237.6</v>
      </c>
      <c r="AF121" s="17"/>
      <c r="AG121" s="17">
        <v>250.5</v>
      </c>
      <c r="AI121" s="5">
        <v>270</v>
      </c>
      <c r="AJ121" s="6"/>
      <c r="AK121" s="6">
        <v>270</v>
      </c>
      <c r="AM121" s="11">
        <v>250.4</v>
      </c>
      <c r="AN121" s="12"/>
      <c r="AO121" s="12">
        <v>250.4</v>
      </c>
      <c r="AQ121" s="11">
        <v>166.6</v>
      </c>
      <c r="AS121" s="12">
        <v>168.4</v>
      </c>
      <c r="AU121" s="5">
        <v>192.4</v>
      </c>
      <c r="AW121" s="6">
        <v>192.4</v>
      </c>
      <c r="AY121" s="11">
        <v>255.3</v>
      </c>
      <c r="AZ121" s="12"/>
      <c r="BA121" s="12">
        <v>259.10000000000002</v>
      </c>
      <c r="BC121" s="11">
        <v>174.7</v>
      </c>
      <c r="BD121" s="12"/>
      <c r="BE121" s="12">
        <v>179.5</v>
      </c>
      <c r="BG121" s="5">
        <v>120.6</v>
      </c>
      <c r="BH121" s="6"/>
      <c r="BI121" s="6">
        <v>128.19999999999999</v>
      </c>
      <c r="BK121" s="9">
        <f t="shared" si="61"/>
        <v>0</v>
      </c>
    </row>
    <row r="122" spans="1:65" ht="15" customHeight="1" x14ac:dyDescent="0.25">
      <c r="A122" s="1">
        <v>2017</v>
      </c>
      <c r="B122" s="1" t="s">
        <v>101</v>
      </c>
      <c r="C122" s="5">
        <v>266.10000000000002</v>
      </c>
      <c r="E122" s="6">
        <v>287.39999999999998</v>
      </c>
      <c r="G122" s="8">
        <v>172</v>
      </c>
      <c r="I122" s="9">
        <v>175.8</v>
      </c>
      <c r="K122" s="11">
        <v>160.69999999999999</v>
      </c>
      <c r="M122" s="12">
        <v>162.6</v>
      </c>
      <c r="O122" s="19">
        <v>134.5</v>
      </c>
      <c r="Q122" s="20">
        <v>134.5</v>
      </c>
      <c r="S122" s="11">
        <v>171.1</v>
      </c>
      <c r="U122" s="12">
        <v>171.1</v>
      </c>
      <c r="W122" s="11">
        <v>186.6</v>
      </c>
      <c r="Y122" s="12">
        <v>202.6</v>
      </c>
      <c r="AA122" s="8">
        <v>166.7</v>
      </c>
      <c r="AC122" s="9">
        <v>166.7</v>
      </c>
      <c r="AE122" s="31">
        <v>244</v>
      </c>
      <c r="AG122" s="32">
        <v>248.1</v>
      </c>
      <c r="AI122" s="11">
        <v>270.2</v>
      </c>
      <c r="AK122" s="12">
        <v>270.2</v>
      </c>
      <c r="AM122" s="19">
        <v>250.5</v>
      </c>
      <c r="AO122" s="20">
        <v>250.5</v>
      </c>
      <c r="AQ122" s="11">
        <v>166.7</v>
      </c>
      <c r="AS122" s="12">
        <v>168.4</v>
      </c>
      <c r="AU122" s="5">
        <f>AV122+18.4</f>
        <v>192.8</v>
      </c>
      <c r="AV122" s="9">
        <v>174.4</v>
      </c>
      <c r="AW122" s="6">
        <f>AX122+18.4</f>
        <v>192.8</v>
      </c>
      <c r="AX122" s="15">
        <v>174.4</v>
      </c>
      <c r="AY122" s="19">
        <v>251.5</v>
      </c>
      <c r="BA122" s="20">
        <v>255.3</v>
      </c>
      <c r="BC122" s="11">
        <v>174.5</v>
      </c>
      <c r="BE122" s="12">
        <v>179.6</v>
      </c>
      <c r="BG122" s="5">
        <v>135.69999999999999</v>
      </c>
      <c r="BI122" s="6">
        <v>139.69999999999999</v>
      </c>
      <c r="BK122" s="9">
        <f t="shared" si="61"/>
        <v>0</v>
      </c>
    </row>
    <row r="123" spans="1:65" ht="15" customHeight="1" x14ac:dyDescent="0.25">
      <c r="A123" s="1">
        <v>2017</v>
      </c>
      <c r="B123" s="1" t="s">
        <v>102</v>
      </c>
      <c r="C123" s="5">
        <v>266.2</v>
      </c>
      <c r="E123" s="6">
        <v>368.7</v>
      </c>
      <c r="G123" s="23">
        <v>175.9</v>
      </c>
      <c r="I123" s="24">
        <v>192.6</v>
      </c>
      <c r="K123" s="11">
        <v>145.1</v>
      </c>
      <c r="M123" s="12">
        <v>164.6</v>
      </c>
      <c r="O123" s="19">
        <v>134.5</v>
      </c>
      <c r="Q123" s="20">
        <v>134.5</v>
      </c>
      <c r="S123" s="11">
        <v>161.4</v>
      </c>
      <c r="U123" s="12">
        <v>161.4</v>
      </c>
      <c r="W123" s="19">
        <v>180.7</v>
      </c>
      <c r="Y123" s="20">
        <v>220.6</v>
      </c>
      <c r="AA123" s="8">
        <v>166.4</v>
      </c>
      <c r="AC123" s="9">
        <v>166.4</v>
      </c>
      <c r="AE123" s="16">
        <v>237.5</v>
      </c>
      <c r="AG123" s="17">
        <v>241.8</v>
      </c>
      <c r="AI123" s="11">
        <f>AJ123+0.7</f>
        <v>266.09999999999997</v>
      </c>
      <c r="AJ123" s="9">
        <v>265.39999999999998</v>
      </c>
      <c r="AK123" s="12">
        <f>AL123+0.7</f>
        <v>270.39999999999998</v>
      </c>
      <c r="AL123" s="15">
        <v>269.7</v>
      </c>
      <c r="AM123" s="19">
        <v>246.3</v>
      </c>
      <c r="AO123" s="20">
        <v>250.5</v>
      </c>
      <c r="AQ123" s="11">
        <v>166.7</v>
      </c>
      <c r="AS123" s="12">
        <v>168.8</v>
      </c>
      <c r="AU123" s="5">
        <v>192.2</v>
      </c>
      <c r="AW123" s="6">
        <v>198.2</v>
      </c>
      <c r="AY123" s="19">
        <v>261.10000000000002</v>
      </c>
      <c r="BA123" s="20">
        <v>264.89999999999998</v>
      </c>
      <c r="BC123" s="11">
        <v>174.5</v>
      </c>
      <c r="BE123" s="12">
        <v>174.5</v>
      </c>
      <c r="BG123" s="5">
        <v>114.7</v>
      </c>
      <c r="BI123" s="6">
        <v>141.5</v>
      </c>
      <c r="BK123" s="9">
        <f t="shared" si="61"/>
        <v>0</v>
      </c>
    </row>
    <row r="124" spans="1:65" s="33" customFormat="1" ht="15" customHeight="1" x14ac:dyDescent="0.25">
      <c r="A124" s="33">
        <v>2017</v>
      </c>
      <c r="B124" s="33" t="s">
        <v>95</v>
      </c>
      <c r="C124" s="5">
        <v>260</v>
      </c>
      <c r="D124" s="6"/>
      <c r="E124" s="6">
        <v>278.8</v>
      </c>
      <c r="F124" s="15"/>
      <c r="G124" s="8">
        <v>180.1</v>
      </c>
      <c r="H124" s="9"/>
      <c r="I124" s="9">
        <v>190.4</v>
      </c>
      <c r="J124" s="15"/>
      <c r="K124" s="11">
        <v>150.9</v>
      </c>
      <c r="L124" s="12"/>
      <c r="M124" s="12">
        <v>162.69999999999999</v>
      </c>
      <c r="N124" s="15"/>
      <c r="O124" s="11">
        <v>134.6</v>
      </c>
      <c r="P124" s="12"/>
      <c r="Q124" s="12">
        <v>136.69999999999999</v>
      </c>
      <c r="R124" s="15"/>
      <c r="S124" s="11">
        <v>171.2</v>
      </c>
      <c r="T124" s="9"/>
      <c r="U124" s="12">
        <v>175.1</v>
      </c>
      <c r="V124" s="15"/>
      <c r="W124" s="11">
        <v>180.7</v>
      </c>
      <c r="X124" s="9"/>
      <c r="Y124" s="12">
        <v>186.8</v>
      </c>
      <c r="Z124" s="15"/>
      <c r="AA124" s="8">
        <v>166.7</v>
      </c>
      <c r="AB124" s="9"/>
      <c r="AC124" s="9">
        <v>170.7</v>
      </c>
      <c r="AD124" s="15"/>
      <c r="AE124" s="31">
        <v>239.7</v>
      </c>
      <c r="AF124" s="32"/>
      <c r="AG124" s="32">
        <v>244.1</v>
      </c>
      <c r="AH124" s="15"/>
      <c r="AI124" s="5">
        <v>270.2</v>
      </c>
      <c r="AJ124" s="6"/>
      <c r="AK124" s="6">
        <v>270.2</v>
      </c>
      <c r="AL124" s="15"/>
      <c r="AM124" s="11">
        <f>AN124-0.2</f>
        <v>246.3</v>
      </c>
      <c r="AN124" s="12">
        <v>246.5</v>
      </c>
      <c r="AO124" s="12">
        <f>AP124-0.2</f>
        <v>251.5</v>
      </c>
      <c r="AP124" s="15">
        <v>251.7</v>
      </c>
      <c r="AQ124" s="11">
        <v>166.8</v>
      </c>
      <c r="AR124" s="9"/>
      <c r="AS124" s="12">
        <v>166.8</v>
      </c>
      <c r="AT124" s="15"/>
      <c r="AU124" s="5">
        <f>AV124+18.5</f>
        <v>190.8</v>
      </c>
      <c r="AV124" s="9">
        <v>172.3</v>
      </c>
      <c r="AW124" s="6">
        <f>AX124+18.5</f>
        <v>192.9</v>
      </c>
      <c r="AX124" s="15">
        <v>174.4</v>
      </c>
      <c r="AY124" s="11">
        <v>255.5</v>
      </c>
      <c r="AZ124" s="12"/>
      <c r="BA124" s="12">
        <v>257.39999999999998</v>
      </c>
      <c r="BB124" s="15"/>
      <c r="BC124" s="11">
        <v>161.1</v>
      </c>
      <c r="BD124" s="12"/>
      <c r="BE124" s="12">
        <v>174.4</v>
      </c>
      <c r="BF124" s="15"/>
      <c r="BG124" s="5">
        <v>114.8</v>
      </c>
      <c r="BH124" s="6"/>
      <c r="BI124" s="6">
        <v>141.6</v>
      </c>
      <c r="BJ124" s="15"/>
      <c r="BK124" s="9">
        <f t="shared" si="61"/>
        <v>0</v>
      </c>
    </row>
    <row r="125" spans="1:65" ht="15" customHeight="1" x14ac:dyDescent="0.25">
      <c r="A125" s="1">
        <v>2017</v>
      </c>
      <c r="B125" s="1" t="s">
        <v>96</v>
      </c>
      <c r="C125" s="5">
        <v>268.2</v>
      </c>
      <c r="D125" s="6"/>
      <c r="E125" s="6">
        <v>274.5</v>
      </c>
      <c r="G125" s="23">
        <v>175.7</v>
      </c>
      <c r="I125" s="24">
        <v>186.2</v>
      </c>
      <c r="K125" s="11">
        <v>144.9</v>
      </c>
      <c r="M125" s="12">
        <v>148.9</v>
      </c>
      <c r="O125" s="19">
        <v>134.4</v>
      </c>
      <c r="P125" s="20"/>
      <c r="Q125" s="20">
        <v>136.5</v>
      </c>
      <c r="S125" s="11">
        <v>163.30000000000001</v>
      </c>
      <c r="T125" s="12"/>
      <c r="U125" s="12">
        <v>177</v>
      </c>
      <c r="V125" s="13"/>
      <c r="W125" s="19">
        <v>180.7</v>
      </c>
      <c r="X125" s="20"/>
      <c r="Y125" s="20">
        <v>192.7</v>
      </c>
      <c r="AA125" s="8">
        <v>166.4</v>
      </c>
      <c r="AC125" s="9">
        <v>166.4</v>
      </c>
      <c r="AE125" s="16">
        <v>237.6</v>
      </c>
      <c r="AF125" s="17"/>
      <c r="AG125" s="17">
        <v>237.6</v>
      </c>
      <c r="AI125" s="5">
        <v>270.2</v>
      </c>
      <c r="AK125" s="6">
        <v>270.2</v>
      </c>
      <c r="AM125" s="19">
        <v>251.4</v>
      </c>
      <c r="AN125" s="20"/>
      <c r="AO125" s="20">
        <v>252.5</v>
      </c>
      <c r="AQ125" s="11">
        <v>166.6</v>
      </c>
      <c r="AS125" s="12">
        <v>166.6</v>
      </c>
      <c r="AU125" s="5">
        <v>190.7</v>
      </c>
      <c r="AW125" s="6">
        <v>196.4</v>
      </c>
      <c r="AY125" s="19">
        <v>253.3</v>
      </c>
      <c r="BA125" s="20">
        <v>259.10000000000002</v>
      </c>
      <c r="BC125" s="11">
        <v>174.3</v>
      </c>
      <c r="BD125" s="12"/>
      <c r="BE125" s="12">
        <v>179.4</v>
      </c>
      <c r="BG125" s="5">
        <v>126.2</v>
      </c>
      <c r="BI125" s="6">
        <v>130</v>
      </c>
      <c r="BK125" s="9">
        <f t="shared" si="61"/>
        <v>0</v>
      </c>
    </row>
    <row r="126" spans="1:65" ht="15" customHeight="1" x14ac:dyDescent="0.25">
      <c r="A126" s="1">
        <v>2017</v>
      </c>
      <c r="B126" s="1" t="s">
        <v>103</v>
      </c>
      <c r="C126" s="5">
        <v>266.10000000000002</v>
      </c>
      <c r="E126" s="6">
        <v>274.60000000000002</v>
      </c>
      <c r="G126" s="23">
        <v>173.7</v>
      </c>
      <c r="I126" s="24">
        <v>192.4</v>
      </c>
      <c r="K126" s="11">
        <v>156.80000000000001</v>
      </c>
      <c r="M126" s="12">
        <v>156.80000000000001</v>
      </c>
      <c r="O126" s="19">
        <v>134.5</v>
      </c>
      <c r="Q126" s="20">
        <v>134.5</v>
      </c>
      <c r="S126" s="11">
        <v>153.6</v>
      </c>
      <c r="U126" s="12">
        <v>171.3</v>
      </c>
      <c r="W126" s="19">
        <v>187</v>
      </c>
      <c r="Y126" s="20">
        <v>192.9</v>
      </c>
      <c r="AA126" s="8">
        <v>154.5</v>
      </c>
      <c r="AC126" s="9">
        <v>170.4</v>
      </c>
      <c r="AE126" s="16">
        <v>248.3</v>
      </c>
      <c r="AG126" s="17">
        <v>260.8</v>
      </c>
      <c r="AI126" s="11">
        <f>AJ126+0.7</f>
        <v>265.89999999999998</v>
      </c>
      <c r="AJ126" s="9">
        <v>265.2</v>
      </c>
      <c r="AK126" s="12">
        <f>AL126+0.7</f>
        <v>274.2</v>
      </c>
      <c r="AL126" s="15">
        <v>273.5</v>
      </c>
      <c r="AM126" s="19">
        <v>250.5</v>
      </c>
      <c r="AO126" s="20">
        <v>251.4</v>
      </c>
      <c r="AQ126" s="11">
        <v>166.7</v>
      </c>
      <c r="AS126" s="12">
        <v>166.7</v>
      </c>
      <c r="AU126" s="5">
        <v>192.3</v>
      </c>
      <c r="AW126" s="6">
        <v>192.3</v>
      </c>
      <c r="AY126" s="19">
        <v>255.3</v>
      </c>
      <c r="BA126" s="20">
        <v>265</v>
      </c>
      <c r="BC126" s="11">
        <v>162</v>
      </c>
      <c r="BE126" s="12">
        <v>174.4</v>
      </c>
      <c r="BG126" s="5">
        <v>132</v>
      </c>
      <c r="BI126" s="6">
        <v>137.80000000000001</v>
      </c>
      <c r="BK126" s="9">
        <f t="shared" si="61"/>
        <v>0</v>
      </c>
    </row>
    <row r="127" spans="1:65" ht="15" customHeight="1" x14ac:dyDescent="0.25">
      <c r="A127" s="1">
        <v>2017</v>
      </c>
      <c r="B127" s="1" t="s">
        <v>97</v>
      </c>
      <c r="C127" s="5">
        <v>270.5</v>
      </c>
      <c r="D127" s="6"/>
      <c r="E127" s="6">
        <v>274.60000000000002</v>
      </c>
      <c r="F127" s="7"/>
      <c r="G127" s="23">
        <v>177.8</v>
      </c>
      <c r="I127" s="24">
        <v>184.2</v>
      </c>
      <c r="K127" s="11">
        <v>149</v>
      </c>
      <c r="L127" s="12"/>
      <c r="M127" s="12">
        <v>160.69999999999999</v>
      </c>
      <c r="N127" s="13"/>
      <c r="O127" s="19">
        <v>134.4</v>
      </c>
      <c r="P127" s="20"/>
      <c r="Q127" s="20">
        <v>134.4</v>
      </c>
      <c r="S127" s="11">
        <v>155.6</v>
      </c>
      <c r="U127" s="12">
        <v>171.1</v>
      </c>
      <c r="W127" s="19">
        <v>168.4</v>
      </c>
      <c r="X127" s="20"/>
      <c r="Y127" s="20">
        <v>210.1</v>
      </c>
      <c r="AA127" s="8">
        <v>150.1</v>
      </c>
      <c r="AC127" s="9">
        <v>156.19999999999999</v>
      </c>
      <c r="AE127" s="16">
        <v>237.6</v>
      </c>
      <c r="AG127" s="17">
        <v>241.7</v>
      </c>
      <c r="AI127" s="5">
        <v>270.10000000000002</v>
      </c>
      <c r="AK127" s="6">
        <v>270.10000000000002</v>
      </c>
      <c r="AM127" s="19">
        <v>250.4</v>
      </c>
      <c r="AN127" s="20"/>
      <c r="AO127" s="20">
        <v>250.4</v>
      </c>
      <c r="AQ127" s="11">
        <v>166.8</v>
      </c>
      <c r="AS127" s="12">
        <v>168.4</v>
      </c>
      <c r="AU127" s="5">
        <v>194</v>
      </c>
      <c r="AW127" s="6">
        <v>217.1</v>
      </c>
      <c r="AY127" s="19">
        <v>255.2</v>
      </c>
      <c r="BA127" s="20">
        <v>257.10000000000002</v>
      </c>
      <c r="BC127" s="11">
        <v>174.4</v>
      </c>
      <c r="BE127" s="12">
        <v>179.4</v>
      </c>
      <c r="BG127" s="45">
        <v>135.69999999999999</v>
      </c>
      <c r="BI127" s="46">
        <v>135.69999999999999</v>
      </c>
      <c r="BK127" s="9">
        <f t="shared" ref="BK127:BK158" si="72">COUNTIF(C127:BJ127,"=0")/2</f>
        <v>0</v>
      </c>
    </row>
    <row r="128" spans="1:65" ht="15" customHeight="1" x14ac:dyDescent="0.25">
      <c r="A128" s="1">
        <v>2017</v>
      </c>
      <c r="B128" s="1" t="s">
        <v>104</v>
      </c>
      <c r="C128" s="5">
        <v>255.8</v>
      </c>
      <c r="E128" s="6">
        <v>262</v>
      </c>
      <c r="G128" s="23">
        <v>177.8</v>
      </c>
      <c r="I128" s="24">
        <v>188.3</v>
      </c>
      <c r="K128" s="11">
        <v>158.69999999999999</v>
      </c>
      <c r="M128" s="12">
        <v>158.69999999999999</v>
      </c>
      <c r="O128" s="19">
        <v>134.6</v>
      </c>
      <c r="Q128" s="20">
        <v>134.6</v>
      </c>
      <c r="S128" s="11">
        <v>173.1</v>
      </c>
      <c r="U128" s="12">
        <v>173.1</v>
      </c>
      <c r="W128" s="19">
        <v>180.5</v>
      </c>
      <c r="Y128" s="20">
        <v>210.7</v>
      </c>
      <c r="AA128" s="8">
        <v>154.4</v>
      </c>
      <c r="AC128" s="9">
        <v>168.7</v>
      </c>
      <c r="AE128" s="16">
        <v>239.8</v>
      </c>
      <c r="AG128" s="17">
        <v>241.8</v>
      </c>
      <c r="AI128" s="11">
        <f>AJ128+0.7</f>
        <v>270.09999999999997</v>
      </c>
      <c r="AJ128" s="9">
        <v>269.39999999999998</v>
      </c>
      <c r="AK128" s="12">
        <f>AL128+0.7</f>
        <v>274.2</v>
      </c>
      <c r="AL128" s="15">
        <v>273.5</v>
      </c>
      <c r="AM128" s="19">
        <v>250.5</v>
      </c>
      <c r="AO128" s="20">
        <v>250.5</v>
      </c>
      <c r="AQ128" s="11">
        <v>166.7</v>
      </c>
      <c r="AS128" s="12">
        <v>166.7</v>
      </c>
      <c r="AU128" s="5">
        <v>192.1</v>
      </c>
      <c r="AW128" s="6">
        <v>192.1</v>
      </c>
      <c r="AY128" s="19">
        <v>257.2</v>
      </c>
      <c r="BA128" s="20">
        <v>261</v>
      </c>
      <c r="BC128" s="11">
        <v>174.4</v>
      </c>
      <c r="BE128" s="12">
        <v>174.4</v>
      </c>
      <c r="BG128" s="45">
        <v>114.7</v>
      </c>
      <c r="BI128" s="46">
        <v>114.7</v>
      </c>
      <c r="BK128" s="9">
        <f t="shared" si="72"/>
        <v>0</v>
      </c>
    </row>
    <row r="129" spans="1:63" ht="15" customHeight="1" x14ac:dyDescent="0.25">
      <c r="A129" s="1">
        <v>2017</v>
      </c>
      <c r="B129" s="1" t="s">
        <v>105</v>
      </c>
      <c r="C129" s="5">
        <v>249.7</v>
      </c>
      <c r="E129" s="6">
        <v>251.7</v>
      </c>
      <c r="G129" s="8">
        <v>192.8</v>
      </c>
      <c r="I129" s="9">
        <v>192.8</v>
      </c>
      <c r="K129" s="11">
        <v>151.1</v>
      </c>
      <c r="M129" s="12">
        <v>166.6</v>
      </c>
      <c r="O129" s="19">
        <v>134.6</v>
      </c>
      <c r="Q129" s="20">
        <v>136.69999999999999</v>
      </c>
      <c r="S129" s="11">
        <v>171.3</v>
      </c>
      <c r="U129" s="12">
        <v>180.7</v>
      </c>
      <c r="W129" s="19">
        <v>192.9</v>
      </c>
      <c r="Y129" s="20">
        <v>206.9</v>
      </c>
      <c r="AA129" s="8">
        <v>154.5</v>
      </c>
      <c r="AC129" s="9">
        <v>166.2</v>
      </c>
      <c r="AE129" s="16">
        <v>241.8</v>
      </c>
      <c r="AG129" s="17">
        <v>250.5</v>
      </c>
      <c r="AI129" s="11">
        <f>AJ129+0.7</f>
        <v>270.2</v>
      </c>
      <c r="AJ129" s="9">
        <v>269.5</v>
      </c>
      <c r="AK129" s="12">
        <f>AL129+0.7</f>
        <v>270.2</v>
      </c>
      <c r="AL129" s="15">
        <v>269.5</v>
      </c>
      <c r="AM129" s="19">
        <v>250.5</v>
      </c>
      <c r="AO129" s="20">
        <v>252.5</v>
      </c>
      <c r="AQ129" s="11">
        <v>166.7</v>
      </c>
      <c r="AS129" s="12">
        <v>168.6</v>
      </c>
      <c r="AU129" s="5">
        <v>194.1</v>
      </c>
      <c r="AW129" s="6">
        <v>194.1</v>
      </c>
      <c r="AY129" s="19">
        <v>241.5</v>
      </c>
      <c r="BA129" s="20">
        <v>259.10000000000002</v>
      </c>
      <c r="BC129" s="11">
        <v>174.6</v>
      </c>
      <c r="BE129" s="12">
        <v>174.6</v>
      </c>
      <c r="BG129" s="5">
        <v>124.3</v>
      </c>
      <c r="BI129" s="6">
        <v>126.1</v>
      </c>
      <c r="BK129" s="9">
        <f t="shared" si="72"/>
        <v>0</v>
      </c>
    </row>
    <row r="130" spans="1:63" ht="15" customHeight="1" x14ac:dyDescent="0.25">
      <c r="A130" s="1">
        <v>2017</v>
      </c>
      <c r="B130" s="1" t="s">
        <v>106</v>
      </c>
      <c r="C130" s="5">
        <v>264.10000000000002</v>
      </c>
      <c r="E130" s="6">
        <v>268.3</v>
      </c>
      <c r="G130" s="23">
        <v>173.8</v>
      </c>
      <c r="I130" s="24">
        <v>177.8</v>
      </c>
      <c r="K130" s="11">
        <v>152.9</v>
      </c>
      <c r="M130" s="12">
        <v>162.69999999999999</v>
      </c>
      <c r="O130" s="19">
        <v>134.5</v>
      </c>
      <c r="Q130" s="20">
        <v>138.69999999999999</v>
      </c>
      <c r="S130" s="1">
        <f t="shared" ref="S130" si="73">T130+15.2</f>
        <v>169</v>
      </c>
      <c r="T130" s="50">
        <v>153.80000000000001</v>
      </c>
      <c r="U130" s="1">
        <f t="shared" ref="U130" si="74">V130+15.2</f>
        <v>177.5</v>
      </c>
      <c r="V130" s="50">
        <v>162.30000000000001</v>
      </c>
      <c r="W130" s="19">
        <v>172.6</v>
      </c>
      <c r="Y130" s="20">
        <v>194.8</v>
      </c>
      <c r="AA130" s="8">
        <v>166.1</v>
      </c>
      <c r="AC130" s="8">
        <v>166.1</v>
      </c>
      <c r="AE130" s="16">
        <v>237.6</v>
      </c>
      <c r="AG130" s="17">
        <v>237.6</v>
      </c>
      <c r="AI130" s="11">
        <f>AJ130+0.7</f>
        <v>270.2</v>
      </c>
      <c r="AJ130" s="9">
        <v>269.5</v>
      </c>
      <c r="AK130" s="12">
        <f>AL130+0.7</f>
        <v>270.2</v>
      </c>
      <c r="AL130" s="15">
        <v>269.5</v>
      </c>
      <c r="AM130" s="19">
        <v>250.5</v>
      </c>
      <c r="AO130" s="20">
        <v>252.5</v>
      </c>
      <c r="AQ130" s="11">
        <v>166.7</v>
      </c>
      <c r="AS130" s="12">
        <v>166.7</v>
      </c>
      <c r="AU130" s="5">
        <v>180.5</v>
      </c>
      <c r="AW130" s="6">
        <v>180.5</v>
      </c>
      <c r="AY130" s="19">
        <v>255.4</v>
      </c>
      <c r="BA130" s="20">
        <v>257.3</v>
      </c>
      <c r="BC130" s="11">
        <v>179.4</v>
      </c>
      <c r="BE130" s="12">
        <v>179.4</v>
      </c>
      <c r="BG130" s="5">
        <v>124.3</v>
      </c>
      <c r="BI130" s="6">
        <v>141.6</v>
      </c>
      <c r="BK130" s="9">
        <f t="shared" si="72"/>
        <v>0</v>
      </c>
    </row>
    <row r="131" spans="1:63" ht="15" customHeight="1" x14ac:dyDescent="0.25">
      <c r="A131" s="1">
        <v>2017</v>
      </c>
      <c r="B131" s="1" t="s">
        <v>61</v>
      </c>
      <c r="C131" s="5">
        <v>262</v>
      </c>
      <c r="D131" s="6"/>
      <c r="E131" s="6">
        <v>264.10000000000002</v>
      </c>
      <c r="F131" s="7"/>
      <c r="G131" s="23">
        <v>173.8</v>
      </c>
      <c r="I131" s="24">
        <v>177.9</v>
      </c>
      <c r="K131" s="11">
        <v>160.69999999999999</v>
      </c>
      <c r="L131" s="12"/>
      <c r="M131" s="12">
        <v>166.5</v>
      </c>
      <c r="N131" s="13"/>
      <c r="O131" s="19">
        <v>134.5</v>
      </c>
      <c r="P131" s="20"/>
      <c r="Q131" s="20">
        <v>134.5</v>
      </c>
      <c r="R131" s="14"/>
      <c r="S131" s="11">
        <v>153.6</v>
      </c>
      <c r="T131" s="12"/>
      <c r="U131" s="12">
        <v>153.6</v>
      </c>
      <c r="V131" s="13"/>
      <c r="W131" s="19">
        <v>180.7</v>
      </c>
      <c r="X131" s="20"/>
      <c r="Y131" s="20">
        <v>190.7</v>
      </c>
      <c r="Z131" s="14"/>
      <c r="AA131" s="8">
        <v>152.30000000000001</v>
      </c>
      <c r="AC131" s="9">
        <v>170.6</v>
      </c>
      <c r="AE131" s="16">
        <v>241.8</v>
      </c>
      <c r="AF131" s="17"/>
      <c r="AG131" s="17">
        <v>248</v>
      </c>
      <c r="AH131" s="18"/>
      <c r="AI131" s="5">
        <v>270.10000000000002</v>
      </c>
      <c r="AJ131" s="6"/>
      <c r="AK131" s="6">
        <v>270.10000000000002</v>
      </c>
      <c r="AL131" s="7"/>
      <c r="AM131" s="11">
        <v>242.5</v>
      </c>
      <c r="AN131" s="12"/>
      <c r="AO131" s="12">
        <v>251.5</v>
      </c>
      <c r="AP131" s="13"/>
      <c r="AQ131" s="11">
        <v>166.6</v>
      </c>
      <c r="AR131" s="12"/>
      <c r="AS131" s="12">
        <v>166.6</v>
      </c>
      <c r="AT131" s="13"/>
      <c r="AU131" s="21">
        <v>190.2</v>
      </c>
      <c r="AV131" s="6"/>
      <c r="AW131" s="22">
        <v>192.3</v>
      </c>
      <c r="AX131" s="25"/>
      <c r="AY131" s="11">
        <v>255.2</v>
      </c>
      <c r="AZ131" s="12"/>
      <c r="BA131" s="12">
        <v>257.10000000000002</v>
      </c>
      <c r="BB131" s="7"/>
      <c r="BC131" s="11">
        <v>174.5</v>
      </c>
      <c r="BD131" s="12"/>
      <c r="BE131" s="12">
        <v>174.5</v>
      </c>
      <c r="BF131" s="13"/>
      <c r="BG131" s="5">
        <v>112.8</v>
      </c>
      <c r="BH131" s="6"/>
      <c r="BI131" s="6">
        <v>135.80000000000001</v>
      </c>
      <c r="BJ131" s="7"/>
      <c r="BK131" s="9">
        <f t="shared" si="72"/>
        <v>0</v>
      </c>
    </row>
    <row r="132" spans="1:63" ht="15" customHeight="1" x14ac:dyDescent="0.25">
      <c r="A132" s="1">
        <v>2017</v>
      </c>
      <c r="B132" s="1" t="s">
        <v>62</v>
      </c>
      <c r="C132" s="5">
        <v>259.89999999999998</v>
      </c>
      <c r="D132" s="6"/>
      <c r="E132" s="6">
        <v>266.2</v>
      </c>
      <c r="F132" s="7"/>
      <c r="G132" s="23">
        <v>173.8</v>
      </c>
      <c r="I132" s="24">
        <v>192.5</v>
      </c>
      <c r="K132" s="11">
        <v>149</v>
      </c>
      <c r="L132" s="12"/>
      <c r="M132" s="12">
        <v>154.80000000000001</v>
      </c>
      <c r="N132" s="13"/>
      <c r="O132" s="19">
        <v>134.5</v>
      </c>
      <c r="P132" s="20"/>
      <c r="Q132" s="20">
        <v>134.5</v>
      </c>
      <c r="R132" s="14"/>
      <c r="S132" s="11">
        <v>155.69999999999999</v>
      </c>
      <c r="T132" s="12"/>
      <c r="U132" s="12">
        <v>155.69999999999999</v>
      </c>
      <c r="V132" s="13"/>
      <c r="W132" s="19">
        <v>192.6</v>
      </c>
      <c r="X132" s="20"/>
      <c r="Y132" s="20">
        <v>208.5</v>
      </c>
      <c r="Z132" s="14"/>
      <c r="AA132" s="8">
        <v>166.5</v>
      </c>
      <c r="AC132" s="9">
        <v>166.5</v>
      </c>
      <c r="AE132" s="16">
        <v>237.6</v>
      </c>
      <c r="AF132" s="17"/>
      <c r="AG132" s="17">
        <v>239.6</v>
      </c>
      <c r="AH132" s="18"/>
      <c r="AI132" s="5">
        <v>270</v>
      </c>
      <c r="AJ132" s="6"/>
      <c r="AK132" s="6">
        <v>270</v>
      </c>
      <c r="AL132" s="7"/>
      <c r="AM132" s="19">
        <v>250.5</v>
      </c>
      <c r="AN132" s="20"/>
      <c r="AO132" s="20">
        <v>252.5</v>
      </c>
      <c r="AP132" s="14"/>
      <c r="AQ132" s="11">
        <v>166.7</v>
      </c>
      <c r="AR132" s="12"/>
      <c r="AS132" s="12">
        <v>166.7</v>
      </c>
      <c r="AT132" s="13"/>
      <c r="AU132" s="21">
        <v>192.2</v>
      </c>
      <c r="AV132" s="6"/>
      <c r="AW132" s="22">
        <v>192.2</v>
      </c>
      <c r="AX132" s="25"/>
      <c r="AY132" s="11">
        <v>255.1</v>
      </c>
      <c r="AZ132" s="12"/>
      <c r="BA132" s="12">
        <v>257.10000000000002</v>
      </c>
      <c r="BB132" s="7"/>
      <c r="BC132" s="11">
        <v>174.4</v>
      </c>
      <c r="BD132" s="12"/>
      <c r="BE132" s="12">
        <v>179.4</v>
      </c>
      <c r="BF132" s="13"/>
      <c r="BG132" s="5">
        <v>124.3</v>
      </c>
      <c r="BH132" s="6"/>
      <c r="BI132" s="6">
        <v>126.6</v>
      </c>
      <c r="BJ132" s="7"/>
      <c r="BK132" s="9">
        <f t="shared" si="72"/>
        <v>0</v>
      </c>
    </row>
    <row r="133" spans="1:63" ht="15" customHeight="1" x14ac:dyDescent="0.25">
      <c r="A133" s="1">
        <v>2017</v>
      </c>
      <c r="B133" s="1" t="s">
        <v>63</v>
      </c>
      <c r="C133" s="5">
        <v>251.8</v>
      </c>
      <c r="D133" s="6"/>
      <c r="E133" s="6">
        <v>270.39999999999998</v>
      </c>
      <c r="F133" s="7"/>
      <c r="G133" s="23">
        <v>167.4</v>
      </c>
      <c r="I133" s="24">
        <v>175.9</v>
      </c>
      <c r="K133" s="11">
        <v>156.69999999999999</v>
      </c>
      <c r="L133" s="12"/>
      <c r="M133" s="12">
        <v>160.6</v>
      </c>
      <c r="N133" s="13"/>
      <c r="O133" s="19">
        <v>134.5</v>
      </c>
      <c r="P133" s="20"/>
      <c r="Q133" s="20">
        <v>136.6</v>
      </c>
      <c r="R133" s="14"/>
      <c r="S133" s="11">
        <v>167.2</v>
      </c>
      <c r="T133" s="12"/>
      <c r="U133" s="12">
        <v>169.2</v>
      </c>
      <c r="V133" s="13"/>
      <c r="W133" s="19">
        <v>192.7</v>
      </c>
      <c r="X133" s="20"/>
      <c r="Y133" s="20">
        <v>212.6</v>
      </c>
      <c r="Z133" s="14"/>
      <c r="AA133" s="8">
        <v>166.3</v>
      </c>
      <c r="AC133" s="9">
        <v>172.6</v>
      </c>
      <c r="AE133" s="16">
        <v>237.5</v>
      </c>
      <c r="AF133" s="17"/>
      <c r="AG133" s="17">
        <v>241.8</v>
      </c>
      <c r="AH133" s="18"/>
      <c r="AI133" s="5">
        <v>261.7</v>
      </c>
      <c r="AJ133" s="6"/>
      <c r="AK133" s="6">
        <v>270</v>
      </c>
      <c r="AL133" s="7"/>
      <c r="AM133" s="19">
        <v>250.5</v>
      </c>
      <c r="AN133" s="20"/>
      <c r="AO133" s="20">
        <v>252.5</v>
      </c>
      <c r="AP133" s="14"/>
      <c r="AQ133" s="11">
        <v>166.6</v>
      </c>
      <c r="AR133" s="12"/>
      <c r="AS133" s="12">
        <v>166.6</v>
      </c>
      <c r="AT133" s="13"/>
      <c r="AU133" s="21">
        <v>188.2</v>
      </c>
      <c r="AV133" s="6"/>
      <c r="AW133" s="22">
        <v>192.1</v>
      </c>
      <c r="AX133" s="25"/>
      <c r="AY133" s="11">
        <v>253.2</v>
      </c>
      <c r="AZ133" s="12"/>
      <c r="BA133" s="12">
        <v>255.3</v>
      </c>
      <c r="BB133" s="7"/>
      <c r="BC133" s="11">
        <v>179.5</v>
      </c>
      <c r="BD133" s="12"/>
      <c r="BE133" s="12">
        <v>179.5</v>
      </c>
      <c r="BF133" s="13"/>
      <c r="BG133" s="45">
        <v>132</v>
      </c>
      <c r="BH133" s="6"/>
      <c r="BI133" s="46">
        <v>132</v>
      </c>
      <c r="BJ133" s="7"/>
      <c r="BK133" s="9">
        <f t="shared" si="72"/>
        <v>0</v>
      </c>
    </row>
    <row r="134" spans="1:63" ht="15" customHeight="1" x14ac:dyDescent="0.25">
      <c r="A134" s="1">
        <v>2017</v>
      </c>
      <c r="B134" s="1" t="s">
        <v>64</v>
      </c>
      <c r="C134" s="5">
        <v>270.3</v>
      </c>
      <c r="D134" s="6"/>
      <c r="E134" s="6">
        <v>331.2</v>
      </c>
      <c r="F134" s="7"/>
      <c r="G134" s="23">
        <v>173.7</v>
      </c>
      <c r="I134" s="24">
        <v>173.7</v>
      </c>
      <c r="K134" s="11">
        <v>144.9</v>
      </c>
      <c r="L134" s="12"/>
      <c r="M134" s="12">
        <v>158.6</v>
      </c>
      <c r="N134" s="13"/>
      <c r="O134" s="19">
        <v>134.5</v>
      </c>
      <c r="P134" s="20"/>
      <c r="Q134" s="20">
        <v>134.5</v>
      </c>
      <c r="R134" s="14"/>
      <c r="S134" s="11">
        <v>155.5</v>
      </c>
      <c r="T134" s="12"/>
      <c r="U134" s="12">
        <v>155.5</v>
      </c>
      <c r="V134" s="13"/>
      <c r="W134" s="19">
        <v>184.7</v>
      </c>
      <c r="X134" s="20"/>
      <c r="Y134" s="20">
        <v>196.5</v>
      </c>
      <c r="Z134" s="14"/>
      <c r="AA134" s="8">
        <v>172.5</v>
      </c>
      <c r="AC134" s="9">
        <v>172.5</v>
      </c>
      <c r="AE134" s="16">
        <v>241.8</v>
      </c>
      <c r="AF134" s="17"/>
      <c r="AG134" s="17">
        <v>247.9</v>
      </c>
      <c r="AH134" s="18"/>
      <c r="AI134" s="5">
        <v>270.10000000000002</v>
      </c>
      <c r="AJ134" s="6"/>
      <c r="AK134" s="6">
        <v>274.2</v>
      </c>
      <c r="AL134" s="7"/>
      <c r="AM134" s="19">
        <v>251.5</v>
      </c>
      <c r="AN134" s="20"/>
      <c r="AO134" s="20">
        <v>251.5</v>
      </c>
      <c r="AP134" s="14"/>
      <c r="AQ134" s="11">
        <v>166.6</v>
      </c>
      <c r="AR134" s="12"/>
      <c r="AS134" s="12">
        <v>166.6</v>
      </c>
      <c r="AT134" s="13"/>
      <c r="AU134" s="21">
        <v>192.2</v>
      </c>
      <c r="AV134" s="6"/>
      <c r="AW134" s="22">
        <v>192.2</v>
      </c>
      <c r="AX134" s="25"/>
      <c r="AY134" s="11">
        <v>255.7</v>
      </c>
      <c r="AZ134" s="12"/>
      <c r="BA134" s="12">
        <v>255.7</v>
      </c>
      <c r="BB134" s="7"/>
      <c r="BC134" s="11">
        <v>174.4</v>
      </c>
      <c r="BD134" s="12"/>
      <c r="BE134" s="12">
        <v>174.4</v>
      </c>
      <c r="BF134" s="13"/>
      <c r="BG134" s="5">
        <v>114.6</v>
      </c>
      <c r="BH134" s="6"/>
      <c r="BI134" s="6">
        <v>130</v>
      </c>
      <c r="BJ134" s="7"/>
      <c r="BK134" s="9">
        <f t="shared" si="72"/>
        <v>0</v>
      </c>
    </row>
    <row r="135" spans="1:63" ht="15" customHeight="1" x14ac:dyDescent="0.25">
      <c r="A135" s="1">
        <v>2017</v>
      </c>
      <c r="B135" s="1" t="s">
        <v>65</v>
      </c>
      <c r="C135" s="5">
        <v>261</v>
      </c>
      <c r="D135" s="6"/>
      <c r="E135" s="6">
        <v>274.5</v>
      </c>
      <c r="F135" s="7"/>
      <c r="G135" s="23">
        <v>178</v>
      </c>
      <c r="I135" s="24">
        <v>182</v>
      </c>
      <c r="K135" s="11">
        <v>135.19999999999999</v>
      </c>
      <c r="L135" s="12"/>
      <c r="M135" s="12">
        <v>156.4</v>
      </c>
      <c r="N135" s="13"/>
      <c r="O135" s="11">
        <f>P135-0.3</f>
        <v>134.6</v>
      </c>
      <c r="P135" s="20">
        <v>134.9</v>
      </c>
      <c r="Q135" s="12">
        <f>R135-0.3</f>
        <v>136.69999999999999</v>
      </c>
      <c r="R135" s="14">
        <v>137</v>
      </c>
      <c r="S135" s="11">
        <v>165.3</v>
      </c>
      <c r="T135" s="12"/>
      <c r="U135" s="12">
        <v>171</v>
      </c>
      <c r="V135" s="13"/>
      <c r="W135" s="19">
        <v>168.7</v>
      </c>
      <c r="X135" s="20"/>
      <c r="Y135" s="20">
        <v>186.7</v>
      </c>
      <c r="Z135" s="14"/>
      <c r="AA135" s="8">
        <v>152.19999999999999</v>
      </c>
      <c r="AC135" s="9">
        <v>166.5</v>
      </c>
      <c r="AE135" s="16">
        <v>250.4</v>
      </c>
      <c r="AF135" s="17"/>
      <c r="AG135" s="17">
        <v>250.4</v>
      </c>
      <c r="AH135" s="18"/>
      <c r="AI135" s="5">
        <v>261.60000000000002</v>
      </c>
      <c r="AJ135" s="6"/>
      <c r="AK135" s="6">
        <v>270</v>
      </c>
      <c r="AL135" s="7"/>
      <c r="AM135" s="11">
        <f>AN135-0.2</f>
        <v>250.5</v>
      </c>
      <c r="AN135" s="20">
        <v>250.7</v>
      </c>
      <c r="AO135" s="12">
        <f>AP135-0.2</f>
        <v>250.5</v>
      </c>
      <c r="AP135" s="14">
        <v>250.7</v>
      </c>
      <c r="AQ135" s="11">
        <v>168.4</v>
      </c>
      <c r="AR135" s="12"/>
      <c r="AS135" s="12">
        <v>168.4</v>
      </c>
      <c r="AT135" s="13"/>
      <c r="AU135" s="21">
        <v>192.1</v>
      </c>
      <c r="AV135" s="6"/>
      <c r="AW135" s="22">
        <v>192.1</v>
      </c>
      <c r="AX135" s="25"/>
      <c r="AY135" s="11">
        <v>253.3</v>
      </c>
      <c r="AZ135" s="12"/>
      <c r="BA135" s="12">
        <v>255.3</v>
      </c>
      <c r="BB135" s="7"/>
      <c r="BC135" s="11">
        <v>161.1</v>
      </c>
      <c r="BD135" s="12"/>
      <c r="BE135" s="12">
        <v>174.4</v>
      </c>
      <c r="BF135" s="13"/>
      <c r="BG135" s="5">
        <v>135.69999999999999</v>
      </c>
      <c r="BH135" s="6"/>
      <c r="BI135" s="6">
        <v>137.6</v>
      </c>
      <c r="BJ135" s="7"/>
      <c r="BK135" s="9">
        <f t="shared" si="72"/>
        <v>0</v>
      </c>
    </row>
    <row r="136" spans="1:63" ht="15" customHeight="1" x14ac:dyDescent="0.25">
      <c r="A136" s="1">
        <v>2017</v>
      </c>
      <c r="B136" s="1" t="s">
        <v>66</v>
      </c>
      <c r="C136" s="5">
        <v>262</v>
      </c>
      <c r="D136" s="6"/>
      <c r="E136" s="6">
        <v>270.39999999999998</v>
      </c>
      <c r="F136" s="7"/>
      <c r="G136" s="23">
        <v>171.8</v>
      </c>
      <c r="I136" s="24">
        <v>175.7</v>
      </c>
      <c r="K136" s="11">
        <v>156.69999999999999</v>
      </c>
      <c r="L136" s="12"/>
      <c r="M136" s="12">
        <v>156.69999999999999</v>
      </c>
      <c r="N136" s="13"/>
      <c r="O136" s="19">
        <v>134.5</v>
      </c>
      <c r="P136" s="20"/>
      <c r="Q136" s="20">
        <v>134.5</v>
      </c>
      <c r="R136" s="14"/>
      <c r="S136" s="11">
        <v>155.6</v>
      </c>
      <c r="T136" s="12"/>
      <c r="U136" s="12">
        <v>177</v>
      </c>
      <c r="V136" s="13"/>
      <c r="W136" s="19">
        <v>180.7</v>
      </c>
      <c r="X136" s="20"/>
      <c r="Y136" s="20">
        <v>182.7</v>
      </c>
      <c r="Z136" s="14"/>
      <c r="AA136" s="8">
        <v>166.5</v>
      </c>
      <c r="AC136" s="9">
        <v>166.5</v>
      </c>
      <c r="AE136" s="16">
        <v>241.6</v>
      </c>
      <c r="AF136" s="17"/>
      <c r="AG136" s="17">
        <v>250.4</v>
      </c>
      <c r="AH136" s="18"/>
      <c r="AI136" s="5">
        <v>265.89999999999998</v>
      </c>
      <c r="AJ136" s="6"/>
      <c r="AK136" s="6">
        <v>270.10000000000002</v>
      </c>
      <c r="AL136" s="7"/>
      <c r="AM136" s="19">
        <v>246.3</v>
      </c>
      <c r="AN136" s="20"/>
      <c r="AO136" s="20">
        <v>251.5</v>
      </c>
      <c r="AP136" s="14"/>
      <c r="AQ136" s="11">
        <v>166.7</v>
      </c>
      <c r="AR136" s="12"/>
      <c r="AS136" s="12">
        <v>168.5</v>
      </c>
      <c r="AT136" s="13"/>
      <c r="AU136" s="5">
        <f>AV136+18.5</f>
        <v>195</v>
      </c>
      <c r="AV136" s="6">
        <v>176.5</v>
      </c>
      <c r="AW136" s="6">
        <f>AX136+18.5</f>
        <v>199.1</v>
      </c>
      <c r="AX136" s="25">
        <v>180.6</v>
      </c>
      <c r="AY136" s="11">
        <v>261.2</v>
      </c>
      <c r="AZ136" s="12"/>
      <c r="BA136" s="12">
        <v>261.2</v>
      </c>
      <c r="BB136" s="7"/>
      <c r="BC136" s="11">
        <v>179.6</v>
      </c>
      <c r="BD136" s="12"/>
      <c r="BE136" s="12">
        <v>179.6</v>
      </c>
      <c r="BF136" s="13"/>
      <c r="BG136" s="54">
        <f>BH136-0.3</f>
        <v>147.29999999999998</v>
      </c>
      <c r="BH136" s="121">
        <v>147.6</v>
      </c>
      <c r="BI136" s="72">
        <f>BJ136-0.3</f>
        <v>166.89999999999998</v>
      </c>
      <c r="BJ136" s="122">
        <v>167.2</v>
      </c>
      <c r="BK136" s="9">
        <f t="shared" si="72"/>
        <v>0</v>
      </c>
    </row>
    <row r="137" spans="1:63" ht="15" customHeight="1" x14ac:dyDescent="0.25">
      <c r="A137" s="1">
        <v>2017</v>
      </c>
      <c r="B137" s="1" t="s">
        <v>67</v>
      </c>
      <c r="C137" s="5">
        <v>270.39999999999998</v>
      </c>
      <c r="D137" s="6"/>
      <c r="E137" s="6">
        <v>270.39999999999998</v>
      </c>
      <c r="F137" s="7"/>
      <c r="G137" s="23">
        <v>171.7</v>
      </c>
      <c r="I137" s="24">
        <v>180</v>
      </c>
      <c r="K137" s="11">
        <v>150.9</v>
      </c>
      <c r="L137" s="12"/>
      <c r="M137" s="12">
        <v>152.80000000000001</v>
      </c>
      <c r="N137" s="13"/>
      <c r="O137" s="19">
        <v>134.5</v>
      </c>
      <c r="P137" s="20"/>
      <c r="Q137" s="20">
        <v>134.5</v>
      </c>
      <c r="R137" s="14"/>
      <c r="S137" s="11">
        <v>167.2</v>
      </c>
      <c r="T137" s="12"/>
      <c r="U137" s="12">
        <v>180.8</v>
      </c>
      <c r="V137" s="13"/>
      <c r="W137" s="19">
        <v>184.7</v>
      </c>
      <c r="X137" s="20"/>
      <c r="Y137" s="20">
        <v>184.7</v>
      </c>
      <c r="Z137" s="14"/>
      <c r="AA137" s="8">
        <v>166.4</v>
      </c>
      <c r="AC137" s="9">
        <v>166.4</v>
      </c>
      <c r="AE137" s="16">
        <v>237.5</v>
      </c>
      <c r="AF137" s="17"/>
      <c r="AG137" s="17">
        <v>241.7</v>
      </c>
      <c r="AH137" s="18"/>
      <c r="AI137" s="5">
        <v>270.10000000000002</v>
      </c>
      <c r="AJ137" s="6"/>
      <c r="AK137" s="6">
        <v>270.10000000000002</v>
      </c>
      <c r="AL137" s="7"/>
      <c r="AM137" s="19">
        <v>250.5</v>
      </c>
      <c r="AN137" s="20"/>
      <c r="AO137" s="20">
        <v>251.5</v>
      </c>
      <c r="AP137" s="14"/>
      <c r="AQ137" s="11">
        <v>166.6</v>
      </c>
      <c r="AR137" s="12"/>
      <c r="AS137" s="12">
        <v>168.5</v>
      </c>
      <c r="AT137" s="13"/>
      <c r="AU137" s="21">
        <v>192.1</v>
      </c>
      <c r="AV137" s="6"/>
      <c r="AW137" s="22">
        <v>195.9</v>
      </c>
      <c r="AX137" s="25"/>
      <c r="AY137" s="11">
        <v>253.5</v>
      </c>
      <c r="AZ137" s="12"/>
      <c r="BA137" s="12">
        <v>255.3</v>
      </c>
      <c r="BB137" s="7"/>
      <c r="BC137" s="11">
        <v>179.4</v>
      </c>
      <c r="BD137" s="12"/>
      <c r="BE137" s="12">
        <v>179.4</v>
      </c>
      <c r="BF137" s="13"/>
      <c r="BG137" s="5">
        <v>122.5</v>
      </c>
      <c r="BH137" s="6"/>
      <c r="BI137" s="6">
        <v>132</v>
      </c>
      <c r="BJ137" s="7"/>
      <c r="BK137" s="9">
        <f t="shared" si="72"/>
        <v>0</v>
      </c>
    </row>
    <row r="138" spans="1:63" ht="15" customHeight="1" x14ac:dyDescent="0.25">
      <c r="A138" s="1">
        <v>2017</v>
      </c>
      <c r="B138" s="33" t="s">
        <v>68</v>
      </c>
      <c r="C138" s="5">
        <v>253.8</v>
      </c>
      <c r="D138" s="6"/>
      <c r="E138" s="6">
        <v>276.7</v>
      </c>
      <c r="F138" s="7"/>
      <c r="G138" s="8">
        <v>192.4</v>
      </c>
      <c r="H138" s="9"/>
      <c r="I138" s="9">
        <v>200.8</v>
      </c>
      <c r="J138" s="15"/>
      <c r="K138" s="11">
        <v>162.69999999999999</v>
      </c>
      <c r="L138" s="12"/>
      <c r="M138" s="12">
        <v>166.5</v>
      </c>
      <c r="N138" s="13"/>
      <c r="O138" s="11">
        <v>134.5</v>
      </c>
      <c r="P138" s="12"/>
      <c r="Q138" s="12">
        <v>134.5</v>
      </c>
      <c r="R138" s="13"/>
      <c r="S138" s="11">
        <v>167.3</v>
      </c>
      <c r="T138" s="12"/>
      <c r="U138" s="12">
        <v>175.1</v>
      </c>
      <c r="V138" s="13"/>
      <c r="W138" s="11">
        <v>180.7</v>
      </c>
      <c r="X138" s="12"/>
      <c r="Y138" s="12">
        <v>194.6</v>
      </c>
      <c r="Z138" s="13"/>
      <c r="AA138" s="8">
        <v>164.4</v>
      </c>
      <c r="AC138" s="9">
        <v>166.4</v>
      </c>
      <c r="AE138" s="31">
        <v>237.5</v>
      </c>
      <c r="AF138" s="32"/>
      <c r="AG138" s="32">
        <v>258.2</v>
      </c>
      <c r="AH138" s="36"/>
      <c r="AI138" s="5">
        <v>270.10000000000002</v>
      </c>
      <c r="AJ138" s="6"/>
      <c r="AK138" s="6">
        <v>270.10000000000002</v>
      </c>
      <c r="AL138" s="7"/>
      <c r="AM138" s="11">
        <v>250.4</v>
      </c>
      <c r="AN138" s="12"/>
      <c r="AO138" s="12">
        <v>252.5</v>
      </c>
      <c r="AP138" s="13"/>
      <c r="AQ138" s="11">
        <v>166.7</v>
      </c>
      <c r="AR138" s="12"/>
      <c r="AS138" s="12">
        <v>166.7</v>
      </c>
      <c r="AT138" s="13"/>
      <c r="AU138" s="5">
        <v>192</v>
      </c>
      <c r="AV138" s="6"/>
      <c r="AW138" s="6">
        <v>213.5</v>
      </c>
      <c r="AX138" s="7"/>
      <c r="AY138" s="11">
        <v>257.2</v>
      </c>
      <c r="AZ138" s="12"/>
      <c r="BA138" s="12">
        <v>257.2</v>
      </c>
      <c r="BB138" s="7"/>
      <c r="BC138" s="11">
        <v>174.4</v>
      </c>
      <c r="BD138" s="12"/>
      <c r="BE138" s="12">
        <v>179.3</v>
      </c>
      <c r="BF138" s="13"/>
      <c r="BG138" s="5">
        <v>128.19999999999999</v>
      </c>
      <c r="BH138" s="6"/>
      <c r="BI138" s="6">
        <v>133.69999999999999</v>
      </c>
      <c r="BJ138" s="7"/>
      <c r="BK138" s="9">
        <f t="shared" si="72"/>
        <v>0</v>
      </c>
    </row>
    <row r="139" spans="1:63" ht="15" customHeight="1" x14ac:dyDescent="0.25">
      <c r="A139" s="1">
        <v>2017</v>
      </c>
      <c r="B139" s="1" t="s">
        <v>69</v>
      </c>
      <c r="C139" s="5">
        <v>253.7</v>
      </c>
      <c r="D139" s="6"/>
      <c r="E139" s="6">
        <v>274.5</v>
      </c>
      <c r="F139" s="7"/>
      <c r="G139" s="23">
        <v>177.9</v>
      </c>
      <c r="I139" s="24">
        <v>196.7</v>
      </c>
      <c r="K139" s="11">
        <v>135.19999999999999</v>
      </c>
      <c r="L139" s="12"/>
      <c r="M139" s="12">
        <v>148.9</v>
      </c>
      <c r="N139" s="13"/>
      <c r="O139" s="19">
        <v>134.5</v>
      </c>
      <c r="P139" s="20"/>
      <c r="Q139" s="20">
        <v>136.6</v>
      </c>
      <c r="R139" s="14"/>
      <c r="S139" s="11">
        <v>172.9</v>
      </c>
      <c r="T139" s="12"/>
      <c r="U139" s="12">
        <v>172.9</v>
      </c>
      <c r="V139" s="13"/>
      <c r="W139" s="19">
        <v>184.6</v>
      </c>
      <c r="X139" s="20"/>
      <c r="Y139" s="20">
        <v>192.7</v>
      </c>
      <c r="Z139" s="14"/>
      <c r="AA139" s="8">
        <v>151.1</v>
      </c>
      <c r="AC139" s="9">
        <v>168.5</v>
      </c>
      <c r="AE139" s="16">
        <v>237.5</v>
      </c>
      <c r="AF139" s="17"/>
      <c r="AG139" s="17">
        <v>237.5</v>
      </c>
      <c r="AH139" s="18"/>
      <c r="AI139" s="5">
        <v>270</v>
      </c>
      <c r="AJ139" s="6"/>
      <c r="AK139" s="6">
        <v>270</v>
      </c>
      <c r="AL139" s="7"/>
      <c r="AM139" s="19">
        <v>250.4</v>
      </c>
      <c r="AN139" s="20"/>
      <c r="AO139" s="20">
        <v>252.3</v>
      </c>
      <c r="AP139" s="14"/>
      <c r="AQ139" s="11">
        <v>166.6</v>
      </c>
      <c r="AR139" s="12"/>
      <c r="AS139" s="12">
        <v>166.6</v>
      </c>
      <c r="AT139" s="13"/>
      <c r="AU139" s="21">
        <v>192</v>
      </c>
      <c r="AV139" s="6"/>
      <c r="AW139" s="22">
        <v>192</v>
      </c>
      <c r="AX139" s="25"/>
      <c r="AY139" s="11">
        <v>255.2</v>
      </c>
      <c r="AZ139" s="12"/>
      <c r="BA139" s="12">
        <v>260.89999999999998</v>
      </c>
      <c r="BB139" s="7"/>
      <c r="BC139" s="11">
        <v>174.4</v>
      </c>
      <c r="BD139" s="12"/>
      <c r="BE139" s="12">
        <v>179.4</v>
      </c>
      <c r="BF139" s="13"/>
      <c r="BG139" s="5">
        <v>135.69999999999999</v>
      </c>
      <c r="BH139" s="6"/>
      <c r="BI139" s="6">
        <v>137.69999999999999</v>
      </c>
      <c r="BJ139" s="7"/>
      <c r="BK139" s="9">
        <f t="shared" si="72"/>
        <v>0</v>
      </c>
    </row>
    <row r="140" spans="1:63" ht="15" customHeight="1" x14ac:dyDescent="0.25">
      <c r="A140" s="1">
        <v>2017</v>
      </c>
      <c r="B140" s="1" t="s">
        <v>70</v>
      </c>
      <c r="C140" s="5">
        <v>257.8</v>
      </c>
      <c r="D140" s="6"/>
      <c r="E140" s="6">
        <v>268.2</v>
      </c>
      <c r="F140" s="7"/>
      <c r="G140" s="23">
        <v>173.7</v>
      </c>
      <c r="I140" s="24">
        <v>198.8</v>
      </c>
      <c r="K140" s="11">
        <v>152.9</v>
      </c>
      <c r="L140" s="12"/>
      <c r="M140" s="12">
        <v>160.6</v>
      </c>
      <c r="N140" s="13"/>
      <c r="O140" s="19">
        <v>134.4</v>
      </c>
      <c r="P140" s="20"/>
      <c r="Q140" s="20">
        <v>138.69999999999999</v>
      </c>
      <c r="R140" s="14"/>
      <c r="S140" s="11">
        <v>157.4</v>
      </c>
      <c r="T140" s="12"/>
      <c r="U140" s="12">
        <v>157.4</v>
      </c>
      <c r="V140" s="13"/>
      <c r="W140" s="19">
        <v>180.7</v>
      </c>
      <c r="X140" s="20"/>
      <c r="Y140" s="20">
        <v>180.7</v>
      </c>
      <c r="Z140" s="14"/>
      <c r="AA140" s="8">
        <v>166.4</v>
      </c>
      <c r="AC140" s="9">
        <v>168.5</v>
      </c>
      <c r="AE140" s="16">
        <v>237.5</v>
      </c>
      <c r="AF140" s="17"/>
      <c r="AG140" s="17">
        <v>243.8</v>
      </c>
      <c r="AH140" s="18"/>
      <c r="AI140" s="5">
        <v>270</v>
      </c>
      <c r="AJ140" s="6"/>
      <c r="AK140" s="6">
        <v>270</v>
      </c>
      <c r="AL140" s="7"/>
      <c r="AM140" s="19">
        <v>250.4</v>
      </c>
      <c r="AN140" s="20"/>
      <c r="AO140" s="20">
        <v>250.4</v>
      </c>
      <c r="AP140" s="14"/>
      <c r="AQ140" s="11">
        <v>166.7</v>
      </c>
      <c r="AR140" s="12"/>
      <c r="AS140" s="12">
        <v>168.5</v>
      </c>
      <c r="AT140" s="13"/>
      <c r="AU140" s="21">
        <v>190.2</v>
      </c>
      <c r="AV140" s="6"/>
      <c r="AW140" s="22">
        <v>192.1</v>
      </c>
      <c r="AX140" s="25"/>
      <c r="AY140" s="11">
        <v>257</v>
      </c>
      <c r="AZ140" s="12"/>
      <c r="BA140" s="12">
        <v>260.8</v>
      </c>
      <c r="BB140" s="7"/>
      <c r="BC140" s="11">
        <v>174.4</v>
      </c>
      <c r="BD140" s="12"/>
      <c r="BE140" s="12">
        <v>179.4</v>
      </c>
      <c r="BF140" s="13"/>
      <c r="BG140" s="5">
        <v>135.5</v>
      </c>
      <c r="BH140" s="6"/>
      <c r="BI140" s="6">
        <v>139.6</v>
      </c>
      <c r="BJ140" s="7"/>
      <c r="BK140" s="9">
        <f t="shared" si="72"/>
        <v>0</v>
      </c>
    </row>
    <row r="141" spans="1:63" ht="15" customHeight="1" x14ac:dyDescent="0.25">
      <c r="A141" s="1">
        <v>2017</v>
      </c>
      <c r="B141" s="1" t="s">
        <v>71</v>
      </c>
      <c r="C141" s="5">
        <v>262</v>
      </c>
      <c r="D141" s="6"/>
      <c r="E141" s="6">
        <v>297.5</v>
      </c>
      <c r="F141" s="7"/>
      <c r="G141" s="23">
        <v>173.8</v>
      </c>
      <c r="I141" s="24">
        <v>175.9</v>
      </c>
      <c r="K141" s="11">
        <v>160.69999999999999</v>
      </c>
      <c r="L141" s="12"/>
      <c r="M141" s="12">
        <v>160.69999999999999</v>
      </c>
      <c r="N141" s="13"/>
      <c r="O141" s="19">
        <v>134.5</v>
      </c>
      <c r="P141" s="20"/>
      <c r="Q141" s="20">
        <v>134.5</v>
      </c>
      <c r="R141" s="14"/>
      <c r="S141" s="11">
        <v>174.9</v>
      </c>
      <c r="T141" s="12"/>
      <c r="U141" s="12">
        <v>174.9</v>
      </c>
      <c r="V141" s="13"/>
      <c r="W141" s="19">
        <v>192.7</v>
      </c>
      <c r="X141" s="20"/>
      <c r="Y141" s="20">
        <v>208.4</v>
      </c>
      <c r="Z141" s="14"/>
      <c r="AA141" s="8">
        <v>156.30000000000001</v>
      </c>
      <c r="AC141" s="9">
        <v>166.4</v>
      </c>
      <c r="AE141" s="16">
        <v>241.9</v>
      </c>
      <c r="AF141" s="17"/>
      <c r="AG141" s="17">
        <v>248.2</v>
      </c>
      <c r="AH141" s="18"/>
      <c r="AI141" s="5">
        <v>270</v>
      </c>
      <c r="AJ141" s="6"/>
      <c r="AK141" s="6">
        <v>270</v>
      </c>
      <c r="AL141" s="7"/>
      <c r="AM141" s="19">
        <v>250.4</v>
      </c>
      <c r="AN141" s="20"/>
      <c r="AO141" s="20">
        <v>250.4</v>
      </c>
      <c r="AP141" s="14"/>
      <c r="AQ141" s="11">
        <v>166.7</v>
      </c>
      <c r="AR141" s="12"/>
      <c r="AS141" s="12">
        <v>166.7</v>
      </c>
      <c r="AT141" s="13"/>
      <c r="AU141" s="21">
        <v>182.4</v>
      </c>
      <c r="AV141" s="6"/>
      <c r="AW141" s="22">
        <v>191.9</v>
      </c>
      <c r="AX141" s="25"/>
      <c r="AY141" s="11">
        <v>253.3</v>
      </c>
      <c r="AZ141" s="12"/>
      <c r="BA141" s="12">
        <v>255.2</v>
      </c>
      <c r="BB141" s="7"/>
      <c r="BC141" s="11">
        <v>161</v>
      </c>
      <c r="BD141" s="12"/>
      <c r="BE141" s="12">
        <v>174.6</v>
      </c>
      <c r="BF141" s="13"/>
      <c r="BG141" s="5">
        <v>139.6</v>
      </c>
      <c r="BH141" s="6"/>
      <c r="BI141" s="6">
        <v>143.5</v>
      </c>
      <c r="BJ141" s="7"/>
      <c r="BK141" s="9">
        <f t="shared" si="72"/>
        <v>0</v>
      </c>
    </row>
    <row r="142" spans="1:63" ht="15" customHeight="1" x14ac:dyDescent="0.25">
      <c r="A142" s="1">
        <v>2017</v>
      </c>
      <c r="B142" s="33" t="s">
        <v>72</v>
      </c>
      <c r="C142" s="5">
        <v>285.10000000000002</v>
      </c>
      <c r="D142" s="6"/>
      <c r="E142" s="6">
        <v>350.1</v>
      </c>
      <c r="F142" s="7"/>
      <c r="G142" s="8">
        <v>175.8</v>
      </c>
      <c r="H142" s="9"/>
      <c r="I142" s="9">
        <v>186.4</v>
      </c>
      <c r="J142" s="15"/>
      <c r="K142" s="11">
        <v>160.69999999999999</v>
      </c>
      <c r="L142" s="12"/>
      <c r="M142" s="12">
        <v>170.4</v>
      </c>
      <c r="N142" s="13"/>
      <c r="O142" s="11">
        <v>132.4</v>
      </c>
      <c r="P142" s="12"/>
      <c r="Q142" s="12">
        <v>136.6</v>
      </c>
      <c r="R142" s="13"/>
      <c r="S142" s="11">
        <v>171.1</v>
      </c>
      <c r="T142" s="12"/>
      <c r="U142" s="12">
        <v>171.1</v>
      </c>
      <c r="V142" s="13"/>
      <c r="W142" s="11">
        <v>192.7</v>
      </c>
      <c r="X142" s="12"/>
      <c r="Y142" s="12">
        <v>192.7</v>
      </c>
      <c r="Z142" s="13"/>
      <c r="AA142" s="8">
        <v>166.4</v>
      </c>
      <c r="AC142" s="9">
        <v>168.4</v>
      </c>
      <c r="AE142" s="31">
        <v>237.6</v>
      </c>
      <c r="AF142" s="32"/>
      <c r="AG142" s="32">
        <v>248</v>
      </c>
      <c r="AH142" s="36"/>
      <c r="AI142" s="5">
        <v>270.10000000000002</v>
      </c>
      <c r="AJ142" s="6"/>
      <c r="AK142" s="6">
        <v>270.10000000000002</v>
      </c>
      <c r="AL142" s="7"/>
      <c r="AM142" s="11">
        <v>250.5</v>
      </c>
      <c r="AN142" s="12"/>
      <c r="AO142" s="12">
        <v>253.5</v>
      </c>
      <c r="AP142" s="13"/>
      <c r="AQ142" s="11">
        <v>166.6</v>
      </c>
      <c r="AR142" s="12"/>
      <c r="AS142" s="12">
        <v>166.6</v>
      </c>
      <c r="AT142" s="13"/>
      <c r="AU142" s="5">
        <v>192</v>
      </c>
      <c r="AV142" s="6"/>
      <c r="AW142" s="6">
        <v>192</v>
      </c>
      <c r="AX142" s="7"/>
      <c r="AY142" s="11">
        <v>255.2</v>
      </c>
      <c r="AZ142" s="12"/>
      <c r="BA142" s="12">
        <v>255.2</v>
      </c>
      <c r="BB142" s="7"/>
      <c r="BC142" s="11">
        <v>174.3</v>
      </c>
      <c r="BD142" s="12"/>
      <c r="BE142" s="12">
        <v>174.3</v>
      </c>
      <c r="BF142" s="13"/>
      <c r="BG142" s="5">
        <v>120.5</v>
      </c>
      <c r="BH142" s="6"/>
      <c r="BI142" s="6">
        <v>143.5</v>
      </c>
      <c r="BJ142" s="7"/>
      <c r="BK142" s="9">
        <f t="shared" si="72"/>
        <v>0</v>
      </c>
    </row>
    <row r="143" spans="1:63" ht="15" customHeight="1" x14ac:dyDescent="0.25">
      <c r="A143" s="1">
        <v>2017</v>
      </c>
      <c r="B143" s="1" t="s">
        <v>73</v>
      </c>
      <c r="C143" s="5">
        <v>256.10000000000002</v>
      </c>
      <c r="D143" s="6"/>
      <c r="E143" s="6">
        <v>257.8</v>
      </c>
      <c r="F143" s="7"/>
      <c r="G143" s="23">
        <v>175.8</v>
      </c>
      <c r="I143" s="24">
        <v>184</v>
      </c>
      <c r="K143" s="11">
        <v>154.6</v>
      </c>
      <c r="L143" s="12"/>
      <c r="M143" s="12">
        <v>156.80000000000001</v>
      </c>
      <c r="N143" s="13"/>
      <c r="O143" s="19">
        <v>134.5</v>
      </c>
      <c r="P143" s="20"/>
      <c r="Q143" s="20">
        <v>136.6</v>
      </c>
      <c r="R143" s="14"/>
      <c r="S143" s="11">
        <v>171.1</v>
      </c>
      <c r="T143" s="12"/>
      <c r="U143" s="12">
        <v>171.1</v>
      </c>
      <c r="V143" s="13"/>
      <c r="W143" s="19">
        <v>172.6</v>
      </c>
      <c r="X143" s="20"/>
      <c r="Y143" s="20">
        <v>214.5</v>
      </c>
      <c r="Z143" s="14"/>
      <c r="AA143" s="8">
        <v>166.4</v>
      </c>
      <c r="AC143" s="9">
        <v>184.7</v>
      </c>
      <c r="AE143" s="16">
        <v>241.8</v>
      </c>
      <c r="AF143" s="17"/>
      <c r="AG143" s="17">
        <v>248.2</v>
      </c>
      <c r="AH143" s="18"/>
      <c r="AI143" s="5">
        <v>270</v>
      </c>
      <c r="AJ143" s="6"/>
      <c r="AK143" s="6">
        <v>270</v>
      </c>
      <c r="AL143" s="7"/>
      <c r="AM143" s="19">
        <v>250.5</v>
      </c>
      <c r="AN143" s="20"/>
      <c r="AO143" s="20">
        <v>251.5</v>
      </c>
      <c r="AP143" s="14"/>
      <c r="AQ143" s="11">
        <v>166.6</v>
      </c>
      <c r="AR143" s="12"/>
      <c r="AS143" s="12">
        <v>168.4</v>
      </c>
      <c r="AT143" s="13"/>
      <c r="AU143" s="5">
        <f>AV143+18.5</f>
        <v>190.6</v>
      </c>
      <c r="AV143" s="6">
        <v>172.1</v>
      </c>
      <c r="AW143" s="6">
        <f>AX143+18.5</f>
        <v>201.3</v>
      </c>
      <c r="AX143" s="25">
        <v>182.8</v>
      </c>
      <c r="AY143" s="11">
        <v>259.10000000000002</v>
      </c>
      <c r="AZ143" s="12"/>
      <c r="BA143" s="12">
        <v>261</v>
      </c>
      <c r="BB143" s="7"/>
      <c r="BC143" s="11">
        <v>174.5</v>
      </c>
      <c r="BD143" s="12"/>
      <c r="BE143" s="12">
        <v>179.5</v>
      </c>
      <c r="BF143" s="13"/>
      <c r="BG143" s="5">
        <v>120.5</v>
      </c>
      <c r="BH143" s="6"/>
      <c r="BI143" s="6">
        <v>149.4</v>
      </c>
      <c r="BJ143" s="7"/>
      <c r="BK143" s="9">
        <f t="shared" si="72"/>
        <v>0</v>
      </c>
    </row>
    <row r="144" spans="1:63" ht="15" customHeight="1" x14ac:dyDescent="0.25">
      <c r="A144" s="1">
        <v>2017</v>
      </c>
      <c r="B144" s="1" t="s">
        <v>74</v>
      </c>
      <c r="C144" s="5">
        <v>266.10000000000002</v>
      </c>
      <c r="D144" s="6"/>
      <c r="E144" s="6">
        <v>297.5</v>
      </c>
      <c r="F144" s="7"/>
      <c r="G144" s="23">
        <v>178</v>
      </c>
      <c r="I144" s="24">
        <v>205</v>
      </c>
      <c r="K144" s="11">
        <v>160.6</v>
      </c>
      <c r="L144" s="12"/>
      <c r="M144" s="12">
        <v>170.3</v>
      </c>
      <c r="N144" s="13"/>
      <c r="O144" s="19">
        <v>130.30000000000001</v>
      </c>
      <c r="P144" s="20"/>
      <c r="Q144" s="20">
        <v>134.5</v>
      </c>
      <c r="R144" s="14"/>
      <c r="S144" s="11">
        <v>163.19999999999999</v>
      </c>
      <c r="T144" s="12"/>
      <c r="U144" s="12">
        <v>163.19999999999999</v>
      </c>
      <c r="V144" s="13"/>
      <c r="W144" s="19">
        <v>180.7</v>
      </c>
      <c r="X144" s="20"/>
      <c r="Y144" s="20">
        <v>186.7</v>
      </c>
      <c r="Z144" s="14"/>
      <c r="AA144" s="8">
        <v>168.4</v>
      </c>
      <c r="AC144" s="9">
        <v>168.4</v>
      </c>
      <c r="AE144" s="16">
        <v>241.7</v>
      </c>
      <c r="AF144" s="17"/>
      <c r="AG144" s="17">
        <v>252.5</v>
      </c>
      <c r="AH144" s="18"/>
      <c r="AI144" s="5">
        <v>270</v>
      </c>
      <c r="AJ144" s="6"/>
      <c r="AK144" s="6">
        <v>270</v>
      </c>
      <c r="AL144" s="7"/>
      <c r="AM144" s="19">
        <v>250.5</v>
      </c>
      <c r="AN144" s="20"/>
      <c r="AO144" s="20">
        <v>251.5</v>
      </c>
      <c r="AP144" s="14"/>
      <c r="AQ144" s="11">
        <v>166.7</v>
      </c>
      <c r="AR144" s="12"/>
      <c r="AS144" s="12">
        <v>166.7</v>
      </c>
      <c r="AT144" s="13"/>
      <c r="AU144" s="21">
        <v>182.4</v>
      </c>
      <c r="AV144" s="6"/>
      <c r="AW144" s="22">
        <v>192</v>
      </c>
      <c r="AX144" s="25"/>
      <c r="AY144" s="11">
        <v>253.2</v>
      </c>
      <c r="AZ144" s="12"/>
      <c r="BA144" s="12">
        <v>261</v>
      </c>
      <c r="BB144" s="7"/>
      <c r="BC144" s="11">
        <v>174.6</v>
      </c>
      <c r="BD144" s="12"/>
      <c r="BE144" s="12">
        <v>174.6</v>
      </c>
      <c r="BF144" s="13"/>
      <c r="BG144" s="45">
        <v>108.8</v>
      </c>
      <c r="BH144" s="6"/>
      <c r="BI144" s="46">
        <v>108.8</v>
      </c>
      <c r="BJ144" s="7"/>
      <c r="BK144" s="9">
        <f t="shared" si="72"/>
        <v>0</v>
      </c>
    </row>
    <row r="145" spans="1:63" ht="15" customHeight="1" x14ac:dyDescent="0.25">
      <c r="A145" s="1">
        <v>2017</v>
      </c>
      <c r="B145" s="1" t="s">
        <v>75</v>
      </c>
      <c r="C145" s="5">
        <v>259.89999999999998</v>
      </c>
      <c r="D145" s="6"/>
      <c r="E145" s="6">
        <v>268.3</v>
      </c>
      <c r="F145" s="7"/>
      <c r="G145" s="23">
        <v>167.5</v>
      </c>
      <c r="I145" s="24">
        <v>175.9</v>
      </c>
      <c r="K145" s="11">
        <v>162.6</v>
      </c>
      <c r="L145" s="12"/>
      <c r="M145" s="12">
        <v>164.6</v>
      </c>
      <c r="N145" s="13"/>
      <c r="O145" s="19">
        <v>134.5</v>
      </c>
      <c r="P145" s="20"/>
      <c r="Q145" s="20">
        <v>136.6</v>
      </c>
      <c r="R145" s="14"/>
      <c r="S145" s="11">
        <v>173</v>
      </c>
      <c r="T145" s="12"/>
      <c r="U145" s="12">
        <v>173</v>
      </c>
      <c r="V145" s="13"/>
      <c r="W145" s="19">
        <v>180.5</v>
      </c>
      <c r="X145" s="20"/>
      <c r="Y145" s="20">
        <v>184.8</v>
      </c>
      <c r="Z145" s="14"/>
      <c r="AA145" s="8">
        <v>166.5</v>
      </c>
      <c r="AC145" s="9">
        <v>174.6</v>
      </c>
      <c r="AE145" s="16">
        <v>237.5</v>
      </c>
      <c r="AF145" s="17"/>
      <c r="AG145" s="17">
        <v>250.5</v>
      </c>
      <c r="AH145" s="18"/>
      <c r="AI145" s="5">
        <v>270</v>
      </c>
      <c r="AJ145" s="6"/>
      <c r="AK145" s="6">
        <v>270</v>
      </c>
      <c r="AL145" s="7"/>
      <c r="AM145" s="19">
        <v>250.4</v>
      </c>
      <c r="AN145" s="20"/>
      <c r="AO145" s="20">
        <v>252.5</v>
      </c>
      <c r="AP145" s="14"/>
      <c r="AQ145" s="11">
        <v>166.6</v>
      </c>
      <c r="AR145" s="12"/>
      <c r="AS145" s="12">
        <v>168.3</v>
      </c>
      <c r="AT145" s="13"/>
      <c r="AU145" s="21">
        <v>192.1</v>
      </c>
      <c r="AV145" s="6"/>
      <c r="AW145" s="22">
        <v>194.3</v>
      </c>
      <c r="AX145" s="25"/>
      <c r="AY145" s="11">
        <v>255.4</v>
      </c>
      <c r="AZ145" s="12"/>
      <c r="BA145" s="12">
        <v>259.2</v>
      </c>
      <c r="BB145" s="7"/>
      <c r="BC145" s="11">
        <v>174.4</v>
      </c>
      <c r="BD145" s="12"/>
      <c r="BE145" s="12">
        <v>174.4</v>
      </c>
      <c r="BF145" s="13"/>
      <c r="BG145" s="5">
        <v>134</v>
      </c>
      <c r="BH145" s="6"/>
      <c r="BI145" s="6">
        <v>139.6</v>
      </c>
      <c r="BJ145" s="7"/>
      <c r="BK145" s="9">
        <f t="shared" si="72"/>
        <v>0</v>
      </c>
    </row>
    <row r="146" spans="1:63" ht="15" customHeight="1" x14ac:dyDescent="0.25">
      <c r="A146" s="1">
        <v>2017</v>
      </c>
      <c r="B146" s="1" t="s">
        <v>76</v>
      </c>
      <c r="C146" s="5">
        <v>259.89999999999998</v>
      </c>
      <c r="D146" s="6"/>
      <c r="E146" s="6">
        <v>303.7</v>
      </c>
      <c r="F146" s="7"/>
      <c r="G146" s="23">
        <v>173.7</v>
      </c>
      <c r="I146" s="24">
        <v>177.8</v>
      </c>
      <c r="K146" s="11">
        <v>158.69999999999999</v>
      </c>
      <c r="L146" s="12"/>
      <c r="M146" s="12">
        <v>168.9</v>
      </c>
      <c r="N146" s="13"/>
      <c r="O146" s="11">
        <f>P146-0.3</f>
        <v>134.5</v>
      </c>
      <c r="P146" s="20">
        <v>134.80000000000001</v>
      </c>
      <c r="Q146" s="12">
        <f>R146-0.3</f>
        <v>136.6</v>
      </c>
      <c r="R146" s="14">
        <v>136.9</v>
      </c>
      <c r="S146" s="11">
        <v>171.1</v>
      </c>
      <c r="T146" s="12"/>
      <c r="U146" s="12">
        <v>171.1</v>
      </c>
      <c r="V146" s="13"/>
      <c r="W146" s="19">
        <v>178.5</v>
      </c>
      <c r="X146" s="20"/>
      <c r="Y146" s="20">
        <v>214.7</v>
      </c>
      <c r="Z146" s="14"/>
      <c r="AA146" s="8">
        <v>164.4</v>
      </c>
      <c r="AC146" s="9">
        <v>166.4</v>
      </c>
      <c r="AE146" s="16">
        <v>237.4</v>
      </c>
      <c r="AF146" s="17"/>
      <c r="AG146" s="17">
        <v>252.5</v>
      </c>
      <c r="AH146" s="18"/>
      <c r="AI146" s="5">
        <v>270</v>
      </c>
      <c r="AJ146" s="6"/>
      <c r="AK146" s="6">
        <v>274.2</v>
      </c>
      <c r="AL146" s="7"/>
      <c r="AM146" s="11">
        <v>250.6</v>
      </c>
      <c r="AN146" s="20"/>
      <c r="AO146" s="12">
        <v>252.5</v>
      </c>
      <c r="AP146" s="14"/>
      <c r="AQ146" s="11">
        <v>166.6</v>
      </c>
      <c r="AR146" s="12"/>
      <c r="AS146" s="12">
        <v>168.4</v>
      </c>
      <c r="AT146" s="13"/>
      <c r="AU146" s="21">
        <v>192.2</v>
      </c>
      <c r="AV146" s="6"/>
      <c r="AW146" s="22">
        <v>194.3</v>
      </c>
      <c r="AX146" s="25"/>
      <c r="AY146" s="11">
        <v>255.3</v>
      </c>
      <c r="AZ146" s="12"/>
      <c r="BA146" s="12">
        <v>255.3</v>
      </c>
      <c r="BB146" s="7"/>
      <c r="BC146" s="11">
        <v>166</v>
      </c>
      <c r="BD146" s="12"/>
      <c r="BE146" s="12">
        <v>174.5</v>
      </c>
      <c r="BF146" s="13"/>
      <c r="BG146" s="5">
        <v>130.19999999999999</v>
      </c>
      <c r="BH146" s="6"/>
      <c r="BI146" s="6">
        <v>131.80000000000001</v>
      </c>
      <c r="BJ146" s="7"/>
      <c r="BK146" s="9">
        <f t="shared" si="72"/>
        <v>0</v>
      </c>
    </row>
    <row r="147" spans="1:63" ht="15" customHeight="1" x14ac:dyDescent="0.25">
      <c r="A147" s="1">
        <v>2017</v>
      </c>
      <c r="B147" s="1" t="s">
        <v>77</v>
      </c>
      <c r="C147" s="5">
        <v>253.7</v>
      </c>
      <c r="D147" s="6"/>
      <c r="E147" s="6">
        <v>283</v>
      </c>
      <c r="F147" s="7"/>
      <c r="G147" s="23">
        <v>175.9</v>
      </c>
      <c r="I147" s="24">
        <v>177.7</v>
      </c>
      <c r="K147" s="11">
        <v>160.6</v>
      </c>
      <c r="L147" s="12"/>
      <c r="M147" s="12">
        <v>160.6</v>
      </c>
      <c r="N147" s="13"/>
      <c r="O147" s="19">
        <v>136.6</v>
      </c>
      <c r="P147" s="20"/>
      <c r="Q147" s="20">
        <v>138.80000000000001</v>
      </c>
      <c r="R147" s="14"/>
      <c r="S147" s="11">
        <v>161.4</v>
      </c>
      <c r="T147" s="12"/>
      <c r="U147" s="12">
        <v>163.30000000000001</v>
      </c>
      <c r="V147" s="13"/>
      <c r="W147" s="19">
        <v>159</v>
      </c>
      <c r="X147" s="20"/>
      <c r="Y147" s="20">
        <v>186.6</v>
      </c>
      <c r="Z147" s="14"/>
      <c r="AA147" s="8">
        <v>158.4</v>
      </c>
      <c r="AC147" s="9">
        <v>166.5</v>
      </c>
      <c r="AE147" s="16">
        <v>241.8</v>
      </c>
      <c r="AF147" s="17"/>
      <c r="AG147" s="17">
        <v>248.1</v>
      </c>
      <c r="AH147" s="18"/>
      <c r="AI147" s="5">
        <v>265.89999999999998</v>
      </c>
      <c r="AJ147" s="6"/>
      <c r="AK147" s="6">
        <v>269.89999999999998</v>
      </c>
      <c r="AL147" s="7"/>
      <c r="AM147" s="19">
        <v>250.5</v>
      </c>
      <c r="AN147" s="20"/>
      <c r="AO147" s="20">
        <v>251.5</v>
      </c>
      <c r="AP147" s="14"/>
      <c r="AQ147" s="11">
        <v>166.7</v>
      </c>
      <c r="AR147" s="12"/>
      <c r="AS147" s="12">
        <v>168.5</v>
      </c>
      <c r="AT147" s="13"/>
      <c r="AU147" s="21">
        <v>192.1</v>
      </c>
      <c r="AV147" s="6"/>
      <c r="AW147" s="22">
        <v>192.1</v>
      </c>
      <c r="AX147" s="25"/>
      <c r="AY147" s="11">
        <v>253.3</v>
      </c>
      <c r="AZ147" s="12"/>
      <c r="BA147" s="12">
        <v>257</v>
      </c>
      <c r="BB147" s="7"/>
      <c r="BC147" s="11">
        <v>179.3</v>
      </c>
      <c r="BD147" s="12"/>
      <c r="BE147" s="12">
        <v>179.3</v>
      </c>
      <c r="BF147" s="13"/>
      <c r="BG147" s="5">
        <v>120.5</v>
      </c>
      <c r="BH147" s="6"/>
      <c r="BI147" s="6">
        <v>132</v>
      </c>
      <c r="BJ147" s="7"/>
      <c r="BK147" s="9">
        <f t="shared" si="72"/>
        <v>0</v>
      </c>
    </row>
    <row r="148" spans="1:63" ht="15" customHeight="1" x14ac:dyDescent="0.25">
      <c r="A148" s="1">
        <v>2017</v>
      </c>
      <c r="B148" s="1" t="s">
        <v>78</v>
      </c>
      <c r="C148" s="5">
        <v>258.89999999999998</v>
      </c>
      <c r="D148" s="6"/>
      <c r="E148" s="6">
        <v>285.10000000000002</v>
      </c>
      <c r="F148" s="7"/>
      <c r="G148" s="23">
        <v>175.9</v>
      </c>
      <c r="I148" s="24">
        <v>177.9</v>
      </c>
      <c r="K148" s="11">
        <v>154.9</v>
      </c>
      <c r="L148" s="12"/>
      <c r="M148" s="12">
        <v>164.5</v>
      </c>
      <c r="N148" s="13"/>
      <c r="O148" s="19">
        <v>134.4</v>
      </c>
      <c r="P148" s="20"/>
      <c r="Q148" s="20">
        <v>134.4</v>
      </c>
      <c r="R148" s="14"/>
      <c r="S148" s="11">
        <v>165.2</v>
      </c>
      <c r="T148" s="12"/>
      <c r="U148" s="12">
        <v>169.1</v>
      </c>
      <c r="V148" s="13"/>
      <c r="W148" s="19">
        <v>186.9</v>
      </c>
      <c r="X148" s="20"/>
      <c r="Y148" s="20">
        <v>198.8</v>
      </c>
      <c r="Z148" s="14"/>
      <c r="AA148" s="8">
        <v>162.4</v>
      </c>
      <c r="AC148" s="9">
        <v>162.4</v>
      </c>
      <c r="AE148" s="16">
        <v>244</v>
      </c>
      <c r="AF148" s="17"/>
      <c r="AG148" s="17">
        <v>252.5</v>
      </c>
      <c r="AH148" s="18"/>
      <c r="AI148" s="5">
        <v>270.2</v>
      </c>
      <c r="AJ148" s="6"/>
      <c r="AK148" s="6">
        <v>270.2</v>
      </c>
      <c r="AL148" s="7"/>
      <c r="AM148" s="19">
        <v>250.4</v>
      </c>
      <c r="AN148" s="20"/>
      <c r="AO148" s="20">
        <v>250.4</v>
      </c>
      <c r="AP148" s="14"/>
      <c r="AQ148" s="11">
        <v>166.7</v>
      </c>
      <c r="AR148" s="12"/>
      <c r="AS148" s="12">
        <v>168.4</v>
      </c>
      <c r="AT148" s="13"/>
      <c r="AU148" s="21">
        <v>192.2</v>
      </c>
      <c r="AV148" s="6"/>
      <c r="AW148" s="22">
        <v>196</v>
      </c>
      <c r="AX148" s="25"/>
      <c r="AY148" s="11">
        <v>255.3</v>
      </c>
      <c r="AZ148" s="12"/>
      <c r="BA148" s="12">
        <v>255.3</v>
      </c>
      <c r="BB148" s="7"/>
      <c r="BC148" s="11">
        <v>174.6</v>
      </c>
      <c r="BD148" s="12"/>
      <c r="BE148" s="12">
        <v>179.4</v>
      </c>
      <c r="BF148" s="13"/>
      <c r="BG148" s="5">
        <v>120.5</v>
      </c>
      <c r="BH148" s="6"/>
      <c r="BI148" s="6">
        <v>137.6</v>
      </c>
      <c r="BJ148" s="7"/>
      <c r="BK148" s="9">
        <f t="shared" si="72"/>
        <v>0</v>
      </c>
    </row>
    <row r="149" spans="1:63" ht="15" customHeight="1" x14ac:dyDescent="0.25">
      <c r="A149" s="1">
        <v>2017</v>
      </c>
      <c r="B149" s="33" t="s">
        <v>79</v>
      </c>
      <c r="C149" s="5">
        <v>264.3</v>
      </c>
      <c r="D149" s="6"/>
      <c r="E149" s="6">
        <v>276.7</v>
      </c>
      <c r="F149" s="7"/>
      <c r="G149" s="8">
        <v>177.7</v>
      </c>
      <c r="H149" s="9"/>
      <c r="I149" s="9">
        <v>201</v>
      </c>
      <c r="K149" s="11">
        <v>152.9</v>
      </c>
      <c r="L149" s="12"/>
      <c r="M149" s="12">
        <v>174.3</v>
      </c>
      <c r="N149" s="13"/>
      <c r="O149" s="11">
        <v>134.5</v>
      </c>
      <c r="P149" s="12"/>
      <c r="Q149" s="12">
        <v>136.6</v>
      </c>
      <c r="R149" s="14"/>
      <c r="S149" s="1">
        <f t="shared" ref="S149" si="75">T149+15.2</f>
        <v>166.1</v>
      </c>
      <c r="T149" s="50">
        <v>150.9</v>
      </c>
      <c r="U149" s="1">
        <f t="shared" ref="U149" si="76">V149+15.2</f>
        <v>166.7</v>
      </c>
      <c r="V149" s="50">
        <v>151.5</v>
      </c>
      <c r="W149" s="11">
        <v>192.7</v>
      </c>
      <c r="X149" s="12"/>
      <c r="Y149" s="12">
        <v>192.7</v>
      </c>
      <c r="Z149" s="14"/>
      <c r="AA149" s="8">
        <v>164.4</v>
      </c>
      <c r="AC149" s="9">
        <v>168.4</v>
      </c>
      <c r="AE149" s="31">
        <v>237.8</v>
      </c>
      <c r="AF149" s="32"/>
      <c r="AG149" s="32">
        <v>242.1</v>
      </c>
      <c r="AH149" s="18"/>
      <c r="AI149" s="5">
        <v>270.10000000000002</v>
      </c>
      <c r="AJ149" s="6"/>
      <c r="AK149" s="6">
        <v>270.10000000000002</v>
      </c>
      <c r="AL149" s="7"/>
      <c r="AM149" s="11">
        <v>251.5</v>
      </c>
      <c r="AN149" s="12"/>
      <c r="AO149" s="12">
        <v>252.5</v>
      </c>
      <c r="AP149" s="14"/>
      <c r="AQ149" s="11">
        <v>168.4</v>
      </c>
      <c r="AR149" s="12"/>
      <c r="AS149" s="12">
        <v>168.4</v>
      </c>
      <c r="AT149" s="13"/>
      <c r="AU149" s="5">
        <v>188.4</v>
      </c>
      <c r="AV149" s="6"/>
      <c r="AW149" s="6">
        <v>192.2</v>
      </c>
      <c r="AX149" s="25"/>
      <c r="AY149" s="11">
        <v>255.3</v>
      </c>
      <c r="AZ149" s="12"/>
      <c r="BA149" s="12">
        <v>257.2</v>
      </c>
      <c r="BB149" s="7"/>
      <c r="BC149" s="11">
        <v>161.1</v>
      </c>
      <c r="BD149" s="12"/>
      <c r="BE149" s="12">
        <v>174.4</v>
      </c>
      <c r="BF149" s="13"/>
      <c r="BG149" s="45">
        <v>135.9</v>
      </c>
      <c r="BH149" s="6"/>
      <c r="BI149" s="46">
        <v>175</v>
      </c>
      <c r="BJ149" s="7"/>
      <c r="BK149" s="9">
        <f t="shared" si="72"/>
        <v>0</v>
      </c>
    </row>
    <row r="150" spans="1:63" ht="15" customHeight="1" x14ac:dyDescent="0.25">
      <c r="A150" s="1">
        <v>2017</v>
      </c>
      <c r="B150" s="1" t="s">
        <v>80</v>
      </c>
      <c r="C150" s="5">
        <v>253.8</v>
      </c>
      <c r="D150" s="6"/>
      <c r="E150" s="6">
        <v>270.39999999999998</v>
      </c>
      <c r="F150" s="7"/>
      <c r="G150" s="23">
        <v>173.8</v>
      </c>
      <c r="I150" s="24">
        <v>175.8</v>
      </c>
      <c r="K150" s="11">
        <v>158.9</v>
      </c>
      <c r="L150" s="12"/>
      <c r="M150" s="12">
        <v>162.69999999999999</v>
      </c>
      <c r="N150" s="13"/>
      <c r="O150" s="19">
        <v>136.6</v>
      </c>
      <c r="P150" s="20"/>
      <c r="Q150" s="20">
        <v>136.6</v>
      </c>
      <c r="R150" s="14"/>
      <c r="S150" s="11">
        <v>155.5</v>
      </c>
      <c r="T150" s="12"/>
      <c r="U150" s="12">
        <v>167.2</v>
      </c>
      <c r="V150" s="13"/>
      <c r="W150" s="19">
        <v>172.5</v>
      </c>
      <c r="X150" s="20"/>
      <c r="Y150" s="20">
        <v>184.7</v>
      </c>
      <c r="Z150" s="14"/>
      <c r="AA150" s="8">
        <v>166.5</v>
      </c>
      <c r="AC150" s="9">
        <v>168.6</v>
      </c>
      <c r="AE150" s="16">
        <v>245.9</v>
      </c>
      <c r="AF150" s="17"/>
      <c r="AG150" s="17">
        <v>252.5</v>
      </c>
      <c r="AH150" s="18"/>
      <c r="AI150" s="5">
        <v>270.2</v>
      </c>
      <c r="AJ150" s="6"/>
      <c r="AK150" s="6">
        <v>270.2</v>
      </c>
      <c r="AL150" s="7"/>
      <c r="AM150" s="19">
        <v>250.4</v>
      </c>
      <c r="AN150" s="20"/>
      <c r="AO150" s="20">
        <v>250.4</v>
      </c>
      <c r="AP150" s="14"/>
      <c r="AQ150" s="11">
        <v>166.6</v>
      </c>
      <c r="AR150" s="12"/>
      <c r="AS150" s="12">
        <v>166.6</v>
      </c>
      <c r="AT150" s="13"/>
      <c r="AU150" s="21">
        <v>186.3</v>
      </c>
      <c r="AV150" s="6"/>
      <c r="AW150" s="22">
        <v>190.2</v>
      </c>
      <c r="AX150" s="25"/>
      <c r="AY150" s="11">
        <v>255.3</v>
      </c>
      <c r="AZ150" s="12"/>
      <c r="BA150" s="12">
        <v>255.3</v>
      </c>
      <c r="BB150" s="7"/>
      <c r="BC150" s="11">
        <v>179.5</v>
      </c>
      <c r="BD150" s="12"/>
      <c r="BE150" s="12">
        <v>179.5</v>
      </c>
      <c r="BF150" s="13"/>
      <c r="BG150" s="5">
        <v>110.8</v>
      </c>
      <c r="BH150" s="6"/>
      <c r="BI150" s="6">
        <v>116.7</v>
      </c>
      <c r="BJ150" s="7"/>
      <c r="BK150" s="9">
        <f t="shared" si="72"/>
        <v>0</v>
      </c>
    </row>
    <row r="151" spans="1:63" ht="15" customHeight="1" x14ac:dyDescent="0.25">
      <c r="A151" s="1">
        <v>2017</v>
      </c>
      <c r="B151" s="1" t="s">
        <v>81</v>
      </c>
      <c r="C151" s="5">
        <v>253.8</v>
      </c>
      <c r="D151" s="6"/>
      <c r="E151" s="6">
        <v>264.10000000000002</v>
      </c>
      <c r="F151" s="7"/>
      <c r="G151" s="23">
        <v>182.2</v>
      </c>
      <c r="I151" s="24">
        <v>192.5</v>
      </c>
      <c r="K151" s="11">
        <v>150.9</v>
      </c>
      <c r="L151" s="12"/>
      <c r="M151" s="12">
        <v>156.80000000000001</v>
      </c>
      <c r="N151" s="13"/>
      <c r="O151" s="19">
        <v>134.5</v>
      </c>
      <c r="P151" s="20"/>
      <c r="Q151" s="20">
        <v>134.5</v>
      </c>
      <c r="R151" s="14"/>
      <c r="S151" s="11">
        <v>161.4</v>
      </c>
      <c r="T151" s="12"/>
      <c r="U151" s="12">
        <v>161.4</v>
      </c>
      <c r="V151" s="13"/>
      <c r="W151" s="19">
        <v>170.5</v>
      </c>
      <c r="X151" s="20"/>
      <c r="Y151" s="20">
        <v>172.5</v>
      </c>
      <c r="Z151" s="14"/>
      <c r="AA151" s="8">
        <v>166.3</v>
      </c>
      <c r="AC151" s="9">
        <v>166.3</v>
      </c>
      <c r="AE151" s="16">
        <v>241.7</v>
      </c>
      <c r="AF151" s="17"/>
      <c r="AG151" s="17">
        <v>252.5</v>
      </c>
      <c r="AH151" s="18"/>
      <c r="AI151" s="5">
        <v>266.2</v>
      </c>
      <c r="AJ151" s="6"/>
      <c r="AK151" s="6">
        <v>270</v>
      </c>
      <c r="AL151" s="7"/>
      <c r="AM151" s="19">
        <v>251.4</v>
      </c>
      <c r="AN151" s="20"/>
      <c r="AO151" s="20">
        <v>251.4</v>
      </c>
      <c r="AP151" s="14"/>
      <c r="AQ151" s="11">
        <v>166.7</v>
      </c>
      <c r="AR151" s="12"/>
      <c r="AS151" s="12">
        <v>166.7</v>
      </c>
      <c r="AT151" s="13"/>
      <c r="AU151" s="21">
        <v>191.9</v>
      </c>
      <c r="AV151" s="6"/>
      <c r="AW151" s="22">
        <v>191.9</v>
      </c>
      <c r="AX151" s="25"/>
      <c r="AY151" s="11">
        <v>255.2</v>
      </c>
      <c r="AZ151" s="12"/>
      <c r="BA151" s="12">
        <v>261</v>
      </c>
      <c r="BB151" s="7"/>
      <c r="BC151" s="11">
        <v>174.4</v>
      </c>
      <c r="BD151" s="12"/>
      <c r="BE151" s="12">
        <v>174.4</v>
      </c>
      <c r="BF151" s="13"/>
      <c r="BG151" s="5">
        <v>112.8</v>
      </c>
      <c r="BH151" s="6"/>
      <c r="BI151" s="6">
        <v>133.9</v>
      </c>
      <c r="BJ151" s="7"/>
      <c r="BK151" s="9">
        <f t="shared" si="72"/>
        <v>0</v>
      </c>
    </row>
    <row r="152" spans="1:63" ht="15" customHeight="1" x14ac:dyDescent="0.25">
      <c r="A152" s="1">
        <v>2017</v>
      </c>
      <c r="B152" s="1" t="s">
        <v>82</v>
      </c>
      <c r="C152" s="5">
        <v>260</v>
      </c>
      <c r="D152" s="6"/>
      <c r="E152" s="6">
        <v>270.39999999999998</v>
      </c>
      <c r="F152" s="7"/>
      <c r="G152" s="23">
        <v>167.5</v>
      </c>
      <c r="I152" s="24">
        <v>175.9</v>
      </c>
      <c r="K152" s="11">
        <v>145.1</v>
      </c>
      <c r="L152" s="12"/>
      <c r="M152" s="12">
        <v>154.80000000000001</v>
      </c>
      <c r="N152" s="13"/>
      <c r="O152" s="19">
        <v>134.5</v>
      </c>
      <c r="P152" s="20"/>
      <c r="Q152" s="20">
        <v>134.5</v>
      </c>
      <c r="R152" s="14"/>
      <c r="S152" s="11">
        <v>155.5</v>
      </c>
      <c r="T152" s="12"/>
      <c r="U152" s="12">
        <v>163.4</v>
      </c>
      <c r="V152" s="13"/>
      <c r="W152" s="19">
        <v>170.5</v>
      </c>
      <c r="X152" s="20"/>
      <c r="Y152" s="20">
        <v>184.7</v>
      </c>
      <c r="Z152" s="14"/>
      <c r="AA152" s="8">
        <v>166.5</v>
      </c>
      <c r="AC152" s="9">
        <v>168.4</v>
      </c>
      <c r="AE152" s="16">
        <v>250.4</v>
      </c>
      <c r="AF152" s="17"/>
      <c r="AG152" s="17">
        <v>252.2</v>
      </c>
      <c r="AH152" s="18"/>
      <c r="AI152" s="5">
        <v>270.10000000000002</v>
      </c>
      <c r="AJ152" s="6"/>
      <c r="AK152" s="6">
        <v>270.10000000000002</v>
      </c>
      <c r="AL152" s="7"/>
      <c r="AM152" s="19">
        <v>250.5</v>
      </c>
      <c r="AN152" s="20"/>
      <c r="AO152" s="20">
        <v>251.5</v>
      </c>
      <c r="AP152" s="14"/>
      <c r="AQ152" s="11">
        <v>166.6</v>
      </c>
      <c r="AR152" s="12"/>
      <c r="AS152" s="12">
        <v>166.6</v>
      </c>
      <c r="AT152" s="13"/>
      <c r="AU152" s="21">
        <v>192</v>
      </c>
      <c r="AV152" s="6"/>
      <c r="AW152" s="22">
        <v>209.7</v>
      </c>
      <c r="AX152" s="25"/>
      <c r="AY152" s="11">
        <v>255.2</v>
      </c>
      <c r="AZ152" s="12"/>
      <c r="BA152" s="12">
        <v>260.89999999999998</v>
      </c>
      <c r="BB152" s="7"/>
      <c r="BC152" s="11">
        <v>174.5</v>
      </c>
      <c r="BD152" s="12"/>
      <c r="BE152" s="12">
        <v>174.5</v>
      </c>
      <c r="BF152" s="13"/>
      <c r="BG152" s="5">
        <v>120.5</v>
      </c>
      <c r="BH152" s="6"/>
      <c r="BI152" s="6">
        <v>133.80000000000001</v>
      </c>
      <c r="BJ152" s="7"/>
      <c r="BK152" s="9">
        <f t="shared" si="72"/>
        <v>0</v>
      </c>
    </row>
    <row r="153" spans="1:63" ht="15" customHeight="1" x14ac:dyDescent="0.25">
      <c r="A153" s="1">
        <v>2017</v>
      </c>
      <c r="B153" s="1" t="s">
        <v>83</v>
      </c>
      <c r="C153" s="5">
        <v>264.10000000000002</v>
      </c>
      <c r="D153" s="6"/>
      <c r="E153" s="6">
        <v>270.39999999999998</v>
      </c>
      <c r="F153" s="7"/>
      <c r="G153" s="23">
        <v>175.8</v>
      </c>
      <c r="I153" s="24">
        <v>177.9</v>
      </c>
      <c r="K153" s="11">
        <v>148.9</v>
      </c>
      <c r="L153" s="12"/>
      <c r="M153" s="12">
        <v>148.9</v>
      </c>
      <c r="N153" s="13"/>
      <c r="O153" s="19">
        <v>134.5</v>
      </c>
      <c r="P153" s="20"/>
      <c r="Q153" s="20">
        <v>134.5</v>
      </c>
      <c r="R153" s="14"/>
      <c r="S153" s="11">
        <v>157.5</v>
      </c>
      <c r="T153" s="12"/>
      <c r="U153" s="12">
        <v>178.9</v>
      </c>
      <c r="V153" s="13"/>
      <c r="W153" s="19">
        <v>190.8</v>
      </c>
      <c r="X153" s="20"/>
      <c r="Y153" s="20">
        <v>204.3</v>
      </c>
      <c r="Z153" s="14"/>
      <c r="AA153" s="8">
        <v>168.5</v>
      </c>
      <c r="AC153" s="9">
        <v>170.5</v>
      </c>
      <c r="AE153" s="16">
        <v>237.6</v>
      </c>
      <c r="AF153" s="17"/>
      <c r="AG153" s="17">
        <v>237.6</v>
      </c>
      <c r="AH153" s="18"/>
      <c r="AI153" s="5">
        <v>270.10000000000002</v>
      </c>
      <c r="AJ153" s="6"/>
      <c r="AK153" s="6">
        <v>270.10000000000002</v>
      </c>
      <c r="AL153" s="7"/>
      <c r="AM153" s="19">
        <v>250.4</v>
      </c>
      <c r="AN153" s="20"/>
      <c r="AO153" s="20">
        <v>250.4</v>
      </c>
      <c r="AP153" s="14"/>
      <c r="AQ153" s="11">
        <v>166.7</v>
      </c>
      <c r="AR153" s="12"/>
      <c r="AS153" s="12">
        <v>166.7</v>
      </c>
      <c r="AT153" s="13"/>
      <c r="AU153" s="21">
        <v>192</v>
      </c>
      <c r="AV153" s="6"/>
      <c r="AW153" s="22">
        <v>223.3</v>
      </c>
      <c r="AX153" s="25"/>
      <c r="AY153" s="11">
        <v>255.3</v>
      </c>
      <c r="AZ153" s="12"/>
      <c r="BA153" s="12">
        <v>257.2</v>
      </c>
      <c r="BB153" s="7"/>
      <c r="BC153" s="11">
        <v>162.1</v>
      </c>
      <c r="BD153" s="12"/>
      <c r="BE153" s="12">
        <v>162.1</v>
      </c>
      <c r="BF153" s="13"/>
      <c r="BG153" s="5">
        <v>122.5</v>
      </c>
      <c r="BH153" s="6"/>
      <c r="BI153" s="6">
        <v>139.6</v>
      </c>
      <c r="BJ153" s="7"/>
      <c r="BK153" s="9">
        <f t="shared" si="72"/>
        <v>0</v>
      </c>
    </row>
    <row r="154" spans="1:63" ht="15" customHeight="1" x14ac:dyDescent="0.25">
      <c r="A154" s="1">
        <v>2017</v>
      </c>
      <c r="B154" s="1" t="s">
        <v>84</v>
      </c>
      <c r="C154" s="5">
        <v>264.10000000000002</v>
      </c>
      <c r="D154" s="6"/>
      <c r="E154" s="6">
        <v>264.10000000000002</v>
      </c>
      <c r="F154" s="7"/>
      <c r="G154" s="23">
        <v>177.8</v>
      </c>
      <c r="I154" s="24">
        <v>192.5</v>
      </c>
      <c r="K154" s="11">
        <v>158.69999999999999</v>
      </c>
      <c r="L154" s="12"/>
      <c r="M154" s="12">
        <v>160.69999999999999</v>
      </c>
      <c r="N154" s="13"/>
      <c r="O154" s="19">
        <v>136.5</v>
      </c>
      <c r="P154" s="20"/>
      <c r="Q154" s="20">
        <v>136.5</v>
      </c>
      <c r="R154" s="14"/>
      <c r="S154" s="11">
        <v>155.6</v>
      </c>
      <c r="T154" s="12"/>
      <c r="U154" s="12">
        <v>184.8</v>
      </c>
      <c r="V154" s="13"/>
      <c r="W154" s="19">
        <v>180.6</v>
      </c>
      <c r="X154" s="20"/>
      <c r="Y154" s="20">
        <v>188.6</v>
      </c>
      <c r="Z154" s="14"/>
      <c r="AA154" s="8">
        <v>158.30000000000001</v>
      </c>
      <c r="AC154" s="9">
        <v>166.5</v>
      </c>
      <c r="AE154" s="16">
        <v>237.6</v>
      </c>
      <c r="AF154" s="17"/>
      <c r="AG154" s="17">
        <v>248</v>
      </c>
      <c r="AH154" s="18"/>
      <c r="AI154" s="5">
        <v>270.10000000000002</v>
      </c>
      <c r="AJ154" s="6"/>
      <c r="AK154" s="6">
        <v>270.10000000000002</v>
      </c>
      <c r="AL154" s="7"/>
      <c r="AM154" s="19">
        <v>251.4</v>
      </c>
      <c r="AN154" s="20"/>
      <c r="AO154" s="20">
        <v>252.4</v>
      </c>
      <c r="AP154" s="14"/>
      <c r="AQ154" s="11">
        <v>168.5</v>
      </c>
      <c r="AR154" s="12"/>
      <c r="AS154" s="12">
        <v>168.5</v>
      </c>
      <c r="AT154" s="13"/>
      <c r="AU154" s="21">
        <v>188.2</v>
      </c>
      <c r="AV154" s="6"/>
      <c r="AW154" s="22">
        <v>190.2</v>
      </c>
      <c r="AX154" s="25"/>
      <c r="AY154" s="11">
        <v>259.3</v>
      </c>
      <c r="AZ154" s="12"/>
      <c r="BA154" s="12">
        <v>261</v>
      </c>
      <c r="BB154" s="7"/>
      <c r="BC154" s="11">
        <v>179.5</v>
      </c>
      <c r="BD154" s="12"/>
      <c r="BE154" s="12">
        <v>179.5</v>
      </c>
      <c r="BF154" s="13"/>
      <c r="BG154" s="5">
        <v>116.6</v>
      </c>
      <c r="BH154" s="6"/>
      <c r="BI154" s="6">
        <v>128</v>
      </c>
      <c r="BJ154" s="7"/>
      <c r="BK154" s="9">
        <f t="shared" si="72"/>
        <v>0</v>
      </c>
    </row>
    <row r="155" spans="1:63" ht="15" customHeight="1" x14ac:dyDescent="0.25">
      <c r="A155" s="1">
        <v>2017</v>
      </c>
      <c r="B155" s="1" t="s">
        <v>85</v>
      </c>
      <c r="C155" s="5">
        <v>259.89999999999998</v>
      </c>
      <c r="D155" s="6"/>
      <c r="E155" s="6">
        <v>266.10000000000002</v>
      </c>
      <c r="F155" s="7"/>
      <c r="G155" s="23">
        <v>178</v>
      </c>
      <c r="I155" s="24">
        <v>192.6</v>
      </c>
      <c r="K155" s="11">
        <v>154.69999999999999</v>
      </c>
      <c r="L155" s="12"/>
      <c r="M155" s="12">
        <v>160.69999999999999</v>
      </c>
      <c r="N155" s="13"/>
      <c r="O155" s="19">
        <v>134.5</v>
      </c>
      <c r="P155" s="20"/>
      <c r="Q155" s="20">
        <v>136.6</v>
      </c>
      <c r="R155" s="14"/>
      <c r="S155" s="11">
        <v>167.3</v>
      </c>
      <c r="T155" s="12"/>
      <c r="U155" s="12">
        <v>167.3</v>
      </c>
      <c r="V155" s="13"/>
      <c r="W155" s="19">
        <v>172.5</v>
      </c>
      <c r="X155" s="20"/>
      <c r="Y155" s="20">
        <v>184.7</v>
      </c>
      <c r="Z155" s="14"/>
      <c r="AA155" s="8">
        <v>158.30000000000001</v>
      </c>
      <c r="AC155" s="9">
        <v>164.5</v>
      </c>
      <c r="AE155" s="16">
        <v>237.7</v>
      </c>
      <c r="AF155" s="17"/>
      <c r="AG155" s="17">
        <v>250.4</v>
      </c>
      <c r="AH155" s="18"/>
      <c r="AI155" s="5">
        <v>270.2</v>
      </c>
      <c r="AJ155" s="6"/>
      <c r="AK155" s="6">
        <v>270.2</v>
      </c>
      <c r="AL155" s="7"/>
      <c r="AM155" s="19">
        <v>251.5</v>
      </c>
      <c r="AN155" s="20"/>
      <c r="AO155" s="20">
        <v>251.5</v>
      </c>
      <c r="AP155" s="14"/>
      <c r="AQ155" s="11">
        <v>166.7</v>
      </c>
      <c r="AR155" s="12"/>
      <c r="AS155" s="12">
        <v>168.5</v>
      </c>
      <c r="AT155" s="13"/>
      <c r="AU155" s="21">
        <v>192.2</v>
      </c>
      <c r="AV155" s="6"/>
      <c r="AW155" s="22">
        <v>221.4</v>
      </c>
      <c r="AX155" s="25"/>
      <c r="AY155" s="11">
        <v>255.3</v>
      </c>
      <c r="AZ155" s="12"/>
      <c r="BA155" s="12">
        <v>257.2</v>
      </c>
      <c r="BB155" s="7"/>
      <c r="BC155" s="11">
        <v>174.3</v>
      </c>
      <c r="BD155" s="12"/>
      <c r="BE155" s="12">
        <v>179.4</v>
      </c>
      <c r="BF155" s="13"/>
      <c r="BG155" s="5">
        <v>137.69999999999999</v>
      </c>
      <c r="BH155" s="6"/>
      <c r="BI155" s="6">
        <v>151.30000000000001</v>
      </c>
      <c r="BJ155" s="7"/>
      <c r="BK155" s="9">
        <f t="shared" si="72"/>
        <v>0</v>
      </c>
    </row>
    <row r="156" spans="1:63" ht="15" customHeight="1" x14ac:dyDescent="0.25">
      <c r="A156" s="1">
        <v>2017</v>
      </c>
      <c r="B156" s="1" t="s">
        <v>86</v>
      </c>
      <c r="C156" s="5">
        <v>276.8</v>
      </c>
      <c r="D156" s="6"/>
      <c r="E156" s="6">
        <v>297.8</v>
      </c>
      <c r="F156" s="7"/>
      <c r="G156" s="23">
        <v>167.4</v>
      </c>
      <c r="I156" s="24">
        <v>175.9</v>
      </c>
      <c r="K156" s="11">
        <v>145.1</v>
      </c>
      <c r="L156" s="12"/>
      <c r="M156" s="12">
        <v>154.9</v>
      </c>
      <c r="N156" s="13"/>
      <c r="O156" s="11">
        <f>P156-0.3</f>
        <v>134.6</v>
      </c>
      <c r="P156" s="20">
        <v>134.9</v>
      </c>
      <c r="Q156" s="12">
        <f>R156-0.3</f>
        <v>136.69999999999999</v>
      </c>
      <c r="R156" s="14">
        <v>137</v>
      </c>
      <c r="S156" s="1">
        <f t="shared" ref="S156" si="77">T156+15.2</f>
        <v>167</v>
      </c>
      <c r="T156" s="50">
        <v>151.80000000000001</v>
      </c>
      <c r="U156" s="1">
        <f t="shared" ref="U156" si="78">V156+15.2</f>
        <v>171.29999999999998</v>
      </c>
      <c r="V156" s="50">
        <v>156.1</v>
      </c>
      <c r="W156" s="19">
        <v>168.6</v>
      </c>
      <c r="X156" s="20"/>
      <c r="Y156" s="20">
        <v>178.4</v>
      </c>
      <c r="Z156" s="14"/>
      <c r="AA156" s="8">
        <v>129.69999999999999</v>
      </c>
      <c r="AC156" s="9">
        <v>168.3</v>
      </c>
      <c r="AE156" s="16">
        <v>250.4</v>
      </c>
      <c r="AF156" s="17"/>
      <c r="AG156" s="17">
        <v>250.4</v>
      </c>
      <c r="AH156" s="18"/>
      <c r="AI156" s="5">
        <v>270.10000000000002</v>
      </c>
      <c r="AJ156" s="6"/>
      <c r="AK156" s="6">
        <v>270.10000000000002</v>
      </c>
      <c r="AL156" s="7"/>
      <c r="AM156" s="11">
        <v>250.5</v>
      </c>
      <c r="AN156" s="20"/>
      <c r="AO156" s="12">
        <v>252.5</v>
      </c>
      <c r="AP156" s="14"/>
      <c r="AQ156" s="11">
        <v>166.7</v>
      </c>
      <c r="AR156" s="12"/>
      <c r="AS156" s="12">
        <v>166.7</v>
      </c>
      <c r="AT156" s="13"/>
      <c r="AU156" s="21">
        <v>184.1</v>
      </c>
      <c r="AV156" s="6"/>
      <c r="AW156" s="22">
        <v>201.7</v>
      </c>
      <c r="AX156" s="25"/>
      <c r="AY156" s="11">
        <v>257.10000000000002</v>
      </c>
      <c r="AZ156" s="12"/>
      <c r="BA156" s="12">
        <v>257.10000000000002</v>
      </c>
      <c r="BB156" s="7"/>
      <c r="BC156" s="11">
        <v>174.5</v>
      </c>
      <c r="BD156" s="12"/>
      <c r="BE156" s="12">
        <v>174.5</v>
      </c>
      <c r="BF156" s="13"/>
      <c r="BG156" s="54">
        <f>BH156-0.3</f>
        <v>149.29999999999998</v>
      </c>
      <c r="BH156" s="121">
        <v>149.6</v>
      </c>
      <c r="BI156" s="72">
        <f>BJ156-0.3</f>
        <v>155.1</v>
      </c>
      <c r="BJ156" s="122">
        <v>155.4</v>
      </c>
      <c r="BK156" s="9">
        <f t="shared" si="72"/>
        <v>0</v>
      </c>
    </row>
    <row r="157" spans="1:63" ht="15" customHeight="1" x14ac:dyDescent="0.25">
      <c r="A157" s="1">
        <v>2017</v>
      </c>
      <c r="B157" s="1" t="s">
        <v>87</v>
      </c>
      <c r="C157" s="5">
        <v>291.5</v>
      </c>
      <c r="D157" s="6"/>
      <c r="E157" s="6">
        <v>291.5</v>
      </c>
      <c r="F157" s="7"/>
      <c r="G157" s="23">
        <v>175.8</v>
      </c>
      <c r="I157" s="24">
        <v>178</v>
      </c>
      <c r="K157" s="11">
        <v>155.9</v>
      </c>
      <c r="L157" s="12"/>
      <c r="M157" s="12">
        <v>156.80000000000001</v>
      </c>
      <c r="N157" s="13"/>
      <c r="O157" s="19">
        <v>134.5</v>
      </c>
      <c r="P157" s="20"/>
      <c r="Q157" s="20">
        <v>136.6</v>
      </c>
      <c r="R157" s="14"/>
      <c r="S157" s="11">
        <v>175</v>
      </c>
      <c r="T157" s="12"/>
      <c r="U157" s="12">
        <v>175</v>
      </c>
      <c r="V157" s="13"/>
      <c r="W157" s="19">
        <v>186.7</v>
      </c>
      <c r="X157" s="20"/>
      <c r="Y157" s="20">
        <v>192.7</v>
      </c>
      <c r="Z157" s="14"/>
      <c r="AA157" s="8">
        <v>166.3</v>
      </c>
      <c r="AC157" s="9">
        <v>166.3</v>
      </c>
      <c r="AE157" s="16">
        <v>241.7</v>
      </c>
      <c r="AF157" s="17"/>
      <c r="AG157" s="17">
        <v>250.3</v>
      </c>
      <c r="AH157" s="18"/>
      <c r="AI157" s="5">
        <v>270.10000000000002</v>
      </c>
      <c r="AJ157" s="6"/>
      <c r="AK157" s="6">
        <v>274.2</v>
      </c>
      <c r="AL157" s="7"/>
      <c r="AM157" s="19">
        <v>250.5</v>
      </c>
      <c r="AN157" s="20"/>
      <c r="AO157" s="20">
        <v>250.5</v>
      </c>
      <c r="AP157" s="14"/>
      <c r="AQ157" s="11">
        <v>166.7</v>
      </c>
      <c r="AR157" s="12"/>
      <c r="AS157" s="12">
        <v>166.7</v>
      </c>
      <c r="AT157" s="13"/>
      <c r="AU157" s="21">
        <v>217.7</v>
      </c>
      <c r="AV157" s="6"/>
      <c r="AW157" s="22">
        <v>217.7</v>
      </c>
      <c r="AX157" s="25"/>
      <c r="AY157" s="11">
        <v>255.3</v>
      </c>
      <c r="AZ157" s="12"/>
      <c r="BA157" s="12">
        <v>257.2</v>
      </c>
      <c r="BB157" s="7"/>
      <c r="BC157" s="11">
        <v>164.2</v>
      </c>
      <c r="BD157" s="12"/>
      <c r="BE157" s="12">
        <v>179.5</v>
      </c>
      <c r="BF157" s="13"/>
      <c r="BG157" s="45">
        <v>120.5</v>
      </c>
      <c r="BH157" s="6"/>
      <c r="BI157" s="46">
        <v>120.5</v>
      </c>
      <c r="BJ157" s="7"/>
      <c r="BK157" s="9">
        <f t="shared" si="72"/>
        <v>0</v>
      </c>
    </row>
    <row r="158" spans="1:63" ht="15" customHeight="1" x14ac:dyDescent="0.25">
      <c r="A158" s="1">
        <v>2017</v>
      </c>
      <c r="B158" s="1" t="s">
        <v>88</v>
      </c>
      <c r="C158" s="5">
        <v>264.10000000000002</v>
      </c>
      <c r="D158" s="6"/>
      <c r="E158" s="6">
        <v>268.3</v>
      </c>
      <c r="F158" s="7"/>
      <c r="G158" s="23">
        <v>173.8</v>
      </c>
      <c r="I158" s="24">
        <v>175.9</v>
      </c>
      <c r="K158" s="11">
        <v>154.80000000000001</v>
      </c>
      <c r="L158" s="12"/>
      <c r="M158" s="12">
        <v>158.80000000000001</v>
      </c>
      <c r="N158" s="13"/>
      <c r="O158" s="19">
        <v>134.5</v>
      </c>
      <c r="P158" s="20"/>
      <c r="Q158" s="20">
        <v>134.5</v>
      </c>
      <c r="R158" s="14"/>
      <c r="S158" s="11">
        <v>167.2</v>
      </c>
      <c r="T158" s="12"/>
      <c r="U158" s="12">
        <v>167.2</v>
      </c>
      <c r="V158" s="13"/>
      <c r="W158" s="19">
        <v>172.5</v>
      </c>
      <c r="X158" s="20"/>
      <c r="Y158" s="20">
        <v>204.3</v>
      </c>
      <c r="Z158" s="14"/>
      <c r="AA158" s="8">
        <v>154.1</v>
      </c>
      <c r="AC158" s="9">
        <v>166.4</v>
      </c>
      <c r="AE158" s="16">
        <v>241.8</v>
      </c>
      <c r="AF158" s="17"/>
      <c r="AG158" s="17">
        <v>252.4</v>
      </c>
      <c r="AH158" s="18"/>
      <c r="AI158" s="5">
        <v>266.2</v>
      </c>
      <c r="AJ158" s="6"/>
      <c r="AK158" s="6">
        <v>270.2</v>
      </c>
      <c r="AL158" s="7"/>
      <c r="AM158" s="19">
        <v>250.5</v>
      </c>
      <c r="AN158" s="20"/>
      <c r="AO158" s="20">
        <v>251.5</v>
      </c>
      <c r="AP158" s="14"/>
      <c r="AQ158" s="11">
        <v>166.5</v>
      </c>
      <c r="AR158" s="12"/>
      <c r="AS158" s="12">
        <v>168.4</v>
      </c>
      <c r="AT158" s="13"/>
      <c r="AU158" s="21">
        <v>192</v>
      </c>
      <c r="AV158" s="6"/>
      <c r="AW158" s="22">
        <v>196</v>
      </c>
      <c r="AX158" s="25"/>
      <c r="AY158" s="11">
        <v>255.3</v>
      </c>
      <c r="AZ158" s="12"/>
      <c r="BA158" s="12">
        <v>259.10000000000002</v>
      </c>
      <c r="BB158" s="7"/>
      <c r="BC158" s="11">
        <v>174.5</v>
      </c>
      <c r="BD158" s="12"/>
      <c r="BE158" s="12">
        <v>174.5</v>
      </c>
      <c r="BF158" s="13"/>
      <c r="BG158" s="45">
        <v>106.8</v>
      </c>
      <c r="BH158" s="6"/>
      <c r="BI158" s="46">
        <v>106.8</v>
      </c>
      <c r="BJ158" s="7"/>
      <c r="BK158" s="9">
        <f t="shared" si="72"/>
        <v>0</v>
      </c>
    </row>
    <row r="159" spans="1:63" ht="15" customHeight="1" x14ac:dyDescent="0.25">
      <c r="A159" s="1">
        <v>2017</v>
      </c>
      <c r="B159" s="1" t="s">
        <v>89</v>
      </c>
      <c r="C159" s="5">
        <v>264.3</v>
      </c>
      <c r="D159" s="6"/>
      <c r="E159" s="6">
        <v>280.89999999999998</v>
      </c>
      <c r="F159" s="7"/>
      <c r="G159" s="23">
        <v>190.5</v>
      </c>
      <c r="I159" s="24">
        <v>192.6</v>
      </c>
      <c r="K159" s="11">
        <v>143.1</v>
      </c>
      <c r="L159" s="12"/>
      <c r="M159" s="12">
        <v>156.80000000000001</v>
      </c>
      <c r="N159" s="13"/>
      <c r="O159" s="19">
        <v>134.6</v>
      </c>
      <c r="P159" s="20"/>
      <c r="Q159" s="20">
        <v>134.6</v>
      </c>
      <c r="R159" s="14"/>
      <c r="S159" s="11">
        <v>173.2</v>
      </c>
      <c r="T159" s="12"/>
      <c r="U159" s="12">
        <v>177.1</v>
      </c>
      <c r="V159" s="13"/>
      <c r="W159" s="19">
        <v>178.5</v>
      </c>
      <c r="X159" s="20"/>
      <c r="Y159" s="20">
        <v>192.7</v>
      </c>
      <c r="Z159" s="14"/>
      <c r="AA159" s="8">
        <v>164.4</v>
      </c>
      <c r="AC159" s="9">
        <v>164.4</v>
      </c>
      <c r="AE159" s="16">
        <v>237.7</v>
      </c>
      <c r="AF159" s="17"/>
      <c r="AG159" s="17">
        <v>248.1</v>
      </c>
      <c r="AH159" s="18"/>
      <c r="AI159" s="5">
        <v>270.2</v>
      </c>
      <c r="AJ159" s="6"/>
      <c r="AK159" s="6">
        <v>270.2</v>
      </c>
      <c r="AL159" s="7"/>
      <c r="AM159" s="19">
        <v>250.5</v>
      </c>
      <c r="AN159" s="20"/>
      <c r="AO159" s="20">
        <v>251.5</v>
      </c>
      <c r="AP159" s="14"/>
      <c r="AQ159" s="11">
        <v>166.7</v>
      </c>
      <c r="AR159" s="12"/>
      <c r="AS159" s="12">
        <v>166.7</v>
      </c>
      <c r="AT159" s="13"/>
      <c r="AU159" s="21">
        <v>192</v>
      </c>
      <c r="AV159" s="6"/>
      <c r="AW159" s="22">
        <v>194.1</v>
      </c>
      <c r="AX159" s="25"/>
      <c r="AY159" s="11">
        <v>257.2</v>
      </c>
      <c r="AZ159" s="12"/>
      <c r="BA159" s="12">
        <v>261</v>
      </c>
      <c r="BB159" s="7"/>
      <c r="BC159" s="11">
        <v>174.4</v>
      </c>
      <c r="BD159" s="12"/>
      <c r="BE159" s="12">
        <v>174.4</v>
      </c>
      <c r="BF159" s="13"/>
      <c r="BG159" s="45">
        <v>116.7</v>
      </c>
      <c r="BH159" s="6"/>
      <c r="BI159" s="46">
        <v>116.7</v>
      </c>
      <c r="BJ159" s="7"/>
      <c r="BK159" s="9">
        <f t="shared" ref="BK159:BK188" si="79">COUNTIF(C159:BJ159,"=0")/2</f>
        <v>0</v>
      </c>
    </row>
    <row r="160" spans="1:63" ht="15" customHeight="1" x14ac:dyDescent="0.25">
      <c r="A160" s="1">
        <v>2017</v>
      </c>
      <c r="B160" s="1" t="s">
        <v>90</v>
      </c>
      <c r="C160" s="5">
        <v>266.2</v>
      </c>
      <c r="D160" s="6"/>
      <c r="E160" s="6">
        <v>266.2</v>
      </c>
      <c r="F160" s="7"/>
      <c r="G160" s="23">
        <v>188.3</v>
      </c>
      <c r="I160" s="24">
        <v>190.5</v>
      </c>
      <c r="K160" s="11">
        <v>156.80000000000001</v>
      </c>
      <c r="L160" s="12"/>
      <c r="M160" s="12">
        <v>176.2</v>
      </c>
      <c r="N160" s="13"/>
      <c r="O160" s="19">
        <v>134.6</v>
      </c>
      <c r="P160" s="20"/>
      <c r="Q160" s="20">
        <v>136.69999999999999</v>
      </c>
      <c r="R160" s="14"/>
      <c r="S160" s="11">
        <v>163.5</v>
      </c>
      <c r="T160" s="12"/>
      <c r="U160" s="12">
        <v>173.1</v>
      </c>
      <c r="V160" s="13"/>
      <c r="W160" s="19">
        <v>168.6</v>
      </c>
      <c r="X160" s="20"/>
      <c r="Y160" s="20">
        <v>184.7</v>
      </c>
      <c r="Z160" s="14"/>
      <c r="AA160" s="8">
        <v>166.5</v>
      </c>
      <c r="AC160" s="9">
        <v>168.5</v>
      </c>
      <c r="AE160" s="16">
        <v>237.6</v>
      </c>
      <c r="AF160" s="17"/>
      <c r="AG160" s="17">
        <v>248.1</v>
      </c>
      <c r="AH160" s="18"/>
      <c r="AI160" s="5">
        <v>261.89999999999998</v>
      </c>
      <c r="AJ160" s="6"/>
      <c r="AK160" s="6">
        <v>270.2</v>
      </c>
      <c r="AL160" s="7"/>
      <c r="AM160" s="19">
        <v>250.4</v>
      </c>
      <c r="AN160" s="20"/>
      <c r="AO160" s="20">
        <v>250.4</v>
      </c>
      <c r="AP160" s="14"/>
      <c r="AQ160" s="11">
        <v>166.8</v>
      </c>
      <c r="AR160" s="12"/>
      <c r="AS160" s="12">
        <v>166.8</v>
      </c>
      <c r="AT160" s="13"/>
      <c r="AU160" s="21">
        <v>196.2</v>
      </c>
      <c r="AV160" s="6"/>
      <c r="AW160" s="22">
        <v>201.8</v>
      </c>
      <c r="AX160" s="25"/>
      <c r="AY160" s="11">
        <v>253.3</v>
      </c>
      <c r="AZ160" s="12"/>
      <c r="BA160" s="12">
        <v>255.3</v>
      </c>
      <c r="BB160" s="7"/>
      <c r="BC160" s="11">
        <v>179.4</v>
      </c>
      <c r="BD160" s="12"/>
      <c r="BE160" s="12">
        <v>179.4</v>
      </c>
      <c r="BF160" s="13"/>
      <c r="BG160" s="45">
        <v>114.8</v>
      </c>
      <c r="BH160" s="6"/>
      <c r="BI160" s="46">
        <v>114.8</v>
      </c>
      <c r="BJ160" s="7"/>
      <c r="BK160" s="9">
        <f t="shared" si="79"/>
        <v>0</v>
      </c>
    </row>
    <row r="161" spans="1:63" x14ac:dyDescent="0.25">
      <c r="A161" s="1">
        <v>2017</v>
      </c>
      <c r="B161" s="33" t="s">
        <v>107</v>
      </c>
      <c r="C161" s="5">
        <v>262</v>
      </c>
      <c r="E161" s="6">
        <v>299.7</v>
      </c>
      <c r="G161" s="8">
        <v>173.8</v>
      </c>
      <c r="H161" s="9"/>
      <c r="I161" s="9">
        <v>175.8</v>
      </c>
      <c r="J161" s="15"/>
      <c r="K161" s="11">
        <v>156.80000000000001</v>
      </c>
      <c r="M161" s="12">
        <v>176.3</v>
      </c>
      <c r="O161" s="11">
        <v>134.4</v>
      </c>
      <c r="P161" s="9"/>
      <c r="Q161" s="12">
        <v>136.5</v>
      </c>
      <c r="R161" s="15"/>
      <c r="S161" s="11">
        <v>155.5</v>
      </c>
      <c r="U161" s="12">
        <v>169.2</v>
      </c>
      <c r="W161" s="11">
        <v>187</v>
      </c>
      <c r="X161" s="9"/>
      <c r="Y161" s="12">
        <v>212.4</v>
      </c>
      <c r="Z161" s="15"/>
      <c r="AA161" s="8">
        <v>156.19999999999999</v>
      </c>
      <c r="AC161" s="9">
        <v>166.5</v>
      </c>
      <c r="AE161" s="31">
        <v>248.1</v>
      </c>
      <c r="AF161" s="9"/>
      <c r="AG161" s="32">
        <v>256.60000000000002</v>
      </c>
      <c r="AH161" s="15"/>
      <c r="AI161" s="11">
        <f>AJ161+0.7</f>
        <v>270.09999999999997</v>
      </c>
      <c r="AJ161" s="9">
        <v>269.39999999999998</v>
      </c>
      <c r="AK161" s="12">
        <f>AL161+0.7</f>
        <v>270.09999999999997</v>
      </c>
      <c r="AL161" s="15">
        <v>269.39999999999998</v>
      </c>
      <c r="AM161" s="11">
        <v>250.4</v>
      </c>
      <c r="AN161" s="9"/>
      <c r="AO161" s="12">
        <v>251.4</v>
      </c>
      <c r="AP161" s="15"/>
      <c r="AQ161" s="11">
        <v>166.7</v>
      </c>
      <c r="AS161" s="12">
        <v>166.7</v>
      </c>
      <c r="AU161" s="5">
        <v>192</v>
      </c>
      <c r="AW161" s="6">
        <v>192</v>
      </c>
      <c r="AY161" s="11">
        <v>255.4</v>
      </c>
      <c r="AZ161" s="9"/>
      <c r="BA161" s="12">
        <v>261</v>
      </c>
      <c r="BB161" s="15"/>
      <c r="BC161" s="11">
        <v>174.4</v>
      </c>
      <c r="BE161" s="12">
        <v>179.4</v>
      </c>
      <c r="BG161" s="5">
        <v>130.1</v>
      </c>
      <c r="BI161" s="6">
        <v>141.6</v>
      </c>
      <c r="BK161" s="9">
        <f t="shared" si="79"/>
        <v>0</v>
      </c>
    </row>
    <row r="162" spans="1:63" ht="15" customHeight="1" x14ac:dyDescent="0.25">
      <c r="A162" s="1">
        <v>2017</v>
      </c>
      <c r="B162" s="1" t="s">
        <v>122</v>
      </c>
      <c r="C162" s="11">
        <f>D162-17.5</f>
        <v>257.10000000000002</v>
      </c>
      <c r="D162" s="9">
        <v>274.60000000000002</v>
      </c>
      <c r="E162" s="12">
        <f>F162-17.5</f>
        <v>257.10000000000002</v>
      </c>
      <c r="F162" s="15">
        <v>274.60000000000002</v>
      </c>
      <c r="G162" s="23">
        <v>173.8</v>
      </c>
      <c r="I162" s="24">
        <v>173.8</v>
      </c>
      <c r="K162" s="11">
        <v>156.69999999999999</v>
      </c>
      <c r="M162" s="12">
        <v>160.6</v>
      </c>
      <c r="O162" s="19">
        <v>134.5</v>
      </c>
      <c r="Q162" s="20">
        <v>134.5</v>
      </c>
      <c r="S162" s="11">
        <v>163.5</v>
      </c>
      <c r="U162" s="12">
        <v>163.5</v>
      </c>
      <c r="W162" s="19">
        <v>189.5</v>
      </c>
      <c r="Y162" s="20">
        <v>190.5</v>
      </c>
      <c r="AA162" s="8">
        <v>164.5</v>
      </c>
      <c r="AC162" s="9">
        <v>170.5</v>
      </c>
      <c r="AE162" s="16">
        <v>239.5</v>
      </c>
      <c r="AG162" s="17">
        <v>252.4</v>
      </c>
      <c r="AI162" s="5">
        <v>270.10000000000002</v>
      </c>
      <c r="AK162" s="6">
        <v>270.10000000000002</v>
      </c>
      <c r="AM162" s="19">
        <v>250.5</v>
      </c>
      <c r="AO162" s="20">
        <v>250.5</v>
      </c>
      <c r="AQ162" s="11">
        <v>166.5</v>
      </c>
      <c r="AS162" s="12">
        <v>168.4</v>
      </c>
      <c r="AU162" s="5">
        <v>192.2</v>
      </c>
      <c r="AW162" s="6">
        <v>196</v>
      </c>
      <c r="AY162" s="19">
        <v>249.3</v>
      </c>
      <c r="BA162" s="20">
        <v>257.2</v>
      </c>
      <c r="BC162" s="11">
        <v>179.6</v>
      </c>
      <c r="BE162" s="12">
        <v>179.6</v>
      </c>
      <c r="BG162" s="5">
        <v>124.7</v>
      </c>
      <c r="BI162" s="6">
        <v>143.6</v>
      </c>
      <c r="BK162" s="9">
        <f t="shared" si="79"/>
        <v>0</v>
      </c>
    </row>
    <row r="163" spans="1:63" x14ac:dyDescent="0.25">
      <c r="A163" s="1">
        <v>2017</v>
      </c>
      <c r="B163" s="1" t="s">
        <v>108</v>
      </c>
      <c r="C163" s="5">
        <v>280.10000000000002</v>
      </c>
      <c r="E163" s="6">
        <v>280.89999999999998</v>
      </c>
      <c r="G163" s="23">
        <v>171.7</v>
      </c>
      <c r="I163" s="24">
        <v>182</v>
      </c>
      <c r="K163" s="11">
        <v>150.80000000000001</v>
      </c>
      <c r="M163" s="12">
        <v>152.69999999999999</v>
      </c>
      <c r="O163" s="19">
        <v>134.5</v>
      </c>
      <c r="Q163" s="20">
        <v>138.69999999999999</v>
      </c>
      <c r="S163" s="11">
        <v>165.3</v>
      </c>
      <c r="U163" s="12">
        <v>165.3</v>
      </c>
      <c r="W163" s="19">
        <v>180.8</v>
      </c>
      <c r="Y163" s="20">
        <v>198.8</v>
      </c>
      <c r="AA163" s="8">
        <v>164.3</v>
      </c>
      <c r="AC163" s="9">
        <v>166.5</v>
      </c>
      <c r="AE163" s="16">
        <v>237.7</v>
      </c>
      <c r="AG163" s="17">
        <v>250.5</v>
      </c>
      <c r="AI163" s="11">
        <f>AJ163+0.7</f>
        <v>266.09999999999997</v>
      </c>
      <c r="AJ163" s="9">
        <v>265.39999999999998</v>
      </c>
      <c r="AK163" s="12">
        <f>AL163+0.7</f>
        <v>270.09999999999997</v>
      </c>
      <c r="AL163" s="15">
        <v>269.39999999999998</v>
      </c>
      <c r="AM163" s="19">
        <v>246.3</v>
      </c>
      <c r="AO163" s="20">
        <v>250.4</v>
      </c>
      <c r="AQ163" s="11">
        <v>166.7</v>
      </c>
      <c r="AS163" s="12">
        <v>168.5</v>
      </c>
      <c r="AU163" s="5">
        <v>192.1</v>
      </c>
      <c r="AW163" s="6">
        <v>192.1</v>
      </c>
      <c r="AY163" s="19">
        <v>255.4</v>
      </c>
      <c r="BA163" s="20">
        <v>255.4</v>
      </c>
      <c r="BC163" s="11">
        <v>174.5</v>
      </c>
      <c r="BE163" s="12">
        <v>179.5</v>
      </c>
      <c r="BG163" s="5">
        <v>120.6</v>
      </c>
      <c r="BI163" s="6">
        <v>133.9</v>
      </c>
      <c r="BK163" s="9">
        <f t="shared" si="79"/>
        <v>0</v>
      </c>
    </row>
    <row r="164" spans="1:63" x14ac:dyDescent="0.25">
      <c r="A164" s="1">
        <v>2017</v>
      </c>
      <c r="B164" s="1" t="s">
        <v>109</v>
      </c>
      <c r="C164" s="5">
        <v>253.9</v>
      </c>
      <c r="E164" s="6">
        <v>270.39999999999998</v>
      </c>
      <c r="G164" s="23">
        <v>173.8</v>
      </c>
      <c r="I164" s="24">
        <v>175.9</v>
      </c>
      <c r="K164" s="11">
        <v>148.6</v>
      </c>
      <c r="M164" s="12">
        <v>160.69999999999999</v>
      </c>
      <c r="O164" s="19">
        <v>134.5</v>
      </c>
      <c r="Q164" s="20">
        <v>136.6</v>
      </c>
      <c r="S164" s="1">
        <f t="shared" ref="S164" si="80">T164+15.2</f>
        <v>171.2</v>
      </c>
      <c r="T164" s="50">
        <v>156</v>
      </c>
      <c r="U164" s="1">
        <f t="shared" ref="U164" si="81">V164+15.2</f>
        <v>171.2</v>
      </c>
      <c r="V164" s="50">
        <v>156</v>
      </c>
      <c r="W164" s="19">
        <v>184.9</v>
      </c>
      <c r="Y164" s="20">
        <v>187</v>
      </c>
      <c r="AA164" s="8">
        <v>164.5</v>
      </c>
      <c r="AC164" s="9">
        <v>166.4</v>
      </c>
      <c r="AE164" s="16">
        <v>250.6</v>
      </c>
      <c r="AG164" s="17">
        <v>252.4</v>
      </c>
      <c r="AI164" s="11">
        <f>AJ164+0.7</f>
        <v>266.09999999999997</v>
      </c>
      <c r="AJ164" s="9">
        <v>265.39999999999998</v>
      </c>
      <c r="AK164" s="12">
        <f>AL164+0.7</f>
        <v>270.3</v>
      </c>
      <c r="AL164" s="15">
        <v>269.60000000000002</v>
      </c>
      <c r="AM164" s="19">
        <v>251.7</v>
      </c>
      <c r="AO164" s="20">
        <v>252.5</v>
      </c>
      <c r="AQ164" s="11">
        <v>166.8</v>
      </c>
      <c r="AS164" s="12">
        <v>166.8</v>
      </c>
      <c r="AU164" s="5">
        <v>184.4</v>
      </c>
      <c r="AW164" s="6">
        <v>211.4</v>
      </c>
      <c r="AY164" s="19">
        <v>255.4</v>
      </c>
      <c r="BA164" s="20">
        <v>257.39999999999998</v>
      </c>
      <c r="BC164" s="11">
        <v>174.4</v>
      </c>
      <c r="BE164" s="12">
        <v>174.4</v>
      </c>
      <c r="BG164" s="5">
        <v>133.80000000000001</v>
      </c>
      <c r="BI164" s="6">
        <v>141.5</v>
      </c>
      <c r="BK164" s="9">
        <f t="shared" si="79"/>
        <v>0</v>
      </c>
    </row>
    <row r="165" spans="1:63" x14ac:dyDescent="0.25">
      <c r="A165" s="1">
        <v>2017</v>
      </c>
      <c r="B165" s="1" t="s">
        <v>110</v>
      </c>
      <c r="C165" s="5">
        <v>266.2</v>
      </c>
      <c r="E165" s="6">
        <v>276.7</v>
      </c>
      <c r="G165" s="23">
        <v>177.9</v>
      </c>
      <c r="I165" s="24">
        <v>188.3</v>
      </c>
      <c r="K165" s="11">
        <v>161.19999999999999</v>
      </c>
      <c r="M165" s="12">
        <v>162.69999999999999</v>
      </c>
      <c r="O165" s="19">
        <v>134.5</v>
      </c>
      <c r="Q165" s="20">
        <v>138.69999999999999</v>
      </c>
      <c r="S165" s="11">
        <v>167.3</v>
      </c>
      <c r="U165" s="12">
        <v>171.3</v>
      </c>
      <c r="W165" s="19">
        <v>176.9</v>
      </c>
      <c r="Y165" s="20">
        <v>186.9</v>
      </c>
      <c r="AA165" s="8">
        <v>152.19999999999999</v>
      </c>
      <c r="AC165" s="9">
        <v>166.4</v>
      </c>
      <c r="AE165" s="16">
        <v>237.9</v>
      </c>
      <c r="AG165" s="17">
        <v>244.1</v>
      </c>
      <c r="AI165" s="11">
        <f>AJ165+0.7</f>
        <v>270.2</v>
      </c>
      <c r="AJ165" s="9">
        <v>269.5</v>
      </c>
      <c r="AK165" s="12">
        <f>AL165+0.7</f>
        <v>270.2</v>
      </c>
      <c r="AL165" s="15">
        <v>269.5</v>
      </c>
      <c r="AM165" s="19">
        <v>250.5</v>
      </c>
      <c r="AO165" s="20">
        <v>252.5</v>
      </c>
      <c r="AQ165" s="11">
        <v>166.7</v>
      </c>
      <c r="AS165" s="12">
        <v>168.5</v>
      </c>
      <c r="AU165" s="5">
        <v>192.4</v>
      </c>
      <c r="AW165" s="6">
        <v>192.4</v>
      </c>
      <c r="AY165" s="19">
        <v>249.5</v>
      </c>
      <c r="BA165" s="20">
        <v>253.5</v>
      </c>
      <c r="BC165" s="11">
        <v>179.5</v>
      </c>
      <c r="BE165" s="12">
        <v>179.5</v>
      </c>
      <c r="BG165" s="5">
        <v>132</v>
      </c>
      <c r="BI165" s="6">
        <v>139.6</v>
      </c>
      <c r="BK165" s="9">
        <f t="shared" si="79"/>
        <v>0</v>
      </c>
    </row>
    <row r="166" spans="1:63" ht="15" customHeight="1" x14ac:dyDescent="0.25">
      <c r="A166" s="1">
        <v>2017</v>
      </c>
      <c r="B166" s="1" t="s">
        <v>123</v>
      </c>
      <c r="C166" s="11">
        <f>D166-17.5</f>
        <v>257</v>
      </c>
      <c r="D166" s="9">
        <v>274.5</v>
      </c>
      <c r="E166" s="12">
        <f>F166-17.5</f>
        <v>270.5</v>
      </c>
      <c r="F166" s="15">
        <v>288</v>
      </c>
      <c r="G166" s="23">
        <v>178</v>
      </c>
      <c r="I166" s="24">
        <v>178</v>
      </c>
      <c r="K166" s="11">
        <v>160.80000000000001</v>
      </c>
      <c r="M166" s="12">
        <v>170.6</v>
      </c>
      <c r="O166" s="19">
        <v>134.5</v>
      </c>
      <c r="Q166" s="20">
        <v>134.5</v>
      </c>
      <c r="S166" s="11">
        <v>177.1</v>
      </c>
      <c r="U166" s="12">
        <v>177.1</v>
      </c>
      <c r="W166" s="19">
        <v>186.9</v>
      </c>
      <c r="Y166" s="20">
        <v>192.5</v>
      </c>
      <c r="AA166" s="8">
        <v>166.3</v>
      </c>
      <c r="AC166" s="9">
        <v>168.7</v>
      </c>
      <c r="AE166" s="16">
        <v>237.6</v>
      </c>
      <c r="AG166" s="17">
        <v>256.60000000000002</v>
      </c>
      <c r="AI166" s="5">
        <v>270.5</v>
      </c>
      <c r="AK166" s="6">
        <v>274.5</v>
      </c>
      <c r="AM166" s="19">
        <v>251.5</v>
      </c>
      <c r="AO166" s="20">
        <v>251.5</v>
      </c>
      <c r="AQ166" s="11">
        <v>166.6</v>
      </c>
      <c r="AS166" s="12">
        <v>166.6</v>
      </c>
      <c r="AU166" s="5">
        <v>192</v>
      </c>
      <c r="AW166" s="6">
        <v>196</v>
      </c>
      <c r="AY166" s="19">
        <v>253.3</v>
      </c>
      <c r="BA166" s="20">
        <v>257.3</v>
      </c>
      <c r="BC166" s="11">
        <v>174.3</v>
      </c>
      <c r="BE166" s="12">
        <v>174.3</v>
      </c>
      <c r="BG166" s="5">
        <v>116.7</v>
      </c>
      <c r="BI166" s="6">
        <v>118.6</v>
      </c>
      <c r="BK166" s="9">
        <f t="shared" si="79"/>
        <v>0</v>
      </c>
    </row>
    <row r="167" spans="1:63" ht="15" customHeight="1" x14ac:dyDescent="0.25">
      <c r="A167" s="1">
        <v>2017</v>
      </c>
      <c r="B167" s="1" t="s">
        <v>124</v>
      </c>
      <c r="C167" s="11">
        <f>D167-17.5</f>
        <v>266.8</v>
      </c>
      <c r="D167" s="9">
        <v>284.3</v>
      </c>
      <c r="E167" s="12">
        <f>F167-17.5</f>
        <v>282.39999999999998</v>
      </c>
      <c r="F167" s="15">
        <v>299.89999999999998</v>
      </c>
      <c r="G167" s="23">
        <v>175.9</v>
      </c>
      <c r="I167" s="24">
        <v>178</v>
      </c>
      <c r="K167" s="11">
        <v>156.9</v>
      </c>
      <c r="M167" s="12">
        <v>168.5</v>
      </c>
      <c r="O167" s="19">
        <v>132.5</v>
      </c>
      <c r="Q167" s="20">
        <v>134.5</v>
      </c>
      <c r="S167" s="11">
        <v>169.2</v>
      </c>
      <c r="U167" s="12">
        <v>169.2</v>
      </c>
      <c r="W167" s="19">
        <v>186.9</v>
      </c>
      <c r="Y167" s="20">
        <v>186.9</v>
      </c>
      <c r="AA167" s="8">
        <v>168.5</v>
      </c>
      <c r="AC167" s="9">
        <v>168.5</v>
      </c>
      <c r="AE167" s="16">
        <v>245.9</v>
      </c>
      <c r="AG167" s="17">
        <v>252.5</v>
      </c>
      <c r="AI167" s="5">
        <v>270.10000000000002</v>
      </c>
      <c r="AK167" s="6">
        <v>270.10000000000002</v>
      </c>
      <c r="AM167" s="19">
        <v>242.6</v>
      </c>
      <c r="AO167" s="20">
        <v>249.6</v>
      </c>
      <c r="AQ167" s="11">
        <v>166.7</v>
      </c>
      <c r="AS167" s="12">
        <v>168.5</v>
      </c>
      <c r="AU167" s="5">
        <v>192.1</v>
      </c>
      <c r="AW167" s="6">
        <v>194.1</v>
      </c>
      <c r="AY167" s="19">
        <v>255.4</v>
      </c>
      <c r="BA167" s="20">
        <v>255.4</v>
      </c>
      <c r="BC167" s="11">
        <v>179.5</v>
      </c>
      <c r="BE167" s="12">
        <v>179.5</v>
      </c>
      <c r="BG167" s="5">
        <v>105.2</v>
      </c>
      <c r="BI167" s="6">
        <v>128.5</v>
      </c>
      <c r="BK167" s="9">
        <f t="shared" si="79"/>
        <v>0</v>
      </c>
    </row>
    <row r="168" spans="1:63" ht="15" customHeight="1" x14ac:dyDescent="0.25">
      <c r="A168" s="1">
        <v>2017</v>
      </c>
      <c r="B168" s="1" t="s">
        <v>125</v>
      </c>
      <c r="C168" s="11">
        <f>D168-17.5</f>
        <v>264.8</v>
      </c>
      <c r="D168" s="9">
        <v>282.3</v>
      </c>
      <c r="E168" s="12">
        <f>F168-17.5</f>
        <v>268.60000000000002</v>
      </c>
      <c r="F168" s="15">
        <v>286.10000000000002</v>
      </c>
      <c r="G168" s="23">
        <v>173.7</v>
      </c>
      <c r="I168" s="24">
        <v>184.1</v>
      </c>
      <c r="K168" s="11">
        <v>162.69999999999999</v>
      </c>
      <c r="M168" s="12">
        <v>162.69999999999999</v>
      </c>
      <c r="O168" s="19">
        <v>134.6</v>
      </c>
      <c r="Q168" s="20">
        <v>134.6</v>
      </c>
      <c r="S168" s="11">
        <v>169.4</v>
      </c>
      <c r="U168" s="12">
        <v>175.3</v>
      </c>
      <c r="W168" s="19">
        <v>184.7</v>
      </c>
      <c r="Y168" s="20">
        <v>184.7</v>
      </c>
      <c r="AA168" s="8">
        <v>166.6</v>
      </c>
      <c r="AC168" s="9">
        <v>166.6</v>
      </c>
      <c r="AE168" s="16">
        <v>237.6</v>
      </c>
      <c r="AG168" s="17">
        <v>237.6</v>
      </c>
      <c r="AI168" s="5">
        <v>270.2</v>
      </c>
      <c r="AK168" s="6">
        <v>270.2</v>
      </c>
      <c r="AM168" s="19">
        <v>252.5</v>
      </c>
      <c r="AO168" s="20">
        <v>252.5</v>
      </c>
      <c r="AQ168" s="11">
        <v>166.7</v>
      </c>
      <c r="AS168" s="12">
        <v>166.7</v>
      </c>
      <c r="AU168" s="5">
        <v>188.4</v>
      </c>
      <c r="AW168" s="6">
        <v>192.2</v>
      </c>
      <c r="AY168" s="19">
        <v>251.5</v>
      </c>
      <c r="BA168" s="20">
        <v>257.39999999999998</v>
      </c>
      <c r="BC168" s="11">
        <v>174.5</v>
      </c>
      <c r="BE168" s="12">
        <v>179.5</v>
      </c>
      <c r="BG168" s="5">
        <v>115.1</v>
      </c>
      <c r="BI168" s="6">
        <v>138</v>
      </c>
      <c r="BK168" s="9">
        <f t="shared" si="79"/>
        <v>0</v>
      </c>
    </row>
    <row r="169" spans="1:63" ht="15" customHeight="1" x14ac:dyDescent="0.25">
      <c r="A169" s="1">
        <v>2017</v>
      </c>
      <c r="B169" s="1" t="s">
        <v>126</v>
      </c>
      <c r="C169" s="11">
        <f>D169-17.5</f>
        <v>262.8</v>
      </c>
      <c r="D169" s="9">
        <v>280.3</v>
      </c>
      <c r="E169" s="12">
        <f>F169-17.5</f>
        <v>280.10000000000002</v>
      </c>
      <c r="F169" s="15">
        <v>297.60000000000002</v>
      </c>
      <c r="G169" s="23">
        <v>177.7</v>
      </c>
      <c r="I169" s="24">
        <v>177.7</v>
      </c>
      <c r="K169" s="11">
        <v>154.9</v>
      </c>
      <c r="M169" s="12">
        <v>160.69999999999999</v>
      </c>
      <c r="O169" s="19">
        <v>134.6</v>
      </c>
      <c r="Q169" s="20">
        <v>136.6</v>
      </c>
      <c r="S169" s="11">
        <v>171.1</v>
      </c>
      <c r="U169" s="12">
        <v>171.1</v>
      </c>
      <c r="W169" s="19">
        <v>184.7</v>
      </c>
      <c r="Y169" s="20">
        <v>216.5</v>
      </c>
      <c r="AA169" s="8">
        <v>164.4</v>
      </c>
      <c r="AC169" s="9">
        <v>164.4</v>
      </c>
      <c r="AE169" s="16">
        <v>246.1</v>
      </c>
      <c r="AG169" s="17">
        <v>248.3</v>
      </c>
      <c r="AI169" s="5">
        <v>266.10000000000002</v>
      </c>
      <c r="AK169" s="6">
        <v>270.3</v>
      </c>
      <c r="AM169" s="19">
        <v>251.5</v>
      </c>
      <c r="AO169" s="20">
        <v>252.5</v>
      </c>
      <c r="AQ169" s="11">
        <v>166.7</v>
      </c>
      <c r="AS169" s="12">
        <v>166.7</v>
      </c>
      <c r="AU169" s="5">
        <v>184.4</v>
      </c>
      <c r="AW169" s="6">
        <v>192.2</v>
      </c>
      <c r="AY169" s="19">
        <v>259.10000000000002</v>
      </c>
      <c r="BA169" s="20">
        <v>259.10000000000002</v>
      </c>
      <c r="BC169" s="11">
        <v>179.3</v>
      </c>
      <c r="BE169" s="12">
        <v>179.3</v>
      </c>
      <c r="BG169" s="5">
        <v>126.6</v>
      </c>
      <c r="BI169" s="6">
        <v>139.9</v>
      </c>
      <c r="BK169" s="9">
        <f t="shared" si="79"/>
        <v>0</v>
      </c>
    </row>
    <row r="170" spans="1:63" ht="15" customHeight="1" x14ac:dyDescent="0.25">
      <c r="A170" s="1">
        <v>2017</v>
      </c>
      <c r="B170" s="1" t="s">
        <v>127</v>
      </c>
      <c r="C170" s="11">
        <f>D170-17.5</f>
        <v>260.89999999999998</v>
      </c>
      <c r="D170" s="9">
        <v>278.39999999999998</v>
      </c>
      <c r="E170" s="12">
        <f>F170-17.5</f>
        <v>260.89999999999998</v>
      </c>
      <c r="F170" s="15">
        <v>278.39999999999998</v>
      </c>
      <c r="G170" s="8">
        <v>184.5</v>
      </c>
      <c r="I170" s="9">
        <v>195</v>
      </c>
      <c r="K170" s="11">
        <v>162.80000000000001</v>
      </c>
      <c r="M170" s="12">
        <v>164.7</v>
      </c>
      <c r="O170" s="19">
        <v>134.6</v>
      </c>
      <c r="Q170" s="20">
        <v>136.6</v>
      </c>
      <c r="S170" s="11">
        <v>155.69999999999999</v>
      </c>
      <c r="U170" s="12">
        <v>155.69999999999999</v>
      </c>
      <c r="W170" s="11">
        <v>196.9</v>
      </c>
      <c r="Y170" s="12">
        <v>214</v>
      </c>
      <c r="AA170" s="8">
        <v>164.6</v>
      </c>
      <c r="AC170" s="9">
        <v>180.9</v>
      </c>
      <c r="AE170" s="16">
        <v>241.9</v>
      </c>
      <c r="AG170" s="17">
        <v>241.9</v>
      </c>
      <c r="AI170" s="5">
        <v>270.10000000000002</v>
      </c>
      <c r="AK170" s="6">
        <v>274.39999999999998</v>
      </c>
      <c r="AM170" s="19">
        <v>251.6</v>
      </c>
      <c r="AO170" s="20">
        <v>251.6</v>
      </c>
      <c r="AQ170" s="11">
        <v>166.8</v>
      </c>
      <c r="AS170" s="12">
        <v>166.8</v>
      </c>
      <c r="AU170" s="72">
        <f>AV170+18.6</f>
        <v>194.9</v>
      </c>
      <c r="AV170" s="123" t="s">
        <v>422</v>
      </c>
      <c r="AW170" s="98">
        <f>AX170+18.6</f>
        <v>216</v>
      </c>
      <c r="AX170" s="121">
        <v>197.4</v>
      </c>
      <c r="AY170" s="11">
        <v>255.4</v>
      </c>
      <c r="BA170" s="12">
        <v>257.3</v>
      </c>
      <c r="BC170" s="11">
        <v>174.7</v>
      </c>
      <c r="BE170" s="12">
        <v>179.5</v>
      </c>
      <c r="BG170" s="5">
        <v>130.30000000000001</v>
      </c>
      <c r="BI170" s="6">
        <v>138</v>
      </c>
      <c r="BK170" s="9">
        <f t="shared" si="79"/>
        <v>0</v>
      </c>
    </row>
    <row r="171" spans="1:63" ht="15" customHeight="1" x14ac:dyDescent="0.25">
      <c r="A171" s="1">
        <v>2017</v>
      </c>
      <c r="B171" s="1" t="s">
        <v>128</v>
      </c>
      <c r="C171" s="11">
        <f>D171-17.1</f>
        <v>255.00000000000003</v>
      </c>
      <c r="D171" s="9">
        <v>272.10000000000002</v>
      </c>
      <c r="E171" s="12">
        <f>F171-17.1</f>
        <v>274.39999999999998</v>
      </c>
      <c r="F171" s="15">
        <v>291.5</v>
      </c>
      <c r="G171" s="8">
        <f>H171+20.1</f>
        <v>176.1</v>
      </c>
      <c r="H171" s="24">
        <v>156</v>
      </c>
      <c r="I171" s="9">
        <f>J171+20.1</f>
        <v>178.29999999999998</v>
      </c>
      <c r="J171" s="10">
        <v>158.19999999999999</v>
      </c>
      <c r="K171" s="11">
        <v>160.80000000000001</v>
      </c>
      <c r="M171" s="12">
        <v>170.4</v>
      </c>
      <c r="O171" s="19">
        <v>134.5</v>
      </c>
      <c r="Q171" s="20">
        <v>134.5</v>
      </c>
      <c r="S171" s="11">
        <v>173.5</v>
      </c>
      <c r="U171" s="12">
        <v>179.2</v>
      </c>
      <c r="W171" s="11">
        <v>172.7</v>
      </c>
      <c r="Y171" s="12">
        <v>212.4</v>
      </c>
      <c r="AA171" s="8">
        <v>162.80000000000001</v>
      </c>
      <c r="AC171" s="9">
        <v>162.80000000000001</v>
      </c>
      <c r="AE171" s="16">
        <v>242</v>
      </c>
      <c r="AG171" s="17">
        <v>242</v>
      </c>
      <c r="AI171" s="5">
        <v>270.39999999999998</v>
      </c>
      <c r="AK171" s="6">
        <v>270.39999999999998</v>
      </c>
      <c r="AM171" s="19">
        <v>252.6</v>
      </c>
      <c r="AO171" s="20">
        <v>254.4</v>
      </c>
      <c r="AQ171" s="11">
        <v>166.8</v>
      </c>
      <c r="AS171" s="12">
        <v>166.8</v>
      </c>
      <c r="AU171" s="5">
        <f>AV171+18.4</f>
        <v>192.9</v>
      </c>
      <c r="AV171" s="9">
        <v>174.5</v>
      </c>
      <c r="AW171" s="6">
        <f>AX171+18.4</f>
        <v>201.3</v>
      </c>
      <c r="AX171" s="15">
        <v>182.9</v>
      </c>
      <c r="AY171" s="11">
        <v>257.3</v>
      </c>
      <c r="BA171" s="12">
        <v>261.2</v>
      </c>
      <c r="BC171" s="11">
        <v>179.5</v>
      </c>
      <c r="BE171" s="12">
        <v>179.5</v>
      </c>
      <c r="BG171" s="5">
        <v>122.7</v>
      </c>
      <c r="BI171" s="6">
        <v>134.1</v>
      </c>
      <c r="BK171" s="9">
        <f t="shared" si="79"/>
        <v>0</v>
      </c>
    </row>
    <row r="172" spans="1:63" ht="15" customHeight="1" x14ac:dyDescent="0.25">
      <c r="A172" s="1">
        <v>2017</v>
      </c>
      <c r="B172" s="1" t="s">
        <v>129</v>
      </c>
      <c r="C172" s="11">
        <f>D172-17.5</f>
        <v>258.7</v>
      </c>
      <c r="D172" s="9">
        <v>276.2</v>
      </c>
      <c r="E172" s="12">
        <f>F172-17.5</f>
        <v>268.60000000000002</v>
      </c>
      <c r="F172" s="15">
        <v>286.10000000000002</v>
      </c>
      <c r="G172" s="23">
        <v>175.8</v>
      </c>
      <c r="I172" s="24">
        <v>175.8</v>
      </c>
      <c r="K172" s="11">
        <v>155.80000000000001</v>
      </c>
      <c r="M172" s="12">
        <v>168.5</v>
      </c>
      <c r="O172" s="19">
        <v>134.5</v>
      </c>
      <c r="Q172" s="20">
        <v>134.5</v>
      </c>
      <c r="S172" s="11">
        <f>T172+15.2</f>
        <v>167.29999999999998</v>
      </c>
      <c r="T172" s="9">
        <v>152.1</v>
      </c>
      <c r="U172" s="12">
        <f>V172+15.2</f>
        <v>177.89999999999998</v>
      </c>
      <c r="V172" s="15">
        <v>162.69999999999999</v>
      </c>
      <c r="W172" s="19">
        <v>193</v>
      </c>
      <c r="Y172" s="20">
        <v>230.2</v>
      </c>
      <c r="AA172" s="8">
        <v>162.30000000000001</v>
      </c>
      <c r="AC172" s="9">
        <v>166.6</v>
      </c>
      <c r="AE172" s="16">
        <v>244</v>
      </c>
      <c r="AG172" s="17">
        <v>252.5</v>
      </c>
      <c r="AI172" s="5">
        <v>270.10000000000002</v>
      </c>
      <c r="AK172" s="6">
        <v>270.10000000000002</v>
      </c>
      <c r="AM172" s="19">
        <v>250.4</v>
      </c>
      <c r="AO172" s="20">
        <v>251.5</v>
      </c>
      <c r="AQ172" s="11">
        <v>166.7</v>
      </c>
      <c r="AS172" s="12">
        <v>166.7</v>
      </c>
      <c r="AU172" s="5">
        <v>178.6</v>
      </c>
      <c r="AW172" s="6">
        <v>178.6</v>
      </c>
      <c r="AY172" s="19">
        <v>255.5</v>
      </c>
      <c r="BA172" s="20">
        <v>257.8</v>
      </c>
      <c r="BC172" s="11">
        <v>162.1</v>
      </c>
      <c r="BE172" s="12">
        <v>174.4</v>
      </c>
      <c r="BG172" s="5">
        <v>134.1</v>
      </c>
      <c r="BI172" s="6">
        <v>139.80000000000001</v>
      </c>
      <c r="BK172" s="9">
        <f t="shared" si="79"/>
        <v>0</v>
      </c>
    </row>
    <row r="173" spans="1:63" ht="15" customHeight="1" x14ac:dyDescent="0.25">
      <c r="A173" s="1">
        <v>2017</v>
      </c>
      <c r="B173" s="1" t="s">
        <v>130</v>
      </c>
      <c r="C173" s="11">
        <f>D173-17.5</f>
        <v>270.60000000000002</v>
      </c>
      <c r="D173" s="9">
        <v>288.10000000000002</v>
      </c>
      <c r="E173" s="12">
        <f>F173-17.5</f>
        <v>286.2</v>
      </c>
      <c r="F173" s="15">
        <v>303.7</v>
      </c>
      <c r="G173" s="24">
        <v>171.7</v>
      </c>
      <c r="I173" s="24">
        <v>180.1</v>
      </c>
      <c r="K173" s="12">
        <v>155</v>
      </c>
      <c r="M173" s="12">
        <v>170.4</v>
      </c>
      <c r="O173" s="20">
        <v>134.5</v>
      </c>
      <c r="Q173" s="20">
        <v>136.6</v>
      </c>
      <c r="S173" s="12">
        <v>157.5</v>
      </c>
      <c r="U173" s="12">
        <v>173.2</v>
      </c>
      <c r="W173" s="20">
        <v>184.9</v>
      </c>
      <c r="Y173" s="20">
        <v>220.5</v>
      </c>
      <c r="AA173" s="9">
        <v>156.19999999999999</v>
      </c>
      <c r="AC173" s="9">
        <v>166.3</v>
      </c>
      <c r="AE173" s="17">
        <v>242</v>
      </c>
      <c r="AG173" s="17">
        <v>244</v>
      </c>
      <c r="AI173" s="6">
        <v>270.10000000000002</v>
      </c>
      <c r="AK173" s="6">
        <v>270.10000000000002</v>
      </c>
      <c r="AM173" s="20">
        <v>251.5</v>
      </c>
      <c r="AO173" s="20">
        <v>252.5</v>
      </c>
      <c r="AQ173" s="12">
        <v>166.6</v>
      </c>
      <c r="AS173" s="12">
        <v>166.6</v>
      </c>
      <c r="AU173" s="6">
        <v>188.3</v>
      </c>
      <c r="AW173" s="6">
        <v>188.3</v>
      </c>
      <c r="AY173" s="20">
        <v>257.3</v>
      </c>
      <c r="BA173" s="20">
        <v>259.10000000000002</v>
      </c>
      <c r="BC173" s="12">
        <v>179.5</v>
      </c>
      <c r="BE173" s="12">
        <v>179.5</v>
      </c>
      <c r="BG173" s="6">
        <v>134.19999999999999</v>
      </c>
      <c r="BI173" s="6">
        <v>137.9</v>
      </c>
      <c r="BK173" s="9">
        <f t="shared" si="79"/>
        <v>0</v>
      </c>
    </row>
    <row r="174" spans="1:63" ht="15" customHeight="1" x14ac:dyDescent="0.25">
      <c r="A174" s="1">
        <v>2017</v>
      </c>
      <c r="B174" s="1" t="s">
        <v>131</v>
      </c>
      <c r="C174" s="11">
        <f>D174-17.5</f>
        <v>266.60000000000002</v>
      </c>
      <c r="D174" s="9">
        <v>284.10000000000002</v>
      </c>
      <c r="E174" s="12">
        <f>F174-17.5</f>
        <v>282.3</v>
      </c>
      <c r="F174" s="15">
        <v>299.8</v>
      </c>
      <c r="G174" s="8">
        <f>H174+20.1</f>
        <v>178</v>
      </c>
      <c r="H174" s="24">
        <v>157.9</v>
      </c>
      <c r="I174" s="9">
        <f>J174+20.1</f>
        <v>189.79999999999998</v>
      </c>
      <c r="J174" s="10">
        <v>169.7</v>
      </c>
      <c r="K174" s="11">
        <v>158.80000000000001</v>
      </c>
      <c r="M174" s="12">
        <v>158.80000000000001</v>
      </c>
      <c r="O174" s="19">
        <v>134.6</v>
      </c>
      <c r="Q174" s="20">
        <v>134.6</v>
      </c>
      <c r="S174" s="11">
        <v>171.3</v>
      </c>
      <c r="U174" s="12">
        <v>177.2</v>
      </c>
      <c r="W174" s="11">
        <v>186.9</v>
      </c>
      <c r="Y174" s="12">
        <v>192.7</v>
      </c>
      <c r="AA174" s="8">
        <v>162.9</v>
      </c>
      <c r="AC174" s="9">
        <v>166.9</v>
      </c>
      <c r="AE174" s="31">
        <v>241.9</v>
      </c>
      <c r="AG174" s="32">
        <v>258.8</v>
      </c>
      <c r="AI174" s="5">
        <v>270.10000000000002</v>
      </c>
      <c r="AK174" s="6">
        <v>270.10000000000002</v>
      </c>
      <c r="AM174" s="19">
        <v>251.5</v>
      </c>
      <c r="AO174" s="20">
        <v>251.5</v>
      </c>
      <c r="AQ174" s="11">
        <v>166.7</v>
      </c>
      <c r="AS174" s="12">
        <v>168.5</v>
      </c>
      <c r="AU174" s="5">
        <v>192.1</v>
      </c>
      <c r="AW174" s="6">
        <v>198.1</v>
      </c>
      <c r="AY174" s="19">
        <v>255.4</v>
      </c>
      <c r="BA174" s="20">
        <v>263.10000000000002</v>
      </c>
      <c r="BC174" s="11">
        <v>174.9</v>
      </c>
      <c r="BE174" s="12">
        <v>179.8</v>
      </c>
      <c r="BG174" s="5">
        <v>124.3</v>
      </c>
      <c r="BI174" s="6">
        <v>134.5</v>
      </c>
      <c r="BK174" s="9">
        <f t="shared" si="79"/>
        <v>0</v>
      </c>
    </row>
    <row r="175" spans="1:63" ht="15" customHeight="1" x14ac:dyDescent="0.25">
      <c r="A175" s="1">
        <v>2017</v>
      </c>
      <c r="B175" s="1" t="s">
        <v>132</v>
      </c>
      <c r="C175" s="5">
        <f>D175-0.1</f>
        <v>276.89999999999998</v>
      </c>
      <c r="D175" s="9">
        <v>277</v>
      </c>
      <c r="E175" s="6">
        <f>F175-0.1</f>
        <v>276.89999999999998</v>
      </c>
      <c r="F175" s="15">
        <v>277</v>
      </c>
      <c r="G175" s="8">
        <f>H175+20.1</f>
        <v>176.1</v>
      </c>
      <c r="H175" s="24">
        <v>156</v>
      </c>
      <c r="I175" s="9">
        <f>J175+20.1</f>
        <v>189.9</v>
      </c>
      <c r="J175" s="10">
        <v>169.8</v>
      </c>
      <c r="K175" s="11">
        <v>154.9</v>
      </c>
      <c r="M175" s="12">
        <v>156.9</v>
      </c>
      <c r="O175" s="19">
        <v>132.5</v>
      </c>
      <c r="Q175" s="20">
        <v>134.6</v>
      </c>
      <c r="S175" s="11">
        <v>163.5</v>
      </c>
      <c r="U175" s="12">
        <v>163.5</v>
      </c>
      <c r="W175" s="11">
        <v>176.6</v>
      </c>
      <c r="Y175" s="12">
        <v>224.3</v>
      </c>
      <c r="AA175" s="8">
        <v>160.30000000000001</v>
      </c>
      <c r="AC175" s="9">
        <v>166.7</v>
      </c>
      <c r="AE175" s="16">
        <v>241.8</v>
      </c>
      <c r="AG175" s="17">
        <v>241.8</v>
      </c>
      <c r="AI175" s="5">
        <v>270.3</v>
      </c>
      <c r="AK175" s="6">
        <v>270.3</v>
      </c>
      <c r="AM175" s="19">
        <v>251.6</v>
      </c>
      <c r="AO175" s="20">
        <v>252.6</v>
      </c>
      <c r="AQ175" s="11">
        <v>168.5</v>
      </c>
      <c r="AS175" s="12">
        <v>168.5</v>
      </c>
      <c r="AU175" s="5">
        <f>AV175+18.4</f>
        <v>196.9</v>
      </c>
      <c r="AV175" s="9">
        <v>178.5</v>
      </c>
      <c r="AW175" s="6">
        <f>AX175+18.4</f>
        <v>201.1</v>
      </c>
      <c r="AX175" s="15">
        <v>182.7</v>
      </c>
      <c r="AY175" s="19">
        <v>259.10000000000002</v>
      </c>
      <c r="BA175" s="20">
        <v>265.10000000000002</v>
      </c>
      <c r="BC175" s="11">
        <v>174.7</v>
      </c>
      <c r="BE175" s="12">
        <v>179.5</v>
      </c>
      <c r="BG175" s="5">
        <v>128.30000000000001</v>
      </c>
      <c r="BI175" s="6">
        <v>136</v>
      </c>
      <c r="BK175" s="9">
        <f t="shared" si="79"/>
        <v>0</v>
      </c>
    </row>
    <row r="176" spans="1:63" ht="15" customHeight="1" x14ac:dyDescent="0.25">
      <c r="A176" s="1">
        <v>2017</v>
      </c>
      <c r="B176" s="1" t="s">
        <v>111</v>
      </c>
      <c r="C176" s="11">
        <f t="shared" ref="C176:C184" si="82">D176-16.5</f>
        <v>256.10000000000002</v>
      </c>
      <c r="D176" s="9">
        <v>272.60000000000002</v>
      </c>
      <c r="E176" s="12">
        <f t="shared" ref="E176:E184" si="83">F176-16.5</f>
        <v>306.5</v>
      </c>
      <c r="F176" s="15">
        <v>323</v>
      </c>
      <c r="G176" s="8">
        <f>H176+20.1</f>
        <v>174</v>
      </c>
      <c r="H176" s="24">
        <v>153.9</v>
      </c>
      <c r="I176" s="9">
        <f>J176+20.1</f>
        <v>179.9</v>
      </c>
      <c r="J176" s="10">
        <v>159.80000000000001</v>
      </c>
      <c r="K176" s="11">
        <v>158.80000000000001</v>
      </c>
      <c r="M176" s="12">
        <v>174.5</v>
      </c>
      <c r="O176" s="19">
        <v>134.6</v>
      </c>
      <c r="Q176" s="20">
        <v>134.6</v>
      </c>
      <c r="S176" s="11">
        <v>161.80000000000001</v>
      </c>
      <c r="U176" s="12">
        <v>165.8</v>
      </c>
      <c r="W176" s="11">
        <v>192.7</v>
      </c>
      <c r="Y176" s="12">
        <v>208.3</v>
      </c>
      <c r="AA176" s="8">
        <v>166.8</v>
      </c>
      <c r="AC176" s="9">
        <v>172.9</v>
      </c>
      <c r="AE176" s="16">
        <v>242.3</v>
      </c>
      <c r="AG176" s="17">
        <v>252.7</v>
      </c>
      <c r="AI176" s="5">
        <v>270.10000000000002</v>
      </c>
      <c r="AK176" s="6">
        <v>270.10000000000002</v>
      </c>
      <c r="AM176" s="19">
        <v>250.5</v>
      </c>
      <c r="AO176" s="20">
        <v>251.5</v>
      </c>
      <c r="AQ176" s="11">
        <v>166.7</v>
      </c>
      <c r="AS176" s="12">
        <v>168.6</v>
      </c>
      <c r="AU176" s="5">
        <f>AV176+18.4</f>
        <v>197</v>
      </c>
      <c r="AV176" s="9">
        <v>178.6</v>
      </c>
      <c r="AW176" s="6">
        <f>AX176+18.4</f>
        <v>199</v>
      </c>
      <c r="AX176" s="15">
        <v>180.6</v>
      </c>
      <c r="AY176" s="19">
        <v>255.4</v>
      </c>
      <c r="BA176" s="20">
        <v>255.4</v>
      </c>
      <c r="BC176" s="11">
        <v>174.5</v>
      </c>
      <c r="BE176" s="12">
        <v>179.5</v>
      </c>
      <c r="BG176" s="5">
        <v>126.5</v>
      </c>
      <c r="BI176" s="6">
        <v>130.30000000000001</v>
      </c>
      <c r="BK176" s="9">
        <f t="shared" si="79"/>
        <v>0</v>
      </c>
    </row>
    <row r="177" spans="1:63" ht="15" customHeight="1" x14ac:dyDescent="0.25">
      <c r="A177" s="1">
        <v>2017</v>
      </c>
      <c r="B177" s="1" t="s">
        <v>112</v>
      </c>
      <c r="C177" s="11">
        <f t="shared" si="82"/>
        <v>262</v>
      </c>
      <c r="D177" s="9">
        <v>278.5</v>
      </c>
      <c r="E177" s="12">
        <f t="shared" si="83"/>
        <v>275.39999999999998</v>
      </c>
      <c r="F177" s="15">
        <v>291.89999999999998</v>
      </c>
      <c r="G177" s="23">
        <v>173.9</v>
      </c>
      <c r="I177" s="24">
        <v>176.1</v>
      </c>
      <c r="K177" s="11">
        <v>156.6</v>
      </c>
      <c r="M177" s="12">
        <v>160.80000000000001</v>
      </c>
      <c r="O177" s="19">
        <v>134.5</v>
      </c>
      <c r="Q177" s="20">
        <v>134.5</v>
      </c>
      <c r="S177" s="1">
        <f t="shared" ref="S177" si="84">T177+15.2</f>
        <v>183.89999999999998</v>
      </c>
      <c r="T177" s="51" t="s">
        <v>611</v>
      </c>
      <c r="U177" s="1">
        <f t="shared" ref="U177" si="85">V177+15.2</f>
        <v>183.89999999999998</v>
      </c>
      <c r="V177" s="51" t="s">
        <v>611</v>
      </c>
      <c r="W177" s="19">
        <v>200.9</v>
      </c>
      <c r="Y177" s="20">
        <v>216.6</v>
      </c>
      <c r="AA177" s="8">
        <v>158.30000000000001</v>
      </c>
      <c r="AC177" s="9">
        <v>162.4</v>
      </c>
      <c r="AE177" s="16">
        <v>250.4</v>
      </c>
      <c r="AG177" s="17">
        <v>250.4</v>
      </c>
      <c r="AI177" s="5">
        <v>270.2</v>
      </c>
      <c r="AK177" s="6">
        <v>270.2</v>
      </c>
      <c r="AM177" s="19">
        <v>251.5</v>
      </c>
      <c r="AO177" s="20">
        <v>252.5</v>
      </c>
      <c r="AQ177" s="11">
        <v>166.7</v>
      </c>
      <c r="AS177" s="12">
        <v>166.7</v>
      </c>
      <c r="AU177" s="5">
        <v>180.5</v>
      </c>
      <c r="AW177" s="6">
        <v>180.5</v>
      </c>
      <c r="AY177" s="19">
        <v>255.4</v>
      </c>
      <c r="BA177" s="20">
        <v>261.10000000000002</v>
      </c>
      <c r="BC177" s="11">
        <v>174.4</v>
      </c>
      <c r="BE177" s="12">
        <v>174.4</v>
      </c>
      <c r="BG177" s="5">
        <v>124.3</v>
      </c>
      <c r="BI177" s="6">
        <v>139.6</v>
      </c>
      <c r="BK177" s="9">
        <f t="shared" si="79"/>
        <v>0</v>
      </c>
    </row>
    <row r="178" spans="1:63" ht="15" customHeight="1" x14ac:dyDescent="0.25">
      <c r="A178" s="1">
        <v>2017</v>
      </c>
      <c r="B178" s="1" t="s">
        <v>113</v>
      </c>
      <c r="C178" s="11">
        <f t="shared" si="82"/>
        <v>269.60000000000002</v>
      </c>
      <c r="D178" s="9">
        <v>286.10000000000002</v>
      </c>
      <c r="E178" s="12">
        <f t="shared" si="83"/>
        <v>279.3</v>
      </c>
      <c r="F178" s="15">
        <v>295.8</v>
      </c>
      <c r="G178" s="23">
        <v>176</v>
      </c>
      <c r="I178" s="24">
        <v>178</v>
      </c>
      <c r="K178" s="11">
        <v>157</v>
      </c>
      <c r="M178" s="12">
        <v>164.7</v>
      </c>
      <c r="O178" s="19">
        <v>134.5</v>
      </c>
      <c r="Q178" s="20">
        <v>134.5</v>
      </c>
      <c r="S178" s="11">
        <v>177</v>
      </c>
      <c r="U178" s="12">
        <v>177</v>
      </c>
      <c r="W178" s="19">
        <v>180.9</v>
      </c>
      <c r="Y178" s="20">
        <v>184.6</v>
      </c>
      <c r="AA178" s="8">
        <v>166.5</v>
      </c>
      <c r="AC178" s="9">
        <v>168.5</v>
      </c>
      <c r="AE178" s="16">
        <v>250.3</v>
      </c>
      <c r="AG178" s="17">
        <v>250.3</v>
      </c>
      <c r="AI178" s="5">
        <v>266.39999999999998</v>
      </c>
      <c r="AK178" s="6">
        <v>270.2</v>
      </c>
      <c r="AM178" s="19">
        <v>251.4</v>
      </c>
      <c r="AO178" s="20">
        <v>252.5</v>
      </c>
      <c r="AQ178" s="11">
        <v>166.7</v>
      </c>
      <c r="AS178" s="12">
        <v>168.6</v>
      </c>
      <c r="AU178" s="5">
        <v>188.2</v>
      </c>
      <c r="AW178" s="6">
        <v>192.2</v>
      </c>
      <c r="AY178" s="19">
        <v>255.4</v>
      </c>
      <c r="BA178" s="20">
        <v>257.39999999999998</v>
      </c>
      <c r="BC178" s="11">
        <v>174.6</v>
      </c>
      <c r="BE178" s="12">
        <v>174.6</v>
      </c>
      <c r="BG178" s="45">
        <v>124.4</v>
      </c>
      <c r="BI178" s="46">
        <v>124.4</v>
      </c>
      <c r="BK178" s="9">
        <f t="shared" si="79"/>
        <v>0</v>
      </c>
    </row>
    <row r="179" spans="1:63" ht="15" customHeight="1" x14ac:dyDescent="0.25">
      <c r="A179" s="1">
        <v>2017</v>
      </c>
      <c r="B179" s="1" t="s">
        <v>114</v>
      </c>
      <c r="C179" s="11">
        <f t="shared" si="82"/>
        <v>292.60000000000002</v>
      </c>
      <c r="D179" s="9">
        <v>309.10000000000002</v>
      </c>
      <c r="E179" s="12">
        <f t="shared" si="83"/>
        <v>292.60000000000002</v>
      </c>
      <c r="F179" s="15">
        <v>309.10000000000002</v>
      </c>
      <c r="G179" s="23">
        <v>175.8</v>
      </c>
      <c r="I179" s="24">
        <v>190.5</v>
      </c>
      <c r="K179" s="11">
        <v>143</v>
      </c>
      <c r="M179" s="12">
        <v>143</v>
      </c>
      <c r="O179" s="19">
        <v>134.6</v>
      </c>
      <c r="Q179" s="20">
        <v>136.69999999999999</v>
      </c>
      <c r="S179" s="11">
        <v>169.2</v>
      </c>
      <c r="U179" s="12">
        <v>169.2</v>
      </c>
      <c r="W179" s="19">
        <v>172.6</v>
      </c>
      <c r="Y179" s="20">
        <v>194.8</v>
      </c>
      <c r="AA179" s="8">
        <v>160.30000000000001</v>
      </c>
      <c r="AC179" s="9">
        <v>164.5</v>
      </c>
      <c r="AE179" s="16">
        <v>241.8</v>
      </c>
      <c r="AG179" s="17">
        <v>250.2</v>
      </c>
      <c r="AI179" s="5">
        <v>266.10000000000002</v>
      </c>
      <c r="AK179" s="6">
        <v>270</v>
      </c>
      <c r="AM179" s="19">
        <v>250.5</v>
      </c>
      <c r="AO179" s="20">
        <v>251.5</v>
      </c>
      <c r="AQ179" s="11">
        <v>166.6</v>
      </c>
      <c r="AS179" s="12">
        <v>166.6</v>
      </c>
      <c r="AU179" s="5">
        <v>194.1</v>
      </c>
      <c r="AW179" s="6">
        <v>198.1</v>
      </c>
      <c r="AY179" s="19">
        <v>249.5</v>
      </c>
      <c r="BA179" s="20">
        <v>257.3</v>
      </c>
      <c r="BC179" s="11">
        <v>174.5</v>
      </c>
      <c r="BE179" s="12">
        <v>179.5</v>
      </c>
      <c r="BG179" s="5">
        <v>120.4</v>
      </c>
      <c r="BI179" s="6">
        <v>139.69999999999999</v>
      </c>
      <c r="BK179" s="9">
        <f t="shared" si="79"/>
        <v>0</v>
      </c>
    </row>
    <row r="180" spans="1:63" ht="15" customHeight="1" x14ac:dyDescent="0.25">
      <c r="A180" s="1">
        <v>2017</v>
      </c>
      <c r="B180" s="1" t="s">
        <v>115</v>
      </c>
      <c r="C180" s="11">
        <f t="shared" si="82"/>
        <v>258</v>
      </c>
      <c r="D180" s="9">
        <v>274.5</v>
      </c>
      <c r="E180" s="12">
        <f t="shared" si="83"/>
        <v>260</v>
      </c>
      <c r="F180" s="15">
        <v>276.5</v>
      </c>
      <c r="G180" s="23">
        <v>173.7</v>
      </c>
      <c r="I180" s="24">
        <v>173.7</v>
      </c>
      <c r="K180" s="11">
        <v>162.6</v>
      </c>
      <c r="M180" s="12">
        <v>162.6</v>
      </c>
      <c r="O180" s="19">
        <v>134.6</v>
      </c>
      <c r="Q180" s="20">
        <v>134.6</v>
      </c>
      <c r="S180" s="11">
        <v>161.5</v>
      </c>
      <c r="U180" s="12">
        <v>163.5</v>
      </c>
      <c r="W180" s="19">
        <v>184.8</v>
      </c>
      <c r="Y180" s="20">
        <v>214.4</v>
      </c>
      <c r="AA180" s="8">
        <v>156</v>
      </c>
      <c r="AC180" s="9">
        <v>162.19999999999999</v>
      </c>
      <c r="AE180" s="16">
        <v>248.4</v>
      </c>
      <c r="AG180" s="17">
        <v>252.7</v>
      </c>
      <c r="AI180" s="5">
        <v>274.3</v>
      </c>
      <c r="AK180" s="6">
        <v>274.3</v>
      </c>
      <c r="AM180" s="19">
        <v>250.5</v>
      </c>
      <c r="AO180" s="20">
        <v>252.5</v>
      </c>
      <c r="AQ180" s="11">
        <v>166.7</v>
      </c>
      <c r="AS180" s="12">
        <v>166.7</v>
      </c>
      <c r="AU180" s="5">
        <v>188.2</v>
      </c>
      <c r="AW180" s="6">
        <v>200</v>
      </c>
      <c r="AY180" s="19">
        <v>249.4</v>
      </c>
      <c r="BA180" s="20">
        <v>255.4</v>
      </c>
      <c r="BC180" s="11">
        <v>174.5</v>
      </c>
      <c r="BE180" s="12">
        <v>179.4</v>
      </c>
      <c r="BG180" s="5">
        <v>118.6</v>
      </c>
      <c r="BI180" s="6">
        <v>122.3</v>
      </c>
      <c r="BK180" s="9">
        <f t="shared" si="79"/>
        <v>0</v>
      </c>
    </row>
    <row r="181" spans="1:63" ht="15" customHeight="1" x14ac:dyDescent="0.25">
      <c r="A181" s="1">
        <v>2017</v>
      </c>
      <c r="B181" s="1" t="s">
        <v>116</v>
      </c>
      <c r="C181" s="11">
        <f t="shared" si="82"/>
        <v>263.89999999999998</v>
      </c>
      <c r="D181" s="9">
        <v>280.39999999999998</v>
      </c>
      <c r="E181" s="12">
        <f t="shared" si="83"/>
        <v>292.89999999999998</v>
      </c>
      <c r="F181" s="15">
        <v>309.39999999999998</v>
      </c>
      <c r="G181" s="23">
        <v>175.9</v>
      </c>
      <c r="I181" s="24">
        <v>186.4</v>
      </c>
      <c r="K181" s="11">
        <v>156.80000000000001</v>
      </c>
      <c r="M181" s="12">
        <v>159.80000000000001</v>
      </c>
      <c r="O181" s="19">
        <v>134.5</v>
      </c>
      <c r="Q181" s="20">
        <v>134.5</v>
      </c>
      <c r="S181" s="11">
        <v>169.2</v>
      </c>
      <c r="U181" s="12">
        <v>169.2</v>
      </c>
      <c r="W181" s="19">
        <v>181</v>
      </c>
      <c r="Y181" s="20">
        <v>194.9</v>
      </c>
      <c r="AA181" s="8">
        <v>166.5</v>
      </c>
      <c r="AC181" s="9">
        <v>168.5</v>
      </c>
      <c r="AE181" s="16">
        <v>242</v>
      </c>
      <c r="AG181" s="17">
        <v>257</v>
      </c>
      <c r="AI181" s="5">
        <v>270.2</v>
      </c>
      <c r="AK181" s="6">
        <v>270.2</v>
      </c>
      <c r="AM181" s="19">
        <v>250.5</v>
      </c>
      <c r="AO181" s="20">
        <v>251.4</v>
      </c>
      <c r="AQ181" s="11">
        <v>166.7</v>
      </c>
      <c r="AS181" s="12">
        <v>168.5</v>
      </c>
      <c r="AU181" s="5">
        <v>192.1</v>
      </c>
      <c r="AW181" s="6">
        <v>196.1</v>
      </c>
      <c r="AY181" s="19">
        <v>255.4</v>
      </c>
      <c r="BA181" s="20">
        <v>257.2</v>
      </c>
      <c r="BC181" s="11">
        <v>132.1</v>
      </c>
      <c r="BE181" s="12">
        <v>174.5</v>
      </c>
      <c r="BG181" s="5">
        <v>130</v>
      </c>
      <c r="BI181" s="6">
        <v>143.6</v>
      </c>
      <c r="BK181" s="9">
        <f t="shared" si="79"/>
        <v>0</v>
      </c>
    </row>
    <row r="182" spans="1:63" ht="15" customHeight="1" x14ac:dyDescent="0.25">
      <c r="A182" s="1">
        <v>2017</v>
      </c>
      <c r="B182" s="1" t="s">
        <v>117</v>
      </c>
      <c r="C182" s="11">
        <f t="shared" si="82"/>
        <v>261.7</v>
      </c>
      <c r="D182" s="9">
        <v>278.2</v>
      </c>
      <c r="E182" s="12">
        <f t="shared" si="83"/>
        <v>271.89999999999998</v>
      </c>
      <c r="F182" s="15">
        <v>288.39999999999998</v>
      </c>
      <c r="G182" s="8">
        <f>H182+20.1</f>
        <v>172.1</v>
      </c>
      <c r="H182" s="24">
        <v>152</v>
      </c>
      <c r="I182" s="9">
        <f>J182+20.1</f>
        <v>176</v>
      </c>
      <c r="J182" s="10">
        <v>155.9</v>
      </c>
      <c r="K182" s="11">
        <v>146.80000000000001</v>
      </c>
      <c r="M182" s="12">
        <v>151.9</v>
      </c>
      <c r="O182" s="11">
        <f>P182-0.3</f>
        <v>134.5</v>
      </c>
      <c r="P182" s="24">
        <v>134.80000000000001</v>
      </c>
      <c r="Q182" s="12">
        <f>R182-0.3</f>
        <v>134.5</v>
      </c>
      <c r="R182" s="10">
        <v>134.80000000000001</v>
      </c>
      <c r="S182" s="11">
        <f>T182+15.2</f>
        <v>158.89999999999998</v>
      </c>
      <c r="T182" s="9">
        <v>143.69999999999999</v>
      </c>
      <c r="U182" s="12">
        <f>V182+15.2</f>
        <v>165.2</v>
      </c>
      <c r="V182" s="15">
        <v>150</v>
      </c>
      <c r="W182" s="19">
        <v>172.6</v>
      </c>
      <c r="Y182" s="20">
        <v>172.6</v>
      </c>
      <c r="AA182" s="8">
        <v>154.5</v>
      </c>
      <c r="AC182" s="9">
        <v>168.5</v>
      </c>
      <c r="AE182" s="16">
        <v>237.9</v>
      </c>
      <c r="AG182" s="17">
        <v>237.9</v>
      </c>
      <c r="AI182" s="5">
        <v>270</v>
      </c>
      <c r="AK182" s="6">
        <v>270</v>
      </c>
      <c r="AM182" s="11">
        <f>AN182-0.2</f>
        <v>250.70000000000002</v>
      </c>
      <c r="AN182" s="24">
        <v>250.9</v>
      </c>
      <c r="AO182" s="12">
        <f>AP182-0.2</f>
        <v>252.70000000000002</v>
      </c>
      <c r="AP182" s="10">
        <v>252.9</v>
      </c>
      <c r="AQ182" s="11">
        <v>166.7</v>
      </c>
      <c r="AS182" s="12">
        <v>168.6</v>
      </c>
      <c r="AU182" s="72">
        <f>AV182+18.6</f>
        <v>192.9</v>
      </c>
      <c r="AV182" s="123" t="s">
        <v>348</v>
      </c>
      <c r="AW182" s="98">
        <f>AX182+18.6</f>
        <v>192.9</v>
      </c>
      <c r="AX182" s="121">
        <v>174.3</v>
      </c>
      <c r="AY182" s="19">
        <v>257.3</v>
      </c>
      <c r="BA182" s="20">
        <v>261.10000000000002</v>
      </c>
      <c r="BC182" s="11">
        <v>161.30000000000001</v>
      </c>
      <c r="BE182" s="12">
        <v>174.3</v>
      </c>
      <c r="BG182" s="5">
        <v>118.7</v>
      </c>
      <c r="BI182" s="6">
        <v>131.6</v>
      </c>
      <c r="BK182" s="9">
        <f t="shared" si="79"/>
        <v>0</v>
      </c>
    </row>
    <row r="183" spans="1:63" ht="15" customHeight="1" x14ac:dyDescent="0.25">
      <c r="A183" s="1">
        <v>2017</v>
      </c>
      <c r="B183" s="1" t="s">
        <v>118</v>
      </c>
      <c r="C183" s="11">
        <f t="shared" si="82"/>
        <v>267.60000000000002</v>
      </c>
      <c r="D183" s="9">
        <v>284.10000000000002</v>
      </c>
      <c r="E183" s="12">
        <f t="shared" si="83"/>
        <v>298.39999999999998</v>
      </c>
      <c r="F183" s="15">
        <v>314.89999999999998</v>
      </c>
      <c r="G183" s="8">
        <v>178.4</v>
      </c>
      <c r="I183" s="9">
        <v>192.9</v>
      </c>
      <c r="K183" s="11">
        <v>151</v>
      </c>
      <c r="M183" s="12">
        <v>162.69999999999999</v>
      </c>
      <c r="O183" s="19">
        <v>134.5</v>
      </c>
      <c r="Q183" s="20">
        <v>136.6</v>
      </c>
      <c r="S183" s="11">
        <v>167.3</v>
      </c>
      <c r="U183" s="12">
        <v>167.3</v>
      </c>
      <c r="W183" s="19">
        <v>174.7</v>
      </c>
      <c r="Y183" s="20">
        <v>186.9</v>
      </c>
      <c r="AA183" s="8">
        <v>166.6</v>
      </c>
      <c r="AC183" s="9">
        <v>168.3</v>
      </c>
      <c r="AE183" s="16">
        <v>237.7</v>
      </c>
      <c r="AG183" s="17">
        <v>250.6</v>
      </c>
      <c r="AI183" s="5">
        <v>261.89999999999998</v>
      </c>
      <c r="AK183" s="6">
        <v>270</v>
      </c>
      <c r="AM183" s="19">
        <v>250.5</v>
      </c>
      <c r="AO183" s="20">
        <v>252.5</v>
      </c>
      <c r="AQ183" s="11">
        <v>166.7</v>
      </c>
      <c r="AS183" s="12">
        <v>166.7</v>
      </c>
      <c r="AU183" s="5">
        <f>AV183+18.5</f>
        <v>192.9</v>
      </c>
      <c r="AV183" s="9">
        <v>174.4</v>
      </c>
      <c r="AW183" s="6">
        <f>AX183+18.5</f>
        <v>201.3</v>
      </c>
      <c r="AX183" s="15">
        <v>182.8</v>
      </c>
      <c r="AY183" s="19">
        <v>255.4</v>
      </c>
      <c r="BA183" s="20">
        <v>255.4</v>
      </c>
      <c r="BC183" s="11">
        <v>161.1</v>
      </c>
      <c r="BE183" s="12">
        <v>179.5</v>
      </c>
      <c r="BG183" s="45">
        <v>128</v>
      </c>
      <c r="BI183" s="46">
        <v>128</v>
      </c>
      <c r="BK183" s="9">
        <f t="shared" si="79"/>
        <v>0</v>
      </c>
    </row>
    <row r="184" spans="1:63" ht="15" customHeight="1" x14ac:dyDescent="0.25">
      <c r="A184" s="1">
        <v>2017</v>
      </c>
      <c r="B184" s="1" t="s">
        <v>119</v>
      </c>
      <c r="C184" s="11">
        <f t="shared" si="82"/>
        <v>271.60000000000002</v>
      </c>
      <c r="D184" s="9">
        <v>288.10000000000002</v>
      </c>
      <c r="E184" s="12">
        <f t="shared" si="83"/>
        <v>271.60000000000002</v>
      </c>
      <c r="F184" s="15">
        <v>288.10000000000002</v>
      </c>
      <c r="G184" s="8">
        <v>178.4</v>
      </c>
      <c r="I184" s="9">
        <v>178.4</v>
      </c>
      <c r="K184" s="11">
        <v>149</v>
      </c>
      <c r="M184" s="12">
        <v>168.4</v>
      </c>
      <c r="O184" s="19">
        <v>134.6</v>
      </c>
      <c r="Q184" s="20">
        <v>136.69999999999999</v>
      </c>
      <c r="S184" s="11">
        <v>161.5</v>
      </c>
      <c r="U184" s="12">
        <v>171.3</v>
      </c>
      <c r="W184" s="19">
        <v>178.8</v>
      </c>
      <c r="Y184" s="20">
        <v>178.8</v>
      </c>
      <c r="AA184" s="8">
        <v>162.5</v>
      </c>
      <c r="AC184" s="9">
        <v>170.5</v>
      </c>
      <c r="AE184" s="16">
        <v>237.7</v>
      </c>
      <c r="AG184" s="17">
        <v>239.7</v>
      </c>
      <c r="AI184" s="5">
        <v>270.10000000000002</v>
      </c>
      <c r="AK184" s="6">
        <v>270.10000000000002</v>
      </c>
      <c r="AM184" s="19">
        <v>251.5</v>
      </c>
      <c r="AO184" s="20">
        <v>251.5</v>
      </c>
      <c r="AQ184" s="11">
        <v>166.7</v>
      </c>
      <c r="AS184" s="12">
        <v>168.4</v>
      </c>
      <c r="AU184" s="5">
        <v>182.8</v>
      </c>
      <c r="AW184" s="6">
        <v>196.4</v>
      </c>
      <c r="AY184" s="19">
        <v>255.4</v>
      </c>
      <c r="BA184" s="20">
        <v>257.3</v>
      </c>
      <c r="BC184" s="11">
        <v>174.6</v>
      </c>
      <c r="BE184" s="12">
        <v>174.6</v>
      </c>
      <c r="BG184" s="5">
        <v>126.5</v>
      </c>
      <c r="BI184" s="6">
        <v>130.30000000000001</v>
      </c>
      <c r="BK184" s="9">
        <f t="shared" si="79"/>
        <v>0</v>
      </c>
    </row>
    <row r="185" spans="1:63" ht="15" customHeight="1" x14ac:dyDescent="0.25">
      <c r="A185" s="1">
        <v>2017</v>
      </c>
      <c r="B185" s="1" t="s">
        <v>91</v>
      </c>
      <c r="C185" s="5">
        <v>280.3</v>
      </c>
      <c r="E185" s="6">
        <v>297.7</v>
      </c>
      <c r="G185" s="23">
        <v>177.8</v>
      </c>
      <c r="I185" s="24">
        <v>198.9</v>
      </c>
      <c r="K185" s="11">
        <v>156.80000000000001</v>
      </c>
      <c r="M185" s="12">
        <v>164.6</v>
      </c>
      <c r="O185" s="19">
        <v>132.5</v>
      </c>
      <c r="Q185" s="20">
        <v>134.5</v>
      </c>
      <c r="S185" s="11">
        <v>165.2</v>
      </c>
      <c r="U185" s="12">
        <v>169.2</v>
      </c>
      <c r="W185" s="19">
        <v>176.5</v>
      </c>
      <c r="Y185" s="20">
        <v>192.7</v>
      </c>
      <c r="AA185" s="8">
        <v>156.1</v>
      </c>
      <c r="AC185" s="9">
        <v>168.4</v>
      </c>
      <c r="AE185" s="16">
        <v>237.5</v>
      </c>
      <c r="AG185" s="17">
        <v>256.60000000000002</v>
      </c>
      <c r="AI185" s="5">
        <v>261.89999999999998</v>
      </c>
      <c r="AK185" s="6">
        <v>270</v>
      </c>
      <c r="AM185" s="19">
        <v>250.4</v>
      </c>
      <c r="AO185" s="20">
        <v>251.4</v>
      </c>
      <c r="AQ185" s="11">
        <v>166.7</v>
      </c>
      <c r="AS185" s="12">
        <v>168.5</v>
      </c>
      <c r="AU185" s="5">
        <v>184.5</v>
      </c>
      <c r="AW185" s="5">
        <v>184.5</v>
      </c>
      <c r="AY185" s="11">
        <v>251.7</v>
      </c>
      <c r="AZ185" s="12"/>
      <c r="BA185" s="12">
        <v>266.7</v>
      </c>
      <c r="BB185" s="15"/>
      <c r="BC185" s="11">
        <v>174.4</v>
      </c>
      <c r="BE185" s="12">
        <v>174.4</v>
      </c>
      <c r="BG185" s="45">
        <v>128.1</v>
      </c>
      <c r="BI185" s="46">
        <v>128.1</v>
      </c>
      <c r="BK185" s="9">
        <f t="shared" si="79"/>
        <v>0</v>
      </c>
    </row>
    <row r="186" spans="1:63" ht="15" customHeight="1" x14ac:dyDescent="0.25">
      <c r="A186" s="1">
        <v>2017</v>
      </c>
      <c r="B186" s="1" t="s">
        <v>92</v>
      </c>
      <c r="C186" s="5">
        <v>280.3</v>
      </c>
      <c r="D186" s="6"/>
      <c r="E186" s="6">
        <v>284.89999999999998</v>
      </c>
      <c r="F186" s="7"/>
      <c r="G186" s="23">
        <v>173.3</v>
      </c>
      <c r="I186" s="24">
        <v>173.3</v>
      </c>
      <c r="K186" s="11">
        <v>156.80000000000001</v>
      </c>
      <c r="M186" s="12">
        <v>162.69999999999999</v>
      </c>
      <c r="O186" s="19">
        <v>134.5</v>
      </c>
      <c r="Q186" s="20">
        <v>136.6</v>
      </c>
      <c r="S186" s="11">
        <v>165.2</v>
      </c>
      <c r="U186" s="12">
        <v>174.9</v>
      </c>
      <c r="W186" s="19">
        <v>184.7</v>
      </c>
      <c r="Y186" s="20">
        <v>184.7</v>
      </c>
      <c r="AA186" s="8">
        <v>152.1</v>
      </c>
      <c r="AC186" s="9">
        <v>168.5</v>
      </c>
      <c r="AE186" s="16">
        <v>241.8</v>
      </c>
      <c r="AG186" s="17">
        <v>252.4</v>
      </c>
      <c r="AI186" s="5">
        <v>242</v>
      </c>
      <c r="AK186" s="6">
        <v>270.2</v>
      </c>
      <c r="AM186" s="19">
        <v>246.2</v>
      </c>
      <c r="AO186" s="20">
        <v>251.5</v>
      </c>
      <c r="AQ186" s="11">
        <v>166.7</v>
      </c>
      <c r="AS186" s="12">
        <v>168.4</v>
      </c>
      <c r="AU186" s="5">
        <v>192</v>
      </c>
      <c r="AW186" s="6">
        <v>213.6</v>
      </c>
      <c r="AY186" s="19">
        <v>255.4</v>
      </c>
      <c r="BA186" s="20">
        <v>257.10000000000002</v>
      </c>
      <c r="BC186" s="11">
        <v>162.1</v>
      </c>
      <c r="BE186" s="12">
        <v>179.5</v>
      </c>
      <c r="BG186" s="5">
        <v>106.8</v>
      </c>
      <c r="BI186" s="6">
        <v>120.6</v>
      </c>
      <c r="BK186" s="9">
        <f t="shared" si="79"/>
        <v>0</v>
      </c>
    </row>
    <row r="187" spans="1:63" ht="15" customHeight="1" x14ac:dyDescent="0.25">
      <c r="A187" s="1">
        <v>2017</v>
      </c>
      <c r="B187" s="1" t="s">
        <v>120</v>
      </c>
      <c r="C187" s="11">
        <f>D187-16.5</f>
        <v>254.2</v>
      </c>
      <c r="D187" s="9">
        <v>270.7</v>
      </c>
      <c r="E187" s="12">
        <f>F187-16.5</f>
        <v>285.3</v>
      </c>
      <c r="F187" s="15">
        <v>301.8</v>
      </c>
      <c r="G187" s="23">
        <v>173.8</v>
      </c>
      <c r="I187" s="24">
        <v>188.4</v>
      </c>
      <c r="K187" s="11">
        <v>156.9</v>
      </c>
      <c r="M187" s="12">
        <v>158.69999999999999</v>
      </c>
      <c r="O187" s="19">
        <v>134.5</v>
      </c>
      <c r="Q187" s="20">
        <v>136.6</v>
      </c>
      <c r="S187" s="11">
        <v>167.3</v>
      </c>
      <c r="U187" s="12">
        <v>167.3</v>
      </c>
      <c r="W187" s="19">
        <v>176.7</v>
      </c>
      <c r="Y187" s="20">
        <v>184.9</v>
      </c>
      <c r="AA187" s="8">
        <v>129.6</v>
      </c>
      <c r="AC187" s="9">
        <v>152</v>
      </c>
      <c r="AE187" s="16">
        <v>245.5</v>
      </c>
      <c r="AG187" s="17">
        <v>250.8</v>
      </c>
      <c r="AI187" s="5">
        <v>261.89999999999998</v>
      </c>
      <c r="AK187" s="6">
        <v>270.5</v>
      </c>
      <c r="AM187" s="19">
        <v>249.6</v>
      </c>
      <c r="AO187" s="20">
        <v>251.5</v>
      </c>
      <c r="AQ187" s="11">
        <v>166.7</v>
      </c>
      <c r="AS187" s="12">
        <v>166.7</v>
      </c>
      <c r="AU187" s="72">
        <f>AV187+18.6</f>
        <v>199.2</v>
      </c>
      <c r="AV187" s="123" t="s">
        <v>408</v>
      </c>
      <c r="AW187" s="98">
        <f>AX187+18.6</f>
        <v>203.4</v>
      </c>
      <c r="AX187" s="121">
        <v>184.8</v>
      </c>
      <c r="AY187" s="19">
        <v>249.6</v>
      </c>
      <c r="BA187" s="20">
        <v>259</v>
      </c>
      <c r="BC187" s="11">
        <v>174.6</v>
      </c>
      <c r="BE187" s="12">
        <v>174.6</v>
      </c>
      <c r="BG187" s="5">
        <v>134.19999999999999</v>
      </c>
      <c r="BI187" s="6">
        <v>140.1</v>
      </c>
      <c r="BK187" s="9">
        <f t="shared" si="79"/>
        <v>0</v>
      </c>
    </row>
    <row r="188" spans="1:63" ht="15" customHeight="1" x14ac:dyDescent="0.25">
      <c r="A188" s="1">
        <v>2017</v>
      </c>
      <c r="B188" s="1" t="s">
        <v>121</v>
      </c>
      <c r="C188" s="11">
        <f>D188-16.5</f>
        <v>256.10000000000002</v>
      </c>
      <c r="D188" s="9">
        <v>272.60000000000002</v>
      </c>
      <c r="E188" s="12">
        <f>F188-16.5</f>
        <v>296.5</v>
      </c>
      <c r="F188" s="15">
        <v>313</v>
      </c>
      <c r="G188" s="67">
        <f>H188+20.4</f>
        <v>174.4</v>
      </c>
      <c r="H188" s="97" t="s">
        <v>455</v>
      </c>
      <c r="I188" s="97">
        <f>J188+20.4</f>
        <v>196</v>
      </c>
      <c r="J188" s="146">
        <v>175.6</v>
      </c>
      <c r="K188" s="11">
        <v>156.9</v>
      </c>
      <c r="M188" s="12">
        <v>160.80000000000001</v>
      </c>
      <c r="O188" s="19">
        <v>134.6</v>
      </c>
      <c r="Q188" s="20">
        <v>136.6</v>
      </c>
      <c r="S188" s="11">
        <v>169.2</v>
      </c>
      <c r="U188" s="12">
        <v>169.2</v>
      </c>
      <c r="W188" s="8">
        <f>X188+18.5</f>
        <v>170.5</v>
      </c>
      <c r="X188" s="24">
        <v>152</v>
      </c>
      <c r="Y188" s="9">
        <f>Z188+18.5</f>
        <v>192.7</v>
      </c>
      <c r="Z188" s="10">
        <v>174.2</v>
      </c>
      <c r="AA188" s="8">
        <v>164.7</v>
      </c>
      <c r="AC188" s="9">
        <v>180.7</v>
      </c>
      <c r="AE188" s="16">
        <v>237.7</v>
      </c>
      <c r="AG188" s="17">
        <v>242</v>
      </c>
      <c r="AI188" s="5">
        <v>270.5</v>
      </c>
      <c r="AK188" s="6">
        <v>270.5</v>
      </c>
      <c r="AM188" s="19">
        <v>250.5</v>
      </c>
      <c r="AO188" s="20">
        <v>251.4</v>
      </c>
      <c r="AQ188" s="11">
        <v>166.7</v>
      </c>
      <c r="AS188" s="12">
        <v>166.7</v>
      </c>
      <c r="AU188" s="5">
        <v>190.2</v>
      </c>
      <c r="AW188" s="6">
        <v>194.2</v>
      </c>
      <c r="AY188" s="19">
        <v>253.3</v>
      </c>
      <c r="BA188" s="20">
        <v>257.2</v>
      </c>
      <c r="BC188" s="11">
        <v>174.5</v>
      </c>
      <c r="BE188" s="12">
        <v>174.5</v>
      </c>
      <c r="BG188" s="5">
        <v>122.6</v>
      </c>
      <c r="BI188" s="6">
        <v>141.80000000000001</v>
      </c>
      <c r="BK188" s="9">
        <f t="shared" si="79"/>
        <v>0</v>
      </c>
    </row>
    <row r="189" spans="1:63" s="40" customFormat="1" ht="15" customHeight="1" x14ac:dyDescent="0.25">
      <c r="C189" s="52">
        <f>COUNTIF(C2:C188,"=0")</f>
        <v>0</v>
      </c>
      <c r="D189" s="53"/>
      <c r="E189" s="53">
        <f>COUNTIF(E2:E188,"=0")</f>
        <v>0</v>
      </c>
      <c r="F189" s="39"/>
      <c r="G189" s="52">
        <f>COUNTIF(G2:G188,"=0")</f>
        <v>0</v>
      </c>
      <c r="H189" s="53"/>
      <c r="I189" s="53">
        <f>COUNTIF(I2:I188,"=0")</f>
        <v>0</v>
      </c>
      <c r="J189" s="39"/>
      <c r="K189" s="52">
        <f>COUNTIF(K2:K188,"=0")</f>
        <v>0</v>
      </c>
      <c r="L189" s="53"/>
      <c r="M189" s="53">
        <f>COUNTIF(M2:M188,"=0")</f>
        <v>0</v>
      </c>
      <c r="N189" s="39"/>
      <c r="O189" s="52">
        <f>COUNTIF(O2:O188,"=0")</f>
        <v>0</v>
      </c>
      <c r="P189" s="53"/>
      <c r="Q189" s="53">
        <f>COUNTIF(Q2:Q188,"=0")</f>
        <v>0</v>
      </c>
      <c r="R189" s="39"/>
      <c r="S189" s="52">
        <f>COUNTIF(S2:S188,"=0")</f>
        <v>0</v>
      </c>
      <c r="T189" s="53"/>
      <c r="U189" s="53">
        <f>COUNTIF(U2:U188,"=0")</f>
        <v>0</v>
      </c>
      <c r="V189" s="39"/>
      <c r="W189" s="52">
        <f>COUNTIF(W2:W188,"=0")</f>
        <v>0</v>
      </c>
      <c r="X189" s="53"/>
      <c r="Y189" s="53">
        <f>COUNTIF(Y2:Y188,"=0")</f>
        <v>0</v>
      </c>
      <c r="Z189" s="39"/>
      <c r="AA189" s="52">
        <f>COUNTIF(AA2:AA188,"=0")</f>
        <v>0</v>
      </c>
      <c r="AB189" s="53"/>
      <c r="AC189" s="53">
        <f>COUNTIF(AC2:AC188,"=0")</f>
        <v>0</v>
      </c>
      <c r="AD189" s="39"/>
      <c r="AE189" s="52">
        <f>COUNTIF(AE2:AE188,"=0")</f>
        <v>0</v>
      </c>
      <c r="AF189" s="53"/>
      <c r="AG189" s="53">
        <f>COUNTIF(AG2:AG188,"=0")</f>
        <v>0</v>
      </c>
      <c r="AH189" s="39"/>
      <c r="AI189" s="52">
        <f>COUNTIF(AI2:AI188,"=0")</f>
        <v>0</v>
      </c>
      <c r="AJ189" s="53"/>
      <c r="AK189" s="53">
        <f>COUNTIF(AK2:AK188,"=0")</f>
        <v>0</v>
      </c>
      <c r="AL189" s="39"/>
      <c r="AM189" s="52">
        <f>COUNTIF(AM2:AM188,"=0")</f>
        <v>0</v>
      </c>
      <c r="AN189" s="53"/>
      <c r="AO189" s="53">
        <f>COUNTIF(AO2:AO188,"=0")</f>
        <v>0</v>
      </c>
      <c r="AP189" s="39"/>
      <c r="AQ189" s="52">
        <f>COUNTIF(AQ2:AQ188,"=0")</f>
        <v>0</v>
      </c>
      <c r="AR189" s="53"/>
      <c r="AS189" s="53">
        <f>COUNTIF(AS2:AS188,"=0")</f>
        <v>0</v>
      </c>
      <c r="AT189" s="39"/>
      <c r="AU189" s="52">
        <f>COUNTIF(AU2:AU188,"=0")</f>
        <v>0</v>
      </c>
      <c r="AV189" s="53"/>
      <c r="AW189" s="53">
        <f>COUNTIF(AW2:AW188,"=0")</f>
        <v>0</v>
      </c>
      <c r="AX189" s="39"/>
      <c r="AY189" s="52">
        <f>COUNTIF(AY2:AY188,"=0")</f>
        <v>0</v>
      </c>
      <c r="AZ189" s="53"/>
      <c r="BA189" s="53">
        <f>COUNTIF(BA2:BA188,"=0")</f>
        <v>0</v>
      </c>
      <c r="BB189" s="39"/>
      <c r="BC189" s="52">
        <f>COUNTIF(BC2:BC188,"=0")</f>
        <v>0</v>
      </c>
      <c r="BD189" s="53"/>
      <c r="BE189" s="53">
        <f>COUNTIF(BE2:BE188,"=0")</f>
        <v>0</v>
      </c>
      <c r="BF189" s="39"/>
      <c r="BG189" s="52">
        <f>COUNTIF(BG2:BG188,"=0")</f>
        <v>0</v>
      </c>
      <c r="BH189" s="53"/>
      <c r="BI189" s="53">
        <f>COUNTIF(BI2:BI188,"=0")</f>
        <v>0</v>
      </c>
      <c r="BJ189" s="39"/>
      <c r="BK189" s="41">
        <f>SUM(BK2:BK188)</f>
        <v>0</v>
      </c>
    </row>
  </sheetData>
  <autoFilter ref="A1:BM189">
    <sortState ref="A2:BM192">
      <sortCondition ref="B1:B177"/>
    </sortState>
  </autoFilter>
  <conditionalFormatting sqref="D14 Q80:Q89 AC86:AC87 AS84:AS89 BE80:BE89 I80:I89 U87">
    <cfRule type="containsText" dxfId="122" priority="218" operator="containsText" text="NA">
      <formula>NOT(ISERROR(SEARCH("NA",D14)))</formula>
    </cfRule>
  </conditionalFormatting>
  <conditionalFormatting sqref="AW15:AW16 AW59 AW42:AW43 AW61 AW82 AW85:AW86 AW92:AW93 AW96:AW98 AW106:AW108 AW112:AW116 AW67">
    <cfRule type="containsText" dxfId="121" priority="208" operator="containsText" text="NA">
      <formula>NOT(ISERROR(SEARCH("NA",AW15)))</formula>
    </cfRule>
  </conditionalFormatting>
  <conditionalFormatting sqref="Y81">
    <cfRule type="containsText" dxfId="120" priority="203" operator="containsText" text="NA">
      <formula>NOT(ISERROR(SEARCH("NA",Y81)))</formula>
    </cfRule>
  </conditionalFormatting>
  <conditionalFormatting sqref="AC83:AC84 AC89">
    <cfRule type="containsText" dxfId="119" priority="202" operator="containsText" text="NA">
      <formula>NOT(ISERROR(SEARCH("NA",AC83)))</formula>
    </cfRule>
  </conditionalFormatting>
  <conditionalFormatting sqref="AO80 AO94:AO95 AO98 AO100:AO101 AO103:AO107 AO110:AO112 AO85:AO90 AO82">
    <cfRule type="containsText" dxfId="118" priority="201" operator="containsText" text="NA">
      <formula>NOT(ISERROR(SEARCH("NA",AO80)))</formula>
    </cfRule>
  </conditionalFormatting>
  <conditionalFormatting sqref="E80 E83 E85">
    <cfRule type="containsText" dxfId="117" priority="200" operator="containsText" text="NA">
      <formula>NOT(ISERROR(SEARCH("NA",E80)))</formula>
    </cfRule>
  </conditionalFormatting>
  <conditionalFormatting sqref="C80">
    <cfRule type="containsText" dxfId="116" priority="199" operator="containsText" text="NA">
      <formula>NOT(ISERROR(SEARCH("NA",C80)))</formula>
    </cfRule>
  </conditionalFormatting>
  <conditionalFormatting sqref="C85">
    <cfRule type="containsText" dxfId="115" priority="198" operator="containsText" text="NA">
      <formula>NOT(ISERROR(SEARCH("NA",C85)))</formula>
    </cfRule>
  </conditionalFormatting>
  <conditionalFormatting sqref="AS80:AS82">
    <cfRule type="containsText" dxfId="114" priority="197" operator="containsText" text="NA">
      <formula>NOT(ISERROR(SEARCH("NA",AS80)))</formula>
    </cfRule>
  </conditionalFormatting>
  <conditionalFormatting sqref="AG80 AG89:AG91 AG83:AG84 AG87 AG104:AG105 AG98:AG102 AG94:AG95 AG109:AG111">
    <cfRule type="containsText" dxfId="113" priority="196" operator="containsText" text="NA">
      <formula>NOT(ISERROR(SEARCH("NA",AG80)))</formula>
    </cfRule>
  </conditionalFormatting>
  <conditionalFormatting sqref="BE98:BE107 BE110:BE112 BE91:BE96">
    <cfRule type="containsText" dxfId="112" priority="195" operator="containsText" text="NA">
      <formula>NOT(ISERROR(SEARCH("NA",BE91)))</formula>
    </cfRule>
  </conditionalFormatting>
  <conditionalFormatting sqref="BI83:BI84 BI89">
    <cfRule type="containsText" dxfId="111" priority="193" operator="containsText" text="NA">
      <formula>NOT(ISERROR(SEARCH("NA",BI83)))</formula>
    </cfRule>
  </conditionalFormatting>
  <conditionalFormatting sqref="M80:M81 M85:M86 M88">
    <cfRule type="containsText" dxfId="110" priority="192" operator="containsText" text="NA">
      <formula>NOT(ISERROR(SEARCH("NA",M80)))</formula>
    </cfRule>
  </conditionalFormatting>
  <conditionalFormatting sqref="AK81 AK89 AK84 AK86">
    <cfRule type="containsText" dxfId="109" priority="191" operator="containsText" text="NA">
      <formula>NOT(ISERROR(SEARCH("NA",AK81)))</formula>
    </cfRule>
  </conditionalFormatting>
  <conditionalFormatting sqref="AK80">
    <cfRule type="containsText" dxfId="108" priority="190" operator="containsText" text="NA">
      <formula>NOT(ISERROR(SEARCH("NA",AK80)))</formula>
    </cfRule>
  </conditionalFormatting>
  <conditionalFormatting sqref="AW83:AW84 AW87 AW89">
    <cfRule type="containsText" dxfId="107" priority="189" operator="containsText" text="NA">
      <formula>NOT(ISERROR(SEARCH("NA",AW83)))</formula>
    </cfRule>
  </conditionalFormatting>
  <conditionalFormatting sqref="BA83 BA87:BA89">
    <cfRule type="containsText" dxfId="106" priority="188" operator="containsText" text="NA">
      <formula>NOT(ISERROR(SEARCH("NA",BA83)))</formula>
    </cfRule>
  </conditionalFormatting>
  <conditionalFormatting sqref="BA80:BA82">
    <cfRule type="containsText" dxfId="105" priority="187" operator="containsText" text="NA">
      <formula>NOT(ISERROR(SEARCH("NA",BA80)))</formula>
    </cfRule>
  </conditionalFormatting>
  <conditionalFormatting sqref="AY84:AY85">
    <cfRule type="containsText" dxfId="104" priority="186" operator="containsText" text="NA">
      <formula>NOT(ISERROR(SEARCH("NA",AY84)))</formula>
    </cfRule>
  </conditionalFormatting>
  <conditionalFormatting sqref="BA84:BA85">
    <cfRule type="containsText" dxfId="103" priority="185" operator="containsText" text="NA">
      <formula>NOT(ISERROR(SEARCH("NA",BA84)))</formula>
    </cfRule>
  </conditionalFormatting>
  <conditionalFormatting sqref="U80">
    <cfRule type="containsText" dxfId="102" priority="184" operator="containsText" text="NA">
      <formula>NOT(ISERROR(SEARCH("NA",U80)))</formula>
    </cfRule>
  </conditionalFormatting>
  <conditionalFormatting sqref="B95:B112">
    <cfRule type="containsText" dxfId="101" priority="183" operator="containsText" text="NA">
      <formula>NOT(ISERROR(SEARCH("NA",B95)))</formula>
    </cfRule>
  </conditionalFormatting>
  <conditionalFormatting sqref="AO92">
    <cfRule type="containsText" dxfId="100" priority="182" operator="containsText" text="NA">
      <formula>NOT(ISERROR(SEARCH("NA",AO92)))</formula>
    </cfRule>
  </conditionalFormatting>
  <conditionalFormatting sqref="AO97">
    <cfRule type="containsText" dxfId="99" priority="181" operator="containsText" text="NA">
      <formula>NOT(ISERROR(SEARCH("NA",AO97)))</formula>
    </cfRule>
  </conditionalFormatting>
  <conditionalFormatting sqref="AO93">
    <cfRule type="containsText" dxfId="98" priority="180" operator="containsText" text="NA">
      <formula>NOT(ISERROR(SEARCH("NA",AO93)))</formula>
    </cfRule>
  </conditionalFormatting>
  <conditionalFormatting sqref="AO99">
    <cfRule type="containsText" dxfId="97" priority="179" operator="containsText" text="NA">
      <formula>NOT(ISERROR(SEARCH("NA",AO99)))</formula>
    </cfRule>
  </conditionalFormatting>
  <conditionalFormatting sqref="AO102">
    <cfRule type="containsText" dxfId="96" priority="178" operator="containsText" text="NA">
      <formula>NOT(ISERROR(SEARCH("NA",AO102)))</formula>
    </cfRule>
  </conditionalFormatting>
  <conditionalFormatting sqref="AO109">
    <cfRule type="containsText" dxfId="95" priority="177" operator="containsText" text="NA">
      <formula>NOT(ISERROR(SEARCH("NA",AO109)))</formula>
    </cfRule>
  </conditionalFormatting>
  <conditionalFormatting sqref="E110 E112 E102 E94 E91:E92">
    <cfRule type="containsText" dxfId="94" priority="176" operator="containsText" text="NA">
      <formula>NOT(ISERROR(SEARCH("NA",E91)))</formula>
    </cfRule>
  </conditionalFormatting>
  <conditionalFormatting sqref="AE109">
    <cfRule type="containsText" dxfId="93" priority="175" operator="containsText" text="NA">
      <formula>NOT(ISERROR(SEARCH("NA",AE109)))</formula>
    </cfRule>
  </conditionalFormatting>
  <conditionalFormatting sqref="BE97">
    <cfRule type="containsText" dxfId="92" priority="173" operator="containsText" text="NA">
      <formula>NOT(ISERROR(SEARCH("NA",BE97)))</formula>
    </cfRule>
  </conditionalFormatting>
  <conditionalFormatting sqref="BE109">
    <cfRule type="containsText" dxfId="91" priority="172" operator="containsText" text="NA">
      <formula>NOT(ISERROR(SEARCH("NA",BE109)))</formula>
    </cfRule>
  </conditionalFormatting>
  <conditionalFormatting sqref="AI92">
    <cfRule type="containsText" dxfId="90" priority="170" operator="containsText" text="NA">
      <formula>NOT(ISERROR(SEARCH("NA",AI92)))</formula>
    </cfRule>
  </conditionalFormatting>
  <conditionalFormatting sqref="AI93">
    <cfRule type="containsText" dxfId="89" priority="169" operator="containsText" text="NA">
      <formula>NOT(ISERROR(SEARCH("NA",AI93)))</formula>
    </cfRule>
  </conditionalFormatting>
  <conditionalFormatting sqref="AI97">
    <cfRule type="containsText" dxfId="88" priority="168" operator="containsText" text="NA">
      <formula>NOT(ISERROR(SEARCH("NA",AI97)))</formula>
    </cfRule>
  </conditionalFormatting>
  <conditionalFormatting sqref="AI99">
    <cfRule type="containsText" dxfId="87" priority="167" operator="containsText" text="NA">
      <formula>NOT(ISERROR(SEARCH("NA",AI99)))</formula>
    </cfRule>
  </conditionalFormatting>
  <conditionalFormatting sqref="AI109">
    <cfRule type="containsText" dxfId="86" priority="166" operator="containsText" text="NA">
      <formula>NOT(ISERROR(SEARCH("NA",AI109)))</formula>
    </cfRule>
  </conditionalFormatting>
  <conditionalFormatting sqref="AK109">
    <cfRule type="containsText" dxfId="85" priority="165" operator="containsText" text="NA">
      <formula>NOT(ISERROR(SEARCH("NA",AK109)))</formula>
    </cfRule>
  </conditionalFormatting>
  <conditionalFormatting sqref="AK99">
    <cfRule type="containsText" dxfId="84" priority="164" operator="containsText" text="NA">
      <formula>NOT(ISERROR(SEARCH("NA",AK99)))</formula>
    </cfRule>
  </conditionalFormatting>
  <conditionalFormatting sqref="AK97">
    <cfRule type="containsText" dxfId="83" priority="163" operator="containsText" text="NA">
      <formula>NOT(ISERROR(SEARCH("NA",AK97)))</formula>
    </cfRule>
  </conditionalFormatting>
  <conditionalFormatting sqref="AK93">
    <cfRule type="containsText" dxfId="82" priority="162" operator="containsText" text="NA">
      <formula>NOT(ISERROR(SEARCH("NA",AK93)))</formula>
    </cfRule>
  </conditionalFormatting>
  <conditionalFormatting sqref="AK92">
    <cfRule type="containsText" dxfId="81" priority="161" operator="containsText" text="NA">
      <formula>NOT(ISERROR(SEARCH("NA",AK92)))</formula>
    </cfRule>
  </conditionalFormatting>
  <conditionalFormatting sqref="BA90">
    <cfRule type="containsText" dxfId="80" priority="158" operator="containsText" text="NA">
      <formula>NOT(ISERROR(SEARCH("NA",BA90)))</formula>
    </cfRule>
  </conditionalFormatting>
  <conditionalFormatting sqref="AY90">
    <cfRule type="containsText" dxfId="79" priority="157" operator="containsText" text="NA">
      <formula>NOT(ISERROR(SEARCH("NA",AY90)))</formula>
    </cfRule>
  </conditionalFormatting>
  <conditionalFormatting sqref="C81:C82">
    <cfRule type="containsText" dxfId="78" priority="156" operator="containsText" text="NA">
      <formula>NOT(ISERROR(SEARCH("NA",C81)))</formula>
    </cfRule>
  </conditionalFormatting>
  <conditionalFormatting sqref="E81">
    <cfRule type="containsText" dxfId="77" priority="155" operator="containsText" text="NA">
      <formula>NOT(ISERROR(SEARCH("NA",E81)))</formula>
    </cfRule>
  </conditionalFormatting>
  <conditionalFormatting sqref="E82">
    <cfRule type="containsText" dxfId="76" priority="154" operator="containsText" text="NA">
      <formula>NOT(ISERROR(SEARCH("NA",E82)))</formula>
    </cfRule>
  </conditionalFormatting>
  <conditionalFormatting sqref="C84">
    <cfRule type="containsText" dxfId="75" priority="153" operator="containsText" text="NA">
      <formula>NOT(ISERROR(SEARCH("NA",C84)))</formula>
    </cfRule>
  </conditionalFormatting>
  <conditionalFormatting sqref="E84">
    <cfRule type="containsText" dxfId="74" priority="152" operator="containsText" text="NA">
      <formula>NOT(ISERROR(SEARCH("NA",E84)))</formula>
    </cfRule>
  </conditionalFormatting>
  <conditionalFormatting sqref="C87 C89">
    <cfRule type="containsText" dxfId="73" priority="151" operator="containsText" text="NA">
      <formula>NOT(ISERROR(SEARCH("NA",C87)))</formula>
    </cfRule>
  </conditionalFormatting>
  <conditionalFormatting sqref="E87 E89">
    <cfRule type="containsText" dxfId="72" priority="150" operator="containsText" text="NA">
      <formula>NOT(ISERROR(SEARCH("NA",E87)))</formula>
    </cfRule>
  </conditionalFormatting>
  <conditionalFormatting sqref="C96:C99">
    <cfRule type="containsText" dxfId="71" priority="149" operator="containsText" text="NA">
      <formula>NOT(ISERROR(SEARCH("NA",C96)))</formula>
    </cfRule>
  </conditionalFormatting>
  <conditionalFormatting sqref="E96:E99">
    <cfRule type="containsText" dxfId="70" priority="148" operator="containsText" text="NA">
      <formula>NOT(ISERROR(SEARCH("NA",E96)))</formula>
    </cfRule>
  </conditionalFormatting>
  <conditionalFormatting sqref="C104">
    <cfRule type="containsText" dxfId="69" priority="145" operator="containsText" text="NA">
      <formula>NOT(ISERROR(SEARCH("NA",C104)))</formula>
    </cfRule>
  </conditionalFormatting>
  <conditionalFormatting sqref="E104">
    <cfRule type="containsText" dxfId="68" priority="144" operator="containsText" text="NA">
      <formula>NOT(ISERROR(SEARCH("NA",E104)))</formula>
    </cfRule>
  </conditionalFormatting>
  <conditionalFormatting sqref="C107:C108">
    <cfRule type="containsText" dxfId="67" priority="143" operator="containsText" text="NA">
      <formula>NOT(ISERROR(SEARCH("NA",C107)))</formula>
    </cfRule>
  </conditionalFormatting>
  <conditionalFormatting sqref="E107:E108">
    <cfRule type="containsText" dxfId="66" priority="142" operator="containsText" text="NA">
      <formula>NOT(ISERROR(SEARCH("NA",E107)))</formula>
    </cfRule>
  </conditionalFormatting>
  <conditionalFormatting sqref="AO83">
    <cfRule type="containsText" dxfId="65" priority="137" operator="containsText" text="NA">
      <formula>NOT(ISERROR(SEARCH("NA",AO83)))</formula>
    </cfRule>
  </conditionalFormatting>
  <conditionalFormatting sqref="AO84">
    <cfRule type="containsText" dxfId="64" priority="136" operator="containsText" text="NA">
      <formula>NOT(ISERROR(SEARCH("NA",AO84)))</formula>
    </cfRule>
  </conditionalFormatting>
  <conditionalFormatting sqref="AO108">
    <cfRule type="containsText" dxfId="63" priority="133" operator="containsText" text="NA">
      <formula>NOT(ISERROR(SEARCH("NA",AO108)))</formula>
    </cfRule>
  </conditionalFormatting>
  <conditionalFormatting sqref="U81">
    <cfRule type="containsText" dxfId="62" priority="132" operator="containsText" text="NA">
      <formula>NOT(ISERROR(SEARCH("NA",U81)))</formula>
    </cfRule>
  </conditionalFormatting>
  <conditionalFormatting sqref="U84">
    <cfRule type="containsText" dxfId="61" priority="131" operator="containsText" text="NA">
      <formula>NOT(ISERROR(SEARCH("NA",U84)))</formula>
    </cfRule>
  </conditionalFormatting>
  <conditionalFormatting sqref="U89">
    <cfRule type="containsText" dxfId="60" priority="130" operator="containsText" text="NA">
      <formula>NOT(ISERROR(SEARCH("NA",U89)))</formula>
    </cfRule>
  </conditionalFormatting>
  <conditionalFormatting sqref="S95">
    <cfRule type="containsText" dxfId="59" priority="129" operator="containsText" text="NA">
      <formula>NOT(ISERROR(SEARCH("NA",S95)))</formula>
    </cfRule>
  </conditionalFormatting>
  <conditionalFormatting sqref="U100:U101">
    <cfRule type="containsText" dxfId="58" priority="128" operator="containsText" text="NA">
      <formula>NOT(ISERROR(SEARCH("NA",U100)))</formula>
    </cfRule>
  </conditionalFormatting>
  <conditionalFormatting sqref="U95">
    <cfRule type="containsText" dxfId="57" priority="127" operator="containsText" text="NA">
      <formula>NOT(ISERROR(SEARCH("NA",U95)))</formula>
    </cfRule>
  </conditionalFormatting>
  <conditionalFormatting sqref="BC90:BE90">
    <cfRule type="containsText" dxfId="56" priority="126" operator="containsText" text="NA">
      <formula>NOT(ISERROR(SEARCH("NA",BC90)))</formula>
    </cfRule>
  </conditionalFormatting>
  <conditionalFormatting sqref="BC108:BE108">
    <cfRule type="containsText" dxfId="55" priority="125" operator="containsText" text="NA">
      <formula>NOT(ISERROR(SEARCH("NA",BC108)))</formula>
    </cfRule>
  </conditionalFormatting>
  <conditionalFormatting sqref="AQ83:AS83">
    <cfRule type="containsText" dxfId="54" priority="124" operator="containsText" text="NA">
      <formula>NOT(ISERROR(SEARCH("NA",AQ83)))</formula>
    </cfRule>
  </conditionalFormatting>
  <conditionalFormatting sqref="E88">
    <cfRule type="containsText" dxfId="53" priority="59" operator="containsText" text="NA">
      <formula>NOT(ISERROR(SEARCH("NA",E88)))</formula>
    </cfRule>
  </conditionalFormatting>
  <conditionalFormatting sqref="T38">
    <cfRule type="containsText" dxfId="52" priority="84" operator="containsText" text="NA">
      <formula>NOT(ISERROR(SEARCH("NA",T38)))</formula>
    </cfRule>
  </conditionalFormatting>
  <conditionalFormatting sqref="AW20 AW22 AW37:AW38">
    <cfRule type="containsText" dxfId="51" priority="83" operator="containsText" text="NA">
      <formula>NOT(ISERROR(SEARCH("NA",AW20)))</formula>
    </cfRule>
  </conditionalFormatting>
  <conditionalFormatting sqref="U6 U17:U18 U20 U35:U38 U9">
    <cfRule type="containsText" dxfId="50" priority="79" operator="containsText" text="NA">
      <formula>NOT(ISERROR(SEARCH("NA",U6)))</formula>
    </cfRule>
  </conditionalFormatting>
  <conditionalFormatting sqref="S6 S17:S18 S35:S38 S9 S20">
    <cfRule type="containsText" dxfId="49" priority="78" operator="containsText" text="NA">
      <formula>NOT(ISERROR(SEARCH("NA",S6)))</formula>
    </cfRule>
  </conditionalFormatting>
  <conditionalFormatting sqref="C61">
    <cfRule type="containsText" dxfId="48" priority="66" operator="containsText" text="NA">
      <formula>NOT(ISERROR(SEARCH("NA",C61)))</formula>
    </cfRule>
  </conditionalFormatting>
  <conditionalFormatting sqref="E61">
    <cfRule type="containsText" dxfId="47" priority="65" operator="containsText" text="NA">
      <formula>NOT(ISERROR(SEARCH("NA",E61)))</formula>
    </cfRule>
  </conditionalFormatting>
  <conditionalFormatting sqref="C66">
    <cfRule type="containsText" dxfId="46" priority="64" operator="containsText" text="NA">
      <formula>NOT(ISERROR(SEARCH("NA",C66)))</formula>
    </cfRule>
  </conditionalFormatting>
  <conditionalFormatting sqref="E66">
    <cfRule type="containsText" dxfId="45" priority="63" operator="containsText" text="NA">
      <formula>NOT(ISERROR(SEARCH("NA",E66)))</formula>
    </cfRule>
  </conditionalFormatting>
  <conditionalFormatting sqref="C88">
    <cfRule type="containsText" dxfId="44" priority="60" operator="containsText" text="NA">
      <formula>NOT(ISERROR(SEARCH("NA",C88)))</formula>
    </cfRule>
  </conditionalFormatting>
  <conditionalFormatting sqref="C90">
    <cfRule type="containsText" dxfId="43" priority="58" operator="containsText" text="NA">
      <formula>NOT(ISERROR(SEARCH("NA",C90)))</formula>
    </cfRule>
  </conditionalFormatting>
  <conditionalFormatting sqref="E90">
    <cfRule type="containsText" dxfId="42" priority="57" operator="containsText" text="NA">
      <formula>NOT(ISERROR(SEARCH("NA",E90)))</formula>
    </cfRule>
  </conditionalFormatting>
  <conditionalFormatting sqref="AG88">
    <cfRule type="containsText" dxfId="41" priority="56" operator="containsText" text="NA">
      <formula>NOT(ISERROR(SEARCH("NA",AG88)))</formula>
    </cfRule>
  </conditionalFormatting>
  <conditionalFormatting sqref="AO9">
    <cfRule type="containsText" dxfId="40" priority="54" operator="containsText" text="NA">
      <formula>NOT(ISERROR(SEARCH("NA",AO9)))</formula>
    </cfRule>
  </conditionalFormatting>
  <conditionalFormatting sqref="AO19">
    <cfRule type="containsText" dxfId="39" priority="53" operator="containsText" text="NA">
      <formula>NOT(ISERROR(SEARCH("NA",AO19)))</formula>
    </cfRule>
  </conditionalFormatting>
  <conditionalFormatting sqref="AO22">
    <cfRule type="containsText" dxfId="38" priority="52" operator="containsText" text="NA">
      <formula>NOT(ISERROR(SEARCH("NA",AO22)))</formula>
    </cfRule>
  </conditionalFormatting>
  <conditionalFormatting sqref="AO25">
    <cfRule type="containsText" dxfId="37" priority="51" operator="containsText" text="NA">
      <formula>NOT(ISERROR(SEARCH("NA",AO25)))</formula>
    </cfRule>
  </conditionalFormatting>
  <conditionalFormatting sqref="AO26">
    <cfRule type="containsText" dxfId="36" priority="50" operator="containsText" text="NA">
      <formula>NOT(ISERROR(SEARCH("NA",AO26)))</formula>
    </cfRule>
  </conditionalFormatting>
  <conditionalFormatting sqref="AO37">
    <cfRule type="containsText" dxfId="35" priority="49" operator="containsText" text="NA">
      <formula>NOT(ISERROR(SEARCH("NA",AO37)))</formula>
    </cfRule>
  </conditionalFormatting>
  <conditionalFormatting sqref="AO40">
    <cfRule type="containsText" dxfId="34" priority="48" operator="containsText" text="NA">
      <formula>NOT(ISERROR(SEARCH("NA",AO40)))</formula>
    </cfRule>
  </conditionalFormatting>
  <conditionalFormatting sqref="AO61">
    <cfRule type="containsText" dxfId="33" priority="47" operator="containsText" text="NA">
      <formula>NOT(ISERROR(SEARCH("NA",AO61)))</formula>
    </cfRule>
  </conditionalFormatting>
  <conditionalFormatting sqref="AO66">
    <cfRule type="containsText" dxfId="32" priority="46" operator="containsText" text="NA">
      <formula>NOT(ISERROR(SEARCH("NA",AO66)))</formula>
    </cfRule>
  </conditionalFormatting>
  <conditionalFormatting sqref="AO70">
    <cfRule type="containsText" dxfId="31" priority="45" operator="containsText" text="NA">
      <formula>NOT(ISERROR(SEARCH("NA",AO70)))</formula>
    </cfRule>
  </conditionalFormatting>
  <conditionalFormatting sqref="AO71">
    <cfRule type="containsText" dxfId="30" priority="44" operator="containsText" text="NA">
      <formula>NOT(ISERROR(SEARCH("NA",AO71)))</formula>
    </cfRule>
  </conditionalFormatting>
  <conditionalFormatting sqref="AO75">
    <cfRule type="containsText" dxfId="29" priority="43" operator="containsText" text="NA">
      <formula>NOT(ISERROR(SEARCH("NA",AO75)))</formula>
    </cfRule>
  </conditionalFormatting>
  <conditionalFormatting sqref="AO81">
    <cfRule type="containsText" dxfId="28" priority="42" operator="containsText" text="NA">
      <formula>NOT(ISERROR(SEARCH("NA",AO81)))</formula>
    </cfRule>
  </conditionalFormatting>
  <conditionalFormatting sqref="AO91">
    <cfRule type="containsText" dxfId="27" priority="41" operator="containsText" text="NA">
      <formula>NOT(ISERROR(SEARCH("NA",AO91)))</formula>
    </cfRule>
  </conditionalFormatting>
  <conditionalFormatting sqref="AE104">
    <cfRule type="containsText" dxfId="26" priority="9" operator="containsText" text="NA">
      <formula>NOT(ISERROR(SEARCH("NA",AE104)))</formula>
    </cfRule>
  </conditionalFormatting>
  <conditionalFormatting sqref="AE98">
    <cfRule type="containsText" dxfId="25" priority="8" operator="containsText" text="NA">
      <formula>NOT(ISERROR(SEARCH("NA",AE98)))</formula>
    </cfRule>
  </conditionalFormatting>
  <conditionalFormatting sqref="AG97">
    <cfRule type="containsText" dxfId="24" priority="7" operator="containsText" text="NA">
      <formula>NOT(ISERROR(SEARCH("NA",AG97)))</formula>
    </cfRule>
  </conditionalFormatting>
  <conditionalFormatting sqref="AE97">
    <cfRule type="containsText" dxfId="23" priority="6" operator="containsText" text="NA">
      <formula>NOT(ISERROR(SEARCH("NA",AE97)))</formula>
    </cfRule>
  </conditionalFormatting>
  <conditionalFormatting sqref="AO77">
    <cfRule type="containsText" dxfId="22" priority="5" operator="containsText" text="NA">
      <formula>NOT(ISERROR(SEARCH("NA",AO77)))</formula>
    </cfRule>
  </conditionalFormatting>
  <conditionalFormatting sqref="AM77">
    <cfRule type="containsText" dxfId="21" priority="4" operator="containsText" text="NA">
      <formula>NOT(ISERROR(SEARCH("NA",AM77)))</formula>
    </cfRule>
  </conditionalFormatting>
  <conditionalFormatting sqref="E105">
    <cfRule type="containsText" dxfId="20" priority="3" operator="containsText" text="NA">
      <formula>NOT(ISERROR(SEARCH("NA",E105)))</formula>
    </cfRule>
  </conditionalFormatting>
  <conditionalFormatting sqref="E103">
    <cfRule type="containsText" dxfId="19" priority="2" operator="containsText" text="NA">
      <formula>NOT(ISERROR(SEARCH("NA",E103)))</formula>
    </cfRule>
  </conditionalFormatting>
  <conditionalFormatting sqref="E100">
    <cfRule type="containsText" dxfId="18" priority="1" operator="containsText" text="NA">
      <formula>NOT(ISERROR(SEARCH("NA",E100)))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M231"/>
  <sheetViews>
    <sheetView tabSelected="1" zoomScale="60" zoomScaleNormal="6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97"/>
    <col min="2" max="2" width="20.85546875" style="97" customWidth="1"/>
    <col min="3" max="3" width="11.42578125" style="154"/>
    <col min="4" max="4" width="11.42578125" style="72"/>
    <col min="5" max="5" width="11.42578125" style="155"/>
    <col min="6" max="6" width="11.42578125" style="75"/>
    <col min="7" max="7" width="11.42578125" style="99"/>
    <col min="8" max="8" width="12.42578125" style="67" customWidth="1"/>
    <col min="9" max="9" width="11.42578125" style="100"/>
    <col min="10" max="10" width="11.42578125" style="74"/>
    <col min="11" max="11" width="11.42578125" style="154"/>
    <col min="12" max="12" width="11.42578125" style="72"/>
    <col min="13" max="13" width="11.42578125" style="155"/>
    <col min="14" max="14" width="11.42578125" style="75"/>
    <col min="15" max="15" width="11.42578125" style="99"/>
    <col min="16" max="16" width="11.42578125" style="67"/>
    <col min="17" max="17" width="11.42578125" style="100"/>
    <col min="18" max="18" width="11.42578125" style="74"/>
    <col min="19" max="19" width="12.5703125" style="154" customWidth="1"/>
    <col min="20" max="20" width="11.42578125" style="72"/>
    <col min="21" max="21" width="11.42578125" style="155"/>
    <col min="22" max="22" width="11.42578125" style="75"/>
    <col min="23" max="23" width="12.85546875" style="99" customWidth="1"/>
    <col min="24" max="24" width="11.42578125" style="67"/>
    <col min="25" max="25" width="11.42578125" style="100"/>
    <col min="26" max="26" width="11.42578125" style="74"/>
    <col min="27" max="27" width="11.42578125" style="154"/>
    <col min="28" max="28" width="11.42578125" style="72"/>
    <col min="29" max="29" width="11.42578125" style="155"/>
    <col min="30" max="30" width="11.42578125" style="75"/>
    <col min="31" max="31" width="11.42578125" style="99"/>
    <col min="32" max="32" width="11.42578125" style="101"/>
    <col min="33" max="33" width="11.42578125" style="100"/>
    <col min="34" max="34" width="11.42578125" style="102"/>
    <col min="35" max="35" width="11.42578125" style="154"/>
    <col min="36" max="36" width="11.42578125" style="72"/>
    <col min="37" max="37" width="11.42578125" style="155"/>
    <col min="38" max="38" width="11.42578125" style="75"/>
    <col min="39" max="39" width="11.42578125" style="99"/>
    <col min="40" max="40" width="11.42578125" style="67"/>
    <col min="41" max="41" width="11.42578125" style="100"/>
    <col min="42" max="42" width="11.42578125" style="74"/>
    <col min="43" max="43" width="11.42578125" style="154"/>
    <col min="44" max="44" width="11.42578125" style="72"/>
    <col min="45" max="45" width="11.42578125" style="155"/>
    <col min="46" max="46" width="11.42578125" style="75"/>
    <col min="47" max="47" width="11.42578125" style="154"/>
    <col min="48" max="48" width="11.42578125" style="72"/>
    <col min="49" max="49" width="11.42578125" style="155"/>
    <col min="50" max="50" width="11.42578125" style="75"/>
    <col min="51" max="51" width="11.42578125" style="99"/>
    <col min="52" max="52" width="11.42578125" style="67"/>
    <col min="53" max="53" width="11.42578125" style="100"/>
    <col min="54" max="54" width="11.42578125" style="74"/>
    <col min="55" max="55" width="11.42578125" style="154"/>
    <col min="56" max="56" width="11.42578125" style="72"/>
    <col min="57" max="57" width="11.42578125" style="155"/>
    <col min="58" max="58" width="11.42578125" style="75"/>
    <col min="59" max="59" width="11.42578125" style="154"/>
    <col min="60" max="60" width="11.42578125" style="72"/>
    <col min="61" max="61" width="11.42578125" style="155"/>
    <col min="62" max="62" width="11.42578125" style="75"/>
    <col min="63" max="63" width="11.42578125" style="72"/>
    <col min="64" max="16384" width="11.42578125" style="97"/>
  </cols>
  <sheetData>
    <row r="1" spans="1:65" x14ac:dyDescent="0.25">
      <c r="A1" s="97" t="s">
        <v>156</v>
      </c>
      <c r="B1" s="97" t="s">
        <v>0</v>
      </c>
      <c r="C1" s="154" t="s">
        <v>1</v>
      </c>
      <c r="D1" s="72" t="s">
        <v>270</v>
      </c>
      <c r="E1" s="155" t="s">
        <v>3</v>
      </c>
      <c r="F1" s="75" t="s">
        <v>270</v>
      </c>
      <c r="G1" s="154" t="s">
        <v>5</v>
      </c>
      <c r="H1" s="72" t="s">
        <v>270</v>
      </c>
      <c r="I1" s="155" t="s">
        <v>7</v>
      </c>
      <c r="J1" s="75" t="s">
        <v>270</v>
      </c>
      <c r="K1" s="154" t="s">
        <v>9</v>
      </c>
      <c r="L1" s="72" t="s">
        <v>270</v>
      </c>
      <c r="M1" s="155" t="s">
        <v>11</v>
      </c>
      <c r="N1" s="75" t="s">
        <v>270</v>
      </c>
      <c r="O1" s="154" t="s">
        <v>13</v>
      </c>
      <c r="P1" s="72" t="s">
        <v>270</v>
      </c>
      <c r="Q1" s="155" t="s">
        <v>15</v>
      </c>
      <c r="R1" s="75" t="s">
        <v>270</v>
      </c>
      <c r="S1" s="154" t="s">
        <v>17</v>
      </c>
      <c r="T1" s="72" t="s">
        <v>270</v>
      </c>
      <c r="U1" s="155" t="s">
        <v>19</v>
      </c>
      <c r="V1" s="75" t="s">
        <v>270</v>
      </c>
      <c r="W1" s="154" t="s">
        <v>21</v>
      </c>
      <c r="X1" s="72" t="s">
        <v>270</v>
      </c>
      <c r="Y1" s="155" t="s">
        <v>23</v>
      </c>
      <c r="Z1" s="75" t="s">
        <v>270</v>
      </c>
      <c r="AA1" s="154" t="s">
        <v>25</v>
      </c>
      <c r="AB1" s="72" t="s">
        <v>270</v>
      </c>
      <c r="AC1" s="155" t="s">
        <v>27</v>
      </c>
      <c r="AD1" s="75" t="s">
        <v>270</v>
      </c>
      <c r="AE1" s="154" t="s">
        <v>29</v>
      </c>
      <c r="AF1" s="155" t="s">
        <v>270</v>
      </c>
      <c r="AG1" s="155" t="s">
        <v>31</v>
      </c>
      <c r="AH1" s="156" t="s">
        <v>270</v>
      </c>
      <c r="AI1" s="154" t="s">
        <v>33</v>
      </c>
      <c r="AJ1" s="72" t="s">
        <v>270</v>
      </c>
      <c r="AK1" s="155" t="s">
        <v>35</v>
      </c>
      <c r="AL1" s="75" t="s">
        <v>270</v>
      </c>
      <c r="AM1" s="154" t="s">
        <v>37</v>
      </c>
      <c r="AN1" s="72" t="s">
        <v>270</v>
      </c>
      <c r="AO1" s="155" t="s">
        <v>39</v>
      </c>
      <c r="AP1" s="75" t="s">
        <v>270</v>
      </c>
      <c r="AQ1" s="154" t="s">
        <v>41</v>
      </c>
      <c r="AR1" s="72" t="s">
        <v>270</v>
      </c>
      <c r="AS1" s="155" t="s">
        <v>43</v>
      </c>
      <c r="AT1" s="75" t="s">
        <v>270</v>
      </c>
      <c r="AU1" s="154" t="s">
        <v>45</v>
      </c>
      <c r="AV1" s="72" t="s">
        <v>270</v>
      </c>
      <c r="AW1" s="155" t="s">
        <v>47</v>
      </c>
      <c r="AX1" s="75" t="s">
        <v>270</v>
      </c>
      <c r="AY1" s="154" t="s">
        <v>49</v>
      </c>
      <c r="AZ1" s="72" t="s">
        <v>270</v>
      </c>
      <c r="BA1" s="155" t="s">
        <v>51</v>
      </c>
      <c r="BB1" s="75" t="s">
        <v>270</v>
      </c>
      <c r="BC1" s="154" t="s">
        <v>53</v>
      </c>
      <c r="BD1" s="72" t="s">
        <v>270</v>
      </c>
      <c r="BE1" s="155" t="s">
        <v>55</v>
      </c>
      <c r="BF1" s="75" t="s">
        <v>270</v>
      </c>
      <c r="BG1" s="154" t="s">
        <v>57</v>
      </c>
      <c r="BH1" s="72" t="s">
        <v>270</v>
      </c>
      <c r="BI1" s="155" t="s">
        <v>59</v>
      </c>
      <c r="BJ1" s="75" t="s">
        <v>270</v>
      </c>
    </row>
    <row r="2" spans="1:65" s="1" customFormat="1" ht="15" customHeight="1" x14ac:dyDescent="0.25">
      <c r="A2" s="1">
        <v>2009</v>
      </c>
      <c r="B2" s="1" t="s">
        <v>163</v>
      </c>
      <c r="C2" s="157">
        <v>253.9</v>
      </c>
      <c r="D2" s="109" t="s">
        <v>618</v>
      </c>
      <c r="E2" s="100" t="s">
        <v>629</v>
      </c>
      <c r="F2" s="110" t="s">
        <v>629</v>
      </c>
      <c r="G2" s="157">
        <v>176.4</v>
      </c>
      <c r="H2" s="63">
        <v>156</v>
      </c>
      <c r="I2" s="158">
        <v>180.4</v>
      </c>
      <c r="J2" s="64">
        <v>160</v>
      </c>
      <c r="K2" s="157">
        <v>146.30000000000001</v>
      </c>
      <c r="L2" s="55" t="s">
        <v>640</v>
      </c>
      <c r="M2" s="158">
        <v>146.30000000000001</v>
      </c>
      <c r="N2" s="57" t="s">
        <v>640</v>
      </c>
      <c r="O2" s="157">
        <v>134.79999999999998</v>
      </c>
      <c r="P2" s="55">
        <v>133.69999999999999</v>
      </c>
      <c r="Q2" s="158">
        <v>136.79999999999998</v>
      </c>
      <c r="R2" s="57">
        <v>135.69999999999999</v>
      </c>
      <c r="S2" s="157">
        <v>154.60000000000002</v>
      </c>
      <c r="T2" s="55">
        <v>139.30000000000001</v>
      </c>
      <c r="U2" s="158">
        <v>161</v>
      </c>
      <c r="V2" s="57">
        <v>145.69999999999999</v>
      </c>
      <c r="W2" s="157">
        <v>183.9</v>
      </c>
      <c r="X2" s="55">
        <v>167.9</v>
      </c>
      <c r="Y2" s="158">
        <v>183.9</v>
      </c>
      <c r="Z2" s="57">
        <v>167.9</v>
      </c>
      <c r="AA2" s="157">
        <v>154.30000000000001</v>
      </c>
      <c r="AB2" s="63">
        <v>136.9</v>
      </c>
      <c r="AC2" s="158">
        <v>154.30000000000001</v>
      </c>
      <c r="AD2" s="64">
        <v>136.9</v>
      </c>
      <c r="AE2" s="157">
        <v>242.2</v>
      </c>
      <c r="AF2" s="58">
        <v>240</v>
      </c>
      <c r="AG2" s="158">
        <v>250.1</v>
      </c>
      <c r="AH2" s="59">
        <v>247.9</v>
      </c>
      <c r="AI2" s="159">
        <v>270.2</v>
      </c>
      <c r="AJ2" s="55" t="s">
        <v>316</v>
      </c>
      <c r="AK2" s="65">
        <v>270.2</v>
      </c>
      <c r="AL2" s="57" t="s">
        <v>316</v>
      </c>
      <c r="AM2" s="99">
        <v>250.4</v>
      </c>
      <c r="AN2" s="55">
        <v>250.6</v>
      </c>
      <c r="AO2" s="100">
        <v>250.4</v>
      </c>
      <c r="AP2" s="57">
        <v>250.6</v>
      </c>
      <c r="AQ2" s="157">
        <v>166.8</v>
      </c>
      <c r="AR2" s="55">
        <v>166.9</v>
      </c>
      <c r="AS2" s="158">
        <v>168.5</v>
      </c>
      <c r="AT2" s="57">
        <v>168.6</v>
      </c>
      <c r="AU2" s="157">
        <v>197.2</v>
      </c>
      <c r="AV2" s="109" t="s">
        <v>423</v>
      </c>
      <c r="AW2" s="158">
        <v>201.5</v>
      </c>
      <c r="AX2" s="110" t="s">
        <v>638</v>
      </c>
      <c r="AY2" s="157">
        <v>255</v>
      </c>
      <c r="AZ2" s="55" t="s">
        <v>601</v>
      </c>
      <c r="BA2" s="158">
        <v>267.29999999999995</v>
      </c>
      <c r="BB2" s="57" t="s">
        <v>642</v>
      </c>
      <c r="BC2" s="157">
        <v>174.7</v>
      </c>
      <c r="BD2" s="109">
        <v>175.5</v>
      </c>
      <c r="BE2" s="158">
        <v>179.5</v>
      </c>
      <c r="BF2" s="110">
        <v>180.3</v>
      </c>
      <c r="BG2" s="140">
        <f>BH2+18</f>
        <v>132.6</v>
      </c>
      <c r="BH2" s="55" t="s">
        <v>290</v>
      </c>
      <c r="BI2" s="63">
        <f>BJ2+18</f>
        <v>139.5</v>
      </c>
      <c r="BJ2" s="57" t="s">
        <v>323</v>
      </c>
      <c r="BK2" s="9"/>
      <c r="BL2" s="35"/>
      <c r="BM2" s="35"/>
    </row>
    <row r="3" spans="1:65" s="1" customFormat="1" ht="15" customHeight="1" x14ac:dyDescent="0.25">
      <c r="A3" s="1">
        <v>2009</v>
      </c>
      <c r="B3" s="1" t="s">
        <v>171</v>
      </c>
      <c r="C3" s="160" t="str">
        <f>D3</f>
        <v>268.5</v>
      </c>
      <c r="D3" s="133" t="s">
        <v>646</v>
      </c>
      <c r="E3" s="161" t="str">
        <f>F3</f>
        <v>274.7</v>
      </c>
      <c r="F3" s="134" t="s">
        <v>647</v>
      </c>
      <c r="G3" s="160">
        <f>H3+20.3</f>
        <v>184.10000000000002</v>
      </c>
      <c r="H3" s="129" t="s">
        <v>648</v>
      </c>
      <c r="I3" s="161">
        <f>J3+20.3</f>
        <v>187.9</v>
      </c>
      <c r="J3" s="130" t="s">
        <v>649</v>
      </c>
      <c r="K3" s="160">
        <f>L3-3.7</f>
        <v>141.80000000000001</v>
      </c>
      <c r="L3" s="125" t="s">
        <v>650</v>
      </c>
      <c r="M3" s="161">
        <f>N3-3.7</f>
        <v>144</v>
      </c>
      <c r="N3" s="127" t="s">
        <v>651</v>
      </c>
      <c r="O3" s="160">
        <f>P3+1</f>
        <v>134.6</v>
      </c>
      <c r="P3" s="125">
        <v>133.6</v>
      </c>
      <c r="Q3" s="161">
        <f>R3+1</f>
        <v>136.5</v>
      </c>
      <c r="R3" s="127">
        <v>135.5</v>
      </c>
      <c r="S3" s="160">
        <f>T3+15.5</f>
        <v>167.4</v>
      </c>
      <c r="T3" s="125">
        <v>151.9</v>
      </c>
      <c r="U3" s="161">
        <f>V3+15.5</f>
        <v>171.6</v>
      </c>
      <c r="V3" s="127">
        <v>156.1</v>
      </c>
      <c r="W3" s="160">
        <f>X3+16.2</f>
        <v>182.1</v>
      </c>
      <c r="X3" s="125">
        <v>165.9</v>
      </c>
      <c r="Y3" s="161">
        <f>Z3+16.2</f>
        <v>183.89999999999998</v>
      </c>
      <c r="Z3" s="127">
        <v>167.7</v>
      </c>
      <c r="AA3" s="160">
        <f>AB3+17.7</f>
        <v>164.1</v>
      </c>
      <c r="AB3" s="129">
        <v>146.4</v>
      </c>
      <c r="AC3" s="161">
        <f>AD3+17.7</f>
        <v>168.39999999999998</v>
      </c>
      <c r="AD3" s="130">
        <v>150.69999999999999</v>
      </c>
      <c r="AE3" s="160">
        <f>AF3+1.6</f>
        <v>241.4</v>
      </c>
      <c r="AF3" s="131" t="s">
        <v>652</v>
      </c>
      <c r="AG3" s="161">
        <f>AH3+1.6</f>
        <v>251.4</v>
      </c>
      <c r="AH3" s="132" t="s">
        <v>653</v>
      </c>
      <c r="AI3" s="160">
        <f>AJ3-0.2</f>
        <v>269.90000000000003</v>
      </c>
      <c r="AJ3" s="133">
        <v>270.10000000000002</v>
      </c>
      <c r="AK3" s="161">
        <f>AL3-0.2</f>
        <v>269.90000000000003</v>
      </c>
      <c r="AL3" s="134">
        <v>270.10000000000002</v>
      </c>
      <c r="AM3" s="157">
        <f>AN3-0.2</f>
        <v>250.5</v>
      </c>
      <c r="AN3" s="55" t="s">
        <v>580</v>
      </c>
      <c r="AO3" s="158">
        <f>AP3-0.2</f>
        <v>251.5</v>
      </c>
      <c r="AP3" s="57" t="s">
        <v>589</v>
      </c>
      <c r="AQ3" s="160">
        <f>AR3-0.1</f>
        <v>166.70000000000002</v>
      </c>
      <c r="AR3" s="125">
        <v>166.8</v>
      </c>
      <c r="AS3" s="161">
        <f>AT3-0.1</f>
        <v>166.70000000000002</v>
      </c>
      <c r="AT3" s="127">
        <v>166.8</v>
      </c>
      <c r="AU3" s="160">
        <f>AV3+18.6</f>
        <v>199.1</v>
      </c>
      <c r="AV3" s="133" t="s">
        <v>385</v>
      </c>
      <c r="AW3" s="161">
        <f>AX3+18.6</f>
        <v>201.2</v>
      </c>
      <c r="AX3" s="134" t="s">
        <v>469</v>
      </c>
      <c r="AY3" s="160">
        <f>AZ3+0.6</f>
        <v>251.1</v>
      </c>
      <c r="AZ3" s="125" t="s">
        <v>399</v>
      </c>
      <c r="BA3" s="161">
        <f>BB3+0.6</f>
        <v>255.1</v>
      </c>
      <c r="BB3" s="127" t="s">
        <v>656</v>
      </c>
      <c r="BC3" s="160">
        <f>BD3-0.9</f>
        <v>179.1</v>
      </c>
      <c r="BD3" s="133">
        <v>180</v>
      </c>
      <c r="BE3" s="161">
        <f>BF3-0.9</f>
        <v>179.1</v>
      </c>
      <c r="BF3" s="134">
        <v>180</v>
      </c>
      <c r="BG3" s="157">
        <f>BH3-0.5</f>
        <v>114.5</v>
      </c>
      <c r="BH3" s="109" t="s">
        <v>658</v>
      </c>
      <c r="BI3" s="158">
        <f>BJ3-0.5</f>
        <v>163.5</v>
      </c>
      <c r="BJ3" s="110" t="s">
        <v>485</v>
      </c>
      <c r="BK3" s="9"/>
      <c r="BL3" s="35" t="s">
        <v>134</v>
      </c>
      <c r="BM3" s="35"/>
    </row>
    <row r="4" spans="1:65" s="1" customFormat="1" ht="15" customHeight="1" x14ac:dyDescent="0.25">
      <c r="A4" s="1">
        <v>2009</v>
      </c>
      <c r="B4" s="1" t="s">
        <v>172</v>
      </c>
      <c r="C4" s="108">
        <f>D4-0.1</f>
        <v>255.8</v>
      </c>
      <c r="D4" s="162" t="s">
        <v>663</v>
      </c>
      <c r="E4" s="67">
        <f>F4-0.1</f>
        <v>270.39999999999998</v>
      </c>
      <c r="F4" s="110">
        <v>270.5</v>
      </c>
      <c r="G4" s="108">
        <f>H4+20.6</f>
        <v>174.6</v>
      </c>
      <c r="H4" s="67" t="s">
        <v>455</v>
      </c>
      <c r="I4" s="67">
        <f>J4+20.6</f>
        <v>194.2</v>
      </c>
      <c r="J4" s="66">
        <v>173.6</v>
      </c>
      <c r="K4" s="108">
        <f>L4-2.9</f>
        <v>153</v>
      </c>
      <c r="L4" s="141" t="s">
        <v>314</v>
      </c>
      <c r="M4" s="67">
        <f>N4-2.9</f>
        <v>161.4</v>
      </c>
      <c r="N4" s="61">
        <v>164.3</v>
      </c>
      <c r="O4" s="108">
        <f>P4+1.1</f>
        <v>135.1</v>
      </c>
      <c r="P4" s="141" t="s">
        <v>684</v>
      </c>
      <c r="Q4" s="67">
        <f>R4+1.1</f>
        <v>135.1</v>
      </c>
      <c r="R4" s="61">
        <v>134</v>
      </c>
      <c r="S4" s="108">
        <f>T4+15.5</f>
        <v>169.6</v>
      </c>
      <c r="T4" s="141" t="s">
        <v>586</v>
      </c>
      <c r="U4" s="67">
        <f>V4+15.5</f>
        <v>173.9</v>
      </c>
      <c r="V4" s="61">
        <v>158.4</v>
      </c>
      <c r="W4" s="108">
        <f>X4+16.2</f>
        <v>187.89999999999998</v>
      </c>
      <c r="X4" s="141" t="s">
        <v>394</v>
      </c>
      <c r="Y4" s="67">
        <f>Z4+16.2</f>
        <v>192</v>
      </c>
      <c r="Z4" s="61">
        <v>175.8</v>
      </c>
      <c r="AA4" s="153">
        <f>AB4+17.7</f>
        <v>151.5</v>
      </c>
      <c r="AB4" s="129">
        <v>133.80000000000001</v>
      </c>
      <c r="AC4" s="129">
        <f>AD4+17.7</f>
        <v>168</v>
      </c>
      <c r="AD4" s="130">
        <v>150.30000000000001</v>
      </c>
      <c r="AE4" s="108">
        <f>AF4+1.7</f>
        <v>247.79999999999998</v>
      </c>
      <c r="AF4" s="101" t="s">
        <v>697</v>
      </c>
      <c r="AG4" s="67">
        <f>AH4+1.7</f>
        <v>251.7</v>
      </c>
      <c r="AH4" s="115">
        <v>250</v>
      </c>
      <c r="AI4" s="153">
        <v>270.2</v>
      </c>
      <c r="AJ4" s="125" t="s">
        <v>316</v>
      </c>
      <c r="AK4" s="129">
        <v>270.2</v>
      </c>
      <c r="AL4" s="127" t="s">
        <v>316</v>
      </c>
      <c r="AM4" s="108">
        <f>AN4-0.3</f>
        <v>251.39999999999998</v>
      </c>
      <c r="AN4" s="141" t="s">
        <v>589</v>
      </c>
      <c r="AO4" s="67">
        <f>AP4-0.3</f>
        <v>252.39999999999998</v>
      </c>
      <c r="AP4" s="61">
        <v>252.7</v>
      </c>
      <c r="AQ4" s="108">
        <f>AR4-0.1</f>
        <v>166.70000000000002</v>
      </c>
      <c r="AR4" s="141" t="s">
        <v>412</v>
      </c>
      <c r="AS4" s="67">
        <f>AT4-0.1</f>
        <v>168.4</v>
      </c>
      <c r="AT4" s="61">
        <v>168.5</v>
      </c>
      <c r="AU4" s="108">
        <f>AV4+18.8</f>
        <v>193</v>
      </c>
      <c r="AV4" s="162" t="s">
        <v>418</v>
      </c>
      <c r="AW4" s="67">
        <f>AX4+18.8</f>
        <v>224.70000000000002</v>
      </c>
      <c r="AX4" s="110">
        <v>205.9</v>
      </c>
      <c r="AY4" s="108">
        <f>AZ4+1</f>
        <v>259.60000000000002</v>
      </c>
      <c r="AZ4" s="141" t="s">
        <v>709</v>
      </c>
      <c r="BA4" s="67">
        <f>BB4+1</f>
        <v>267.8</v>
      </c>
      <c r="BB4" s="61">
        <v>266.8</v>
      </c>
      <c r="BC4" s="108">
        <f>BD4-0.8</f>
        <v>174.39999999999998</v>
      </c>
      <c r="BD4" s="143" t="s">
        <v>710</v>
      </c>
      <c r="BE4" s="67">
        <f>BF4-0.8</f>
        <v>179.39999999999998</v>
      </c>
      <c r="BF4" s="122">
        <v>180.2</v>
      </c>
      <c r="BG4" s="140">
        <f>BH4+18</f>
        <v>133.69999999999999</v>
      </c>
      <c r="BH4" s="55" t="s">
        <v>324</v>
      </c>
      <c r="BI4" s="63">
        <f>BJ4+18</f>
        <v>139.5</v>
      </c>
      <c r="BJ4" s="57" t="s">
        <v>323</v>
      </c>
      <c r="BK4" s="9"/>
      <c r="BL4" s="33"/>
      <c r="BM4" s="35"/>
    </row>
    <row r="5" spans="1:65" s="33" customFormat="1" ht="15" customHeight="1" x14ac:dyDescent="0.25">
      <c r="A5" s="33">
        <v>2009</v>
      </c>
      <c r="B5" s="1" t="s">
        <v>135</v>
      </c>
      <c r="C5" s="108">
        <v>260.09999999999997</v>
      </c>
      <c r="D5" s="109" t="s">
        <v>562</v>
      </c>
      <c r="E5" s="67">
        <v>285.29999999999995</v>
      </c>
      <c r="F5" s="110" t="s">
        <v>563</v>
      </c>
      <c r="G5" s="108">
        <v>184.4</v>
      </c>
      <c r="H5" s="63" t="s">
        <v>485</v>
      </c>
      <c r="I5" s="67">
        <v>190.20000000000002</v>
      </c>
      <c r="J5" s="64" t="s">
        <v>564</v>
      </c>
      <c r="K5" s="108">
        <v>151</v>
      </c>
      <c r="L5" s="55" t="s">
        <v>565</v>
      </c>
      <c r="M5" s="67">
        <v>158.80000000000001</v>
      </c>
      <c r="N5" s="57" t="s">
        <v>566</v>
      </c>
      <c r="O5" s="108">
        <v>134.6</v>
      </c>
      <c r="P5" s="55" t="s">
        <v>567</v>
      </c>
      <c r="Q5" s="67">
        <v>138.79999999999998</v>
      </c>
      <c r="R5" s="57" t="s">
        <v>568</v>
      </c>
      <c r="S5" s="108">
        <v>171.60000000000002</v>
      </c>
      <c r="T5" s="55" t="s">
        <v>569</v>
      </c>
      <c r="U5" s="67">
        <v>178</v>
      </c>
      <c r="V5" s="57" t="s">
        <v>313</v>
      </c>
      <c r="W5" s="108">
        <v>190.1</v>
      </c>
      <c r="X5" s="55" t="s">
        <v>438</v>
      </c>
      <c r="Y5" s="67">
        <v>216.6</v>
      </c>
      <c r="Z5" s="57" t="s">
        <v>570</v>
      </c>
      <c r="AA5" s="108">
        <v>164.3</v>
      </c>
      <c r="AB5" s="63">
        <v>146.80000000000001</v>
      </c>
      <c r="AC5" s="67">
        <v>166.4</v>
      </c>
      <c r="AD5" s="64">
        <v>148.9</v>
      </c>
      <c r="AE5" s="108" t="s">
        <v>544</v>
      </c>
      <c r="AF5" s="58" t="s">
        <v>544</v>
      </c>
      <c r="AG5" s="67" t="s">
        <v>571</v>
      </c>
      <c r="AH5" s="59" t="s">
        <v>571</v>
      </c>
      <c r="AI5" s="108">
        <v>270.10000000000002</v>
      </c>
      <c r="AJ5" s="109">
        <v>270.3</v>
      </c>
      <c r="AK5" s="67">
        <v>270.10000000000002</v>
      </c>
      <c r="AL5" s="110">
        <v>270.3</v>
      </c>
      <c r="AM5" s="108">
        <v>250.39999999999998</v>
      </c>
      <c r="AN5" s="55">
        <v>250.7</v>
      </c>
      <c r="AO5" s="67">
        <v>251.5</v>
      </c>
      <c r="AP5" s="57">
        <v>251.8</v>
      </c>
      <c r="AQ5" s="108">
        <v>166.70000000000002</v>
      </c>
      <c r="AR5" s="55">
        <v>166.9</v>
      </c>
      <c r="AS5" s="67">
        <v>166.70000000000002</v>
      </c>
      <c r="AT5" s="57">
        <v>166.9</v>
      </c>
      <c r="AU5" s="108">
        <v>192.8</v>
      </c>
      <c r="AV5" s="109" t="s">
        <v>348</v>
      </c>
      <c r="AW5" s="67">
        <v>192.8</v>
      </c>
      <c r="AX5" s="110" t="s">
        <v>348</v>
      </c>
      <c r="AY5" s="108">
        <v>255.4</v>
      </c>
      <c r="AZ5" s="55" t="s">
        <v>531</v>
      </c>
      <c r="BA5" s="67">
        <v>255.4</v>
      </c>
      <c r="BB5" s="57" t="s">
        <v>531</v>
      </c>
      <c r="BC5" s="108">
        <v>174.4</v>
      </c>
      <c r="BD5" s="109">
        <v>175.3</v>
      </c>
      <c r="BE5" s="67">
        <v>179.4</v>
      </c>
      <c r="BF5" s="110">
        <v>180.3</v>
      </c>
      <c r="BG5" s="124">
        <v>139.6</v>
      </c>
      <c r="BH5" s="133">
        <v>139.9</v>
      </c>
      <c r="BI5" s="151">
        <v>141.5</v>
      </c>
      <c r="BJ5" s="134">
        <v>141.80000000000001</v>
      </c>
      <c r="BK5" s="9"/>
      <c r="BM5" s="35"/>
    </row>
    <row r="6" spans="1:65" s="1" customFormat="1" ht="15" customHeight="1" x14ac:dyDescent="0.25">
      <c r="A6" s="33">
        <v>2009</v>
      </c>
      <c r="B6" s="33" t="s">
        <v>147</v>
      </c>
      <c r="C6" s="54">
        <f>D6-16.8</f>
        <v>262.8</v>
      </c>
      <c r="D6" s="55" t="s">
        <v>584</v>
      </c>
      <c r="E6" s="72">
        <f>F6-16.8</f>
        <v>267</v>
      </c>
      <c r="F6" s="57" t="s">
        <v>585</v>
      </c>
      <c r="G6" s="54">
        <f>H6+20</f>
        <v>174.1</v>
      </c>
      <c r="H6" s="63" t="s">
        <v>586</v>
      </c>
      <c r="I6" s="72">
        <f>J6+20</f>
        <v>176</v>
      </c>
      <c r="J6" s="64" t="s">
        <v>554</v>
      </c>
      <c r="K6" s="54">
        <f>L6-0.1</f>
        <v>158.9</v>
      </c>
      <c r="L6" s="55" t="s">
        <v>566</v>
      </c>
      <c r="M6" s="72">
        <f>N6-0.1</f>
        <v>162.80000000000001</v>
      </c>
      <c r="N6" s="57" t="s">
        <v>587</v>
      </c>
      <c r="O6" s="54">
        <f>P6-0.3</f>
        <v>134.6</v>
      </c>
      <c r="P6" s="55" t="s">
        <v>567</v>
      </c>
      <c r="Q6" s="72">
        <f>R6-0.3</f>
        <v>134.6</v>
      </c>
      <c r="R6" s="57" t="s">
        <v>567</v>
      </c>
      <c r="S6" s="54">
        <v>167.4</v>
      </c>
      <c r="T6" s="60">
        <v>152</v>
      </c>
      <c r="U6" s="72">
        <v>169.5</v>
      </c>
      <c r="V6" s="61">
        <v>154.1</v>
      </c>
      <c r="W6" s="54">
        <f>X6+17.4</f>
        <v>180.70000000000002</v>
      </c>
      <c r="X6" s="63">
        <v>163.30000000000001</v>
      </c>
      <c r="Y6" s="72">
        <f>Z6+17.4</f>
        <v>208.1</v>
      </c>
      <c r="Z6" s="64">
        <v>190.7</v>
      </c>
      <c r="AA6" s="54">
        <f>AB6-0.2</f>
        <v>164.70000000000002</v>
      </c>
      <c r="AB6" s="63">
        <v>164.9</v>
      </c>
      <c r="AC6" s="72">
        <f>AD6-0.2</f>
        <v>166.60000000000002</v>
      </c>
      <c r="AD6" s="64">
        <v>166.8</v>
      </c>
      <c r="AE6" s="54">
        <f>AF6-0.1</f>
        <v>237.6</v>
      </c>
      <c r="AF6" s="58" t="s">
        <v>367</v>
      </c>
      <c r="AG6" s="72">
        <f>AH6-0.1</f>
        <v>250.1</v>
      </c>
      <c r="AH6" s="59" t="s">
        <v>588</v>
      </c>
      <c r="AI6" s="54">
        <f>AJ6+0.4</f>
        <v>270.29999999999995</v>
      </c>
      <c r="AJ6" s="55">
        <v>269.89999999999998</v>
      </c>
      <c r="AK6" s="72">
        <f>AL6+0.4</f>
        <v>270.29999999999995</v>
      </c>
      <c r="AL6" s="57">
        <v>269.89999999999998</v>
      </c>
      <c r="AM6" s="54">
        <f>AN6-0.2</f>
        <v>251.5</v>
      </c>
      <c r="AN6" s="55" t="s">
        <v>589</v>
      </c>
      <c r="AO6" s="72">
        <f>AP6-0.2</f>
        <v>252.5</v>
      </c>
      <c r="AP6" s="57" t="s">
        <v>320</v>
      </c>
      <c r="AQ6" s="54">
        <f>AR6-0.2</f>
        <v>166.70000000000002</v>
      </c>
      <c r="AR6" s="55">
        <v>166.9</v>
      </c>
      <c r="AS6" s="72">
        <f>AT6-0.2</f>
        <v>168.60000000000002</v>
      </c>
      <c r="AT6" s="57">
        <v>168.8</v>
      </c>
      <c r="AU6" s="54">
        <f>AV6+17.8</f>
        <v>186.20000000000002</v>
      </c>
      <c r="AV6" s="109" t="s">
        <v>278</v>
      </c>
      <c r="AW6" s="72">
        <f>AX6+17.8</f>
        <v>201.70000000000002</v>
      </c>
      <c r="AX6" s="110" t="s">
        <v>362</v>
      </c>
      <c r="AY6" s="54">
        <f>AZ6-0.4</f>
        <v>258.90000000000003</v>
      </c>
      <c r="AZ6" s="55" t="s">
        <v>590</v>
      </c>
      <c r="BA6" s="72">
        <f>BB6-0.4</f>
        <v>258.90000000000003</v>
      </c>
      <c r="BB6" s="57" t="s">
        <v>590</v>
      </c>
      <c r="BC6" s="54">
        <f>BD6-0.4</f>
        <v>164</v>
      </c>
      <c r="BD6" s="55">
        <v>164.4</v>
      </c>
      <c r="BE6" s="72">
        <f>BF6-0.4</f>
        <v>179.29999999999998</v>
      </c>
      <c r="BF6" s="57">
        <v>179.7</v>
      </c>
      <c r="BG6" s="54">
        <f>BH6-0.2</f>
        <v>132</v>
      </c>
      <c r="BH6" s="109">
        <v>132.19999999999999</v>
      </c>
      <c r="BI6" s="72">
        <f>BJ6-0.2</f>
        <v>157.4</v>
      </c>
      <c r="BJ6" s="110">
        <v>157.6</v>
      </c>
      <c r="BK6" s="9"/>
      <c r="BL6" s="33"/>
      <c r="BM6" s="35"/>
    </row>
    <row r="7" spans="1:65" s="1" customFormat="1" ht="15" customHeight="1" x14ac:dyDescent="0.25">
      <c r="A7" s="33">
        <v>2009</v>
      </c>
      <c r="B7" s="1" t="s">
        <v>143</v>
      </c>
      <c r="C7" s="54">
        <f>D7-16.8</f>
        <v>260.89999999999998</v>
      </c>
      <c r="D7" s="55" t="s">
        <v>575</v>
      </c>
      <c r="E7" s="72">
        <f>F7-16.8</f>
        <v>301.3</v>
      </c>
      <c r="F7" s="57" t="s">
        <v>576</v>
      </c>
      <c r="G7" s="54">
        <f>H7+20.5</f>
        <v>176.4</v>
      </c>
      <c r="H7" s="63" t="s">
        <v>314</v>
      </c>
      <c r="I7" s="72">
        <f>J7+20.5</f>
        <v>176.4</v>
      </c>
      <c r="J7" s="64" t="s">
        <v>314</v>
      </c>
      <c r="K7" s="108">
        <f>L7-0.1</f>
        <v>156.70000000000002</v>
      </c>
      <c r="L7" s="55" t="s">
        <v>424</v>
      </c>
      <c r="M7" s="67">
        <f>N7-0.1</f>
        <v>158.70000000000002</v>
      </c>
      <c r="N7" s="57" t="s">
        <v>577</v>
      </c>
      <c r="O7" s="108">
        <f>P7-0.3</f>
        <v>134.5</v>
      </c>
      <c r="P7" s="55" t="s">
        <v>578</v>
      </c>
      <c r="Q7" s="67">
        <f>R7-0.3</f>
        <v>136.5</v>
      </c>
      <c r="R7" s="57" t="s">
        <v>579</v>
      </c>
      <c r="S7" s="108">
        <f>T7-0.2</f>
        <v>155.5</v>
      </c>
      <c r="T7" s="55" t="s">
        <v>442</v>
      </c>
      <c r="U7" s="67">
        <f>V7-0.2</f>
        <v>155.5</v>
      </c>
      <c r="V7" s="57" t="s">
        <v>442</v>
      </c>
      <c r="W7" s="108">
        <f>X7+17.5</f>
        <v>180.7</v>
      </c>
      <c r="X7" s="63">
        <v>163.19999999999999</v>
      </c>
      <c r="Y7" s="67">
        <f>Z7+17.5</f>
        <v>194.4</v>
      </c>
      <c r="Z7" s="64">
        <v>176.9</v>
      </c>
      <c r="AA7" s="108">
        <f>AB7-0.2</f>
        <v>162.60000000000002</v>
      </c>
      <c r="AB7" s="63">
        <v>162.80000000000001</v>
      </c>
      <c r="AC7" s="67">
        <f>AD7-0.2</f>
        <v>164.70000000000002</v>
      </c>
      <c r="AD7" s="64">
        <v>164.9</v>
      </c>
      <c r="AE7" s="108" t="str">
        <f>AF7</f>
        <v>248.1</v>
      </c>
      <c r="AF7" s="58" t="s">
        <v>517</v>
      </c>
      <c r="AG7" s="67" t="str">
        <f>AH7</f>
        <v>252.5</v>
      </c>
      <c r="AH7" s="59" t="s">
        <v>410</v>
      </c>
      <c r="AI7" s="108">
        <f>AJ7+0.4</f>
        <v>270</v>
      </c>
      <c r="AJ7" s="55">
        <v>269.60000000000002</v>
      </c>
      <c r="AK7" s="67">
        <f>AL7+0.4</f>
        <v>270</v>
      </c>
      <c r="AL7" s="57">
        <v>269.60000000000002</v>
      </c>
      <c r="AM7" s="108">
        <f>AN7-0.2</f>
        <v>250.5</v>
      </c>
      <c r="AN7" s="55" t="s">
        <v>580</v>
      </c>
      <c r="AO7" s="67">
        <f>AP7-0.2</f>
        <v>250.5</v>
      </c>
      <c r="AP7" s="57" t="s">
        <v>580</v>
      </c>
      <c r="AQ7" s="108">
        <f>AR7-0.4</f>
        <v>166.4</v>
      </c>
      <c r="AR7" s="55">
        <v>166.8</v>
      </c>
      <c r="AS7" s="67">
        <f>AT7-0.4</f>
        <v>166.4</v>
      </c>
      <c r="AT7" s="57">
        <v>166.8</v>
      </c>
      <c r="AU7" s="108">
        <f>AV7+17.8</f>
        <v>188.10000000000002</v>
      </c>
      <c r="AV7" s="109" t="s">
        <v>581</v>
      </c>
      <c r="AW7" s="67">
        <f>AX7+17.8</f>
        <v>191.9</v>
      </c>
      <c r="AX7" s="110" t="s">
        <v>438</v>
      </c>
      <c r="AY7" s="108">
        <f>AZ7-0.2</f>
        <v>255.10000000000002</v>
      </c>
      <c r="AZ7" s="55" t="s">
        <v>353</v>
      </c>
      <c r="BA7" s="67">
        <f>BB7-0.2</f>
        <v>255.10000000000002</v>
      </c>
      <c r="BB7" s="57" t="s">
        <v>353</v>
      </c>
      <c r="BC7" s="108">
        <f>BD7-0.3</f>
        <v>174.2</v>
      </c>
      <c r="BD7" s="55">
        <v>174.5</v>
      </c>
      <c r="BE7" s="67">
        <f>BF7-0.3</f>
        <v>179.2</v>
      </c>
      <c r="BF7" s="57">
        <v>179.5</v>
      </c>
      <c r="BG7" s="108">
        <f>BH7-0.1</f>
        <v>120.60000000000001</v>
      </c>
      <c r="BH7" s="109">
        <v>120.7</v>
      </c>
      <c r="BI7" s="67">
        <f>BJ7-0.1</f>
        <v>137.80000000000001</v>
      </c>
      <c r="BJ7" s="110">
        <v>137.9</v>
      </c>
      <c r="BK7" s="9"/>
      <c r="BL7" s="136"/>
      <c r="BM7" s="35" t="s">
        <v>582</v>
      </c>
    </row>
    <row r="8" spans="1:65" s="1" customFormat="1" ht="15" customHeight="1" x14ac:dyDescent="0.25">
      <c r="A8" s="1">
        <v>2009</v>
      </c>
      <c r="B8" s="1" t="s">
        <v>159</v>
      </c>
      <c r="C8" s="157">
        <v>260.10000000000002</v>
      </c>
      <c r="D8" s="109" t="s">
        <v>630</v>
      </c>
      <c r="E8" s="100" t="s">
        <v>631</v>
      </c>
      <c r="F8" s="110" t="s">
        <v>631</v>
      </c>
      <c r="G8" s="157">
        <v>174.4</v>
      </c>
      <c r="H8" s="63">
        <v>154</v>
      </c>
      <c r="I8" s="158">
        <v>178.4</v>
      </c>
      <c r="J8" s="64">
        <v>158</v>
      </c>
      <c r="K8" s="157">
        <v>156.80000000000001</v>
      </c>
      <c r="L8" s="55">
        <v>160.30000000000001</v>
      </c>
      <c r="M8" s="158">
        <v>158.9</v>
      </c>
      <c r="N8" s="57">
        <v>162.4</v>
      </c>
      <c r="O8" s="157">
        <v>134.9</v>
      </c>
      <c r="P8" s="55">
        <v>133.80000000000001</v>
      </c>
      <c r="Q8" s="158">
        <v>134.9</v>
      </c>
      <c r="R8" s="57">
        <v>133.80000000000001</v>
      </c>
      <c r="S8" s="108">
        <f>T8+15.2</f>
        <v>160.5</v>
      </c>
      <c r="T8" s="55">
        <v>145.30000000000001</v>
      </c>
      <c r="U8" s="67">
        <f>V8+15.2</f>
        <v>160.5</v>
      </c>
      <c r="V8" s="57">
        <v>145.30000000000001</v>
      </c>
      <c r="W8" s="157">
        <v>200.2</v>
      </c>
      <c r="X8" s="55">
        <v>184.2</v>
      </c>
      <c r="Y8" s="158">
        <v>200.2</v>
      </c>
      <c r="Z8" s="57">
        <v>184.2</v>
      </c>
      <c r="AA8" s="157">
        <v>162</v>
      </c>
      <c r="AB8" s="63">
        <v>144.6</v>
      </c>
      <c r="AC8" s="158">
        <v>170.20000000000002</v>
      </c>
      <c r="AD8" s="64">
        <v>152.80000000000001</v>
      </c>
      <c r="AE8" s="108">
        <f>AF8+1.7</f>
        <v>241.6</v>
      </c>
      <c r="AF8" s="101" t="s">
        <v>698</v>
      </c>
      <c r="AG8" s="67">
        <f>AH8+1.7</f>
        <v>255.6</v>
      </c>
      <c r="AH8" s="115">
        <v>253.9</v>
      </c>
      <c r="AI8" s="159">
        <v>270.2</v>
      </c>
      <c r="AJ8" s="55" t="s">
        <v>316</v>
      </c>
      <c r="AK8" s="65">
        <v>274.29999999999995</v>
      </c>
      <c r="AL8" s="57" t="s">
        <v>317</v>
      </c>
      <c r="AM8" s="99">
        <v>250.5</v>
      </c>
      <c r="AN8" s="55">
        <v>250.7</v>
      </c>
      <c r="AO8" s="100">
        <v>252.5</v>
      </c>
      <c r="AP8" s="57">
        <v>252.7</v>
      </c>
      <c r="AQ8" s="157">
        <v>166.8</v>
      </c>
      <c r="AR8" s="55">
        <v>166.9</v>
      </c>
      <c r="AS8" s="158">
        <v>166.8</v>
      </c>
      <c r="AT8" s="57">
        <v>166.9</v>
      </c>
      <c r="AU8" s="157">
        <v>193</v>
      </c>
      <c r="AV8" s="109">
        <v>174.3</v>
      </c>
      <c r="AW8" s="158">
        <v>195.1</v>
      </c>
      <c r="AX8" s="110">
        <v>176.4</v>
      </c>
      <c r="AY8" s="157">
        <v>259.09999999999997</v>
      </c>
      <c r="AZ8" s="55">
        <v>258.7</v>
      </c>
      <c r="BA8" s="158">
        <v>259.09999999999997</v>
      </c>
      <c r="BB8" s="57">
        <v>258.7</v>
      </c>
      <c r="BC8" s="157">
        <v>166.29999999999998</v>
      </c>
      <c r="BD8" s="109">
        <v>167.1</v>
      </c>
      <c r="BE8" s="158">
        <v>174.5</v>
      </c>
      <c r="BF8" s="110">
        <v>175.3</v>
      </c>
      <c r="BG8" s="140">
        <f>BH8+18</f>
        <v>131.69999999999999</v>
      </c>
      <c r="BH8" s="55" t="s">
        <v>325</v>
      </c>
      <c r="BI8" s="63">
        <f>BJ8+18</f>
        <v>137.5</v>
      </c>
      <c r="BJ8" s="57" t="s">
        <v>326</v>
      </c>
      <c r="BK8" s="9"/>
      <c r="BL8" s="35"/>
      <c r="BM8" s="35"/>
    </row>
    <row r="9" spans="1:65" s="1" customFormat="1" ht="15" customHeight="1" x14ac:dyDescent="0.25">
      <c r="A9" s="33">
        <v>2009</v>
      </c>
      <c r="B9" s="1" t="s">
        <v>136</v>
      </c>
      <c r="C9" s="124">
        <v>272.59999999999997</v>
      </c>
      <c r="D9" s="133">
        <v>272.7</v>
      </c>
      <c r="E9" s="151">
        <v>281</v>
      </c>
      <c r="F9" s="134">
        <v>281.10000000000002</v>
      </c>
      <c r="G9" s="124">
        <v>178.3</v>
      </c>
      <c r="H9" s="129">
        <v>157.9</v>
      </c>
      <c r="I9" s="151">
        <v>178.3</v>
      </c>
      <c r="J9" s="130">
        <v>157.9</v>
      </c>
      <c r="K9" s="124">
        <v>156.80000000000001</v>
      </c>
      <c r="L9" s="125">
        <v>157</v>
      </c>
      <c r="M9" s="151">
        <v>160.70000000000002</v>
      </c>
      <c r="N9" s="127">
        <v>160.9</v>
      </c>
      <c r="O9" s="124">
        <v>134.6</v>
      </c>
      <c r="P9" s="125">
        <v>134.9</v>
      </c>
      <c r="Q9" s="151">
        <v>134.6</v>
      </c>
      <c r="R9" s="127">
        <v>134.9</v>
      </c>
      <c r="S9" s="124">
        <v>167.4</v>
      </c>
      <c r="T9" s="125">
        <v>152.1</v>
      </c>
      <c r="U9" s="151">
        <v>171.70000000000002</v>
      </c>
      <c r="V9" s="127">
        <v>156.4</v>
      </c>
      <c r="W9" s="124">
        <v>180.1</v>
      </c>
      <c r="X9" s="125">
        <v>164.1</v>
      </c>
      <c r="Y9" s="151">
        <v>222.9</v>
      </c>
      <c r="Z9" s="127">
        <v>206.9</v>
      </c>
      <c r="AA9" s="124">
        <v>156.4</v>
      </c>
      <c r="AB9" s="129">
        <v>138.9</v>
      </c>
      <c r="AC9" s="151">
        <v>166.4</v>
      </c>
      <c r="AD9" s="130">
        <v>148.9</v>
      </c>
      <c r="AE9" s="124">
        <v>237.6</v>
      </c>
      <c r="AF9" s="131">
        <v>237.6</v>
      </c>
      <c r="AG9" s="151">
        <v>241.8</v>
      </c>
      <c r="AH9" s="132">
        <v>241.8</v>
      </c>
      <c r="AI9" s="124">
        <v>270</v>
      </c>
      <c r="AJ9" s="133">
        <v>270.2</v>
      </c>
      <c r="AK9" s="151">
        <v>270</v>
      </c>
      <c r="AL9" s="134">
        <v>270.2</v>
      </c>
      <c r="AM9" s="124">
        <v>250.5</v>
      </c>
      <c r="AN9" s="125">
        <v>250.8</v>
      </c>
      <c r="AO9" s="151">
        <v>250.5</v>
      </c>
      <c r="AP9" s="127">
        <v>250.8</v>
      </c>
      <c r="AQ9" s="124">
        <v>166.8</v>
      </c>
      <c r="AR9" s="125">
        <v>167</v>
      </c>
      <c r="AS9" s="151">
        <v>166.8</v>
      </c>
      <c r="AT9" s="127">
        <v>167</v>
      </c>
      <c r="AU9" s="124">
        <v>192.9</v>
      </c>
      <c r="AV9" s="133">
        <v>174.4</v>
      </c>
      <c r="AW9" s="151">
        <v>205.5</v>
      </c>
      <c r="AX9" s="134">
        <v>187</v>
      </c>
      <c r="AY9" s="124">
        <v>255.3</v>
      </c>
      <c r="AZ9" s="125">
        <v>255.5</v>
      </c>
      <c r="BA9" s="151">
        <v>255.3</v>
      </c>
      <c r="BB9" s="127">
        <v>255.5</v>
      </c>
      <c r="BC9" s="124">
        <v>174.4</v>
      </c>
      <c r="BD9" s="133">
        <v>175.3</v>
      </c>
      <c r="BE9" s="151">
        <v>174.4</v>
      </c>
      <c r="BF9" s="134">
        <v>175.3</v>
      </c>
      <c r="BG9" s="124">
        <v>139.5</v>
      </c>
      <c r="BH9" s="133">
        <v>139.80000000000001</v>
      </c>
      <c r="BI9" s="151">
        <v>161</v>
      </c>
      <c r="BJ9" s="134">
        <v>161.30000000000001</v>
      </c>
      <c r="BK9" s="9"/>
      <c r="BL9" s="35"/>
      <c r="BM9" s="33"/>
    </row>
    <row r="10" spans="1:65" s="1" customFormat="1" ht="15" customHeight="1" x14ac:dyDescent="0.25">
      <c r="A10" s="1">
        <v>2009</v>
      </c>
      <c r="B10" s="1" t="s">
        <v>173</v>
      </c>
      <c r="C10" s="157">
        <f>D10</f>
        <v>262.10000000000002</v>
      </c>
      <c r="D10" s="109">
        <v>262.10000000000002</v>
      </c>
      <c r="E10" s="158">
        <f>F10</f>
        <v>268.39999999999998</v>
      </c>
      <c r="F10" s="110">
        <v>268.39999999999998</v>
      </c>
      <c r="G10" s="157">
        <f>H10+20.3</f>
        <v>178.20000000000002</v>
      </c>
      <c r="H10" s="63">
        <v>157.9</v>
      </c>
      <c r="I10" s="158">
        <f>J10+20.3</f>
        <v>178.20000000000002</v>
      </c>
      <c r="J10" s="64">
        <v>157.9</v>
      </c>
      <c r="K10" s="157">
        <f>L10-3.7</f>
        <v>144.10000000000002</v>
      </c>
      <c r="L10" s="55">
        <v>147.80000000000001</v>
      </c>
      <c r="M10" s="158">
        <f>N10-3.7</f>
        <v>162.70000000000002</v>
      </c>
      <c r="N10" s="57">
        <v>166.4</v>
      </c>
      <c r="O10" s="157">
        <f>P10+1</f>
        <v>134.69999999999999</v>
      </c>
      <c r="P10" s="60">
        <v>133.69999999999999</v>
      </c>
      <c r="Q10" s="158">
        <f>R10+1</f>
        <v>134.69999999999999</v>
      </c>
      <c r="R10" s="61">
        <v>133.69999999999999</v>
      </c>
      <c r="S10" s="157">
        <f>T10+15.5</f>
        <v>161</v>
      </c>
      <c r="T10" s="60">
        <v>145.5</v>
      </c>
      <c r="U10" s="158">
        <f>V10+15.5</f>
        <v>173.8</v>
      </c>
      <c r="V10" s="61">
        <v>158.30000000000001</v>
      </c>
      <c r="W10" s="157">
        <f>X10+16.2</f>
        <v>159.69999999999999</v>
      </c>
      <c r="X10" s="55">
        <v>143.5</v>
      </c>
      <c r="Y10" s="158">
        <f>Z10+16.2</f>
        <v>170</v>
      </c>
      <c r="Z10" s="61">
        <v>153.80000000000001</v>
      </c>
      <c r="AA10" s="157">
        <f>AB10+17.7</f>
        <v>151.6</v>
      </c>
      <c r="AB10" s="63">
        <v>133.9</v>
      </c>
      <c r="AC10" s="158">
        <f>AD10+17.7</f>
        <v>166.29999999999998</v>
      </c>
      <c r="AD10" s="64">
        <v>148.6</v>
      </c>
      <c r="AE10" s="157">
        <f>AF10+1.6</f>
        <v>237.6</v>
      </c>
      <c r="AF10" s="58">
        <v>236</v>
      </c>
      <c r="AG10" s="158">
        <f>AH10+1.6</f>
        <v>237.6</v>
      </c>
      <c r="AH10" s="59">
        <v>236</v>
      </c>
      <c r="AI10" s="153">
        <v>264.09999999999997</v>
      </c>
      <c r="AJ10" s="125" t="s">
        <v>318</v>
      </c>
      <c r="AK10" s="129">
        <v>270.3</v>
      </c>
      <c r="AL10" s="127" t="s">
        <v>319</v>
      </c>
      <c r="AM10" s="157">
        <f>AN10-0.2</f>
        <v>251.5</v>
      </c>
      <c r="AN10" s="55">
        <v>251.7</v>
      </c>
      <c r="AO10" s="158">
        <f>AP10-0.2</f>
        <v>252.4</v>
      </c>
      <c r="AP10" s="57">
        <v>252.6</v>
      </c>
      <c r="AQ10" s="157">
        <f>AR10-0.1</f>
        <v>166.70000000000002</v>
      </c>
      <c r="AR10" s="55">
        <v>166.8</v>
      </c>
      <c r="AS10" s="158">
        <f>AT10-0.1</f>
        <v>168.4</v>
      </c>
      <c r="AT10" s="57">
        <v>168.5</v>
      </c>
      <c r="AU10" s="157">
        <f>AV10+18.6</f>
        <v>192.9</v>
      </c>
      <c r="AV10" s="109">
        <v>174.3</v>
      </c>
      <c r="AW10" s="158">
        <f>AX10+18.6</f>
        <v>192.9</v>
      </c>
      <c r="AX10" s="110">
        <v>174.3</v>
      </c>
      <c r="AY10" s="157">
        <f>AZ10+0.6</f>
        <v>255.2</v>
      </c>
      <c r="AZ10" s="55">
        <v>254.6</v>
      </c>
      <c r="BA10" s="158">
        <f>BB10+0.6</f>
        <v>255.2</v>
      </c>
      <c r="BB10" s="57">
        <v>254.6</v>
      </c>
      <c r="BC10" s="157">
        <f>BD10-0.9</f>
        <v>179.2</v>
      </c>
      <c r="BD10" s="109">
        <v>180.1</v>
      </c>
      <c r="BE10" s="158">
        <f>BF10-0.9</f>
        <v>179.2</v>
      </c>
      <c r="BF10" s="110">
        <v>180.1</v>
      </c>
      <c r="BG10" s="153">
        <f>BH10+18</f>
        <v>131.80000000000001</v>
      </c>
      <c r="BH10" s="125" t="s">
        <v>327</v>
      </c>
      <c r="BI10" s="129">
        <f>BJ10+18</f>
        <v>149.19999999999999</v>
      </c>
      <c r="BJ10" s="127" t="s">
        <v>328</v>
      </c>
      <c r="BK10" s="9"/>
      <c r="BL10" s="26"/>
      <c r="BM10" s="33"/>
    </row>
    <row r="11" spans="1:65" s="1" customFormat="1" ht="15" customHeight="1" x14ac:dyDescent="0.25">
      <c r="A11" s="33">
        <v>2009</v>
      </c>
      <c r="B11" s="33" t="s">
        <v>137</v>
      </c>
      <c r="C11" s="124">
        <v>270.59999999999997</v>
      </c>
      <c r="D11" s="133" t="s">
        <v>572</v>
      </c>
      <c r="E11" s="151">
        <v>276.89999999999998</v>
      </c>
      <c r="F11" s="134" t="s">
        <v>573</v>
      </c>
      <c r="G11" s="124">
        <v>172.3</v>
      </c>
      <c r="H11" s="129">
        <v>151.9</v>
      </c>
      <c r="I11" s="151">
        <v>178.3</v>
      </c>
      <c r="J11" s="130">
        <v>157.9</v>
      </c>
      <c r="K11" s="124">
        <v>155.80000000000001</v>
      </c>
      <c r="L11" s="125">
        <v>156</v>
      </c>
      <c r="M11" s="151">
        <v>160.80000000000001</v>
      </c>
      <c r="N11" s="127">
        <v>161</v>
      </c>
      <c r="O11" s="124">
        <v>134.6</v>
      </c>
      <c r="P11" s="125">
        <v>134.9</v>
      </c>
      <c r="Q11" s="151">
        <v>134.6</v>
      </c>
      <c r="R11" s="127">
        <v>134.9</v>
      </c>
      <c r="S11" s="124">
        <v>152.60000000000002</v>
      </c>
      <c r="T11" s="125">
        <v>137.30000000000001</v>
      </c>
      <c r="U11" s="151">
        <v>158.9</v>
      </c>
      <c r="V11" s="127">
        <v>143.6</v>
      </c>
      <c r="W11" s="124">
        <v>167.5</v>
      </c>
      <c r="X11" s="125">
        <v>151.5</v>
      </c>
      <c r="Y11" s="151">
        <v>200.2</v>
      </c>
      <c r="Z11" s="127">
        <v>184.2</v>
      </c>
      <c r="AA11" s="124">
        <v>152.4</v>
      </c>
      <c r="AB11" s="129">
        <v>134.9</v>
      </c>
      <c r="AC11" s="151">
        <v>158.4</v>
      </c>
      <c r="AD11" s="130">
        <v>140.9</v>
      </c>
      <c r="AE11" s="124">
        <v>237.7</v>
      </c>
      <c r="AF11" s="131">
        <v>237.7</v>
      </c>
      <c r="AG11" s="151">
        <v>248.2</v>
      </c>
      <c r="AH11" s="132">
        <v>248.2</v>
      </c>
      <c r="AI11" s="124">
        <v>270</v>
      </c>
      <c r="AJ11" s="133">
        <v>270.2</v>
      </c>
      <c r="AK11" s="151">
        <v>270</v>
      </c>
      <c r="AL11" s="134">
        <v>270.2</v>
      </c>
      <c r="AM11" s="124">
        <v>246.29999999999998</v>
      </c>
      <c r="AN11" s="125">
        <v>246.6</v>
      </c>
      <c r="AO11" s="151">
        <v>250.5</v>
      </c>
      <c r="AP11" s="127">
        <v>250.8</v>
      </c>
      <c r="AQ11" s="124">
        <v>166.70000000000002</v>
      </c>
      <c r="AR11" s="125">
        <v>166.9</v>
      </c>
      <c r="AS11" s="151">
        <v>166.70000000000002</v>
      </c>
      <c r="AT11" s="127">
        <v>166.9</v>
      </c>
      <c r="AU11" s="124">
        <v>192.7</v>
      </c>
      <c r="AV11" s="133">
        <v>174.2</v>
      </c>
      <c r="AW11" s="151">
        <v>203.4</v>
      </c>
      <c r="AX11" s="134">
        <v>184.9</v>
      </c>
      <c r="AY11" s="124">
        <v>255.4</v>
      </c>
      <c r="AZ11" s="125">
        <v>255.6</v>
      </c>
      <c r="BA11" s="151">
        <v>255.4</v>
      </c>
      <c r="BB11" s="127">
        <v>255.6</v>
      </c>
      <c r="BC11" s="124">
        <v>162.1</v>
      </c>
      <c r="BD11" s="133">
        <v>163</v>
      </c>
      <c r="BE11" s="151">
        <v>179.6</v>
      </c>
      <c r="BF11" s="134">
        <v>180.5</v>
      </c>
      <c r="BG11" s="124">
        <v>135.69999999999999</v>
      </c>
      <c r="BH11" s="133">
        <v>136</v>
      </c>
      <c r="BI11" s="151">
        <v>145.39999999999998</v>
      </c>
      <c r="BJ11" s="134">
        <v>145.69999999999999</v>
      </c>
      <c r="BK11" s="9"/>
      <c r="BL11" s="26"/>
      <c r="BM11" s="33"/>
    </row>
    <row r="12" spans="1:65" s="1" customFormat="1" ht="15" customHeight="1" x14ac:dyDescent="0.25">
      <c r="A12" s="33">
        <v>2009</v>
      </c>
      <c r="B12" s="33" t="s">
        <v>148</v>
      </c>
      <c r="C12" s="124">
        <f>D12-16.8</f>
        <v>251.39999999999998</v>
      </c>
      <c r="D12" s="125">
        <v>268.2</v>
      </c>
      <c r="E12" s="151">
        <f>F12-16.8</f>
        <v>264.8</v>
      </c>
      <c r="F12" s="127">
        <v>281.60000000000002</v>
      </c>
      <c r="G12" s="124">
        <f>H12+20.5</f>
        <v>176.5</v>
      </c>
      <c r="H12" s="129">
        <v>156</v>
      </c>
      <c r="I12" s="151">
        <f>J12+20.5</f>
        <v>182.3</v>
      </c>
      <c r="J12" s="130">
        <v>161.80000000000001</v>
      </c>
      <c r="K12" s="124">
        <f>L12-0.1</f>
        <v>155.1</v>
      </c>
      <c r="L12" s="125">
        <v>155.19999999999999</v>
      </c>
      <c r="M12" s="151">
        <f>N12-0.1</f>
        <v>158.80000000000001</v>
      </c>
      <c r="N12" s="127">
        <v>158.9</v>
      </c>
      <c r="O12" s="124">
        <f>P12-0.3</f>
        <v>134.5</v>
      </c>
      <c r="P12" s="125">
        <v>134.80000000000001</v>
      </c>
      <c r="Q12" s="151">
        <f>R12-0.3</f>
        <v>136.6</v>
      </c>
      <c r="R12" s="127">
        <v>136.9</v>
      </c>
      <c r="S12" s="124">
        <f>T12-0.2</f>
        <v>171</v>
      </c>
      <c r="T12" s="125">
        <v>171.2</v>
      </c>
      <c r="U12" s="151">
        <f>V12-0.2</f>
        <v>171</v>
      </c>
      <c r="V12" s="127">
        <v>171.2</v>
      </c>
      <c r="W12" s="124">
        <f>X12+17.5</f>
        <v>176.5</v>
      </c>
      <c r="X12" s="129">
        <v>159</v>
      </c>
      <c r="Y12" s="151">
        <f>Z12+17.5</f>
        <v>176.5</v>
      </c>
      <c r="Z12" s="130">
        <v>159</v>
      </c>
      <c r="AA12" s="124">
        <f>AB12-0.2</f>
        <v>150.30000000000001</v>
      </c>
      <c r="AB12" s="129">
        <v>150.5</v>
      </c>
      <c r="AC12" s="151">
        <f>AD12-0.2</f>
        <v>168.60000000000002</v>
      </c>
      <c r="AD12" s="130">
        <v>168.8</v>
      </c>
      <c r="AE12" s="124">
        <f>AF12</f>
        <v>239.7</v>
      </c>
      <c r="AF12" s="131">
        <v>239.7</v>
      </c>
      <c r="AG12" s="151">
        <f>AH12</f>
        <v>258.3</v>
      </c>
      <c r="AH12" s="132">
        <v>258.3</v>
      </c>
      <c r="AI12" s="124">
        <f>AJ12+0.4</f>
        <v>270.09999999999997</v>
      </c>
      <c r="AJ12" s="125">
        <v>269.7</v>
      </c>
      <c r="AK12" s="151">
        <f>AL12+0.4</f>
        <v>270.09999999999997</v>
      </c>
      <c r="AL12" s="127">
        <v>269.7</v>
      </c>
      <c r="AM12" s="124">
        <f>AN12-0.2</f>
        <v>251.5</v>
      </c>
      <c r="AN12" s="125">
        <v>251.7</v>
      </c>
      <c r="AO12" s="151">
        <f>AP12-0.2</f>
        <v>251.5</v>
      </c>
      <c r="AP12" s="127">
        <v>251.7</v>
      </c>
      <c r="AQ12" s="124">
        <f>AR12-0.4</f>
        <v>166.5</v>
      </c>
      <c r="AR12" s="125">
        <v>166.9</v>
      </c>
      <c r="AS12" s="151">
        <f>AT12-0.4</f>
        <v>168.2</v>
      </c>
      <c r="AT12" s="127">
        <v>168.6</v>
      </c>
      <c r="AU12" s="124">
        <f>AV12+17.8</f>
        <v>186.20000000000002</v>
      </c>
      <c r="AV12" s="133">
        <v>168.4</v>
      </c>
      <c r="AW12" s="151">
        <f>AX12+17.8</f>
        <v>199.8</v>
      </c>
      <c r="AX12" s="134">
        <v>182</v>
      </c>
      <c r="AY12" s="124">
        <f>AZ12-0.2</f>
        <v>255.10000000000002</v>
      </c>
      <c r="AZ12" s="125">
        <v>255.3</v>
      </c>
      <c r="BA12" s="151">
        <f>BB12-0.2</f>
        <v>260.8</v>
      </c>
      <c r="BB12" s="127">
        <v>261</v>
      </c>
      <c r="BC12" s="124">
        <f>BD12-0.3</f>
        <v>179.29999999999998</v>
      </c>
      <c r="BD12" s="125">
        <v>179.6</v>
      </c>
      <c r="BE12" s="151">
        <f>BF12-0.3</f>
        <v>179.29999999999998</v>
      </c>
      <c r="BF12" s="127">
        <v>179.6</v>
      </c>
      <c r="BG12" s="124">
        <f>BH12-0.1</f>
        <v>113</v>
      </c>
      <c r="BH12" s="133">
        <v>113.1</v>
      </c>
      <c r="BI12" s="151">
        <f>BJ12-0.1</f>
        <v>134</v>
      </c>
      <c r="BJ12" s="134">
        <v>134.1</v>
      </c>
      <c r="BK12" s="9"/>
      <c r="BL12" s="26"/>
      <c r="BM12" s="33"/>
    </row>
    <row r="13" spans="1:65" s="1" customFormat="1" ht="15" customHeight="1" x14ac:dyDescent="0.25">
      <c r="A13" s="1">
        <v>2009</v>
      </c>
      <c r="B13" s="1" t="s">
        <v>160</v>
      </c>
      <c r="C13" s="108">
        <f>D13-0.1</f>
        <v>262.2</v>
      </c>
      <c r="D13" s="143" t="s">
        <v>664</v>
      </c>
      <c r="E13" s="67">
        <f>F13-0.1</f>
        <v>270.59999999999997</v>
      </c>
      <c r="F13" s="122">
        <v>270.7</v>
      </c>
      <c r="G13" s="157">
        <v>178.3</v>
      </c>
      <c r="H13" s="63">
        <v>157.9</v>
      </c>
      <c r="I13" s="158">
        <v>182.20000000000002</v>
      </c>
      <c r="J13" s="64">
        <v>161.80000000000001</v>
      </c>
      <c r="K13" s="157">
        <v>156.9</v>
      </c>
      <c r="L13" s="55">
        <v>160.4</v>
      </c>
      <c r="M13" s="158">
        <v>163.19999999999999</v>
      </c>
      <c r="N13" s="57">
        <v>166.7</v>
      </c>
      <c r="O13" s="157">
        <v>134.79999999999998</v>
      </c>
      <c r="P13" s="55">
        <v>133.69999999999999</v>
      </c>
      <c r="Q13" s="158">
        <v>136.79999999999998</v>
      </c>
      <c r="R13" s="57">
        <v>135.69999999999999</v>
      </c>
      <c r="S13" s="157">
        <v>160.9</v>
      </c>
      <c r="T13" s="55">
        <v>145.6</v>
      </c>
      <c r="U13" s="158">
        <v>160.9</v>
      </c>
      <c r="V13" s="57">
        <v>145.6</v>
      </c>
      <c r="W13" s="157">
        <v>185.9</v>
      </c>
      <c r="X13" s="55">
        <v>169.9</v>
      </c>
      <c r="Y13" s="158">
        <v>214.7</v>
      </c>
      <c r="Z13" s="57">
        <v>198.7</v>
      </c>
      <c r="AA13" s="108">
        <f>AB13+17.5</f>
        <v>165.9</v>
      </c>
      <c r="AB13" s="67" t="s">
        <v>690</v>
      </c>
      <c r="AC13" s="67">
        <f>AD13+17.5</f>
        <v>170</v>
      </c>
      <c r="AD13" s="66">
        <v>152.5</v>
      </c>
      <c r="AE13" s="157">
        <v>244.1</v>
      </c>
      <c r="AF13" s="58">
        <v>241.9</v>
      </c>
      <c r="AG13" s="158">
        <v>248.2</v>
      </c>
      <c r="AH13" s="59">
        <v>246</v>
      </c>
      <c r="AI13" s="159">
        <v>270.3</v>
      </c>
      <c r="AJ13" s="55" t="s">
        <v>319</v>
      </c>
      <c r="AK13" s="65">
        <v>270.3</v>
      </c>
      <c r="AL13" s="57" t="s">
        <v>319</v>
      </c>
      <c r="AM13" s="108">
        <f>AN13-0.3</f>
        <v>250.39999999999998</v>
      </c>
      <c r="AN13" s="141" t="s">
        <v>580</v>
      </c>
      <c r="AO13" s="67">
        <f>AP13-0.3</f>
        <v>251.5</v>
      </c>
      <c r="AP13" s="61">
        <v>251.8</v>
      </c>
      <c r="AQ13" s="157">
        <v>166.70000000000002</v>
      </c>
      <c r="AR13" s="55">
        <v>166.8</v>
      </c>
      <c r="AS13" s="158">
        <v>166.70000000000002</v>
      </c>
      <c r="AT13" s="57">
        <v>166.8</v>
      </c>
      <c r="AU13" s="108">
        <f>AV13+18.8</f>
        <v>197.3</v>
      </c>
      <c r="AV13" s="143" t="s">
        <v>423</v>
      </c>
      <c r="AW13" s="67">
        <f>AX13+18.8</f>
        <v>209.70000000000002</v>
      </c>
      <c r="AX13" s="122">
        <v>190.9</v>
      </c>
      <c r="AY13" s="157">
        <v>255</v>
      </c>
      <c r="AZ13" s="55">
        <v>254.6</v>
      </c>
      <c r="BA13" s="158">
        <v>255</v>
      </c>
      <c r="BB13" s="57">
        <v>254.6</v>
      </c>
      <c r="BC13" s="108">
        <f>BD13-0.8</f>
        <v>162</v>
      </c>
      <c r="BD13" s="143" t="s">
        <v>558</v>
      </c>
      <c r="BE13" s="67">
        <f>BF13-0.8</f>
        <v>179.2</v>
      </c>
      <c r="BF13" s="110">
        <v>180</v>
      </c>
      <c r="BG13" s="108">
        <f>BH13+18.5</f>
        <v>100.4</v>
      </c>
      <c r="BH13" s="55" t="s">
        <v>724</v>
      </c>
      <c r="BI13" s="67">
        <f>BJ13+18.5</f>
        <v>100.4</v>
      </c>
      <c r="BJ13" s="57" t="s">
        <v>724</v>
      </c>
      <c r="BK13" s="9"/>
      <c r="BL13" s="26"/>
    </row>
    <row r="14" spans="1:65" s="1" customFormat="1" ht="15" customHeight="1" x14ac:dyDescent="0.25">
      <c r="A14" s="1">
        <v>2009</v>
      </c>
      <c r="B14" s="1" t="s">
        <v>174</v>
      </c>
      <c r="C14" s="157" t="str">
        <f>D14</f>
        <v>281</v>
      </c>
      <c r="D14" s="109" t="s">
        <v>654</v>
      </c>
      <c r="E14" s="158" t="str">
        <f>F14</f>
        <v>285.2</v>
      </c>
      <c r="F14" s="110" t="s">
        <v>655</v>
      </c>
      <c r="G14" s="157">
        <f>H14+20.3</f>
        <v>178.20000000000002</v>
      </c>
      <c r="H14" s="63">
        <v>157.9</v>
      </c>
      <c r="I14" s="158">
        <f>J14+20.3</f>
        <v>180.10000000000002</v>
      </c>
      <c r="J14" s="64">
        <v>159.80000000000001</v>
      </c>
      <c r="K14" s="157">
        <f>L14-3.7</f>
        <v>156.5</v>
      </c>
      <c r="L14" s="55">
        <v>160.19999999999999</v>
      </c>
      <c r="M14" s="158">
        <f>N14-3.7</f>
        <v>158.60000000000002</v>
      </c>
      <c r="N14" s="57">
        <v>162.30000000000001</v>
      </c>
      <c r="O14" s="157">
        <f>P14+1</f>
        <v>134.6</v>
      </c>
      <c r="P14" s="60">
        <v>133.6</v>
      </c>
      <c r="Q14" s="158">
        <f>R14+1</f>
        <v>136.5</v>
      </c>
      <c r="R14" s="61">
        <v>135.5</v>
      </c>
      <c r="S14" s="157">
        <f>T14+15.5</f>
        <v>178</v>
      </c>
      <c r="T14" s="60">
        <v>162.5</v>
      </c>
      <c r="U14" s="158">
        <f>V14+15.5</f>
        <v>182.9</v>
      </c>
      <c r="V14" s="61">
        <v>167.4</v>
      </c>
      <c r="W14" s="157">
        <f>X14+16.2</f>
        <v>186</v>
      </c>
      <c r="X14" s="55">
        <v>169.8</v>
      </c>
      <c r="Y14" s="158">
        <f>Z14+16.2</f>
        <v>192.2</v>
      </c>
      <c r="Z14" s="61">
        <v>176</v>
      </c>
      <c r="AA14" s="157">
        <f>AB14+17.7</f>
        <v>162.29999999999998</v>
      </c>
      <c r="AB14" s="63">
        <v>144.6</v>
      </c>
      <c r="AC14" s="158">
        <f>AD14+17.7</f>
        <v>166.39999999999998</v>
      </c>
      <c r="AD14" s="64">
        <v>148.69999999999999</v>
      </c>
      <c r="AE14" s="157">
        <f>AF14+1.6</f>
        <v>241.6</v>
      </c>
      <c r="AF14" s="58">
        <v>240</v>
      </c>
      <c r="AG14" s="158">
        <f>AH14+1.6</f>
        <v>253.4</v>
      </c>
      <c r="AH14" s="59">
        <v>251.8</v>
      </c>
      <c r="AI14" s="157">
        <f>AJ14-0.2</f>
        <v>270</v>
      </c>
      <c r="AJ14" s="121">
        <v>270.2</v>
      </c>
      <c r="AK14" s="158">
        <f>AL14-0.2</f>
        <v>270</v>
      </c>
      <c r="AL14" s="122">
        <v>270.2</v>
      </c>
      <c r="AM14" s="157">
        <f>AN14-0.2</f>
        <v>246.3</v>
      </c>
      <c r="AN14" s="55">
        <v>246.5</v>
      </c>
      <c r="AO14" s="158">
        <f>AP14-0.2</f>
        <v>251.5</v>
      </c>
      <c r="AP14" s="57">
        <v>251.7</v>
      </c>
      <c r="AQ14" s="157">
        <f>AR14-0.1</f>
        <v>166.8</v>
      </c>
      <c r="AR14" s="55">
        <v>166.9</v>
      </c>
      <c r="AS14" s="158">
        <f>AT14-0.1</f>
        <v>166.8</v>
      </c>
      <c r="AT14" s="57">
        <v>166.9</v>
      </c>
      <c r="AU14" s="157">
        <f>AV14+18.6</f>
        <v>197.1</v>
      </c>
      <c r="AV14" s="109">
        <v>178.5</v>
      </c>
      <c r="AW14" s="158">
        <f>AX14+18.6</f>
        <v>205.5</v>
      </c>
      <c r="AX14" s="110">
        <v>186.9</v>
      </c>
      <c r="AY14" s="157">
        <f>AZ14+0.6</f>
        <v>255.1</v>
      </c>
      <c r="AZ14" s="55">
        <v>254.5</v>
      </c>
      <c r="BA14" s="158">
        <f>BB14+0.6</f>
        <v>257.10000000000002</v>
      </c>
      <c r="BB14" s="57">
        <v>256.5</v>
      </c>
      <c r="BC14" s="157">
        <f>BD14-0.9</f>
        <v>174.4</v>
      </c>
      <c r="BD14" s="109">
        <v>175.3</v>
      </c>
      <c r="BE14" s="158">
        <f>BF14-0.9</f>
        <v>174.4</v>
      </c>
      <c r="BF14" s="110">
        <v>175.3</v>
      </c>
      <c r="BG14" s="157">
        <f>BH14-0.4</f>
        <v>137.29999999999998</v>
      </c>
      <c r="BH14" s="109">
        <v>137.69999999999999</v>
      </c>
      <c r="BI14" s="158">
        <f>BJ14-0.4</f>
        <v>146.9</v>
      </c>
      <c r="BJ14" s="110">
        <v>147.30000000000001</v>
      </c>
      <c r="BK14" s="9"/>
      <c r="BL14" s="26"/>
    </row>
    <row r="15" spans="1:65" s="1" customFormat="1" ht="15" customHeight="1" x14ac:dyDescent="0.25">
      <c r="A15" s="33">
        <v>2009</v>
      </c>
      <c r="B15" s="33" t="s">
        <v>149</v>
      </c>
      <c r="C15" s="124">
        <f t="shared" ref="C15" si="0">D15+0.1</f>
        <v>264.10000000000002</v>
      </c>
      <c r="D15" s="133">
        <v>264</v>
      </c>
      <c r="E15" s="151">
        <f t="shared" ref="E15" si="1">F15+0.1</f>
        <v>266.20000000000005</v>
      </c>
      <c r="F15" s="134">
        <v>266.10000000000002</v>
      </c>
      <c r="G15" s="54">
        <f>H15+20</f>
        <v>174</v>
      </c>
      <c r="H15" s="63">
        <v>154</v>
      </c>
      <c r="I15" s="72">
        <f>J15+20</f>
        <v>178</v>
      </c>
      <c r="J15" s="64">
        <v>158</v>
      </c>
      <c r="K15" s="54">
        <f>L15-0.1</f>
        <v>155</v>
      </c>
      <c r="L15" s="55">
        <v>155.1</v>
      </c>
      <c r="M15" s="72">
        <f>N15-0.1</f>
        <v>160.9</v>
      </c>
      <c r="N15" s="57">
        <v>161</v>
      </c>
      <c r="O15" s="54">
        <f>P15-0.3</f>
        <v>134.5</v>
      </c>
      <c r="P15" s="55">
        <v>134.80000000000001</v>
      </c>
      <c r="Q15" s="72">
        <f>R15-0.3</f>
        <v>134.5</v>
      </c>
      <c r="R15" s="57">
        <v>134.80000000000001</v>
      </c>
      <c r="S15" s="54">
        <v>167.6</v>
      </c>
      <c r="T15" s="60">
        <v>152.19999999999999</v>
      </c>
      <c r="U15" s="72">
        <v>171.70000000000002</v>
      </c>
      <c r="V15" s="61">
        <v>156.30000000000001</v>
      </c>
      <c r="W15" s="54">
        <f>X15+17.4</f>
        <v>180.6</v>
      </c>
      <c r="X15" s="63">
        <v>163.19999999999999</v>
      </c>
      <c r="Y15" s="72">
        <f>Z15+17.4</f>
        <v>194.5</v>
      </c>
      <c r="Z15" s="64">
        <v>177.1</v>
      </c>
      <c r="AA15" s="54">
        <f>AB15+17.6</f>
        <v>154.29999999999998</v>
      </c>
      <c r="AB15" s="65">
        <v>136.69999999999999</v>
      </c>
      <c r="AC15" s="72">
        <f>AD15+17.6</f>
        <v>166.2</v>
      </c>
      <c r="AD15" s="66">
        <v>148.6</v>
      </c>
      <c r="AE15" s="54">
        <f>AF15-0.1</f>
        <v>237.70000000000002</v>
      </c>
      <c r="AF15" s="58">
        <v>237.8</v>
      </c>
      <c r="AG15" s="72">
        <f>AH15-0.1</f>
        <v>252.5</v>
      </c>
      <c r="AH15" s="59">
        <v>252.6</v>
      </c>
      <c r="AI15" s="54">
        <f>AJ15+0.4</f>
        <v>270.2</v>
      </c>
      <c r="AJ15" s="55">
        <v>269.8</v>
      </c>
      <c r="AK15" s="72">
        <f>AL15+0.4</f>
        <v>270.2</v>
      </c>
      <c r="AL15" s="57">
        <v>269.8</v>
      </c>
      <c r="AM15" s="54">
        <f>AN15-0.2</f>
        <v>250.5</v>
      </c>
      <c r="AN15" s="55">
        <v>250.7</v>
      </c>
      <c r="AO15" s="72">
        <f>AP15-0.2</f>
        <v>250.5</v>
      </c>
      <c r="AP15" s="57">
        <v>250.7</v>
      </c>
      <c r="AQ15" s="54">
        <f>AR15-0.2</f>
        <v>166.8</v>
      </c>
      <c r="AR15" s="55">
        <v>167</v>
      </c>
      <c r="AS15" s="72">
        <f>AT15-0.2</f>
        <v>168.4</v>
      </c>
      <c r="AT15" s="57">
        <v>168.6</v>
      </c>
      <c r="AU15" s="54">
        <f>AV15+17.8</f>
        <v>188.10000000000002</v>
      </c>
      <c r="AV15" s="109">
        <v>170.3</v>
      </c>
      <c r="AW15" s="72">
        <f>AX15+17.8</f>
        <v>199.70000000000002</v>
      </c>
      <c r="AX15" s="110">
        <v>181.9</v>
      </c>
      <c r="AY15" s="54">
        <f>AZ15-0.4</f>
        <v>255.1</v>
      </c>
      <c r="AZ15" s="55">
        <v>255.5</v>
      </c>
      <c r="BA15" s="72">
        <f>BB15-0.4</f>
        <v>257</v>
      </c>
      <c r="BB15" s="57">
        <v>257.39999999999998</v>
      </c>
      <c r="BC15" s="54">
        <f>BD15-0.4</f>
        <v>179.29999999999998</v>
      </c>
      <c r="BD15" s="55">
        <v>179.7</v>
      </c>
      <c r="BE15" s="72">
        <f>BF15-0.4</f>
        <v>179.29999999999998</v>
      </c>
      <c r="BF15" s="57">
        <v>179.7</v>
      </c>
      <c r="BG15" s="124">
        <f t="shared" ref="BG15:BI15" si="2">BH15+18.5</f>
        <v>124.2</v>
      </c>
      <c r="BH15" s="125">
        <v>105.7</v>
      </c>
      <c r="BI15" s="151">
        <f t="shared" si="2"/>
        <v>126.3</v>
      </c>
      <c r="BJ15" s="127">
        <v>107.8</v>
      </c>
      <c r="BK15" s="9"/>
      <c r="BL15" s="26"/>
    </row>
    <row r="16" spans="1:65" s="1" customFormat="1" ht="15" customHeight="1" x14ac:dyDescent="0.25">
      <c r="A16" s="33">
        <v>2009</v>
      </c>
      <c r="B16" s="33" t="s">
        <v>150</v>
      </c>
      <c r="C16" s="54">
        <f>D16-16.8</f>
        <v>261.09999999999997</v>
      </c>
      <c r="D16" s="55">
        <v>277.89999999999998</v>
      </c>
      <c r="E16" s="72">
        <f>F16-16.8</f>
        <v>261.09999999999997</v>
      </c>
      <c r="F16" s="57">
        <v>277.89999999999998</v>
      </c>
      <c r="G16" s="54">
        <f>H16+20</f>
        <v>168.3</v>
      </c>
      <c r="H16" s="63">
        <v>148.30000000000001</v>
      </c>
      <c r="I16" s="72">
        <f>J16+20</f>
        <v>176.2</v>
      </c>
      <c r="J16" s="64">
        <v>156.19999999999999</v>
      </c>
      <c r="K16" s="54">
        <f>L16-0.1</f>
        <v>153</v>
      </c>
      <c r="L16" s="55">
        <v>153.1</v>
      </c>
      <c r="M16" s="72">
        <f>N16-0.1</f>
        <v>176.20000000000002</v>
      </c>
      <c r="N16" s="57">
        <v>176.3</v>
      </c>
      <c r="O16" s="54">
        <f>P16-0.3</f>
        <v>134.5</v>
      </c>
      <c r="P16" s="60">
        <v>134.80000000000001</v>
      </c>
      <c r="Q16" s="72">
        <f>R16-0.3</f>
        <v>136.6</v>
      </c>
      <c r="R16" s="61">
        <v>136.9</v>
      </c>
      <c r="S16" s="54">
        <v>171.6</v>
      </c>
      <c r="T16" s="60">
        <v>156.19999999999999</v>
      </c>
      <c r="U16" s="72">
        <v>184.3</v>
      </c>
      <c r="V16" s="61">
        <v>168.9</v>
      </c>
      <c r="W16" s="54">
        <f>X16+17.4</f>
        <v>178.3</v>
      </c>
      <c r="X16" s="63">
        <v>160.9</v>
      </c>
      <c r="Y16" s="72">
        <f>Z16+17.4</f>
        <v>192.5</v>
      </c>
      <c r="Z16" s="64">
        <v>175.1</v>
      </c>
      <c r="AA16" s="54">
        <f>AB16-0.2</f>
        <v>154.5</v>
      </c>
      <c r="AB16" s="63">
        <v>154.69999999999999</v>
      </c>
      <c r="AC16" s="72">
        <f>AD16-0.2</f>
        <v>156.5</v>
      </c>
      <c r="AD16" s="64">
        <v>156.69999999999999</v>
      </c>
      <c r="AE16" s="54">
        <f>AF16-0.1</f>
        <v>243.9</v>
      </c>
      <c r="AF16" s="58">
        <v>244</v>
      </c>
      <c r="AG16" s="72">
        <f>AH16-0.1</f>
        <v>250.3</v>
      </c>
      <c r="AH16" s="59">
        <v>250.4</v>
      </c>
      <c r="AI16" s="54">
        <f>AJ16+0.4</f>
        <v>270.09999999999997</v>
      </c>
      <c r="AJ16" s="55">
        <v>269.7</v>
      </c>
      <c r="AK16" s="72">
        <f>AL16+0.4</f>
        <v>270.09999999999997</v>
      </c>
      <c r="AL16" s="57">
        <v>269.7</v>
      </c>
      <c r="AM16" s="54">
        <f>AN16-0.2</f>
        <v>246.4</v>
      </c>
      <c r="AN16" s="55">
        <v>246.6</v>
      </c>
      <c r="AO16" s="72">
        <f>AP16-0.2</f>
        <v>252.60000000000002</v>
      </c>
      <c r="AP16" s="57">
        <v>252.8</v>
      </c>
      <c r="AQ16" s="54">
        <f>AR16-0.2</f>
        <v>166.70000000000002</v>
      </c>
      <c r="AR16" s="55">
        <v>166.9</v>
      </c>
      <c r="AS16" s="72">
        <f>AT16-0.2</f>
        <v>166.70000000000002</v>
      </c>
      <c r="AT16" s="57">
        <v>166.9</v>
      </c>
      <c r="AU16" s="54">
        <f>AV16+17.8</f>
        <v>192.10000000000002</v>
      </c>
      <c r="AV16" s="109">
        <v>174.3</v>
      </c>
      <c r="AW16" s="72">
        <f>AX16+17.8</f>
        <v>205.60000000000002</v>
      </c>
      <c r="AX16" s="110">
        <v>187.8</v>
      </c>
      <c r="AY16" s="54">
        <f>AZ16-0.4</f>
        <v>249.29999999999998</v>
      </c>
      <c r="AZ16" s="55">
        <v>249.7</v>
      </c>
      <c r="BA16" s="72">
        <f>BB16-0.4</f>
        <v>255.1</v>
      </c>
      <c r="BB16" s="57">
        <v>255.5</v>
      </c>
      <c r="BC16" s="54">
        <f>BD16-0.4</f>
        <v>174.2</v>
      </c>
      <c r="BD16" s="55">
        <v>174.6</v>
      </c>
      <c r="BE16" s="72">
        <f>BF16-0.4</f>
        <v>179.29999999999998</v>
      </c>
      <c r="BF16" s="57">
        <v>179.7</v>
      </c>
      <c r="BG16" s="124">
        <f>BH16-0.2</f>
        <v>130</v>
      </c>
      <c r="BH16" s="133" t="s">
        <v>591</v>
      </c>
      <c r="BI16" s="151">
        <f>BJ16-0.2</f>
        <v>137.70000000000002</v>
      </c>
      <c r="BJ16" s="134" t="s">
        <v>592</v>
      </c>
      <c r="BK16" s="9"/>
      <c r="BL16" s="26"/>
    </row>
    <row r="17" spans="1:65" s="1" customFormat="1" ht="15" customHeight="1" x14ac:dyDescent="0.25">
      <c r="A17" s="33">
        <v>2009</v>
      </c>
      <c r="B17" s="1" t="s">
        <v>138</v>
      </c>
      <c r="C17" s="108">
        <v>274.59999999999997</v>
      </c>
      <c r="D17" s="109">
        <v>274.7</v>
      </c>
      <c r="E17" s="67">
        <v>323</v>
      </c>
      <c r="F17" s="110">
        <v>323.10000000000002</v>
      </c>
      <c r="G17" s="108">
        <v>176.4</v>
      </c>
      <c r="H17" s="63">
        <v>156</v>
      </c>
      <c r="I17" s="67">
        <v>178.4</v>
      </c>
      <c r="J17" s="64">
        <v>158</v>
      </c>
      <c r="K17" s="108">
        <v>143.30000000000001</v>
      </c>
      <c r="L17" s="55">
        <v>143.5</v>
      </c>
      <c r="M17" s="67">
        <v>162.70000000000002</v>
      </c>
      <c r="N17" s="57">
        <v>162.9</v>
      </c>
      <c r="O17" s="108">
        <v>134.6</v>
      </c>
      <c r="P17" s="55">
        <v>134.9</v>
      </c>
      <c r="Q17" s="67">
        <v>136.6</v>
      </c>
      <c r="R17" s="57">
        <v>136.9</v>
      </c>
      <c r="S17" s="108">
        <v>154.60000000000002</v>
      </c>
      <c r="T17" s="55">
        <v>139.30000000000001</v>
      </c>
      <c r="U17" s="67">
        <v>180.10000000000002</v>
      </c>
      <c r="V17" s="57">
        <v>164.8</v>
      </c>
      <c r="W17" s="108">
        <v>178.1</v>
      </c>
      <c r="X17" s="55">
        <v>162.1</v>
      </c>
      <c r="Y17" s="67">
        <v>185.9</v>
      </c>
      <c r="Z17" s="57">
        <v>169.9</v>
      </c>
      <c r="AA17" s="108">
        <v>164.2</v>
      </c>
      <c r="AB17" s="63">
        <v>146.69999999999999</v>
      </c>
      <c r="AC17" s="67">
        <v>166.2</v>
      </c>
      <c r="AD17" s="64">
        <v>148.69999999999999</v>
      </c>
      <c r="AE17" s="108">
        <v>241.8</v>
      </c>
      <c r="AF17" s="58">
        <v>241.8</v>
      </c>
      <c r="AG17" s="67">
        <v>241.8</v>
      </c>
      <c r="AH17" s="59">
        <v>241.8</v>
      </c>
      <c r="AI17" s="108">
        <v>270.2</v>
      </c>
      <c r="AJ17" s="109">
        <v>270.39999999999998</v>
      </c>
      <c r="AK17" s="67">
        <v>270.2</v>
      </c>
      <c r="AL17" s="110">
        <v>270.39999999999998</v>
      </c>
      <c r="AM17" s="108">
        <v>246.29999999999998</v>
      </c>
      <c r="AN17" s="55">
        <v>246.6</v>
      </c>
      <c r="AO17" s="67">
        <v>251.5</v>
      </c>
      <c r="AP17" s="57">
        <v>251.8</v>
      </c>
      <c r="AQ17" s="108">
        <v>166.70000000000002</v>
      </c>
      <c r="AR17" s="55">
        <v>166.9</v>
      </c>
      <c r="AS17" s="67">
        <v>166.70000000000002</v>
      </c>
      <c r="AT17" s="57">
        <v>166.9</v>
      </c>
      <c r="AU17" s="108">
        <v>185</v>
      </c>
      <c r="AV17" s="109">
        <v>166.5</v>
      </c>
      <c r="AW17" s="67">
        <v>185</v>
      </c>
      <c r="AX17" s="110">
        <v>166.5</v>
      </c>
      <c r="AY17" s="108">
        <v>249.4</v>
      </c>
      <c r="AZ17" s="55">
        <v>249.6</v>
      </c>
      <c r="BA17" s="67">
        <v>254.4</v>
      </c>
      <c r="BB17" s="57">
        <v>254.6</v>
      </c>
      <c r="BC17" s="108">
        <v>174.29999999999998</v>
      </c>
      <c r="BD17" s="109">
        <v>175.2</v>
      </c>
      <c r="BE17" s="67">
        <v>179.4</v>
      </c>
      <c r="BF17" s="110">
        <v>180.3</v>
      </c>
      <c r="BG17" s="108">
        <v>133.79999999999998</v>
      </c>
      <c r="BH17" s="109">
        <v>134.1</v>
      </c>
      <c r="BI17" s="67">
        <v>147.29999999999998</v>
      </c>
      <c r="BJ17" s="110">
        <v>147.6</v>
      </c>
      <c r="BK17" s="9"/>
      <c r="BL17" s="26"/>
    </row>
    <row r="18" spans="1:65" s="1" customFormat="1" ht="15" customHeight="1" x14ac:dyDescent="0.25">
      <c r="A18" s="1">
        <v>2009</v>
      </c>
      <c r="B18" s="1" t="s">
        <v>175</v>
      </c>
      <c r="C18" s="124">
        <f t="shared" ref="C18:C19" si="3">D18+0.1</f>
        <v>272.70000000000005</v>
      </c>
      <c r="D18" s="133">
        <v>272.60000000000002</v>
      </c>
      <c r="E18" s="151">
        <f t="shared" ref="E18:E19" si="4">F18+0.1</f>
        <v>291.40000000000003</v>
      </c>
      <c r="F18" s="134">
        <v>291.3</v>
      </c>
      <c r="G18" s="157">
        <f>H18+20.3</f>
        <v>176.20000000000002</v>
      </c>
      <c r="H18" s="63">
        <v>155.9</v>
      </c>
      <c r="I18" s="158">
        <f>J18+20.3</f>
        <v>189.9</v>
      </c>
      <c r="J18" s="64">
        <v>169.6</v>
      </c>
      <c r="K18" s="157">
        <f>L18-3.7</f>
        <v>150.10000000000002</v>
      </c>
      <c r="L18" s="55">
        <v>153.80000000000001</v>
      </c>
      <c r="M18" s="158">
        <f>N18-3.7</f>
        <v>156.5</v>
      </c>
      <c r="N18" s="57">
        <v>160.19999999999999</v>
      </c>
      <c r="O18" s="157">
        <f>P18+1</f>
        <v>136.6</v>
      </c>
      <c r="P18" s="60">
        <v>135.6</v>
      </c>
      <c r="Q18" s="158">
        <f>R18+1</f>
        <v>136.6</v>
      </c>
      <c r="R18" s="61">
        <v>135.6</v>
      </c>
      <c r="S18" s="157">
        <f>T18+15.5</f>
        <v>154.80000000000001</v>
      </c>
      <c r="T18" s="60">
        <v>139.30000000000001</v>
      </c>
      <c r="U18" s="158">
        <f>V18+15.5</f>
        <v>169.6</v>
      </c>
      <c r="V18" s="61">
        <v>154.1</v>
      </c>
      <c r="W18" s="157">
        <f>X18+16.2</f>
        <v>178.1</v>
      </c>
      <c r="X18" s="55">
        <v>161.9</v>
      </c>
      <c r="Y18" s="158">
        <f>Z18+16.2</f>
        <v>180</v>
      </c>
      <c r="Z18" s="61">
        <v>163.80000000000001</v>
      </c>
      <c r="AA18" s="157">
        <f>AB18+17.7</f>
        <v>150.6</v>
      </c>
      <c r="AB18" s="63">
        <v>132.9</v>
      </c>
      <c r="AC18" s="158">
        <f>AD18+17.7</f>
        <v>166.2</v>
      </c>
      <c r="AD18" s="64">
        <v>148.5</v>
      </c>
      <c r="AE18" s="157">
        <f>AF18+1.6</f>
        <v>237.7</v>
      </c>
      <c r="AF18" s="58">
        <v>236.1</v>
      </c>
      <c r="AG18" s="158">
        <f>AH18+1.6</f>
        <v>251.6</v>
      </c>
      <c r="AH18" s="59">
        <v>250</v>
      </c>
      <c r="AI18" s="124">
        <f t="shared" ref="AI18:AK18" si="5">AJ18+17.3</f>
        <v>241.9</v>
      </c>
      <c r="AJ18" s="125" t="s">
        <v>734</v>
      </c>
      <c r="AK18" s="151">
        <f t="shared" si="5"/>
        <v>274.10000000000002</v>
      </c>
      <c r="AL18" s="127" t="s">
        <v>735</v>
      </c>
      <c r="AM18" s="157">
        <f>AN18-0.2</f>
        <v>250.5</v>
      </c>
      <c r="AN18" s="55">
        <v>250.7</v>
      </c>
      <c r="AO18" s="158">
        <f>AP18-0.2</f>
        <v>251.5</v>
      </c>
      <c r="AP18" s="57">
        <v>251.7</v>
      </c>
      <c r="AQ18" s="157">
        <f>AR18-0.1</f>
        <v>166.70000000000002</v>
      </c>
      <c r="AR18" s="55">
        <v>166.8</v>
      </c>
      <c r="AS18" s="158">
        <f>AT18-0.1</f>
        <v>168.6</v>
      </c>
      <c r="AT18" s="57">
        <v>168.7</v>
      </c>
      <c r="AU18" s="157">
        <f>AV18+18.6</f>
        <v>192.79999999999998</v>
      </c>
      <c r="AV18" s="109">
        <v>174.2</v>
      </c>
      <c r="AW18" s="158">
        <f>AX18+18.6</f>
        <v>205.5</v>
      </c>
      <c r="AX18" s="110">
        <v>186.9</v>
      </c>
      <c r="AY18" s="157">
        <f>AZ18+0.6</f>
        <v>255.2</v>
      </c>
      <c r="AZ18" s="55">
        <v>254.6</v>
      </c>
      <c r="BA18" s="158">
        <f>BB18+0.6</f>
        <v>259.3</v>
      </c>
      <c r="BB18" s="57">
        <v>258.7</v>
      </c>
      <c r="BC18" s="157">
        <f>BD18-0.9</f>
        <v>174.29999999999998</v>
      </c>
      <c r="BD18" s="109">
        <v>175.2</v>
      </c>
      <c r="BE18" s="158">
        <f>BF18-0.9</f>
        <v>179.4</v>
      </c>
      <c r="BF18" s="110">
        <v>180.3</v>
      </c>
      <c r="BG18" s="140">
        <f>BH18+18</f>
        <v>105.9</v>
      </c>
      <c r="BH18" s="55">
        <v>87.9</v>
      </c>
      <c r="BI18" s="63">
        <f>BJ18+18</f>
        <v>117.8</v>
      </c>
      <c r="BJ18" s="57">
        <v>99.8</v>
      </c>
      <c r="BK18" s="9"/>
      <c r="BL18" s="26"/>
    </row>
    <row r="19" spans="1:65" s="1" customFormat="1" ht="15" customHeight="1" x14ac:dyDescent="0.25">
      <c r="A19" s="1">
        <v>2009</v>
      </c>
      <c r="B19" s="1" t="s">
        <v>161</v>
      </c>
      <c r="C19" s="124">
        <f t="shared" si="3"/>
        <v>268.60000000000002</v>
      </c>
      <c r="D19" s="133">
        <v>268.5</v>
      </c>
      <c r="E19" s="151">
        <f t="shared" si="4"/>
        <v>274.70000000000005</v>
      </c>
      <c r="F19" s="134">
        <v>274.60000000000002</v>
      </c>
      <c r="G19" s="157">
        <v>190.1</v>
      </c>
      <c r="H19" s="63">
        <v>169.7</v>
      </c>
      <c r="I19" s="158">
        <v>190.1</v>
      </c>
      <c r="J19" s="64">
        <v>169.7</v>
      </c>
      <c r="K19" s="157">
        <v>156.80000000000001</v>
      </c>
      <c r="L19" s="55">
        <v>160.30000000000001</v>
      </c>
      <c r="M19" s="158">
        <v>159</v>
      </c>
      <c r="N19" s="57">
        <v>162.5</v>
      </c>
      <c r="O19" s="157">
        <v>134.9</v>
      </c>
      <c r="P19" s="55">
        <v>133.80000000000001</v>
      </c>
      <c r="Q19" s="158">
        <v>134.9</v>
      </c>
      <c r="R19" s="57">
        <v>133.80000000000001</v>
      </c>
      <c r="S19" s="157">
        <v>171.5</v>
      </c>
      <c r="T19" s="55">
        <v>156.19999999999999</v>
      </c>
      <c r="U19" s="158">
        <v>192.8</v>
      </c>
      <c r="V19" s="57">
        <v>177.5</v>
      </c>
      <c r="W19" s="157">
        <v>192</v>
      </c>
      <c r="X19" s="55">
        <v>176</v>
      </c>
      <c r="Y19" s="158">
        <v>226.8</v>
      </c>
      <c r="Z19" s="57">
        <v>210.8</v>
      </c>
      <c r="AA19" s="157">
        <v>166.20000000000002</v>
      </c>
      <c r="AB19" s="63">
        <v>148.80000000000001</v>
      </c>
      <c r="AC19" s="158">
        <v>168.20000000000002</v>
      </c>
      <c r="AD19" s="64">
        <v>150.80000000000001</v>
      </c>
      <c r="AE19" s="157">
        <v>238.2</v>
      </c>
      <c r="AF19" s="58">
        <v>236</v>
      </c>
      <c r="AG19" s="158">
        <v>251.89999999999998</v>
      </c>
      <c r="AH19" s="59">
        <v>249.7</v>
      </c>
      <c r="AI19" s="153">
        <v>270.3</v>
      </c>
      <c r="AJ19" s="125" t="s">
        <v>319</v>
      </c>
      <c r="AK19" s="129">
        <v>270.3</v>
      </c>
      <c r="AL19" s="127" t="s">
        <v>319</v>
      </c>
      <c r="AM19" s="99">
        <v>251.60000000000002</v>
      </c>
      <c r="AN19" s="55">
        <v>251.8</v>
      </c>
      <c r="AO19" s="100">
        <v>252.60000000000002</v>
      </c>
      <c r="AP19" s="57">
        <v>252.8</v>
      </c>
      <c r="AQ19" s="157">
        <v>166.70000000000002</v>
      </c>
      <c r="AR19" s="55">
        <v>166.8</v>
      </c>
      <c r="AS19" s="158">
        <v>166.70000000000002</v>
      </c>
      <c r="AT19" s="57">
        <v>166.8</v>
      </c>
      <c r="AU19" s="124">
        <f t="shared" ref="AU19:AW19" si="6">AV19+18.8</f>
        <v>195</v>
      </c>
      <c r="AV19" s="133">
        <v>176.2</v>
      </c>
      <c r="AW19" s="151">
        <f t="shared" si="6"/>
        <v>228.70000000000002</v>
      </c>
      <c r="AX19" s="134">
        <v>209.9</v>
      </c>
      <c r="AY19" s="157">
        <v>259.09999999999997</v>
      </c>
      <c r="AZ19" s="55" t="s">
        <v>595</v>
      </c>
      <c r="BA19" s="158">
        <v>265.29999999999995</v>
      </c>
      <c r="BB19" s="57" t="s">
        <v>643</v>
      </c>
      <c r="BC19" s="157">
        <v>161.1</v>
      </c>
      <c r="BD19" s="109">
        <v>161.9</v>
      </c>
      <c r="BE19" s="158">
        <v>174.39999999999998</v>
      </c>
      <c r="BF19" s="110">
        <v>175.2</v>
      </c>
      <c r="BG19" s="140">
        <f>BH19+18</f>
        <v>105.9</v>
      </c>
      <c r="BH19" s="55">
        <v>87.9</v>
      </c>
      <c r="BI19" s="63">
        <f>BJ19+18</f>
        <v>117.8</v>
      </c>
      <c r="BJ19" s="57">
        <v>99.8</v>
      </c>
      <c r="BK19" s="9"/>
      <c r="BL19" s="26"/>
    </row>
    <row r="20" spans="1:65" s="1" customFormat="1" ht="15" customHeight="1" x14ac:dyDescent="0.25">
      <c r="A20" s="33">
        <v>2009</v>
      </c>
      <c r="B20" s="33" t="s">
        <v>154</v>
      </c>
      <c r="C20" s="54">
        <f>D20-16.8</f>
        <v>268.59999999999997</v>
      </c>
      <c r="D20" s="55">
        <v>285.39999999999998</v>
      </c>
      <c r="E20" s="72">
        <f>F20-16.8</f>
        <v>274.59999999999997</v>
      </c>
      <c r="F20" s="57">
        <v>291.39999999999998</v>
      </c>
      <c r="G20" s="54">
        <f>H20+20</f>
        <v>184</v>
      </c>
      <c r="H20" s="63">
        <v>164</v>
      </c>
      <c r="I20" s="72">
        <f>J20+20</f>
        <v>187.8</v>
      </c>
      <c r="J20" s="64">
        <v>167.8</v>
      </c>
      <c r="K20" s="54">
        <f>L20-0.1</f>
        <v>143.20000000000002</v>
      </c>
      <c r="L20" s="55">
        <v>143.30000000000001</v>
      </c>
      <c r="M20" s="72">
        <f>N20-0.1</f>
        <v>145.1</v>
      </c>
      <c r="N20" s="57">
        <v>145.19999999999999</v>
      </c>
      <c r="O20" s="54">
        <f>P20-0.3</f>
        <v>134.6</v>
      </c>
      <c r="P20" s="55">
        <v>134.9</v>
      </c>
      <c r="Q20" s="72">
        <f>R20-0.3</f>
        <v>136.69999999999999</v>
      </c>
      <c r="R20" s="57">
        <v>137</v>
      </c>
      <c r="S20" s="54">
        <v>167.4</v>
      </c>
      <c r="T20" s="60">
        <v>152</v>
      </c>
      <c r="U20" s="72">
        <v>171.70000000000002</v>
      </c>
      <c r="V20" s="61">
        <v>156.30000000000001</v>
      </c>
      <c r="W20" s="54">
        <f>X20+17.4</f>
        <v>182.4</v>
      </c>
      <c r="X20" s="63">
        <v>165</v>
      </c>
      <c r="Y20" s="72">
        <f>Z20+17.4</f>
        <v>184.70000000000002</v>
      </c>
      <c r="Z20" s="64">
        <v>167.3</v>
      </c>
      <c r="AA20" s="54">
        <f>AB20-0.2</f>
        <v>164.60000000000002</v>
      </c>
      <c r="AB20" s="63">
        <v>164.8</v>
      </c>
      <c r="AC20" s="72">
        <f>AD20-0.2</f>
        <v>168.60000000000002</v>
      </c>
      <c r="AD20" s="64">
        <v>168.8</v>
      </c>
      <c r="AE20" s="54">
        <f>AF20-0.1</f>
        <v>241.70000000000002</v>
      </c>
      <c r="AF20" s="58">
        <v>241.8</v>
      </c>
      <c r="AG20" s="72">
        <f>AH20-0.1</f>
        <v>252.4</v>
      </c>
      <c r="AH20" s="59">
        <v>252.5</v>
      </c>
      <c r="AI20" s="54">
        <f>AJ20+0.4</f>
        <v>270.09999999999997</v>
      </c>
      <c r="AJ20" s="55">
        <v>269.7</v>
      </c>
      <c r="AK20" s="72">
        <f>AL20+0.4</f>
        <v>270.09999999999997</v>
      </c>
      <c r="AL20" s="57">
        <v>269.7</v>
      </c>
      <c r="AM20" s="54">
        <f>AN20-0.2</f>
        <v>250.5</v>
      </c>
      <c r="AN20" s="55">
        <v>250.7</v>
      </c>
      <c r="AO20" s="72">
        <f>AP20-0.2</f>
        <v>251.5</v>
      </c>
      <c r="AP20" s="57">
        <v>251.7</v>
      </c>
      <c r="AQ20" s="54">
        <f>AR20-0.2</f>
        <v>166.8</v>
      </c>
      <c r="AR20" s="55">
        <v>167</v>
      </c>
      <c r="AS20" s="72">
        <f>AT20-0.2</f>
        <v>166.8</v>
      </c>
      <c r="AT20" s="57">
        <v>167</v>
      </c>
      <c r="AU20" s="54">
        <f>AV20+17.8</f>
        <v>197.8</v>
      </c>
      <c r="AV20" s="109">
        <v>180</v>
      </c>
      <c r="AW20" s="72">
        <f>AX20+17.8</f>
        <v>199.8</v>
      </c>
      <c r="AX20" s="110">
        <v>182</v>
      </c>
      <c r="AY20" s="54">
        <f>AZ20-0.4</f>
        <v>251.29999999999998</v>
      </c>
      <c r="AZ20" s="55">
        <v>251.7</v>
      </c>
      <c r="BA20" s="72">
        <f>BB20-0.4</f>
        <v>255.2</v>
      </c>
      <c r="BB20" s="57">
        <v>255.6</v>
      </c>
      <c r="BC20" s="54">
        <f>BD20-0.4</f>
        <v>179.2</v>
      </c>
      <c r="BD20" s="55">
        <v>179.6</v>
      </c>
      <c r="BE20" s="72">
        <f>BF20-0.4</f>
        <v>179.2</v>
      </c>
      <c r="BF20" s="57">
        <v>179.6</v>
      </c>
      <c r="BG20" s="124">
        <f>BH20-0.2</f>
        <v>114.89999999999999</v>
      </c>
      <c r="BH20" s="133">
        <v>115.1</v>
      </c>
      <c r="BI20" s="151">
        <f>BJ20-0.2</f>
        <v>147.5</v>
      </c>
      <c r="BJ20" s="134">
        <v>147.69999999999999</v>
      </c>
      <c r="BK20" s="9"/>
      <c r="BL20" s="35"/>
      <c r="BM20" s="33"/>
    </row>
    <row r="21" spans="1:65" s="1" customFormat="1" ht="15" customHeight="1" x14ac:dyDescent="0.25">
      <c r="A21" s="1">
        <v>2009</v>
      </c>
      <c r="B21" s="1" t="s">
        <v>176</v>
      </c>
      <c r="C21" s="157">
        <f>D21</f>
        <v>253.8</v>
      </c>
      <c r="D21" s="109">
        <v>253.8</v>
      </c>
      <c r="E21" s="158">
        <f>F21</f>
        <v>262.10000000000002</v>
      </c>
      <c r="F21" s="110">
        <v>262.10000000000002</v>
      </c>
      <c r="G21" s="157">
        <f>H21+20.3</f>
        <v>174.20000000000002</v>
      </c>
      <c r="H21" s="63">
        <v>153.9</v>
      </c>
      <c r="I21" s="158">
        <f>J21+20.3</f>
        <v>188.10000000000002</v>
      </c>
      <c r="J21" s="64">
        <v>167.8</v>
      </c>
      <c r="K21" s="157">
        <f>L21-3.7</f>
        <v>156.60000000000002</v>
      </c>
      <c r="L21" s="55">
        <v>160.30000000000001</v>
      </c>
      <c r="M21" s="158">
        <f>N21-3.7</f>
        <v>169.3</v>
      </c>
      <c r="N21" s="57">
        <v>173</v>
      </c>
      <c r="O21" s="157">
        <f>P21+1</f>
        <v>134.69999999999999</v>
      </c>
      <c r="P21" s="60">
        <v>133.69999999999999</v>
      </c>
      <c r="Q21" s="158">
        <f>R21+1</f>
        <v>136.6</v>
      </c>
      <c r="R21" s="61">
        <v>135.6</v>
      </c>
      <c r="S21" s="157">
        <f>T21+15.5</f>
        <v>154.80000000000001</v>
      </c>
      <c r="T21" s="60">
        <v>139.30000000000001</v>
      </c>
      <c r="U21" s="158">
        <f>V21+15.5</f>
        <v>165.4</v>
      </c>
      <c r="V21" s="61">
        <v>149.9</v>
      </c>
      <c r="W21" s="157">
        <f>X21+16.2</f>
        <v>180</v>
      </c>
      <c r="X21" s="55">
        <v>163.80000000000001</v>
      </c>
      <c r="Y21" s="158">
        <f>Z21+16.2</f>
        <v>196.39999999999998</v>
      </c>
      <c r="Z21" s="61">
        <v>180.2</v>
      </c>
      <c r="AA21" s="157">
        <f>AB21+17.7</f>
        <v>166.5</v>
      </c>
      <c r="AB21" s="63">
        <v>148.80000000000001</v>
      </c>
      <c r="AC21" s="158">
        <f>AD21+17.7</f>
        <v>178.2</v>
      </c>
      <c r="AD21" s="64">
        <v>160.5</v>
      </c>
      <c r="AE21" s="157">
        <f>AF21+1.6</f>
        <v>239.5</v>
      </c>
      <c r="AF21" s="114">
        <v>237.9</v>
      </c>
      <c r="AG21" s="158">
        <f>AH21+1.6</f>
        <v>241.5</v>
      </c>
      <c r="AH21" s="115">
        <v>239.9</v>
      </c>
      <c r="AI21" s="157">
        <f>AJ21-0.2</f>
        <v>270</v>
      </c>
      <c r="AJ21" s="121">
        <v>270.2</v>
      </c>
      <c r="AK21" s="158">
        <f>AL21-0.2</f>
        <v>270</v>
      </c>
      <c r="AL21" s="122">
        <v>270.2</v>
      </c>
      <c r="AM21" s="157">
        <f>AN21-0.2</f>
        <v>250.5</v>
      </c>
      <c r="AN21" s="55">
        <v>250.7</v>
      </c>
      <c r="AO21" s="158">
        <f>AP21-0.2</f>
        <v>250.5</v>
      </c>
      <c r="AP21" s="57">
        <v>250.7</v>
      </c>
      <c r="AQ21" s="157">
        <f>AR21-0.1</f>
        <v>166.70000000000002</v>
      </c>
      <c r="AR21" s="55">
        <v>166.8</v>
      </c>
      <c r="AS21" s="158">
        <f>AT21-0.1</f>
        <v>168.5</v>
      </c>
      <c r="AT21" s="57">
        <v>168.6</v>
      </c>
      <c r="AU21" s="157">
        <f>AV21+18.6</f>
        <v>192.7</v>
      </c>
      <c r="AV21" s="109">
        <v>174.1</v>
      </c>
      <c r="AW21" s="158">
        <f>AX21+18.6</f>
        <v>192.7</v>
      </c>
      <c r="AX21" s="110">
        <v>174.1</v>
      </c>
      <c r="AY21" s="157">
        <f>AZ21+0.6</f>
        <v>248.9</v>
      </c>
      <c r="AZ21" s="55">
        <v>248.3</v>
      </c>
      <c r="BA21" s="158">
        <f>BB21+0.6</f>
        <v>257.20000000000005</v>
      </c>
      <c r="BB21" s="57">
        <v>256.60000000000002</v>
      </c>
      <c r="BC21" s="157">
        <f>BD21-0.9</f>
        <v>174.2</v>
      </c>
      <c r="BD21" s="109">
        <v>175.1</v>
      </c>
      <c r="BE21" s="158">
        <f>BF21-0.9</f>
        <v>179.2</v>
      </c>
      <c r="BF21" s="110">
        <v>180.1</v>
      </c>
      <c r="BG21" s="157">
        <f>BH21-0.4</f>
        <v>114.5</v>
      </c>
      <c r="BH21" s="109">
        <v>114.9</v>
      </c>
      <c r="BI21" s="158">
        <f>BJ21-0.4</f>
        <v>129.9</v>
      </c>
      <c r="BJ21" s="110">
        <v>130.30000000000001</v>
      </c>
      <c r="BK21" s="9"/>
    </row>
    <row r="22" spans="1:65" s="1" customFormat="1" ht="15" customHeight="1" x14ac:dyDescent="0.25">
      <c r="A22" s="33">
        <v>2009</v>
      </c>
      <c r="B22" s="1" t="s">
        <v>144</v>
      </c>
      <c r="C22" s="124">
        <f t="shared" ref="C22" si="7">D22+0.1</f>
        <v>274.60000000000002</v>
      </c>
      <c r="D22" s="133">
        <v>274.5</v>
      </c>
      <c r="E22" s="151">
        <f t="shared" ref="E22" si="8">F22+0.1</f>
        <v>282.90000000000003</v>
      </c>
      <c r="F22" s="134">
        <v>282.8</v>
      </c>
      <c r="G22" s="54">
        <f>H22+20.5</f>
        <v>176.5</v>
      </c>
      <c r="H22" s="63">
        <v>156</v>
      </c>
      <c r="I22" s="72">
        <f>J22+20.5</f>
        <v>196.1</v>
      </c>
      <c r="J22" s="64">
        <v>175.6</v>
      </c>
      <c r="K22" s="108">
        <f>L22-0.1</f>
        <v>155</v>
      </c>
      <c r="L22" s="55">
        <v>155.1</v>
      </c>
      <c r="M22" s="67">
        <f>N22-0.1</f>
        <v>158.80000000000001</v>
      </c>
      <c r="N22" s="57">
        <v>158.9</v>
      </c>
      <c r="O22" s="108">
        <f>P22-0.3</f>
        <v>134.6</v>
      </c>
      <c r="P22" s="55">
        <v>134.9</v>
      </c>
      <c r="Q22" s="67">
        <f>R22-0.3</f>
        <v>134.6</v>
      </c>
      <c r="R22" s="57">
        <v>134.9</v>
      </c>
      <c r="S22" s="54">
        <v>171.70000000000002</v>
      </c>
      <c r="T22" s="60">
        <v>156.30000000000001</v>
      </c>
      <c r="U22" s="72">
        <v>173.8</v>
      </c>
      <c r="V22" s="61">
        <v>158.4</v>
      </c>
      <c r="W22" s="108">
        <f>X22+17.5</f>
        <v>186.7</v>
      </c>
      <c r="X22" s="63">
        <v>169.2</v>
      </c>
      <c r="Y22" s="67">
        <f>Z22+17.5</f>
        <v>186.7</v>
      </c>
      <c r="Z22" s="64">
        <v>169.2</v>
      </c>
      <c r="AA22" s="54">
        <f>AB22+17.6</f>
        <v>166.29999999999998</v>
      </c>
      <c r="AB22" s="65">
        <v>148.69999999999999</v>
      </c>
      <c r="AC22" s="72">
        <f>AD22+17.6</f>
        <v>168.29999999999998</v>
      </c>
      <c r="AD22" s="66">
        <v>150.69999999999999</v>
      </c>
      <c r="AE22" s="108">
        <f>AF22</f>
        <v>241.9</v>
      </c>
      <c r="AF22" s="58">
        <v>241.9</v>
      </c>
      <c r="AG22" s="67">
        <f>AH22</f>
        <v>254.6</v>
      </c>
      <c r="AH22" s="59">
        <v>254.6</v>
      </c>
      <c r="AI22" s="108">
        <f>AJ22+0.4</f>
        <v>270.09999999999997</v>
      </c>
      <c r="AJ22" s="55">
        <v>269.7</v>
      </c>
      <c r="AK22" s="67">
        <f>AL22+0.4</f>
        <v>270.09999999999997</v>
      </c>
      <c r="AL22" s="57">
        <v>269.7</v>
      </c>
      <c r="AM22" s="108">
        <f>AN22-0.2</f>
        <v>250.5</v>
      </c>
      <c r="AN22" s="55">
        <v>250.7</v>
      </c>
      <c r="AO22" s="67">
        <f>AP22-0.2</f>
        <v>252.5</v>
      </c>
      <c r="AP22" s="57">
        <v>252.7</v>
      </c>
      <c r="AQ22" s="108">
        <f>AR22-0.4</f>
        <v>166.5</v>
      </c>
      <c r="AR22" s="55">
        <v>166.9</v>
      </c>
      <c r="AS22" s="67">
        <f>AT22-0.4</f>
        <v>166.5</v>
      </c>
      <c r="AT22" s="57">
        <v>166.9</v>
      </c>
      <c r="AU22" s="108">
        <f>AV22+17.8</f>
        <v>191.9</v>
      </c>
      <c r="AV22" s="109">
        <v>174.1</v>
      </c>
      <c r="AW22" s="67">
        <f>AX22+17.8</f>
        <v>199.8</v>
      </c>
      <c r="AX22" s="110">
        <v>182</v>
      </c>
      <c r="AY22" s="54">
        <f>AZ22+0.1</f>
        <v>255.5</v>
      </c>
      <c r="AZ22" s="60">
        <v>255.4</v>
      </c>
      <c r="BA22" s="72">
        <f>BB22+0.1</f>
        <v>259.5</v>
      </c>
      <c r="BB22" s="61">
        <v>259.39999999999998</v>
      </c>
      <c r="BC22" s="108">
        <f>BD22-0.3</f>
        <v>174.29999999999998</v>
      </c>
      <c r="BD22" s="55">
        <v>174.6</v>
      </c>
      <c r="BE22" s="67">
        <f>BF22-0.3</f>
        <v>174.29999999999998</v>
      </c>
      <c r="BF22" s="57">
        <v>174.6</v>
      </c>
      <c r="BG22" s="124">
        <f t="shared" ref="BG22:BI22" si="9">BH22+18.5</f>
        <v>132.4</v>
      </c>
      <c r="BH22" s="125">
        <v>113.9</v>
      </c>
      <c r="BI22" s="151">
        <f t="shared" si="9"/>
        <v>140.19999999999999</v>
      </c>
      <c r="BJ22" s="127">
        <v>121.7</v>
      </c>
      <c r="BK22" s="9"/>
    </row>
    <row r="23" spans="1:65" s="1" customFormat="1" ht="15" customHeight="1" x14ac:dyDescent="0.25">
      <c r="A23" s="1">
        <v>2009</v>
      </c>
      <c r="B23" s="1" t="s">
        <v>162</v>
      </c>
      <c r="C23" s="108">
        <f>D23-0.1</f>
        <v>270.5</v>
      </c>
      <c r="D23" s="162" t="s">
        <v>631</v>
      </c>
      <c r="E23" s="67">
        <f>F23-0.1</f>
        <v>272.5</v>
      </c>
      <c r="F23" s="110">
        <v>272.60000000000002</v>
      </c>
      <c r="G23" s="157">
        <v>168.6</v>
      </c>
      <c r="H23" s="63">
        <v>148.19999999999999</v>
      </c>
      <c r="I23" s="158">
        <v>174.3</v>
      </c>
      <c r="J23" s="64">
        <v>153.9</v>
      </c>
      <c r="K23" s="157">
        <v>152.6</v>
      </c>
      <c r="L23" s="55">
        <v>156.1</v>
      </c>
      <c r="M23" s="158">
        <v>154.9</v>
      </c>
      <c r="N23" s="57">
        <v>158.4</v>
      </c>
      <c r="O23" s="157">
        <v>134.69999999999999</v>
      </c>
      <c r="P23" s="55">
        <v>133.6</v>
      </c>
      <c r="Q23" s="158">
        <v>136.69999999999999</v>
      </c>
      <c r="R23" s="57">
        <v>135.6</v>
      </c>
      <c r="S23" s="157">
        <v>161</v>
      </c>
      <c r="T23" s="55">
        <v>145.69999999999999</v>
      </c>
      <c r="U23" s="158">
        <v>171.60000000000002</v>
      </c>
      <c r="V23" s="57">
        <v>156.30000000000001</v>
      </c>
      <c r="W23" s="157">
        <v>179.9</v>
      </c>
      <c r="X23" s="55">
        <v>163.9</v>
      </c>
      <c r="Y23" s="158">
        <v>185.8</v>
      </c>
      <c r="Z23" s="57">
        <v>169.8</v>
      </c>
      <c r="AA23" s="108">
        <f>AB23+17.5</f>
        <v>161.9</v>
      </c>
      <c r="AB23" s="67" t="s">
        <v>691</v>
      </c>
      <c r="AC23" s="67">
        <f>AD23+17.5</f>
        <v>168.1</v>
      </c>
      <c r="AD23" s="66">
        <v>150.6</v>
      </c>
      <c r="AE23" s="157">
        <v>238.39999999999998</v>
      </c>
      <c r="AF23" s="58">
        <v>236.2</v>
      </c>
      <c r="AG23" s="158">
        <v>253.89999999999998</v>
      </c>
      <c r="AH23" s="59">
        <v>251.7</v>
      </c>
      <c r="AI23" s="159">
        <v>270.2</v>
      </c>
      <c r="AJ23" s="55" t="s">
        <v>316</v>
      </c>
      <c r="AK23" s="65">
        <v>270.2</v>
      </c>
      <c r="AL23" s="57" t="s">
        <v>316</v>
      </c>
      <c r="AM23" s="108">
        <f>AN23-0.3</f>
        <v>250.39999999999998</v>
      </c>
      <c r="AN23" s="141" t="s">
        <v>580</v>
      </c>
      <c r="AO23" s="67">
        <f>AP23-0.3</f>
        <v>251.39999999999998</v>
      </c>
      <c r="AP23" s="61">
        <v>251.7</v>
      </c>
      <c r="AQ23" s="157">
        <v>166.70000000000002</v>
      </c>
      <c r="AR23" s="55">
        <v>166.8</v>
      </c>
      <c r="AS23" s="158">
        <v>166.70000000000002</v>
      </c>
      <c r="AT23" s="57">
        <v>166.8</v>
      </c>
      <c r="AU23" s="108">
        <f>AV23+18.8</f>
        <v>184.3</v>
      </c>
      <c r="AV23" s="143" t="s">
        <v>704</v>
      </c>
      <c r="AW23" s="67">
        <f>AX23+18.8</f>
        <v>197.10000000000002</v>
      </c>
      <c r="AX23" s="122">
        <v>178.3</v>
      </c>
      <c r="AY23" s="157">
        <v>255</v>
      </c>
      <c r="AZ23" s="55" t="s">
        <v>601</v>
      </c>
      <c r="BA23" s="158">
        <v>257.09999999999997</v>
      </c>
      <c r="BB23" s="57" t="s">
        <v>599</v>
      </c>
      <c r="BC23" s="157">
        <v>179.29999999999998</v>
      </c>
      <c r="BD23" s="109">
        <v>180.1</v>
      </c>
      <c r="BE23" s="158">
        <v>179.29999999999998</v>
      </c>
      <c r="BF23" s="110">
        <v>180.1</v>
      </c>
      <c r="BG23" s="140">
        <f>BH23+18</f>
        <v>111.8</v>
      </c>
      <c r="BH23" s="55">
        <v>93.8</v>
      </c>
      <c r="BI23" s="63">
        <f>BJ23+18</f>
        <v>143.4</v>
      </c>
      <c r="BJ23" s="57">
        <v>125.4</v>
      </c>
      <c r="BK23" s="9"/>
    </row>
    <row r="24" spans="1:65" s="1" customFormat="1" ht="15" customHeight="1" x14ac:dyDescent="0.25">
      <c r="A24" s="1">
        <v>2009</v>
      </c>
      <c r="B24" s="1" t="s">
        <v>177</v>
      </c>
      <c r="C24" s="124">
        <f t="shared" ref="C24" si="10">D24+0.1</f>
        <v>251.7</v>
      </c>
      <c r="D24" s="133" t="s">
        <v>702</v>
      </c>
      <c r="E24" s="151">
        <f t="shared" ref="E24" si="11">F24+0.1</f>
        <v>251.7</v>
      </c>
      <c r="F24" s="134" t="s">
        <v>702</v>
      </c>
      <c r="G24" s="157">
        <f>H24+20.3</f>
        <v>174.3</v>
      </c>
      <c r="H24" s="63">
        <v>154</v>
      </c>
      <c r="I24" s="158">
        <f>J24+20.3</f>
        <v>182.10000000000002</v>
      </c>
      <c r="J24" s="64">
        <v>161.80000000000001</v>
      </c>
      <c r="K24" s="157">
        <f>L24-3.7</f>
        <v>154.5</v>
      </c>
      <c r="L24" s="55">
        <v>158.19999999999999</v>
      </c>
      <c r="M24" s="158">
        <f>N24-3.7</f>
        <v>158.80000000000001</v>
      </c>
      <c r="N24" s="57">
        <v>162.5</v>
      </c>
      <c r="O24" s="157">
        <f>P24+1</f>
        <v>134.69999999999999</v>
      </c>
      <c r="P24" s="60">
        <v>133.69999999999999</v>
      </c>
      <c r="Q24" s="158">
        <f>R24+1</f>
        <v>140.1</v>
      </c>
      <c r="R24" s="61">
        <v>139.1</v>
      </c>
      <c r="S24" s="157">
        <f>T24+15.5</f>
        <v>169.5</v>
      </c>
      <c r="T24" s="60">
        <v>154</v>
      </c>
      <c r="U24" s="158">
        <f>V24+15.5</f>
        <v>171.7</v>
      </c>
      <c r="V24" s="61">
        <v>156.19999999999999</v>
      </c>
      <c r="W24" s="124">
        <f t="shared" ref="W24:Y24" si="12">X24+16.3</f>
        <v>172</v>
      </c>
      <c r="X24" s="125">
        <v>155.69999999999999</v>
      </c>
      <c r="Y24" s="151">
        <f t="shared" si="12"/>
        <v>241.3</v>
      </c>
      <c r="Z24" s="127">
        <v>225</v>
      </c>
      <c r="AA24" s="157">
        <f>AB24+17.7</f>
        <v>162.29999999999998</v>
      </c>
      <c r="AB24" s="63">
        <v>144.6</v>
      </c>
      <c r="AC24" s="158">
        <f>AD24+17.7</f>
        <v>170.2</v>
      </c>
      <c r="AD24" s="64">
        <v>152.5</v>
      </c>
      <c r="AE24" s="157">
        <f>AF24+1.6</f>
        <v>241.6</v>
      </c>
      <c r="AF24" s="58">
        <v>240</v>
      </c>
      <c r="AG24" s="158">
        <f>AH24+1.6</f>
        <v>247.5</v>
      </c>
      <c r="AH24" s="59">
        <v>245.9</v>
      </c>
      <c r="AI24" s="157">
        <f>AJ24-0.2</f>
        <v>270</v>
      </c>
      <c r="AJ24" s="121">
        <v>270.2</v>
      </c>
      <c r="AK24" s="158">
        <f>AL24-0.2</f>
        <v>274.2</v>
      </c>
      <c r="AL24" s="122">
        <v>274.39999999999998</v>
      </c>
      <c r="AM24" s="157">
        <f>AN24-0.2</f>
        <v>251.5</v>
      </c>
      <c r="AN24" s="55">
        <v>251.7</v>
      </c>
      <c r="AO24" s="158">
        <f>AP24-0.2</f>
        <v>251.5</v>
      </c>
      <c r="AP24" s="57">
        <v>251.7</v>
      </c>
      <c r="AQ24" s="157">
        <f>AR24-0.1</f>
        <v>166.8</v>
      </c>
      <c r="AR24" s="55">
        <v>166.9</v>
      </c>
      <c r="AS24" s="158">
        <f>AT24-0.1</f>
        <v>168.6</v>
      </c>
      <c r="AT24" s="57">
        <v>168.7</v>
      </c>
      <c r="AU24" s="157">
        <f>AV24+18.6</f>
        <v>201.1</v>
      </c>
      <c r="AV24" s="109">
        <v>182.5</v>
      </c>
      <c r="AW24" s="158">
        <f>AX24+18.6</f>
        <v>205.4</v>
      </c>
      <c r="AX24" s="110">
        <v>186.8</v>
      </c>
      <c r="AY24" s="157">
        <f>AZ24+0.6</f>
        <v>255.2</v>
      </c>
      <c r="AZ24" s="55">
        <v>254.6</v>
      </c>
      <c r="BA24" s="158">
        <f>BB24+0.6</f>
        <v>261.3</v>
      </c>
      <c r="BB24" s="57">
        <v>260.7</v>
      </c>
      <c r="BC24" s="157">
        <f>BD24-0.9</f>
        <v>174.29999999999998</v>
      </c>
      <c r="BD24" s="109">
        <v>175.2</v>
      </c>
      <c r="BE24" s="158">
        <f>BF24-0.9</f>
        <v>174.29999999999998</v>
      </c>
      <c r="BF24" s="110">
        <v>175.2</v>
      </c>
      <c r="BG24" s="157">
        <f>BH24-0.4</f>
        <v>123.89999999999999</v>
      </c>
      <c r="BH24" s="109">
        <v>124.3</v>
      </c>
      <c r="BI24" s="158">
        <f>BJ24-0.4</f>
        <v>141.4</v>
      </c>
      <c r="BJ24" s="110">
        <v>141.80000000000001</v>
      </c>
      <c r="BK24" s="9"/>
    </row>
    <row r="25" spans="1:65" s="1" customFormat="1" ht="15" customHeight="1" x14ac:dyDescent="0.25">
      <c r="A25" s="33">
        <v>2009</v>
      </c>
      <c r="B25" s="1" t="s">
        <v>139</v>
      </c>
      <c r="C25" s="108">
        <v>256</v>
      </c>
      <c r="D25" s="109">
        <v>256.10000000000002</v>
      </c>
      <c r="E25" s="67">
        <v>270.5</v>
      </c>
      <c r="F25" s="110">
        <v>270.60000000000002</v>
      </c>
      <c r="G25" s="108">
        <v>178.3</v>
      </c>
      <c r="H25" s="63">
        <v>157.9</v>
      </c>
      <c r="I25" s="67">
        <v>190.1</v>
      </c>
      <c r="J25" s="64">
        <v>169.7</v>
      </c>
      <c r="K25" s="108">
        <v>145.10000000000002</v>
      </c>
      <c r="L25" s="55">
        <v>145.30000000000001</v>
      </c>
      <c r="M25" s="67">
        <v>156.9</v>
      </c>
      <c r="N25" s="57">
        <v>157.1</v>
      </c>
      <c r="O25" s="108">
        <v>134.6</v>
      </c>
      <c r="P25" s="55">
        <v>134.9</v>
      </c>
      <c r="Q25" s="67">
        <v>134.6</v>
      </c>
      <c r="R25" s="57">
        <v>134.9</v>
      </c>
      <c r="S25" s="108">
        <v>161</v>
      </c>
      <c r="T25" s="55">
        <v>145.69999999999999</v>
      </c>
      <c r="U25" s="67">
        <v>161</v>
      </c>
      <c r="V25" s="57">
        <v>145.69999999999999</v>
      </c>
      <c r="W25" s="108">
        <v>167.7</v>
      </c>
      <c r="X25" s="55">
        <v>151.69999999999999</v>
      </c>
      <c r="Y25" s="67">
        <v>183.9</v>
      </c>
      <c r="Z25" s="57">
        <v>167.9</v>
      </c>
      <c r="AA25" s="108">
        <v>138.69999999999999</v>
      </c>
      <c r="AB25" s="63">
        <v>121.2</v>
      </c>
      <c r="AC25" s="67">
        <v>138.69999999999999</v>
      </c>
      <c r="AD25" s="64">
        <v>121.2</v>
      </c>
      <c r="AE25" s="108">
        <v>237.7</v>
      </c>
      <c r="AF25" s="58">
        <v>237.7</v>
      </c>
      <c r="AG25" s="67">
        <v>241.8</v>
      </c>
      <c r="AH25" s="59">
        <v>241.8</v>
      </c>
      <c r="AI25" s="108">
        <v>270.10000000000002</v>
      </c>
      <c r="AJ25" s="109">
        <v>270.3</v>
      </c>
      <c r="AK25" s="67">
        <v>270.10000000000002</v>
      </c>
      <c r="AL25" s="110">
        <v>270.3</v>
      </c>
      <c r="AM25" s="108">
        <v>250.39999999999998</v>
      </c>
      <c r="AN25" s="55">
        <v>250.7</v>
      </c>
      <c r="AO25" s="67">
        <v>250.39999999999998</v>
      </c>
      <c r="AP25" s="57">
        <v>250.7</v>
      </c>
      <c r="AQ25" s="108">
        <v>166.70000000000002</v>
      </c>
      <c r="AR25" s="55">
        <v>166.9</v>
      </c>
      <c r="AS25" s="67">
        <v>166.70000000000002</v>
      </c>
      <c r="AT25" s="57">
        <v>166.9</v>
      </c>
      <c r="AU25" s="108">
        <v>183.1</v>
      </c>
      <c r="AV25" s="109">
        <v>164.6</v>
      </c>
      <c r="AW25" s="67">
        <v>194.9</v>
      </c>
      <c r="AX25" s="110">
        <v>176.4</v>
      </c>
      <c r="AY25" s="108">
        <v>259.2</v>
      </c>
      <c r="AZ25" s="55">
        <v>259.39999999999998</v>
      </c>
      <c r="BA25" s="67">
        <v>261.2</v>
      </c>
      <c r="BB25" s="57">
        <v>261.39999999999998</v>
      </c>
      <c r="BC25" s="108">
        <v>179.4</v>
      </c>
      <c r="BD25" s="109">
        <v>180.3</v>
      </c>
      <c r="BE25" s="67">
        <v>179.4</v>
      </c>
      <c r="BF25" s="110">
        <v>180.3</v>
      </c>
      <c r="BG25" s="108">
        <v>135.69999999999999</v>
      </c>
      <c r="BH25" s="109">
        <v>136</v>
      </c>
      <c r="BI25" s="67">
        <v>141.5</v>
      </c>
      <c r="BJ25" s="110">
        <v>141.80000000000001</v>
      </c>
      <c r="BK25" s="9"/>
    </row>
    <row r="26" spans="1:65" s="1" customFormat="1" ht="15" customHeight="1" x14ac:dyDescent="0.25">
      <c r="A26" s="33">
        <v>2009</v>
      </c>
      <c r="B26" s="33" t="s">
        <v>151</v>
      </c>
      <c r="C26" s="108">
        <f t="shared" ref="C26" si="13">D26+0.1</f>
        <v>252</v>
      </c>
      <c r="D26" s="109">
        <v>251.9</v>
      </c>
      <c r="E26" s="67">
        <f t="shared" ref="E26" si="14">F26+0.1</f>
        <v>293.5</v>
      </c>
      <c r="F26" s="110">
        <v>293.39999999999998</v>
      </c>
      <c r="G26" s="54">
        <f>H26+20</f>
        <v>189.8</v>
      </c>
      <c r="H26" s="63">
        <v>169.8</v>
      </c>
      <c r="I26" s="72">
        <f>J26+20</f>
        <v>189.8</v>
      </c>
      <c r="J26" s="64">
        <v>169.8</v>
      </c>
      <c r="K26" s="54">
        <f>L26-0.1</f>
        <v>162.70000000000002</v>
      </c>
      <c r="L26" s="55">
        <v>162.80000000000001</v>
      </c>
      <c r="M26" s="72">
        <f>N26-0.1</f>
        <v>164.8</v>
      </c>
      <c r="N26" s="57">
        <v>164.9</v>
      </c>
      <c r="O26" s="54">
        <f>P26-0.3</f>
        <v>134.6</v>
      </c>
      <c r="P26" s="55">
        <v>134.9</v>
      </c>
      <c r="Q26" s="72">
        <f>R26-0.3</f>
        <v>136.69999999999999</v>
      </c>
      <c r="R26" s="57">
        <v>137</v>
      </c>
      <c r="S26" s="54">
        <v>156.9</v>
      </c>
      <c r="T26" s="60">
        <v>141.5</v>
      </c>
      <c r="U26" s="72">
        <v>161.1</v>
      </c>
      <c r="V26" s="61">
        <v>145.69999999999999</v>
      </c>
      <c r="W26" s="54">
        <f>X26+17.4</f>
        <v>184.6</v>
      </c>
      <c r="X26" s="63">
        <v>167.2</v>
      </c>
      <c r="Y26" s="72">
        <f>Z26+17.4</f>
        <v>192.5</v>
      </c>
      <c r="Z26" s="64">
        <v>175.1</v>
      </c>
      <c r="AA26" s="54">
        <f>AB26+17.6</f>
        <v>162.29999999999998</v>
      </c>
      <c r="AB26" s="65">
        <v>144.69999999999999</v>
      </c>
      <c r="AC26" s="72">
        <f>AD26+17.6</f>
        <v>182.29999999999998</v>
      </c>
      <c r="AD26" s="66">
        <v>164.7</v>
      </c>
      <c r="AE26" s="108">
        <f>AF26+1.7</f>
        <v>241.79999999999998</v>
      </c>
      <c r="AF26" s="101" t="s">
        <v>699</v>
      </c>
      <c r="AG26" s="67">
        <f>AH26+1.7</f>
        <v>255.7</v>
      </c>
      <c r="AH26" s="115">
        <v>254</v>
      </c>
      <c r="AI26" s="54">
        <f>AJ26+0.4</f>
        <v>270</v>
      </c>
      <c r="AJ26" s="55">
        <v>269.60000000000002</v>
      </c>
      <c r="AK26" s="72">
        <f>AL26+0.4</f>
        <v>270</v>
      </c>
      <c r="AL26" s="57">
        <v>269.60000000000002</v>
      </c>
      <c r="AM26" s="54">
        <f>AN26-0.2</f>
        <v>249.5</v>
      </c>
      <c r="AN26" s="60">
        <v>249.7</v>
      </c>
      <c r="AO26" s="72">
        <f>AP26-0.2</f>
        <v>250.5</v>
      </c>
      <c r="AP26" s="61">
        <v>250.7</v>
      </c>
      <c r="AQ26" s="54">
        <f>AR26-0.2</f>
        <v>166.8</v>
      </c>
      <c r="AR26" s="55">
        <v>167</v>
      </c>
      <c r="AS26" s="72">
        <f>AT26-0.2</f>
        <v>166.8</v>
      </c>
      <c r="AT26" s="57">
        <v>167</v>
      </c>
      <c r="AU26" s="54">
        <f>AV26+17.8</f>
        <v>180.60000000000002</v>
      </c>
      <c r="AV26" s="109">
        <v>162.80000000000001</v>
      </c>
      <c r="AW26" s="72">
        <f>AX26+17.8</f>
        <v>190.4</v>
      </c>
      <c r="AX26" s="110">
        <v>172.6</v>
      </c>
      <c r="AY26" s="54">
        <f>AZ26+0.7</f>
        <v>259.5</v>
      </c>
      <c r="AZ26" s="60">
        <v>258.8</v>
      </c>
      <c r="BA26" s="72">
        <f>BB26+0.7</f>
        <v>259.5</v>
      </c>
      <c r="BB26" s="57">
        <v>258.8</v>
      </c>
      <c r="BC26" s="54">
        <f>BD26-0.4</f>
        <v>174.29999999999998</v>
      </c>
      <c r="BD26" s="55">
        <v>174.7</v>
      </c>
      <c r="BE26" s="72">
        <f>BF26-0.4</f>
        <v>174.29999999999998</v>
      </c>
      <c r="BF26" s="57">
        <v>174.7</v>
      </c>
      <c r="BG26" s="108">
        <f t="shared" ref="BG26:BI26" si="15">BH26+18.5</f>
        <v>112.4</v>
      </c>
      <c r="BH26" s="55">
        <v>93.9</v>
      </c>
      <c r="BI26" s="67">
        <f t="shared" si="15"/>
        <v>130.5</v>
      </c>
      <c r="BJ26" s="57">
        <v>112</v>
      </c>
      <c r="BK26" s="9"/>
    </row>
    <row r="27" spans="1:65" s="1" customFormat="1" ht="15" customHeight="1" x14ac:dyDescent="0.25">
      <c r="A27" s="33">
        <v>2009</v>
      </c>
      <c r="B27" s="33" t="s">
        <v>140</v>
      </c>
      <c r="C27" s="124">
        <v>272.59999999999997</v>
      </c>
      <c r="D27" s="133">
        <v>272.7</v>
      </c>
      <c r="E27" s="151">
        <v>272.59999999999997</v>
      </c>
      <c r="F27" s="134">
        <v>272.7</v>
      </c>
      <c r="G27" s="124">
        <v>174.5</v>
      </c>
      <c r="H27" s="129">
        <v>154.1</v>
      </c>
      <c r="I27" s="151">
        <v>178.4</v>
      </c>
      <c r="J27" s="130">
        <v>158</v>
      </c>
      <c r="K27" s="124">
        <v>157</v>
      </c>
      <c r="L27" s="125">
        <v>157.19999999999999</v>
      </c>
      <c r="M27" s="151">
        <v>158.80000000000001</v>
      </c>
      <c r="N27" s="127">
        <v>159</v>
      </c>
      <c r="O27" s="124">
        <v>134.6</v>
      </c>
      <c r="P27" s="125">
        <v>134.9</v>
      </c>
      <c r="Q27" s="151">
        <v>136.69999999999999</v>
      </c>
      <c r="R27" s="127">
        <v>137</v>
      </c>
      <c r="S27" s="124">
        <v>161.10000000000002</v>
      </c>
      <c r="T27" s="125">
        <v>145.80000000000001</v>
      </c>
      <c r="U27" s="151">
        <v>163.20000000000002</v>
      </c>
      <c r="V27" s="127">
        <v>147.9</v>
      </c>
      <c r="W27" s="124">
        <v>171.8</v>
      </c>
      <c r="X27" s="125">
        <v>155.80000000000001</v>
      </c>
      <c r="Y27" s="151">
        <v>192</v>
      </c>
      <c r="Z27" s="127">
        <v>176</v>
      </c>
      <c r="AA27" s="124">
        <v>166.2</v>
      </c>
      <c r="AB27" s="129">
        <v>148.69999999999999</v>
      </c>
      <c r="AC27" s="151">
        <v>166.2</v>
      </c>
      <c r="AD27" s="130">
        <v>148.69999999999999</v>
      </c>
      <c r="AE27" s="124">
        <v>241.9</v>
      </c>
      <c r="AF27" s="131">
        <v>241.9</v>
      </c>
      <c r="AG27" s="151">
        <v>250.5</v>
      </c>
      <c r="AH27" s="132">
        <v>250.5</v>
      </c>
      <c r="AI27" s="124">
        <v>270.10000000000002</v>
      </c>
      <c r="AJ27" s="133">
        <v>270.3</v>
      </c>
      <c r="AK27" s="151">
        <v>270.10000000000002</v>
      </c>
      <c r="AL27" s="134">
        <v>270.3</v>
      </c>
      <c r="AM27" s="124">
        <v>250.5</v>
      </c>
      <c r="AN27" s="125">
        <v>250.8</v>
      </c>
      <c r="AO27" s="151">
        <v>250.5</v>
      </c>
      <c r="AP27" s="127">
        <v>250.8</v>
      </c>
      <c r="AQ27" s="124">
        <v>166.8</v>
      </c>
      <c r="AR27" s="125">
        <v>167</v>
      </c>
      <c r="AS27" s="151">
        <v>166.8</v>
      </c>
      <c r="AT27" s="127">
        <v>167</v>
      </c>
      <c r="AU27" s="124">
        <v>186.9</v>
      </c>
      <c r="AV27" s="133">
        <v>168.4</v>
      </c>
      <c r="AW27" s="151">
        <v>192.7</v>
      </c>
      <c r="AX27" s="134">
        <v>174.2</v>
      </c>
      <c r="AY27" s="124">
        <v>257.2</v>
      </c>
      <c r="AZ27" s="125">
        <v>257.39999999999998</v>
      </c>
      <c r="BA27" s="151">
        <v>261</v>
      </c>
      <c r="BB27" s="127">
        <v>261.2</v>
      </c>
      <c r="BC27" s="124">
        <v>179.4</v>
      </c>
      <c r="BD27" s="133">
        <v>180.3</v>
      </c>
      <c r="BE27" s="151">
        <v>179.4</v>
      </c>
      <c r="BF27" s="134">
        <v>180.3</v>
      </c>
      <c r="BG27" s="124">
        <v>131.89999999999998</v>
      </c>
      <c r="BH27" s="133">
        <v>132.19999999999999</v>
      </c>
      <c r="BI27" s="151">
        <v>133.79999999999998</v>
      </c>
      <c r="BJ27" s="134">
        <v>134.1</v>
      </c>
      <c r="BK27" s="9"/>
    </row>
    <row r="28" spans="1:65" s="1" customFormat="1" ht="15" customHeight="1" x14ac:dyDescent="0.25">
      <c r="A28" s="1">
        <v>2009</v>
      </c>
      <c r="B28" s="1" t="s">
        <v>178</v>
      </c>
      <c r="C28" s="157">
        <f>D28</f>
        <v>276.8</v>
      </c>
      <c r="D28" s="109">
        <v>276.8</v>
      </c>
      <c r="E28" s="158">
        <f>F28</f>
        <v>276.8</v>
      </c>
      <c r="F28" s="110">
        <v>276.8</v>
      </c>
      <c r="G28" s="157">
        <f>H28+20.3</f>
        <v>184.10000000000002</v>
      </c>
      <c r="H28" s="63">
        <v>163.80000000000001</v>
      </c>
      <c r="I28" s="158">
        <f>J28+20.3</f>
        <v>195.9</v>
      </c>
      <c r="J28" s="64">
        <v>175.6</v>
      </c>
      <c r="K28" s="157">
        <f>L28-3.7</f>
        <v>152.20000000000002</v>
      </c>
      <c r="L28" s="55">
        <v>155.9</v>
      </c>
      <c r="M28" s="158">
        <f>N28-3.7</f>
        <v>160.70000000000002</v>
      </c>
      <c r="N28" s="57">
        <v>164.4</v>
      </c>
      <c r="O28" s="157">
        <f>P28+1</f>
        <v>134.5</v>
      </c>
      <c r="P28" s="55">
        <v>133.5</v>
      </c>
      <c r="Q28" s="158">
        <f>R28+1</f>
        <v>136.30000000000001</v>
      </c>
      <c r="R28" s="61">
        <v>135.30000000000001</v>
      </c>
      <c r="S28" s="157">
        <f>T28+15.5</f>
        <v>167.5</v>
      </c>
      <c r="T28" s="60">
        <v>152</v>
      </c>
      <c r="U28" s="158">
        <f>V28+15.5</f>
        <v>188.6</v>
      </c>
      <c r="V28" s="61">
        <v>173.1</v>
      </c>
      <c r="W28" s="157">
        <f>X28+16.2</f>
        <v>167.79999999999998</v>
      </c>
      <c r="X28" s="60">
        <v>151.6</v>
      </c>
      <c r="Y28" s="158">
        <f>Z28+16.2</f>
        <v>188</v>
      </c>
      <c r="Z28" s="61">
        <v>171.8</v>
      </c>
      <c r="AA28" s="157">
        <f>AB28+17.7</f>
        <v>166.5</v>
      </c>
      <c r="AB28" s="63">
        <v>148.80000000000001</v>
      </c>
      <c r="AC28" s="158">
        <f>AD28+17.7</f>
        <v>168.5</v>
      </c>
      <c r="AD28" s="64">
        <v>150.80000000000001</v>
      </c>
      <c r="AE28" s="157">
        <f>AF28+1.6</f>
        <v>237.7</v>
      </c>
      <c r="AF28" s="58">
        <v>236.1</v>
      </c>
      <c r="AG28" s="158">
        <f>AH28+1.6</f>
        <v>253.4</v>
      </c>
      <c r="AH28" s="59">
        <v>251.8</v>
      </c>
      <c r="AI28" s="153">
        <v>270.2</v>
      </c>
      <c r="AJ28" s="125" t="s">
        <v>316</v>
      </c>
      <c r="AK28" s="129">
        <v>270.2</v>
      </c>
      <c r="AL28" s="127" t="s">
        <v>316</v>
      </c>
      <c r="AM28" s="157">
        <f>AN28-0.2</f>
        <v>250.5</v>
      </c>
      <c r="AN28" s="55">
        <v>250.7</v>
      </c>
      <c r="AO28" s="158">
        <f>AP28-0.2</f>
        <v>251.5</v>
      </c>
      <c r="AP28" s="57">
        <v>251.7</v>
      </c>
      <c r="AQ28" s="157">
        <f>AR28-0.1</f>
        <v>166.70000000000002</v>
      </c>
      <c r="AR28" s="55">
        <v>166.8</v>
      </c>
      <c r="AS28" s="158">
        <f>AT28-0.1</f>
        <v>166.70000000000002</v>
      </c>
      <c r="AT28" s="57">
        <v>166.8</v>
      </c>
      <c r="AU28" s="157">
        <f>AV28+18.6</f>
        <v>192.9</v>
      </c>
      <c r="AV28" s="109">
        <v>174.3</v>
      </c>
      <c r="AW28" s="158">
        <f>AX28+18.6</f>
        <v>194.9</v>
      </c>
      <c r="AX28" s="110">
        <v>176.3</v>
      </c>
      <c r="AY28" s="157">
        <f>AZ28+0.6</f>
        <v>249</v>
      </c>
      <c r="AZ28" s="55">
        <v>248.4</v>
      </c>
      <c r="BA28" s="158">
        <f>BB28+0.6</f>
        <v>255.2</v>
      </c>
      <c r="BB28" s="57">
        <v>254.6</v>
      </c>
      <c r="BC28" s="157">
        <f>BD28-0.9</f>
        <v>179.29999999999998</v>
      </c>
      <c r="BD28" s="109">
        <v>180.2</v>
      </c>
      <c r="BE28" s="158">
        <f>BF28-0.9</f>
        <v>179.29999999999998</v>
      </c>
      <c r="BF28" s="110">
        <v>180.2</v>
      </c>
      <c r="BG28" s="124">
        <f>BH28+18.5</f>
        <v>134.30000000000001</v>
      </c>
      <c r="BH28" s="125" t="s">
        <v>723</v>
      </c>
      <c r="BI28" s="151">
        <f>BJ28+18.5</f>
        <v>136.19999999999999</v>
      </c>
      <c r="BJ28" s="127" t="s">
        <v>329</v>
      </c>
      <c r="BK28" s="9"/>
    </row>
    <row r="29" spans="1:65" s="1" customFormat="1" ht="15" customHeight="1" x14ac:dyDescent="0.25">
      <c r="A29" s="1">
        <v>2009</v>
      </c>
      <c r="B29" s="1" t="s">
        <v>164</v>
      </c>
      <c r="C29" s="160">
        <v>266.39999999999998</v>
      </c>
      <c r="D29" s="133">
        <v>266.39999999999998</v>
      </c>
      <c r="E29" s="161">
        <v>266.39999999999998</v>
      </c>
      <c r="F29" s="134">
        <v>266.39999999999998</v>
      </c>
      <c r="G29" s="157">
        <v>182.4</v>
      </c>
      <c r="H29" s="63">
        <v>162</v>
      </c>
      <c r="I29" s="158">
        <v>188.20000000000002</v>
      </c>
      <c r="J29" s="64">
        <v>167.8</v>
      </c>
      <c r="K29" s="157">
        <v>144</v>
      </c>
      <c r="L29" s="55">
        <v>147.5</v>
      </c>
      <c r="M29" s="158">
        <v>159</v>
      </c>
      <c r="N29" s="57">
        <v>162.5</v>
      </c>
      <c r="O29" s="157">
        <v>134.79999999999998</v>
      </c>
      <c r="P29" s="55">
        <v>133.69999999999999</v>
      </c>
      <c r="Q29" s="158">
        <v>136.79999999999998</v>
      </c>
      <c r="R29" s="57">
        <v>135.69999999999999</v>
      </c>
      <c r="S29" s="157">
        <v>154.60000000000002</v>
      </c>
      <c r="T29" s="55">
        <v>139.30000000000001</v>
      </c>
      <c r="U29" s="158">
        <v>173.70000000000002</v>
      </c>
      <c r="V29" s="57">
        <v>158.4</v>
      </c>
      <c r="W29" s="157">
        <v>192</v>
      </c>
      <c r="X29" s="55">
        <v>176</v>
      </c>
      <c r="Y29" s="158">
        <v>222.8</v>
      </c>
      <c r="Z29" s="57">
        <v>206.8</v>
      </c>
      <c r="AA29" s="108">
        <f>AB29+17.5</f>
        <v>166.2</v>
      </c>
      <c r="AB29" s="67" t="s">
        <v>692</v>
      </c>
      <c r="AC29" s="67">
        <f>AD29+17.5</f>
        <v>166.2</v>
      </c>
      <c r="AD29" s="66">
        <v>148.69999999999999</v>
      </c>
      <c r="AE29" s="157">
        <v>238.29999999999998</v>
      </c>
      <c r="AF29" s="58">
        <v>236.1</v>
      </c>
      <c r="AG29" s="158">
        <v>248.1</v>
      </c>
      <c r="AH29" s="59">
        <v>245.9</v>
      </c>
      <c r="AI29" s="159">
        <v>270.3</v>
      </c>
      <c r="AJ29" s="55" t="s">
        <v>319</v>
      </c>
      <c r="AK29" s="65">
        <v>270.3</v>
      </c>
      <c r="AL29" s="57" t="s">
        <v>319</v>
      </c>
      <c r="AM29" s="108">
        <f>AN29-0.3</f>
        <v>251.39999999999998</v>
      </c>
      <c r="AN29" s="141" t="s">
        <v>589</v>
      </c>
      <c r="AO29" s="67">
        <f>AP29-0.3</f>
        <v>252.39999999999998</v>
      </c>
      <c r="AP29" s="61">
        <v>252.7</v>
      </c>
      <c r="AQ29" s="157">
        <v>166.9</v>
      </c>
      <c r="AR29" s="55">
        <v>167</v>
      </c>
      <c r="AS29" s="158">
        <v>168.70000000000002</v>
      </c>
      <c r="AT29" s="57">
        <v>168.8</v>
      </c>
      <c r="AU29" s="157">
        <v>190.79999999999998</v>
      </c>
      <c r="AV29" s="109">
        <v>172.1</v>
      </c>
      <c r="AW29" s="158">
        <v>195.2</v>
      </c>
      <c r="AX29" s="110">
        <v>176.5</v>
      </c>
      <c r="AY29" s="157">
        <v>255.1</v>
      </c>
      <c r="AZ29" s="55">
        <v>254.7</v>
      </c>
      <c r="BA29" s="158">
        <v>259.09999999999997</v>
      </c>
      <c r="BB29" s="57">
        <v>258.7</v>
      </c>
      <c r="BC29" s="157">
        <v>174.39999999999998</v>
      </c>
      <c r="BD29" s="109">
        <v>175.2</v>
      </c>
      <c r="BE29" s="158">
        <v>179.39999999999998</v>
      </c>
      <c r="BF29" s="110">
        <v>180.2</v>
      </c>
      <c r="BG29" s="140">
        <f>BH29+18</f>
        <v>121.8</v>
      </c>
      <c r="BH29" s="55">
        <v>103.8</v>
      </c>
      <c r="BI29" s="63">
        <f>BJ29+18</f>
        <v>133.80000000000001</v>
      </c>
      <c r="BJ29" s="57">
        <v>115.8</v>
      </c>
      <c r="BK29" s="9"/>
    </row>
    <row r="30" spans="1:65" s="1" customFormat="1" ht="15" customHeight="1" x14ac:dyDescent="0.25">
      <c r="A30" s="33">
        <v>2009</v>
      </c>
      <c r="B30" s="1" t="s">
        <v>145</v>
      </c>
      <c r="C30" s="108">
        <f>D30-0.1</f>
        <v>251.9</v>
      </c>
      <c r="D30" s="143" t="s">
        <v>665</v>
      </c>
      <c r="E30" s="67">
        <f>F30-0.1</f>
        <v>257.89999999999998</v>
      </c>
      <c r="F30" s="122">
        <v>258</v>
      </c>
      <c r="G30" s="54">
        <f>H30+20.5</f>
        <v>172.8</v>
      </c>
      <c r="H30" s="63">
        <v>152.30000000000001</v>
      </c>
      <c r="I30" s="72">
        <f>J30+20.5</f>
        <v>211.7</v>
      </c>
      <c r="J30" s="64">
        <v>191.2</v>
      </c>
      <c r="K30" s="108">
        <f>L30-0.1</f>
        <v>153</v>
      </c>
      <c r="L30" s="55">
        <v>153.1</v>
      </c>
      <c r="M30" s="67">
        <f>N30-0.1</f>
        <v>156.9</v>
      </c>
      <c r="N30" s="57">
        <v>157</v>
      </c>
      <c r="O30" s="108">
        <f>P30-0.3</f>
        <v>136.69999999999999</v>
      </c>
      <c r="P30" s="55">
        <v>137</v>
      </c>
      <c r="Q30" s="67">
        <f>R30-0.3</f>
        <v>136.69999999999999</v>
      </c>
      <c r="R30" s="57">
        <v>137</v>
      </c>
      <c r="S30" s="108">
        <f>T30+15.5</f>
        <v>165.3</v>
      </c>
      <c r="T30" s="141" t="s">
        <v>640</v>
      </c>
      <c r="U30" s="67">
        <f>V30+15.5</f>
        <v>171.8</v>
      </c>
      <c r="V30" s="61">
        <v>156.30000000000001</v>
      </c>
      <c r="W30" s="108">
        <f>X30+17.5</f>
        <v>180.8</v>
      </c>
      <c r="X30" s="63">
        <v>163.30000000000001</v>
      </c>
      <c r="Y30" s="67">
        <f>Z30+17.5</f>
        <v>192.7</v>
      </c>
      <c r="Z30" s="64">
        <v>175.2</v>
      </c>
      <c r="AA30" s="54">
        <f>AB30+17.6</f>
        <v>162.29999999999998</v>
      </c>
      <c r="AB30" s="65">
        <v>144.69999999999999</v>
      </c>
      <c r="AC30" s="72">
        <f>AD30+17.6</f>
        <v>166.4</v>
      </c>
      <c r="AD30" s="66">
        <v>148.80000000000001</v>
      </c>
      <c r="AE30" s="108">
        <f>AF30</f>
        <v>237.7</v>
      </c>
      <c r="AF30" s="58">
        <v>237.7</v>
      </c>
      <c r="AG30" s="67">
        <f>AH30</f>
        <v>250.3</v>
      </c>
      <c r="AH30" s="59">
        <v>250.3</v>
      </c>
      <c r="AI30" s="108">
        <f>AJ30+0.4</f>
        <v>270.09999999999997</v>
      </c>
      <c r="AJ30" s="55">
        <v>269.7</v>
      </c>
      <c r="AK30" s="67">
        <f>AL30+0.4</f>
        <v>270.09999999999997</v>
      </c>
      <c r="AL30" s="57">
        <v>269.7</v>
      </c>
      <c r="AM30" s="108">
        <f>AN30-0.2</f>
        <v>250.5</v>
      </c>
      <c r="AN30" s="55">
        <v>250.7</v>
      </c>
      <c r="AO30" s="67">
        <f>AP30-0.2</f>
        <v>251.5</v>
      </c>
      <c r="AP30" s="57">
        <v>251.7</v>
      </c>
      <c r="AQ30" s="108">
        <f>AR30-0.4</f>
        <v>166.6</v>
      </c>
      <c r="AR30" s="55">
        <v>167</v>
      </c>
      <c r="AS30" s="67">
        <f>AT30-0.4</f>
        <v>166.6</v>
      </c>
      <c r="AT30" s="57">
        <v>167</v>
      </c>
      <c r="AU30" s="108">
        <f>AV30+17.8</f>
        <v>191.9</v>
      </c>
      <c r="AV30" s="109">
        <v>174.1</v>
      </c>
      <c r="AW30" s="67">
        <f>AX30+17.8</f>
        <v>197.70000000000002</v>
      </c>
      <c r="AX30" s="110">
        <v>179.9</v>
      </c>
      <c r="AY30" s="108">
        <f>AZ30-0.2</f>
        <v>257.3</v>
      </c>
      <c r="AZ30" s="55">
        <v>257.5</v>
      </c>
      <c r="BA30" s="67">
        <f>BB30-0.2</f>
        <v>270.8</v>
      </c>
      <c r="BB30" s="57">
        <v>271</v>
      </c>
      <c r="BC30" s="108">
        <f>BD30-0.3</f>
        <v>174.39999999999998</v>
      </c>
      <c r="BD30" s="55">
        <v>174.7</v>
      </c>
      <c r="BE30" s="67">
        <f>BF30-0.3</f>
        <v>179.39999999999998</v>
      </c>
      <c r="BF30" s="57">
        <v>179.7</v>
      </c>
      <c r="BG30" s="124">
        <f>BH30-0.1</f>
        <v>134</v>
      </c>
      <c r="BH30" s="133">
        <v>134.1</v>
      </c>
      <c r="BI30" s="151">
        <f>BJ30-0.1</f>
        <v>135.9</v>
      </c>
      <c r="BJ30" s="134">
        <v>136</v>
      </c>
      <c r="BK30" s="9"/>
    </row>
    <row r="31" spans="1:65" s="1" customFormat="1" ht="15" customHeight="1" x14ac:dyDescent="0.25">
      <c r="A31" s="1">
        <v>2009</v>
      </c>
      <c r="B31" s="1" t="s">
        <v>165</v>
      </c>
      <c r="C31" s="157" t="s">
        <v>632</v>
      </c>
      <c r="D31" s="109" t="s">
        <v>632</v>
      </c>
      <c r="E31" s="100" t="s">
        <v>633</v>
      </c>
      <c r="F31" s="110" t="s">
        <v>633</v>
      </c>
      <c r="G31" s="157">
        <v>174.4</v>
      </c>
      <c r="H31" s="63">
        <v>154</v>
      </c>
      <c r="I31" s="158">
        <v>182.20000000000002</v>
      </c>
      <c r="J31" s="64">
        <v>161.80000000000001</v>
      </c>
      <c r="K31" s="157">
        <v>156.80000000000001</v>
      </c>
      <c r="L31" s="55" t="s">
        <v>641</v>
      </c>
      <c r="M31" s="158">
        <v>175.8</v>
      </c>
      <c r="N31" s="57" t="s">
        <v>520</v>
      </c>
      <c r="O31" s="157">
        <v>134.69999999999999</v>
      </c>
      <c r="P31" s="55">
        <v>133.6</v>
      </c>
      <c r="Q31" s="158">
        <v>136.69999999999999</v>
      </c>
      <c r="R31" s="57">
        <v>135.6</v>
      </c>
      <c r="S31" s="157">
        <v>171.5</v>
      </c>
      <c r="T31" s="55" t="s">
        <v>644</v>
      </c>
      <c r="U31" s="158">
        <v>182.20000000000002</v>
      </c>
      <c r="V31" s="57" t="s">
        <v>645</v>
      </c>
      <c r="W31" s="157">
        <v>179.9</v>
      </c>
      <c r="X31" s="55">
        <v>163.9</v>
      </c>
      <c r="Y31" s="158">
        <v>200.1</v>
      </c>
      <c r="Z31" s="57">
        <v>184.1</v>
      </c>
      <c r="AA31" s="108">
        <f>AB31+17.5</f>
        <v>160</v>
      </c>
      <c r="AB31" s="67" t="s">
        <v>693</v>
      </c>
      <c r="AC31" s="67">
        <f>AD31+17.5</f>
        <v>166.2</v>
      </c>
      <c r="AD31" s="66">
        <v>148.69999999999999</v>
      </c>
      <c r="AE31" s="157">
        <v>242.2</v>
      </c>
      <c r="AF31" s="58">
        <v>240</v>
      </c>
      <c r="AG31" s="158">
        <v>250.1</v>
      </c>
      <c r="AH31" s="59">
        <v>247.9</v>
      </c>
      <c r="AI31" s="153">
        <v>270.3</v>
      </c>
      <c r="AJ31" s="125" t="s">
        <v>319</v>
      </c>
      <c r="AK31" s="129">
        <v>270.3</v>
      </c>
      <c r="AL31" s="127" t="s">
        <v>319</v>
      </c>
      <c r="AM31" s="108">
        <f>AN31-0.3</f>
        <v>250.1</v>
      </c>
      <c r="AN31" s="141" t="s">
        <v>529</v>
      </c>
      <c r="AO31" s="67">
        <f>AP31-0.3</f>
        <v>252.2</v>
      </c>
      <c r="AP31" s="61">
        <v>252.5</v>
      </c>
      <c r="AQ31" s="157">
        <v>166.70000000000002</v>
      </c>
      <c r="AR31" s="55">
        <v>166.8</v>
      </c>
      <c r="AS31" s="158">
        <v>166.70000000000002</v>
      </c>
      <c r="AT31" s="57">
        <v>166.8</v>
      </c>
      <c r="AU31" s="157">
        <v>195.1</v>
      </c>
      <c r="AV31" s="109" t="s">
        <v>419</v>
      </c>
      <c r="AW31" s="158">
        <v>203.6</v>
      </c>
      <c r="AX31" s="110" t="s">
        <v>639</v>
      </c>
      <c r="AY31" s="157">
        <v>255</v>
      </c>
      <c r="AZ31" s="55" t="s">
        <v>601</v>
      </c>
      <c r="BA31" s="158">
        <v>255</v>
      </c>
      <c r="BB31" s="57" t="s">
        <v>601</v>
      </c>
      <c r="BC31" s="157">
        <v>179.5</v>
      </c>
      <c r="BD31" s="109">
        <v>180.3</v>
      </c>
      <c r="BE31" s="158">
        <v>179.5</v>
      </c>
      <c r="BF31" s="110">
        <v>180.3</v>
      </c>
      <c r="BG31" s="140">
        <f t="shared" ref="BG31:BG36" si="16">BH31+18</f>
        <v>147</v>
      </c>
      <c r="BH31" s="55">
        <v>129</v>
      </c>
      <c r="BI31" s="63">
        <f t="shared" ref="BI31:BI36" si="17">BJ31+18</f>
        <v>147</v>
      </c>
      <c r="BJ31" s="57">
        <v>129</v>
      </c>
      <c r="BK31" s="9"/>
    </row>
    <row r="32" spans="1:65" s="1" customFormat="1" ht="15" customHeight="1" x14ac:dyDescent="0.25">
      <c r="A32" s="1">
        <v>2009</v>
      </c>
      <c r="B32" s="1" t="s">
        <v>166</v>
      </c>
      <c r="C32" s="157">
        <v>254</v>
      </c>
      <c r="D32" s="109">
        <v>254</v>
      </c>
      <c r="E32" s="100">
        <v>268.5</v>
      </c>
      <c r="F32" s="110">
        <v>268.5</v>
      </c>
      <c r="G32" s="157">
        <v>176.4</v>
      </c>
      <c r="H32" s="63">
        <v>156</v>
      </c>
      <c r="I32" s="158">
        <v>182.3</v>
      </c>
      <c r="J32" s="64">
        <v>161.9</v>
      </c>
      <c r="K32" s="157">
        <v>148.30000000000001</v>
      </c>
      <c r="L32" s="55">
        <v>151.80000000000001</v>
      </c>
      <c r="M32" s="158">
        <v>157</v>
      </c>
      <c r="N32" s="57">
        <v>160.5</v>
      </c>
      <c r="O32" s="157">
        <v>134.79999999999998</v>
      </c>
      <c r="P32" s="55">
        <v>133.69999999999999</v>
      </c>
      <c r="Q32" s="158">
        <v>136.69999999999999</v>
      </c>
      <c r="R32" s="57">
        <v>135.6</v>
      </c>
      <c r="S32" s="157">
        <v>154.70000000000002</v>
      </c>
      <c r="T32" s="55">
        <v>139.4</v>
      </c>
      <c r="U32" s="158">
        <v>161</v>
      </c>
      <c r="V32" s="57">
        <v>145.69999999999999</v>
      </c>
      <c r="W32" s="157">
        <v>185.9</v>
      </c>
      <c r="X32" s="55">
        <v>169.9</v>
      </c>
      <c r="Y32" s="158">
        <v>216.6</v>
      </c>
      <c r="Z32" s="57">
        <v>200.6</v>
      </c>
      <c r="AA32" s="157">
        <v>164.3</v>
      </c>
      <c r="AB32" s="63">
        <v>146.9</v>
      </c>
      <c r="AC32" s="158">
        <v>164.3</v>
      </c>
      <c r="AD32" s="64">
        <v>146.9</v>
      </c>
      <c r="AE32" s="157">
        <v>242.2</v>
      </c>
      <c r="AF32" s="58">
        <v>240</v>
      </c>
      <c r="AG32" s="158">
        <v>242.2</v>
      </c>
      <c r="AH32" s="59">
        <v>240</v>
      </c>
      <c r="AI32" s="159">
        <v>270.2</v>
      </c>
      <c r="AJ32" s="55" t="s">
        <v>316</v>
      </c>
      <c r="AK32" s="65">
        <v>270.2</v>
      </c>
      <c r="AL32" s="57" t="s">
        <v>316</v>
      </c>
      <c r="AM32" s="108">
        <f>AN32-0.3</f>
        <v>250.39999999999998</v>
      </c>
      <c r="AN32" s="141" t="s">
        <v>580</v>
      </c>
      <c r="AO32" s="67">
        <f>AP32-0.3</f>
        <v>252.5</v>
      </c>
      <c r="AP32" s="61">
        <v>252.8</v>
      </c>
      <c r="AQ32" s="157">
        <v>166.8</v>
      </c>
      <c r="AR32" s="55">
        <v>166.9</v>
      </c>
      <c r="AS32" s="158">
        <v>168.5</v>
      </c>
      <c r="AT32" s="57">
        <v>168.6</v>
      </c>
      <c r="AU32" s="157">
        <v>193.2</v>
      </c>
      <c r="AV32" s="109">
        <v>174.5</v>
      </c>
      <c r="AW32" s="158">
        <v>218.29999999999998</v>
      </c>
      <c r="AX32" s="110">
        <v>199.6</v>
      </c>
      <c r="AY32" s="157">
        <v>248.9</v>
      </c>
      <c r="AZ32" s="55">
        <v>248.5</v>
      </c>
      <c r="BA32" s="158">
        <v>253</v>
      </c>
      <c r="BB32" s="57">
        <v>252.6</v>
      </c>
      <c r="BC32" s="157">
        <v>179.5</v>
      </c>
      <c r="BD32" s="109">
        <v>180.3</v>
      </c>
      <c r="BE32" s="158">
        <v>179.5</v>
      </c>
      <c r="BF32" s="110">
        <v>180.3</v>
      </c>
      <c r="BG32" s="140">
        <f t="shared" si="16"/>
        <v>111.7</v>
      </c>
      <c r="BH32" s="55">
        <v>93.7</v>
      </c>
      <c r="BI32" s="63">
        <f t="shared" si="17"/>
        <v>127.7</v>
      </c>
      <c r="BJ32" s="57">
        <v>109.7</v>
      </c>
      <c r="BK32" s="9"/>
    </row>
    <row r="33" spans="1:65" s="33" customFormat="1" ht="15" customHeight="1" x14ac:dyDescent="0.25">
      <c r="A33" s="1">
        <v>2009</v>
      </c>
      <c r="B33" s="1" t="s">
        <v>167</v>
      </c>
      <c r="C33" s="157" t="s">
        <v>634</v>
      </c>
      <c r="D33" s="109" t="s">
        <v>634</v>
      </c>
      <c r="E33" s="100" t="s">
        <v>631</v>
      </c>
      <c r="F33" s="110" t="s">
        <v>631</v>
      </c>
      <c r="G33" s="157">
        <v>176.4</v>
      </c>
      <c r="H33" s="63">
        <v>156</v>
      </c>
      <c r="I33" s="158">
        <v>192.1</v>
      </c>
      <c r="J33" s="64">
        <v>171.7</v>
      </c>
      <c r="K33" s="157">
        <v>163.19999999999999</v>
      </c>
      <c r="L33" s="55">
        <v>166.7</v>
      </c>
      <c r="M33" s="158">
        <v>175.8</v>
      </c>
      <c r="N33" s="57">
        <v>179.3</v>
      </c>
      <c r="O33" s="157">
        <v>134.9</v>
      </c>
      <c r="P33" s="55">
        <v>133.80000000000001</v>
      </c>
      <c r="Q33" s="158">
        <v>134.9</v>
      </c>
      <c r="R33" s="57">
        <v>133.80000000000001</v>
      </c>
      <c r="S33" s="157">
        <v>175.9</v>
      </c>
      <c r="T33" s="55">
        <v>160.6</v>
      </c>
      <c r="U33" s="158">
        <v>184.3</v>
      </c>
      <c r="V33" s="57">
        <v>169</v>
      </c>
      <c r="W33" s="157">
        <v>171.9</v>
      </c>
      <c r="X33" s="55">
        <v>155.9</v>
      </c>
      <c r="Y33" s="158">
        <v>192</v>
      </c>
      <c r="Z33" s="57">
        <v>176</v>
      </c>
      <c r="AA33" s="157">
        <v>166.4</v>
      </c>
      <c r="AB33" s="63">
        <v>149</v>
      </c>
      <c r="AC33" s="158">
        <v>166.4</v>
      </c>
      <c r="AD33" s="64">
        <v>149</v>
      </c>
      <c r="AE33" s="157">
        <v>242.29999999999998</v>
      </c>
      <c r="AF33" s="58">
        <v>240.1</v>
      </c>
      <c r="AG33" s="158">
        <v>250.2</v>
      </c>
      <c r="AH33" s="59">
        <v>248</v>
      </c>
      <c r="AI33" s="159">
        <v>270.09999999999997</v>
      </c>
      <c r="AJ33" s="55" t="s">
        <v>320</v>
      </c>
      <c r="AK33" s="65">
        <v>272.09999999999997</v>
      </c>
      <c r="AL33" s="57" t="s">
        <v>321</v>
      </c>
      <c r="AM33" s="108">
        <f>AN33-0.3</f>
        <v>250.5</v>
      </c>
      <c r="AN33" s="141" t="s">
        <v>607</v>
      </c>
      <c r="AO33" s="67">
        <f>AP33-0.3</f>
        <v>251.5</v>
      </c>
      <c r="AP33" s="61">
        <v>251.8</v>
      </c>
      <c r="AQ33" s="157">
        <v>166.8</v>
      </c>
      <c r="AR33" s="55">
        <v>166.9</v>
      </c>
      <c r="AS33" s="158">
        <v>166.8</v>
      </c>
      <c r="AT33" s="57">
        <v>166.9</v>
      </c>
      <c r="AU33" s="157">
        <v>193.1</v>
      </c>
      <c r="AV33" s="109" t="s">
        <v>433</v>
      </c>
      <c r="AW33" s="158">
        <v>197.29999999999998</v>
      </c>
      <c r="AX33" s="110" t="s">
        <v>462</v>
      </c>
      <c r="AY33" s="157">
        <v>255</v>
      </c>
      <c r="AZ33" s="55" t="s">
        <v>601</v>
      </c>
      <c r="BA33" s="158">
        <v>265.29999999999995</v>
      </c>
      <c r="BB33" s="57" t="s">
        <v>643</v>
      </c>
      <c r="BC33" s="157">
        <v>162.1</v>
      </c>
      <c r="BD33" s="109">
        <v>162.9</v>
      </c>
      <c r="BE33" s="158">
        <v>162.1</v>
      </c>
      <c r="BF33" s="110">
        <v>162.9</v>
      </c>
      <c r="BG33" s="140">
        <f t="shared" si="16"/>
        <v>129.80000000000001</v>
      </c>
      <c r="BH33" s="55">
        <v>111.8</v>
      </c>
      <c r="BI33" s="63">
        <f t="shared" si="17"/>
        <v>129.80000000000001</v>
      </c>
      <c r="BJ33" s="57">
        <v>111.8</v>
      </c>
      <c r="BK33" s="9"/>
      <c r="BL33" s="1"/>
      <c r="BM33" s="1"/>
    </row>
    <row r="34" spans="1:65" s="1" customFormat="1" ht="15" customHeight="1" x14ac:dyDescent="0.25">
      <c r="A34" s="1">
        <v>2009</v>
      </c>
      <c r="B34" s="1" t="s">
        <v>168</v>
      </c>
      <c r="C34" s="157" t="s">
        <v>635</v>
      </c>
      <c r="D34" s="109" t="s">
        <v>635</v>
      </c>
      <c r="E34" s="100" t="s">
        <v>636</v>
      </c>
      <c r="F34" s="110" t="s">
        <v>636</v>
      </c>
      <c r="G34" s="157">
        <v>174.5</v>
      </c>
      <c r="H34" s="63">
        <v>154.1</v>
      </c>
      <c r="I34" s="158">
        <v>182.3</v>
      </c>
      <c r="J34" s="64">
        <v>161.9</v>
      </c>
      <c r="K34" s="157">
        <v>169.6</v>
      </c>
      <c r="L34" s="55">
        <v>173.1</v>
      </c>
      <c r="M34" s="158">
        <v>173.8</v>
      </c>
      <c r="N34" s="57">
        <v>177.3</v>
      </c>
      <c r="O34" s="157">
        <v>134.79999999999998</v>
      </c>
      <c r="P34" s="55">
        <v>133.69999999999999</v>
      </c>
      <c r="Q34" s="158">
        <v>138.6</v>
      </c>
      <c r="R34" s="57">
        <v>137.5</v>
      </c>
      <c r="S34" s="157">
        <v>169.5</v>
      </c>
      <c r="T34" s="55">
        <v>154.19999999999999</v>
      </c>
      <c r="U34" s="158">
        <v>182.20000000000002</v>
      </c>
      <c r="V34" s="57">
        <v>166.9</v>
      </c>
      <c r="W34" s="157">
        <v>179.8</v>
      </c>
      <c r="X34" s="55">
        <v>163.80000000000001</v>
      </c>
      <c r="Y34" s="158">
        <v>188</v>
      </c>
      <c r="Z34" s="57">
        <v>172</v>
      </c>
      <c r="AA34" s="157">
        <v>166.4</v>
      </c>
      <c r="AB34" s="63">
        <v>149</v>
      </c>
      <c r="AC34" s="158">
        <v>166.4</v>
      </c>
      <c r="AD34" s="64">
        <v>149</v>
      </c>
      <c r="AE34" s="157">
        <v>242.1</v>
      </c>
      <c r="AF34" s="58">
        <v>239.9</v>
      </c>
      <c r="AG34" s="158">
        <v>242.1</v>
      </c>
      <c r="AH34" s="59">
        <v>239.9</v>
      </c>
      <c r="AI34" s="153">
        <v>270.09999999999997</v>
      </c>
      <c r="AJ34" s="125" t="s">
        <v>320</v>
      </c>
      <c r="AK34" s="129">
        <v>270.09999999999997</v>
      </c>
      <c r="AL34" s="127" t="s">
        <v>320</v>
      </c>
      <c r="AM34" s="99">
        <v>251.60000000000002</v>
      </c>
      <c r="AN34" s="55">
        <v>251.8</v>
      </c>
      <c r="AO34" s="100">
        <v>254.4</v>
      </c>
      <c r="AP34" s="57">
        <v>254.6</v>
      </c>
      <c r="AQ34" s="157">
        <v>166.8</v>
      </c>
      <c r="AR34" s="55">
        <v>166.9</v>
      </c>
      <c r="AS34" s="158">
        <v>166.8</v>
      </c>
      <c r="AT34" s="57">
        <v>166.9</v>
      </c>
      <c r="AU34" s="157">
        <v>182.39999999999998</v>
      </c>
      <c r="AV34" s="109">
        <v>163.69999999999999</v>
      </c>
      <c r="AW34" s="158">
        <v>195.1</v>
      </c>
      <c r="AX34" s="110">
        <v>176.4</v>
      </c>
      <c r="AY34" s="157">
        <v>255.1</v>
      </c>
      <c r="AZ34" s="55">
        <v>254.7</v>
      </c>
      <c r="BA34" s="158">
        <v>255.1</v>
      </c>
      <c r="BB34" s="57">
        <v>254.7</v>
      </c>
      <c r="BC34" s="157">
        <v>174.6</v>
      </c>
      <c r="BD34" s="109">
        <v>175.4</v>
      </c>
      <c r="BE34" s="158">
        <v>179.5</v>
      </c>
      <c r="BF34" s="110">
        <v>180.3</v>
      </c>
      <c r="BG34" s="140">
        <f t="shared" si="16"/>
        <v>135.6</v>
      </c>
      <c r="BH34" s="55">
        <v>117.6</v>
      </c>
      <c r="BI34" s="63">
        <f t="shared" si="17"/>
        <v>137.5</v>
      </c>
      <c r="BJ34" s="57">
        <v>119.5</v>
      </c>
      <c r="BK34" s="9"/>
    </row>
    <row r="35" spans="1:65" s="1" customFormat="1" ht="15" customHeight="1" x14ac:dyDescent="0.25">
      <c r="A35" s="1">
        <v>2009</v>
      </c>
      <c r="B35" s="1" t="s">
        <v>169</v>
      </c>
      <c r="C35" s="157">
        <f>D35</f>
        <v>258.2</v>
      </c>
      <c r="D35" s="109">
        <v>258.2</v>
      </c>
      <c r="E35" s="158">
        <f>F35</f>
        <v>270.5</v>
      </c>
      <c r="F35" s="110">
        <v>270.5</v>
      </c>
      <c r="G35" s="157">
        <f>H35+20.3</f>
        <v>174.20000000000002</v>
      </c>
      <c r="H35" s="63">
        <v>153.9</v>
      </c>
      <c r="I35" s="158">
        <f>J35+20.3</f>
        <v>184</v>
      </c>
      <c r="J35" s="64">
        <v>163.69999999999999</v>
      </c>
      <c r="K35" s="157">
        <f>L35-3.7</f>
        <v>163</v>
      </c>
      <c r="L35" s="55">
        <v>166.7</v>
      </c>
      <c r="M35" s="158">
        <f>N35-3.7</f>
        <v>167.20000000000002</v>
      </c>
      <c r="N35" s="57">
        <v>170.9</v>
      </c>
      <c r="O35" s="157">
        <f>P35+1</f>
        <v>134.6</v>
      </c>
      <c r="P35" s="60">
        <v>133.6</v>
      </c>
      <c r="Q35" s="158">
        <f>R35+1</f>
        <v>134.6</v>
      </c>
      <c r="R35" s="61">
        <v>133.6</v>
      </c>
      <c r="S35" s="157">
        <f>T35+15.5</f>
        <v>161.19999999999999</v>
      </c>
      <c r="T35" s="60">
        <v>145.69999999999999</v>
      </c>
      <c r="U35" s="158">
        <f>V35+15.5</f>
        <v>167.5</v>
      </c>
      <c r="V35" s="61">
        <v>152</v>
      </c>
      <c r="W35" s="157">
        <f>X35+16.2</f>
        <v>186</v>
      </c>
      <c r="X35" s="55">
        <v>169.8</v>
      </c>
      <c r="Y35" s="158">
        <f>Z35+16.2</f>
        <v>190</v>
      </c>
      <c r="Z35" s="61">
        <v>173.8</v>
      </c>
      <c r="AA35" s="157">
        <f>AB35+17.7</f>
        <v>154.5</v>
      </c>
      <c r="AB35" s="63">
        <v>136.80000000000001</v>
      </c>
      <c r="AC35" s="158">
        <f>AD35+17.7</f>
        <v>184.39999999999998</v>
      </c>
      <c r="AD35" s="64">
        <v>166.7</v>
      </c>
      <c r="AE35" s="157">
        <f>AF35+1.6</f>
        <v>241.6</v>
      </c>
      <c r="AF35" s="58">
        <v>240</v>
      </c>
      <c r="AG35" s="158">
        <f>AH35+1.6</f>
        <v>251.6</v>
      </c>
      <c r="AH35" s="59">
        <v>250</v>
      </c>
      <c r="AI35" s="153">
        <v>270.3</v>
      </c>
      <c r="AJ35" s="125" t="s">
        <v>319</v>
      </c>
      <c r="AK35" s="129">
        <v>270.3</v>
      </c>
      <c r="AL35" s="127" t="s">
        <v>319</v>
      </c>
      <c r="AM35" s="157">
        <f>AN35-0.2</f>
        <v>250.5</v>
      </c>
      <c r="AN35" s="55">
        <v>250.7</v>
      </c>
      <c r="AO35" s="158">
        <f>AP35-0.2</f>
        <v>250.5</v>
      </c>
      <c r="AP35" s="57">
        <v>250.7</v>
      </c>
      <c r="AQ35" s="157">
        <f>AR35-0.1</f>
        <v>166.8</v>
      </c>
      <c r="AR35" s="55">
        <v>166.9</v>
      </c>
      <c r="AS35" s="158">
        <f>AT35-0.1</f>
        <v>166.8</v>
      </c>
      <c r="AT35" s="57">
        <v>166.9</v>
      </c>
      <c r="AU35" s="157">
        <f>AV35+18.6</f>
        <v>199</v>
      </c>
      <c r="AV35" s="109">
        <v>180.4</v>
      </c>
      <c r="AW35" s="158">
        <f>AX35+18.6</f>
        <v>226.6</v>
      </c>
      <c r="AX35" s="110">
        <v>208</v>
      </c>
      <c r="AY35" s="157">
        <f>AZ35+0.6</f>
        <v>255.2</v>
      </c>
      <c r="AZ35" s="55">
        <v>254.6</v>
      </c>
      <c r="BA35" s="158">
        <f>BB35+0.6</f>
        <v>257.3</v>
      </c>
      <c r="BB35" s="57">
        <v>256.7</v>
      </c>
      <c r="BC35" s="157">
        <f>BD35-0.9</f>
        <v>174.29999999999998</v>
      </c>
      <c r="BD35" s="109">
        <v>175.2</v>
      </c>
      <c r="BE35" s="158">
        <f>BF35-0.9</f>
        <v>174.29999999999998</v>
      </c>
      <c r="BF35" s="110">
        <v>175.2</v>
      </c>
      <c r="BG35" s="140">
        <f t="shared" si="16"/>
        <v>152.80000000000001</v>
      </c>
      <c r="BH35" s="55">
        <v>134.80000000000001</v>
      </c>
      <c r="BI35" s="63">
        <f t="shared" si="17"/>
        <v>158.6</v>
      </c>
      <c r="BJ35" s="57">
        <v>140.6</v>
      </c>
      <c r="BK35" s="9"/>
      <c r="BL35" s="33"/>
      <c r="BM35" s="33"/>
    </row>
    <row r="36" spans="1:65" s="33" customFormat="1" ht="15" customHeight="1" x14ac:dyDescent="0.25">
      <c r="A36" s="1">
        <v>2009</v>
      </c>
      <c r="B36" s="1" t="s">
        <v>170</v>
      </c>
      <c r="C36" s="157">
        <f>D36</f>
        <v>266.3</v>
      </c>
      <c r="D36" s="109">
        <v>266.3</v>
      </c>
      <c r="E36" s="158">
        <f>F36</f>
        <v>272.7</v>
      </c>
      <c r="F36" s="110">
        <v>272.7</v>
      </c>
      <c r="G36" s="157">
        <f>H36+20.3</f>
        <v>176.20000000000002</v>
      </c>
      <c r="H36" s="63">
        <v>155.9</v>
      </c>
      <c r="I36" s="158">
        <f>J36+20.3</f>
        <v>178.20000000000002</v>
      </c>
      <c r="J36" s="64">
        <v>157.9</v>
      </c>
      <c r="K36" s="157">
        <f>L36-3.7</f>
        <v>162.9</v>
      </c>
      <c r="L36" s="55">
        <v>166.6</v>
      </c>
      <c r="M36" s="158">
        <f>N36-3.7</f>
        <v>162.9</v>
      </c>
      <c r="N36" s="57">
        <v>166.6</v>
      </c>
      <c r="O36" s="157">
        <f>P36+1</f>
        <v>134.69999999999999</v>
      </c>
      <c r="P36" s="60">
        <v>133.69999999999999</v>
      </c>
      <c r="Q36" s="158">
        <f>R36+1</f>
        <v>140.1</v>
      </c>
      <c r="R36" s="61">
        <v>139.1</v>
      </c>
      <c r="S36" s="157">
        <f>T36+15.5</f>
        <v>165.4</v>
      </c>
      <c r="T36" s="60">
        <v>149.9</v>
      </c>
      <c r="U36" s="158">
        <f>V36+15.5</f>
        <v>167.5</v>
      </c>
      <c r="V36" s="61">
        <v>152</v>
      </c>
      <c r="W36" s="157">
        <f>X36+16.2</f>
        <v>186</v>
      </c>
      <c r="X36" s="55">
        <v>169.8</v>
      </c>
      <c r="Y36" s="158">
        <f>Z36+16.2</f>
        <v>192.2</v>
      </c>
      <c r="Z36" s="61">
        <v>176</v>
      </c>
      <c r="AA36" s="157">
        <f>AB36+17.7</f>
        <v>156.29999999999998</v>
      </c>
      <c r="AB36" s="63">
        <v>138.6</v>
      </c>
      <c r="AC36" s="158">
        <f>AD36+17.7</f>
        <v>168.39999999999998</v>
      </c>
      <c r="AD36" s="64">
        <v>150.69999999999999</v>
      </c>
      <c r="AE36" s="157">
        <f>AF36+1.6</f>
        <v>237.79999999999998</v>
      </c>
      <c r="AF36" s="58">
        <v>236.2</v>
      </c>
      <c r="AG36" s="158">
        <f>AH36+1.6</f>
        <v>241.5</v>
      </c>
      <c r="AH36" s="59">
        <v>239.9</v>
      </c>
      <c r="AI36" s="153">
        <v>266.2</v>
      </c>
      <c r="AJ36" s="125" t="s">
        <v>322</v>
      </c>
      <c r="AK36" s="129">
        <v>270.2</v>
      </c>
      <c r="AL36" s="127" t="s">
        <v>316</v>
      </c>
      <c r="AM36" s="157">
        <f>AN36-0.2</f>
        <v>250.3</v>
      </c>
      <c r="AN36" s="55">
        <v>250.5</v>
      </c>
      <c r="AO36" s="158">
        <f>AP36-0.2</f>
        <v>251.3</v>
      </c>
      <c r="AP36" s="57">
        <v>251.5</v>
      </c>
      <c r="AQ36" s="157">
        <f>AR36-0.1</f>
        <v>166.8</v>
      </c>
      <c r="AR36" s="55">
        <v>166.9</v>
      </c>
      <c r="AS36" s="158">
        <f>AT36-0.1</f>
        <v>168.5</v>
      </c>
      <c r="AT36" s="57">
        <v>168.6</v>
      </c>
      <c r="AU36" s="157">
        <f>AV36+18.6</f>
        <v>192.9</v>
      </c>
      <c r="AV36" s="109">
        <v>174.3</v>
      </c>
      <c r="AW36" s="158">
        <f>AX36+18.6</f>
        <v>192.9</v>
      </c>
      <c r="AX36" s="110">
        <v>174.3</v>
      </c>
      <c r="AY36" s="157">
        <f>AZ36+0.6</f>
        <v>255.2</v>
      </c>
      <c r="AZ36" s="55">
        <v>254.6</v>
      </c>
      <c r="BA36" s="158">
        <f>BB36+0.6</f>
        <v>259.40000000000003</v>
      </c>
      <c r="BB36" s="57">
        <v>258.8</v>
      </c>
      <c r="BC36" s="157">
        <f>BD36-0.9</f>
        <v>179.4</v>
      </c>
      <c r="BD36" s="109">
        <v>180.3</v>
      </c>
      <c r="BE36" s="158">
        <f>BF36-0.9</f>
        <v>179.4</v>
      </c>
      <c r="BF36" s="110">
        <v>180.3</v>
      </c>
      <c r="BG36" s="140">
        <f t="shared" si="16"/>
        <v>111.9</v>
      </c>
      <c r="BH36" s="55">
        <v>93.9</v>
      </c>
      <c r="BI36" s="63">
        <f t="shared" si="17"/>
        <v>137.69999999999999</v>
      </c>
      <c r="BJ36" s="57">
        <v>119.7</v>
      </c>
      <c r="BK36" s="9"/>
      <c r="BL36" s="1"/>
      <c r="BM36" s="1"/>
    </row>
    <row r="37" spans="1:65" s="1" customFormat="1" ht="15" customHeight="1" x14ac:dyDescent="0.25">
      <c r="A37" s="33">
        <v>2009</v>
      </c>
      <c r="B37" s="1" t="s">
        <v>146</v>
      </c>
      <c r="C37" s="54">
        <f>D37-16.8</f>
        <v>263.09999999999997</v>
      </c>
      <c r="D37" s="55">
        <v>279.89999999999998</v>
      </c>
      <c r="E37" s="72">
        <f>F37-16.8</f>
        <v>278.5</v>
      </c>
      <c r="F37" s="57">
        <v>295.3</v>
      </c>
      <c r="G37" s="54">
        <f>H37+20.5</f>
        <v>176.5</v>
      </c>
      <c r="H37" s="63">
        <v>156</v>
      </c>
      <c r="I37" s="72">
        <f>J37+20.5</f>
        <v>178.6</v>
      </c>
      <c r="J37" s="64">
        <v>158.1</v>
      </c>
      <c r="K37" s="108">
        <f>L37-0.1</f>
        <v>160.9</v>
      </c>
      <c r="L37" s="55">
        <v>161</v>
      </c>
      <c r="M37" s="67">
        <f>N37-0.1</f>
        <v>162.9</v>
      </c>
      <c r="N37" s="57">
        <v>163</v>
      </c>
      <c r="O37" s="108">
        <f>P37-0.3</f>
        <v>134.5</v>
      </c>
      <c r="P37" s="55">
        <v>134.80000000000001</v>
      </c>
      <c r="Q37" s="67">
        <f>R37-0.3</f>
        <v>134.5</v>
      </c>
      <c r="R37" s="57">
        <v>134.80000000000001</v>
      </c>
      <c r="S37" s="108">
        <f>T37-0.2</f>
        <v>173</v>
      </c>
      <c r="T37" s="55">
        <v>173.2</v>
      </c>
      <c r="U37" s="67">
        <f>V37-0.2</f>
        <v>173</v>
      </c>
      <c r="V37" s="57">
        <v>173.2</v>
      </c>
      <c r="W37" s="108">
        <f>X37+17.5</f>
        <v>186.7</v>
      </c>
      <c r="X37" s="63">
        <v>169.2</v>
      </c>
      <c r="Y37" s="67">
        <f>Z37+17.5</f>
        <v>198.5</v>
      </c>
      <c r="Z37" s="64">
        <v>181</v>
      </c>
      <c r="AA37" s="54">
        <f>AB37+17.6</f>
        <v>150.5</v>
      </c>
      <c r="AB37" s="65">
        <v>132.9</v>
      </c>
      <c r="AC37" s="72">
        <f>AD37+17.6</f>
        <v>170.29999999999998</v>
      </c>
      <c r="AD37" s="66">
        <v>152.69999999999999</v>
      </c>
      <c r="AE37" s="108">
        <f>AF37</f>
        <v>237.7</v>
      </c>
      <c r="AF37" s="58">
        <v>237.7</v>
      </c>
      <c r="AG37" s="67">
        <f>AH37</f>
        <v>239.8</v>
      </c>
      <c r="AH37" s="59">
        <v>239.8</v>
      </c>
      <c r="AI37" s="108">
        <f>AJ37+0.4</f>
        <v>270.09999999999997</v>
      </c>
      <c r="AJ37" s="55">
        <v>269.7</v>
      </c>
      <c r="AK37" s="67">
        <f>AL37+0.4</f>
        <v>274.29999999999995</v>
      </c>
      <c r="AL37" s="57">
        <v>273.89999999999998</v>
      </c>
      <c r="AM37" s="54">
        <f>AN37-0.2</f>
        <v>251.5</v>
      </c>
      <c r="AN37" s="60">
        <v>251.7</v>
      </c>
      <c r="AO37" s="72">
        <f>AP37-0.2</f>
        <v>253.60000000000002</v>
      </c>
      <c r="AP37" s="61">
        <v>253.8</v>
      </c>
      <c r="AQ37" s="108">
        <f>AR37-0.4</f>
        <v>166.6</v>
      </c>
      <c r="AR37" s="55">
        <v>167</v>
      </c>
      <c r="AS37" s="67">
        <f>AT37-0.4</f>
        <v>168.4</v>
      </c>
      <c r="AT37" s="57">
        <v>168.8</v>
      </c>
      <c r="AU37" s="108">
        <f>AV37+17.8</f>
        <v>203.60000000000002</v>
      </c>
      <c r="AV37" s="109">
        <v>185.8</v>
      </c>
      <c r="AW37" s="67">
        <f>AX37+17.8</f>
        <v>213.3</v>
      </c>
      <c r="AX37" s="110">
        <v>195.5</v>
      </c>
      <c r="AY37" s="108">
        <f>AZ37-0.2</f>
        <v>251.4</v>
      </c>
      <c r="AZ37" s="55">
        <v>251.6</v>
      </c>
      <c r="BA37" s="67">
        <f>BB37-0.2</f>
        <v>259.10000000000002</v>
      </c>
      <c r="BB37" s="57">
        <v>259.3</v>
      </c>
      <c r="BC37" s="108">
        <f>BD37-0.3</f>
        <v>161</v>
      </c>
      <c r="BD37" s="55">
        <v>161.30000000000001</v>
      </c>
      <c r="BE37" s="67">
        <f>BF37-0.3</f>
        <v>161</v>
      </c>
      <c r="BF37" s="57">
        <v>161.30000000000001</v>
      </c>
      <c r="BG37" s="108">
        <f>BH37-0.1</f>
        <v>139.6</v>
      </c>
      <c r="BH37" s="109">
        <v>139.69999999999999</v>
      </c>
      <c r="BI37" s="67">
        <f>BJ37-0.1</f>
        <v>143.6</v>
      </c>
      <c r="BJ37" s="110">
        <v>143.69999999999999</v>
      </c>
      <c r="BK37" s="9"/>
    </row>
    <row r="38" spans="1:65" s="1" customFormat="1" ht="15" customHeight="1" x14ac:dyDescent="0.25">
      <c r="A38" s="33">
        <v>2009</v>
      </c>
      <c r="B38" s="33" t="s">
        <v>155</v>
      </c>
      <c r="C38" s="108">
        <f>D38-0.1</f>
        <v>262</v>
      </c>
      <c r="D38" s="162" t="s">
        <v>666</v>
      </c>
      <c r="E38" s="67">
        <f>F38-0.1</f>
        <v>278.89999999999998</v>
      </c>
      <c r="F38" s="110">
        <v>279</v>
      </c>
      <c r="G38" s="54">
        <f>H38+19.8</f>
        <v>173.9</v>
      </c>
      <c r="H38" s="63">
        <v>154.1</v>
      </c>
      <c r="I38" s="72">
        <f>J38+19.8</f>
        <v>189.60000000000002</v>
      </c>
      <c r="J38" s="64">
        <v>169.8</v>
      </c>
      <c r="K38" s="54">
        <f>L38-4.3</f>
        <v>153.69999999999999</v>
      </c>
      <c r="L38" s="55">
        <v>158</v>
      </c>
      <c r="M38" s="72">
        <f>N38-4.3</f>
        <v>160.19999999999999</v>
      </c>
      <c r="N38" s="57">
        <v>164.5</v>
      </c>
      <c r="O38" s="54">
        <f>P38-0.3</f>
        <v>134.6</v>
      </c>
      <c r="P38" s="55">
        <v>134.9</v>
      </c>
      <c r="Q38" s="72">
        <f>R38-0.3</f>
        <v>136.69999999999999</v>
      </c>
      <c r="R38" s="57">
        <v>137</v>
      </c>
      <c r="S38" s="54">
        <v>188.5</v>
      </c>
      <c r="T38" s="60">
        <v>173.1</v>
      </c>
      <c r="U38" s="72">
        <v>222.3</v>
      </c>
      <c r="V38" s="61">
        <v>206.9</v>
      </c>
      <c r="W38" s="54">
        <f>X38+17.5</f>
        <v>191.6</v>
      </c>
      <c r="X38" s="63">
        <v>174.1</v>
      </c>
      <c r="Y38" s="72">
        <f>Z38+17.5</f>
        <v>191.6</v>
      </c>
      <c r="Z38" s="64">
        <v>174.1</v>
      </c>
      <c r="AA38" s="54">
        <f>AB38+17.6</f>
        <v>164.29999999999998</v>
      </c>
      <c r="AB38" s="63">
        <v>146.69999999999999</v>
      </c>
      <c r="AC38" s="72">
        <f>AD38+17.6</f>
        <v>165.79999999999998</v>
      </c>
      <c r="AD38" s="64">
        <v>148.19999999999999</v>
      </c>
      <c r="AE38" s="54">
        <f>AF38</f>
        <v>237.8</v>
      </c>
      <c r="AF38" s="58">
        <v>237.8</v>
      </c>
      <c r="AG38" s="72">
        <f>AH38</f>
        <v>250.5</v>
      </c>
      <c r="AH38" s="59">
        <v>250.5</v>
      </c>
      <c r="AI38" s="54">
        <f>AJ38+0.5</f>
        <v>261.89999999999998</v>
      </c>
      <c r="AJ38" s="60">
        <v>261.39999999999998</v>
      </c>
      <c r="AK38" s="72">
        <f>AL38+0.5</f>
        <v>270.10000000000002</v>
      </c>
      <c r="AL38" s="61">
        <v>269.60000000000002</v>
      </c>
      <c r="AM38" s="54">
        <f>AN38-0.3</f>
        <v>250.39999999999998</v>
      </c>
      <c r="AN38" s="55">
        <v>250.7</v>
      </c>
      <c r="AO38" s="72">
        <f>AP38-0.3</f>
        <v>250.39999999999998</v>
      </c>
      <c r="AP38" s="57">
        <v>250.7</v>
      </c>
      <c r="AQ38" s="54">
        <f>AR38-0.1</f>
        <v>166.9</v>
      </c>
      <c r="AR38" s="55">
        <v>167</v>
      </c>
      <c r="AS38" s="72">
        <f>AT38-0.1</f>
        <v>166.9</v>
      </c>
      <c r="AT38" s="57">
        <v>167</v>
      </c>
      <c r="AU38" s="54">
        <f>AV38+17.7</f>
        <v>192.1</v>
      </c>
      <c r="AV38" s="109">
        <v>174.4</v>
      </c>
      <c r="AW38" s="72">
        <f>AX38+17.7</f>
        <v>194.1</v>
      </c>
      <c r="AX38" s="110">
        <v>176.4</v>
      </c>
      <c r="AY38" s="54">
        <f>AZ38-0.1</f>
        <v>255.4</v>
      </c>
      <c r="AZ38" s="55">
        <v>255.5</v>
      </c>
      <c r="BA38" s="72">
        <f>BB38-0.1</f>
        <v>257.2</v>
      </c>
      <c r="BB38" s="57">
        <v>257.3</v>
      </c>
      <c r="BC38" s="54">
        <f>BD38-0.3</f>
        <v>179.39999999999998</v>
      </c>
      <c r="BD38" s="55" t="s">
        <v>603</v>
      </c>
      <c r="BE38" s="72">
        <f>BF38-0.3</f>
        <v>179.39999999999998</v>
      </c>
      <c r="BF38" s="57" t="s">
        <v>603</v>
      </c>
      <c r="BG38" s="54">
        <f>BH38+0.5</f>
        <v>126.1</v>
      </c>
      <c r="BH38" s="60">
        <v>125.6</v>
      </c>
      <c r="BI38" s="72">
        <f>BJ38+0.5</f>
        <v>128.1</v>
      </c>
      <c r="BJ38" s="61">
        <v>127.6</v>
      </c>
      <c r="BK38" s="9"/>
    </row>
    <row r="39" spans="1:65" s="1" customFormat="1" ht="15" customHeight="1" x14ac:dyDescent="0.25">
      <c r="A39" s="33">
        <v>2009</v>
      </c>
      <c r="B39" s="1" t="s">
        <v>141</v>
      </c>
      <c r="C39" s="108">
        <v>259.89999999999998</v>
      </c>
      <c r="D39" s="109">
        <v>260</v>
      </c>
      <c r="E39" s="67">
        <v>259.89999999999998</v>
      </c>
      <c r="F39" s="110">
        <v>260</v>
      </c>
      <c r="G39" s="108">
        <v>176.4</v>
      </c>
      <c r="H39" s="63">
        <v>156</v>
      </c>
      <c r="I39" s="67">
        <v>178.3</v>
      </c>
      <c r="J39" s="64">
        <v>157.9</v>
      </c>
      <c r="K39" s="108">
        <v>162.70000000000002</v>
      </c>
      <c r="L39" s="55">
        <v>162.9</v>
      </c>
      <c r="M39" s="67">
        <v>164.60000000000002</v>
      </c>
      <c r="N39" s="57">
        <v>164.8</v>
      </c>
      <c r="O39" s="108">
        <v>134.6</v>
      </c>
      <c r="P39" s="55">
        <v>134.9</v>
      </c>
      <c r="Q39" s="67">
        <v>134.6</v>
      </c>
      <c r="R39" s="57">
        <v>134.9</v>
      </c>
      <c r="S39" s="108">
        <v>154.70000000000002</v>
      </c>
      <c r="T39" s="55">
        <v>139.4</v>
      </c>
      <c r="U39" s="67">
        <v>171.70000000000002</v>
      </c>
      <c r="V39" s="57">
        <v>156.4</v>
      </c>
      <c r="W39" s="108">
        <v>179.9</v>
      </c>
      <c r="X39" s="55">
        <v>163.9</v>
      </c>
      <c r="Y39" s="67">
        <v>192.1</v>
      </c>
      <c r="Z39" s="57">
        <v>176.1</v>
      </c>
      <c r="AA39" s="108">
        <v>164.2</v>
      </c>
      <c r="AB39" s="63">
        <v>146.69999999999999</v>
      </c>
      <c r="AC39" s="67">
        <v>168.2</v>
      </c>
      <c r="AD39" s="64">
        <v>150.69999999999999</v>
      </c>
      <c r="AE39" s="108">
        <v>237.6</v>
      </c>
      <c r="AF39" s="58">
        <v>237.6</v>
      </c>
      <c r="AG39" s="67">
        <v>241.9</v>
      </c>
      <c r="AH39" s="59">
        <v>241.9</v>
      </c>
      <c r="AI39" s="159">
        <f>AJ39+17.4</f>
        <v>266.3</v>
      </c>
      <c r="AJ39" s="55">
        <v>248.9</v>
      </c>
      <c r="AK39" s="65">
        <f>AL39+17.4</f>
        <v>270.3</v>
      </c>
      <c r="AL39" s="57">
        <v>252.9</v>
      </c>
      <c r="AM39" s="108">
        <v>250.5</v>
      </c>
      <c r="AN39" s="55">
        <v>250.8</v>
      </c>
      <c r="AO39" s="67">
        <v>251.5</v>
      </c>
      <c r="AP39" s="57">
        <v>251.8</v>
      </c>
      <c r="AQ39" s="108">
        <v>166.70000000000002</v>
      </c>
      <c r="AR39" s="55">
        <v>166.9</v>
      </c>
      <c r="AS39" s="67">
        <v>168.5</v>
      </c>
      <c r="AT39" s="57">
        <v>168.7</v>
      </c>
      <c r="AU39" s="108">
        <v>185</v>
      </c>
      <c r="AV39" s="109">
        <v>166.5</v>
      </c>
      <c r="AW39" s="67">
        <v>192.7</v>
      </c>
      <c r="AX39" s="110">
        <v>174.2</v>
      </c>
      <c r="AY39" s="108">
        <v>255.4</v>
      </c>
      <c r="AZ39" s="55">
        <v>255.6</v>
      </c>
      <c r="BA39" s="67">
        <v>261.10000000000002</v>
      </c>
      <c r="BB39" s="57">
        <v>261.3</v>
      </c>
      <c r="BC39" s="108">
        <v>174.6</v>
      </c>
      <c r="BD39" s="109">
        <v>175.5</v>
      </c>
      <c r="BE39" s="67">
        <v>179.5</v>
      </c>
      <c r="BF39" s="110">
        <v>180.4</v>
      </c>
      <c r="BG39" s="153">
        <f>BH39+18</f>
        <v>117.6</v>
      </c>
      <c r="BH39" s="125">
        <v>99.6</v>
      </c>
      <c r="BI39" s="129">
        <f>BJ39+18</f>
        <v>119.9</v>
      </c>
      <c r="BJ39" s="127">
        <v>101.9</v>
      </c>
      <c r="BK39" s="9"/>
      <c r="BL39" s="33"/>
      <c r="BM39" s="33"/>
    </row>
    <row r="40" spans="1:65" s="1" customFormat="1" ht="15" customHeight="1" x14ac:dyDescent="0.25">
      <c r="A40" s="33">
        <v>2009</v>
      </c>
      <c r="B40" s="33" t="s">
        <v>152</v>
      </c>
      <c r="C40" s="54">
        <f>D40-16.8</f>
        <v>278.39999999999998</v>
      </c>
      <c r="D40" s="55">
        <v>295.2</v>
      </c>
      <c r="E40" s="72">
        <f>F40-16.8</f>
        <v>280.39999999999998</v>
      </c>
      <c r="F40" s="57">
        <v>297.2</v>
      </c>
      <c r="G40" s="54">
        <f>H40+20</f>
        <v>174</v>
      </c>
      <c r="H40" s="63">
        <v>154</v>
      </c>
      <c r="I40" s="72">
        <f>J40+20</f>
        <v>178</v>
      </c>
      <c r="J40" s="64">
        <v>158</v>
      </c>
      <c r="K40" s="54">
        <f>L40-0.1</f>
        <v>153</v>
      </c>
      <c r="L40" s="55">
        <v>153.1</v>
      </c>
      <c r="M40" s="72">
        <f>N40-0.1</f>
        <v>156.9</v>
      </c>
      <c r="N40" s="57">
        <v>157</v>
      </c>
      <c r="O40" s="54">
        <f>P40-0.3</f>
        <v>134.6</v>
      </c>
      <c r="P40" s="55">
        <v>134.9</v>
      </c>
      <c r="Q40" s="72">
        <f>R40-0.3</f>
        <v>136.69999999999999</v>
      </c>
      <c r="R40" s="57">
        <v>137</v>
      </c>
      <c r="S40" s="54">
        <v>167.4</v>
      </c>
      <c r="T40" s="60">
        <v>152</v>
      </c>
      <c r="U40" s="72">
        <v>180.1</v>
      </c>
      <c r="V40" s="61">
        <v>164.7</v>
      </c>
      <c r="W40" s="54">
        <f>X40+17.4</f>
        <v>174.4</v>
      </c>
      <c r="X40" s="63">
        <v>157</v>
      </c>
      <c r="Y40" s="72">
        <f>Z40+17.4</f>
        <v>180.70000000000002</v>
      </c>
      <c r="Z40" s="64">
        <v>163.30000000000001</v>
      </c>
      <c r="AA40" s="54">
        <f>AB40-0.2</f>
        <v>168.60000000000002</v>
      </c>
      <c r="AB40" s="63">
        <v>168.8</v>
      </c>
      <c r="AC40" s="72">
        <f>AD40-0.2</f>
        <v>170.70000000000002</v>
      </c>
      <c r="AD40" s="64">
        <v>170.9</v>
      </c>
      <c r="AE40" s="54">
        <f>AF40-0.1</f>
        <v>241.8</v>
      </c>
      <c r="AF40" s="58">
        <v>241.9</v>
      </c>
      <c r="AG40" s="72">
        <f>AH40-0.1</f>
        <v>250.3</v>
      </c>
      <c r="AH40" s="59">
        <v>250.4</v>
      </c>
      <c r="AI40" s="54">
        <f>AJ40+0.4</f>
        <v>270.2</v>
      </c>
      <c r="AJ40" s="55">
        <v>269.8</v>
      </c>
      <c r="AK40" s="72">
        <f>AL40+0.4</f>
        <v>270.2</v>
      </c>
      <c r="AL40" s="57">
        <v>269.8</v>
      </c>
      <c r="AM40" s="54">
        <f>AN40-0.2</f>
        <v>250.60000000000002</v>
      </c>
      <c r="AN40" s="55">
        <v>250.8</v>
      </c>
      <c r="AO40" s="72">
        <f>AP40-0.2</f>
        <v>251.60000000000002</v>
      </c>
      <c r="AP40" s="57">
        <v>251.8</v>
      </c>
      <c r="AQ40" s="54">
        <f>AR40-0.2</f>
        <v>166.70000000000002</v>
      </c>
      <c r="AR40" s="55">
        <v>166.9</v>
      </c>
      <c r="AS40" s="72">
        <f>AT40-0.2</f>
        <v>168.4</v>
      </c>
      <c r="AT40" s="57">
        <v>168.6</v>
      </c>
      <c r="AU40" s="54">
        <f>AV40+17.8</f>
        <v>192.10000000000002</v>
      </c>
      <c r="AV40" s="109">
        <v>174.3</v>
      </c>
      <c r="AW40" s="72">
        <f>AX40+17.8</f>
        <v>194</v>
      </c>
      <c r="AX40" s="110">
        <v>176.2</v>
      </c>
      <c r="AY40" s="54">
        <f>AZ40-0.4</f>
        <v>255.2</v>
      </c>
      <c r="AZ40" s="55">
        <v>255.6</v>
      </c>
      <c r="BA40" s="72">
        <f>BB40-0.4</f>
        <v>257.20000000000005</v>
      </c>
      <c r="BB40" s="57">
        <v>257.60000000000002</v>
      </c>
      <c r="BC40" s="54">
        <f>BD40-0.4</f>
        <v>174.1</v>
      </c>
      <c r="BD40" s="55">
        <v>174.5</v>
      </c>
      <c r="BE40" s="72">
        <f>BF40-0.4</f>
        <v>179.1</v>
      </c>
      <c r="BF40" s="57">
        <v>179.5</v>
      </c>
      <c r="BG40" s="54">
        <f>BH40-0.2</f>
        <v>143.5</v>
      </c>
      <c r="BH40" s="109">
        <v>143.69999999999999</v>
      </c>
      <c r="BI40" s="72">
        <f>BJ40-0.2</f>
        <v>145.70000000000002</v>
      </c>
      <c r="BJ40" s="110">
        <v>145.9</v>
      </c>
      <c r="BK40" s="9"/>
    </row>
    <row r="41" spans="1:65" s="1" customFormat="1" ht="15" customHeight="1" x14ac:dyDescent="0.25">
      <c r="A41" s="33">
        <v>2009</v>
      </c>
      <c r="B41" s="1" t="s">
        <v>142</v>
      </c>
      <c r="C41" s="108">
        <f t="shared" ref="C41" si="18">D41+0.1</f>
        <v>260.10000000000002</v>
      </c>
      <c r="D41" s="109">
        <v>260</v>
      </c>
      <c r="E41" s="67">
        <f t="shared" ref="E41" si="19">F41+0.1</f>
        <v>264.20000000000005</v>
      </c>
      <c r="F41" s="110">
        <v>264.10000000000002</v>
      </c>
      <c r="G41" s="108">
        <v>174.5</v>
      </c>
      <c r="H41" s="63">
        <v>154.1</v>
      </c>
      <c r="I41" s="67">
        <v>178.4</v>
      </c>
      <c r="J41" s="64">
        <v>158</v>
      </c>
      <c r="K41" s="108">
        <v>164.60000000000002</v>
      </c>
      <c r="L41" s="55">
        <v>164.8</v>
      </c>
      <c r="M41" s="67">
        <v>168.5</v>
      </c>
      <c r="N41" s="57">
        <v>168.7</v>
      </c>
      <c r="O41" s="108">
        <v>134.6</v>
      </c>
      <c r="P41" s="55">
        <v>134.9</v>
      </c>
      <c r="Q41" s="67">
        <v>134.6</v>
      </c>
      <c r="R41" s="57">
        <v>134.9</v>
      </c>
      <c r="S41" s="108">
        <v>161.10000000000002</v>
      </c>
      <c r="T41" s="55">
        <v>145.80000000000001</v>
      </c>
      <c r="U41" s="67">
        <v>163.20000000000002</v>
      </c>
      <c r="V41" s="57">
        <v>147.9</v>
      </c>
      <c r="W41" s="108">
        <v>192</v>
      </c>
      <c r="X41" s="55">
        <v>176</v>
      </c>
      <c r="Y41" s="67">
        <v>192</v>
      </c>
      <c r="Z41" s="57">
        <v>176</v>
      </c>
      <c r="AA41" s="108">
        <v>154.4</v>
      </c>
      <c r="AB41" s="63">
        <v>136.9</v>
      </c>
      <c r="AC41" s="67">
        <v>172.3</v>
      </c>
      <c r="AD41" s="64">
        <v>154.80000000000001</v>
      </c>
      <c r="AE41" s="108">
        <v>237.6</v>
      </c>
      <c r="AF41" s="58">
        <v>237.6</v>
      </c>
      <c r="AG41" s="67">
        <v>241.8</v>
      </c>
      <c r="AH41" s="59">
        <v>241.8</v>
      </c>
      <c r="AI41" s="108">
        <f t="shared" ref="AI41:AK41" si="20">AJ41+17.3</f>
        <v>269.89999999999998</v>
      </c>
      <c r="AJ41" s="55">
        <v>252.6</v>
      </c>
      <c r="AK41" s="67">
        <f t="shared" si="20"/>
        <v>269.89999999999998</v>
      </c>
      <c r="AL41" s="57">
        <v>252.6</v>
      </c>
      <c r="AM41" s="108">
        <v>250.5</v>
      </c>
      <c r="AN41" s="55">
        <v>250.8</v>
      </c>
      <c r="AO41" s="67">
        <v>252.6</v>
      </c>
      <c r="AP41" s="57">
        <v>252.9</v>
      </c>
      <c r="AQ41" s="108">
        <v>166.8</v>
      </c>
      <c r="AR41" s="55">
        <v>167</v>
      </c>
      <c r="AS41" s="67">
        <v>166.8</v>
      </c>
      <c r="AT41" s="57">
        <v>167</v>
      </c>
      <c r="AU41" s="108">
        <v>192.7</v>
      </c>
      <c r="AV41" s="109">
        <v>174.2</v>
      </c>
      <c r="AW41" s="67">
        <v>198.6</v>
      </c>
      <c r="AX41" s="110">
        <v>180.1</v>
      </c>
      <c r="AY41" s="108">
        <v>255.4</v>
      </c>
      <c r="AZ41" s="55">
        <v>255.6</v>
      </c>
      <c r="BA41" s="67">
        <v>257.3</v>
      </c>
      <c r="BB41" s="57">
        <v>257.5</v>
      </c>
      <c r="BC41" s="108">
        <v>174.4</v>
      </c>
      <c r="BD41" s="109">
        <v>175.3</v>
      </c>
      <c r="BE41" s="67">
        <v>179.4</v>
      </c>
      <c r="BF41" s="110">
        <v>180.3</v>
      </c>
      <c r="BG41" s="108">
        <v>133.79999999999998</v>
      </c>
      <c r="BH41" s="109">
        <v>134.1</v>
      </c>
      <c r="BI41" s="67">
        <v>139.6</v>
      </c>
      <c r="BJ41" s="110">
        <v>139.9</v>
      </c>
      <c r="BK41" s="9"/>
    </row>
    <row r="42" spans="1:65" s="33" customFormat="1" ht="15" customHeight="1" x14ac:dyDescent="0.25">
      <c r="A42" s="1">
        <v>2009</v>
      </c>
      <c r="B42" s="1" t="s">
        <v>157</v>
      </c>
      <c r="C42" s="159">
        <f>D42</f>
        <v>281</v>
      </c>
      <c r="D42" s="121">
        <v>281</v>
      </c>
      <c r="E42" s="63">
        <f>F42</f>
        <v>283</v>
      </c>
      <c r="F42" s="122">
        <v>283</v>
      </c>
      <c r="G42" s="99">
        <v>174.4</v>
      </c>
      <c r="H42" s="63">
        <v>154</v>
      </c>
      <c r="I42" s="100">
        <v>176.4</v>
      </c>
      <c r="J42" s="66">
        <v>156</v>
      </c>
      <c r="K42" s="99">
        <v>156.9</v>
      </c>
      <c r="L42" s="55">
        <v>160.4</v>
      </c>
      <c r="M42" s="100">
        <v>167.5</v>
      </c>
      <c r="N42" s="57">
        <v>171</v>
      </c>
      <c r="O42" s="99">
        <v>134.5</v>
      </c>
      <c r="P42" s="55">
        <v>133.6</v>
      </c>
      <c r="Q42" s="100">
        <v>134.5</v>
      </c>
      <c r="R42" s="61">
        <v>133.6</v>
      </c>
      <c r="S42" s="157">
        <v>161</v>
      </c>
      <c r="T42" s="163">
        <v>145.6</v>
      </c>
      <c r="U42" s="158">
        <v>169.5</v>
      </c>
      <c r="V42" s="164">
        <v>154.1</v>
      </c>
      <c r="W42" s="99">
        <v>163.6</v>
      </c>
      <c r="X42" s="60">
        <v>147.6</v>
      </c>
      <c r="Y42" s="100">
        <v>171.8</v>
      </c>
      <c r="Z42" s="61">
        <v>155.80000000000001</v>
      </c>
      <c r="AA42" s="99">
        <v>162.30000000000001</v>
      </c>
      <c r="AB42" s="63">
        <v>144.80000000000001</v>
      </c>
      <c r="AC42" s="100">
        <v>172.3</v>
      </c>
      <c r="AD42" s="66">
        <v>154.80000000000001</v>
      </c>
      <c r="AE42" s="99">
        <v>238.20000000000002</v>
      </c>
      <c r="AF42" s="58">
        <v>236.4</v>
      </c>
      <c r="AG42" s="100">
        <v>241.8</v>
      </c>
      <c r="AH42" s="115">
        <v>240</v>
      </c>
      <c r="AI42" s="159">
        <v>270.3</v>
      </c>
      <c r="AJ42" s="55" t="s">
        <v>319</v>
      </c>
      <c r="AK42" s="65">
        <v>270.3</v>
      </c>
      <c r="AL42" s="57" t="s">
        <v>319</v>
      </c>
      <c r="AM42" s="108">
        <f>AN42-0.3</f>
        <v>250.29999999999998</v>
      </c>
      <c r="AN42" s="141" t="s">
        <v>598</v>
      </c>
      <c r="AO42" s="67">
        <f>AP42-0.3</f>
        <v>251.39999999999998</v>
      </c>
      <c r="AP42" s="61">
        <v>251.7</v>
      </c>
      <c r="AQ42" s="99">
        <v>166.70000000000002</v>
      </c>
      <c r="AR42" s="55">
        <v>166.9</v>
      </c>
      <c r="AS42" s="100">
        <v>166.70000000000002</v>
      </c>
      <c r="AT42" s="57">
        <v>166.9</v>
      </c>
      <c r="AU42" s="99">
        <v>192.9</v>
      </c>
      <c r="AV42" s="109">
        <v>174.3</v>
      </c>
      <c r="AW42" s="100">
        <v>194.9</v>
      </c>
      <c r="AX42" s="110">
        <v>176.3</v>
      </c>
      <c r="AY42" s="99">
        <v>255.5</v>
      </c>
      <c r="AZ42" s="55">
        <v>254.7</v>
      </c>
      <c r="BA42" s="100">
        <v>259.5</v>
      </c>
      <c r="BB42" s="57">
        <v>258.7</v>
      </c>
      <c r="BC42" s="99">
        <v>174.4</v>
      </c>
      <c r="BD42" s="121">
        <v>175.3</v>
      </c>
      <c r="BE42" s="100">
        <v>179.29999999999998</v>
      </c>
      <c r="BF42" s="122">
        <v>180.2</v>
      </c>
      <c r="BG42" s="140">
        <f>BH42+18</f>
        <v>135.80000000000001</v>
      </c>
      <c r="BH42" s="55">
        <v>117.8</v>
      </c>
      <c r="BI42" s="63">
        <f>BJ42+18</f>
        <v>135.80000000000001</v>
      </c>
      <c r="BJ42" s="57">
        <v>117.8</v>
      </c>
      <c r="BK42" s="9"/>
      <c r="BL42" s="1"/>
      <c r="BM42" s="1"/>
    </row>
    <row r="43" spans="1:65" s="1" customFormat="1" ht="15" customHeight="1" x14ac:dyDescent="0.25">
      <c r="A43" s="1">
        <v>2009</v>
      </c>
      <c r="B43" s="1" t="s">
        <v>158</v>
      </c>
      <c r="C43" s="99" t="s">
        <v>618</v>
      </c>
      <c r="D43" s="109" t="s">
        <v>618</v>
      </c>
      <c r="E43" s="100" t="s">
        <v>619</v>
      </c>
      <c r="F43" s="110" t="s">
        <v>619</v>
      </c>
      <c r="G43" s="99">
        <v>176.4</v>
      </c>
      <c r="H43" s="63">
        <v>156</v>
      </c>
      <c r="I43" s="100">
        <v>176.4</v>
      </c>
      <c r="J43" s="66">
        <v>156</v>
      </c>
      <c r="K43" s="99">
        <v>161.1</v>
      </c>
      <c r="L43" s="55">
        <v>164.6</v>
      </c>
      <c r="M43" s="100">
        <v>161.1</v>
      </c>
      <c r="N43" s="57">
        <v>164.6</v>
      </c>
      <c r="O43" s="99">
        <v>134.6</v>
      </c>
      <c r="P43" s="55">
        <v>133.69999999999999</v>
      </c>
      <c r="Q43" s="100">
        <f>R43+0.9</f>
        <v>134.6</v>
      </c>
      <c r="R43" s="61">
        <v>133.69999999999999</v>
      </c>
      <c r="S43" s="157">
        <v>163.20000000000002</v>
      </c>
      <c r="T43" s="163">
        <v>147.80000000000001</v>
      </c>
      <c r="U43" s="158">
        <v>167.5</v>
      </c>
      <c r="V43" s="164">
        <v>152.1</v>
      </c>
      <c r="W43" s="99">
        <v>171.9</v>
      </c>
      <c r="X43" s="60">
        <v>155.9</v>
      </c>
      <c r="Y43" s="100">
        <v>179.8</v>
      </c>
      <c r="Z43" s="61">
        <v>163.80000000000001</v>
      </c>
      <c r="AA43" s="99">
        <v>150.4</v>
      </c>
      <c r="AB43" s="63">
        <v>132.9</v>
      </c>
      <c r="AC43" s="100">
        <v>168.3</v>
      </c>
      <c r="AD43" s="66">
        <v>150.80000000000001</v>
      </c>
      <c r="AE43" s="99">
        <v>237.8</v>
      </c>
      <c r="AF43" s="58">
        <v>236</v>
      </c>
      <c r="AG43" s="100">
        <v>241.8</v>
      </c>
      <c r="AH43" s="115">
        <v>240</v>
      </c>
      <c r="AI43" s="159">
        <v>270.39999999999998</v>
      </c>
      <c r="AJ43" s="55">
        <v>253</v>
      </c>
      <c r="AK43" s="65">
        <v>282.5</v>
      </c>
      <c r="AL43" s="57">
        <v>265.10000000000002</v>
      </c>
      <c r="AM43" s="99">
        <v>251.5</v>
      </c>
      <c r="AN43" s="60">
        <v>251.7</v>
      </c>
      <c r="AO43" s="100">
        <v>251.5</v>
      </c>
      <c r="AP43" s="61">
        <v>251.7</v>
      </c>
      <c r="AQ43" s="99">
        <v>166.70000000000002</v>
      </c>
      <c r="AR43" s="55">
        <v>166.9</v>
      </c>
      <c r="AS43" s="100">
        <v>166.70000000000002</v>
      </c>
      <c r="AT43" s="57">
        <v>166.9</v>
      </c>
      <c r="AU43" s="99">
        <v>190.79999999999998</v>
      </c>
      <c r="AV43" s="109">
        <v>172.2</v>
      </c>
      <c r="AW43" s="100">
        <v>195.1</v>
      </c>
      <c r="AX43" s="110">
        <v>176.5</v>
      </c>
      <c r="AY43" s="99">
        <v>253.4</v>
      </c>
      <c r="AZ43" s="55">
        <v>252.6</v>
      </c>
      <c r="BA43" s="100">
        <v>257.5</v>
      </c>
      <c r="BB43" s="57">
        <v>256.7</v>
      </c>
      <c r="BC43" s="99">
        <v>179.29999999999998</v>
      </c>
      <c r="BD43" s="121">
        <v>180.2</v>
      </c>
      <c r="BE43" s="100">
        <v>179.29999999999998</v>
      </c>
      <c r="BF43" s="122">
        <v>180.2</v>
      </c>
      <c r="BG43" s="108">
        <f>BH43+18.5</f>
        <v>134.30000000000001</v>
      </c>
      <c r="BH43" s="55" t="s">
        <v>723</v>
      </c>
      <c r="BI43" s="67">
        <f>BJ43+18.5</f>
        <v>134.30000000000001</v>
      </c>
      <c r="BJ43" s="57" t="s">
        <v>723</v>
      </c>
      <c r="BK43" s="9"/>
    </row>
    <row r="44" spans="1:65" s="33" customFormat="1" ht="15" customHeight="1" x14ac:dyDescent="0.25">
      <c r="A44" s="1">
        <v>2009</v>
      </c>
      <c r="B44" s="1" t="s">
        <v>239</v>
      </c>
      <c r="C44" s="124">
        <f t="shared" ref="C44" si="21">D44+0.1</f>
        <v>271.60000000000002</v>
      </c>
      <c r="D44" s="133">
        <v>271.5</v>
      </c>
      <c r="E44" s="151">
        <f t="shared" ref="E44" si="22">F44+0.1</f>
        <v>291.3</v>
      </c>
      <c r="F44" s="134">
        <v>291.2</v>
      </c>
      <c r="G44" s="157">
        <f t="shared" ref="G44:G58" si="23">H44+20.2</f>
        <v>174</v>
      </c>
      <c r="H44" s="65">
        <v>153.80000000000001</v>
      </c>
      <c r="I44" s="158">
        <f t="shared" ref="I44:I58" si="24">J44+20.2</f>
        <v>176.1</v>
      </c>
      <c r="J44" s="66">
        <v>155.9</v>
      </c>
      <c r="K44" s="157">
        <f t="shared" ref="K44:K58" si="25">L44-3.7</f>
        <v>156.60000000000002</v>
      </c>
      <c r="L44" s="60">
        <v>160.30000000000001</v>
      </c>
      <c r="M44" s="158">
        <f t="shared" ref="M44:M58" si="26">N44-3.7</f>
        <v>158.70000000000002</v>
      </c>
      <c r="N44" s="61">
        <v>162.4</v>
      </c>
      <c r="O44" s="157">
        <f t="shared" ref="O44:O58" si="27">P44+1</f>
        <v>134.69999999999999</v>
      </c>
      <c r="P44" s="60">
        <v>133.69999999999999</v>
      </c>
      <c r="Q44" s="158">
        <f t="shared" ref="Q44:Q58" si="28">R44+1</f>
        <v>136.69999999999999</v>
      </c>
      <c r="R44" s="61">
        <v>135.69999999999999</v>
      </c>
      <c r="S44" s="157">
        <f t="shared" ref="S44:S58" si="29">T44+15.3</f>
        <v>154.5</v>
      </c>
      <c r="T44" s="60">
        <v>139.19999999999999</v>
      </c>
      <c r="U44" s="158">
        <f t="shared" ref="U44:U58" si="30">V44+15.3</f>
        <v>160.80000000000001</v>
      </c>
      <c r="V44" s="61">
        <v>145.5</v>
      </c>
      <c r="W44" s="157">
        <f t="shared" ref="W44:W57" si="31">X44+16.1</f>
        <v>167.79999999999998</v>
      </c>
      <c r="X44" s="60">
        <v>151.69999999999999</v>
      </c>
      <c r="Y44" s="158">
        <f t="shared" ref="Y44:Y57" si="32">Z44+16.1</f>
        <v>183.9</v>
      </c>
      <c r="Z44" s="61">
        <v>167.8</v>
      </c>
      <c r="AA44" s="157">
        <f t="shared" ref="AA44:AA56" si="33">AB44+17.6</f>
        <v>154.29999999999998</v>
      </c>
      <c r="AB44" s="65">
        <v>136.69999999999999</v>
      </c>
      <c r="AC44" s="158">
        <f t="shared" ref="AC44:AC56" si="34">AD44+17.6</f>
        <v>164.29999999999998</v>
      </c>
      <c r="AD44" s="66">
        <v>146.69999999999999</v>
      </c>
      <c r="AE44" s="157">
        <f t="shared" ref="AE44:AE55" si="35">AF44+1.5</f>
        <v>237.7</v>
      </c>
      <c r="AF44" s="165">
        <v>236.2</v>
      </c>
      <c r="AG44" s="158">
        <f t="shared" ref="AG44:AG55" si="36">AH44+1.5</f>
        <v>249.5</v>
      </c>
      <c r="AH44" s="102">
        <v>248</v>
      </c>
      <c r="AI44" s="153">
        <v>270.39999999999998</v>
      </c>
      <c r="AJ44" s="125">
        <v>253</v>
      </c>
      <c r="AK44" s="129">
        <v>274.29999999999995</v>
      </c>
      <c r="AL44" s="127">
        <v>256.89999999999998</v>
      </c>
      <c r="AM44" s="157">
        <f t="shared" ref="AM44:AM56" si="37">AN44-0.2</f>
        <v>251.5</v>
      </c>
      <c r="AN44" s="60">
        <v>251.7</v>
      </c>
      <c r="AO44" s="158">
        <f t="shared" ref="AO44:AO56" si="38">AP44-0.2</f>
        <v>252.5</v>
      </c>
      <c r="AP44" s="61">
        <v>252.7</v>
      </c>
      <c r="AQ44" s="157">
        <f>AR44-0.1</f>
        <v>166.70000000000002</v>
      </c>
      <c r="AR44" s="163">
        <v>166.8</v>
      </c>
      <c r="AS44" s="158">
        <f>AT44-0.1</f>
        <v>166.70000000000002</v>
      </c>
      <c r="AT44" s="164">
        <v>166.8</v>
      </c>
      <c r="AU44" s="157">
        <f t="shared" ref="AU44:AU58" si="39">AV44+18.6</f>
        <v>182.29999999999998</v>
      </c>
      <c r="AV44" s="109">
        <v>163.69999999999999</v>
      </c>
      <c r="AW44" s="158">
        <f t="shared" ref="AW44:AW58" si="40">AX44+18.6</f>
        <v>209.7</v>
      </c>
      <c r="AX44" s="110">
        <v>191.1</v>
      </c>
      <c r="AY44" s="157">
        <f t="shared" ref="AY44:AY58" si="41">AZ44+0.5</f>
        <v>253.1</v>
      </c>
      <c r="AZ44" s="60">
        <v>252.6</v>
      </c>
      <c r="BA44" s="158">
        <f t="shared" ref="BA44:BA58" si="42">BB44+0.5</f>
        <v>255.1</v>
      </c>
      <c r="BB44" s="61">
        <v>254.6</v>
      </c>
      <c r="BC44" s="157">
        <f t="shared" ref="BC44:BC58" si="43">BD44-0.3</f>
        <v>174.1</v>
      </c>
      <c r="BD44" s="55">
        <v>174.4</v>
      </c>
      <c r="BE44" s="158">
        <f t="shared" ref="BE44:BE58" si="44">BF44-0.3</f>
        <v>174.1</v>
      </c>
      <c r="BF44" s="57">
        <v>174.4</v>
      </c>
      <c r="BG44" s="124">
        <f t="shared" ref="BG44:BI44" si="45">BH44+18.5</f>
        <v>104.5</v>
      </c>
      <c r="BH44" s="125">
        <v>86</v>
      </c>
      <c r="BI44" s="151">
        <f t="shared" si="45"/>
        <v>132.4</v>
      </c>
      <c r="BJ44" s="127">
        <v>113.9</v>
      </c>
      <c r="BK44" s="9"/>
      <c r="BL44" s="1"/>
      <c r="BM44" s="1"/>
    </row>
    <row r="45" spans="1:65" s="1" customFormat="1" ht="15" customHeight="1" x14ac:dyDescent="0.25">
      <c r="A45" s="1">
        <v>2009</v>
      </c>
      <c r="B45" s="1" t="s">
        <v>240</v>
      </c>
      <c r="C45" s="157">
        <f>D45-0.1</f>
        <v>270.5</v>
      </c>
      <c r="D45" s="162">
        <v>270.60000000000002</v>
      </c>
      <c r="E45" s="158">
        <f>F45-0.1</f>
        <v>283</v>
      </c>
      <c r="F45" s="166">
        <v>283.10000000000002</v>
      </c>
      <c r="G45" s="157">
        <f t="shared" si="23"/>
        <v>176.2</v>
      </c>
      <c r="H45" s="65">
        <v>156</v>
      </c>
      <c r="I45" s="158">
        <f t="shared" si="24"/>
        <v>189.89999999999998</v>
      </c>
      <c r="J45" s="66">
        <v>169.7</v>
      </c>
      <c r="K45" s="157">
        <f t="shared" si="25"/>
        <v>150.10000000000002</v>
      </c>
      <c r="L45" s="60">
        <v>153.80000000000001</v>
      </c>
      <c r="M45" s="158">
        <f t="shared" si="26"/>
        <v>169.20000000000002</v>
      </c>
      <c r="N45" s="61">
        <v>172.9</v>
      </c>
      <c r="O45" s="157">
        <f t="shared" si="27"/>
        <v>134.69999999999999</v>
      </c>
      <c r="P45" s="60">
        <v>133.69999999999999</v>
      </c>
      <c r="Q45" s="158">
        <f t="shared" si="28"/>
        <v>134.69999999999999</v>
      </c>
      <c r="R45" s="61">
        <v>133.69999999999999</v>
      </c>
      <c r="S45" s="157">
        <f t="shared" si="29"/>
        <v>173.70000000000002</v>
      </c>
      <c r="T45" s="60">
        <v>158.4</v>
      </c>
      <c r="U45" s="158">
        <f t="shared" si="30"/>
        <v>173.70000000000002</v>
      </c>
      <c r="V45" s="61">
        <v>158.4</v>
      </c>
      <c r="W45" s="157">
        <f t="shared" si="31"/>
        <v>184</v>
      </c>
      <c r="X45" s="60">
        <v>167.9</v>
      </c>
      <c r="Y45" s="158">
        <f t="shared" si="32"/>
        <v>184</v>
      </c>
      <c r="Z45" s="61">
        <v>167.9</v>
      </c>
      <c r="AA45" s="157">
        <f t="shared" si="33"/>
        <v>158.29999999999998</v>
      </c>
      <c r="AB45" s="65">
        <v>140.69999999999999</v>
      </c>
      <c r="AC45" s="158">
        <f t="shared" si="34"/>
        <v>168.1</v>
      </c>
      <c r="AD45" s="66">
        <v>150.5</v>
      </c>
      <c r="AE45" s="157">
        <f t="shared" si="35"/>
        <v>237.8</v>
      </c>
      <c r="AF45" s="165">
        <v>236.3</v>
      </c>
      <c r="AG45" s="158">
        <f t="shared" si="36"/>
        <v>241.7</v>
      </c>
      <c r="AH45" s="102">
        <v>240.2</v>
      </c>
      <c r="AI45" s="153">
        <v>270.39999999999998</v>
      </c>
      <c r="AJ45" s="125">
        <v>253</v>
      </c>
      <c r="AK45" s="129">
        <v>274.39999999999998</v>
      </c>
      <c r="AL45" s="127">
        <v>257</v>
      </c>
      <c r="AM45" s="157">
        <f t="shared" si="37"/>
        <v>250.20000000000002</v>
      </c>
      <c r="AN45" s="60">
        <v>250.4</v>
      </c>
      <c r="AO45" s="158">
        <f t="shared" si="38"/>
        <v>251.3</v>
      </c>
      <c r="AP45" s="61">
        <v>251.5</v>
      </c>
      <c r="AQ45" s="157">
        <f>AR45-0.1</f>
        <v>166.8</v>
      </c>
      <c r="AR45" s="163">
        <v>166.9</v>
      </c>
      <c r="AS45" s="158">
        <f>AT45-0.1</f>
        <v>168.5</v>
      </c>
      <c r="AT45" s="164">
        <v>168.6</v>
      </c>
      <c r="AU45" s="157">
        <f t="shared" si="39"/>
        <v>184.29999999999998</v>
      </c>
      <c r="AV45" s="109">
        <v>165.7</v>
      </c>
      <c r="AW45" s="158">
        <f t="shared" si="40"/>
        <v>192.79999999999998</v>
      </c>
      <c r="AX45" s="110">
        <v>174.2</v>
      </c>
      <c r="AY45" s="157">
        <f t="shared" si="41"/>
        <v>255.1</v>
      </c>
      <c r="AZ45" s="60">
        <v>254.6</v>
      </c>
      <c r="BA45" s="158">
        <f t="shared" si="42"/>
        <v>259.2</v>
      </c>
      <c r="BB45" s="61">
        <v>258.7</v>
      </c>
      <c r="BC45" s="157">
        <f t="shared" si="43"/>
        <v>174.1</v>
      </c>
      <c r="BD45" s="55">
        <v>174.4</v>
      </c>
      <c r="BE45" s="158">
        <f t="shared" si="44"/>
        <v>179.1</v>
      </c>
      <c r="BF45" s="57">
        <v>179.4</v>
      </c>
      <c r="BG45" s="140">
        <f>BH45+18</f>
        <v>105.9</v>
      </c>
      <c r="BH45" s="55">
        <v>87.9</v>
      </c>
      <c r="BI45" s="63">
        <f>BJ45+18</f>
        <v>137.6</v>
      </c>
      <c r="BJ45" s="57">
        <v>119.6</v>
      </c>
      <c r="BK45" s="9"/>
    </row>
    <row r="46" spans="1:65" s="1" customFormat="1" ht="15" customHeight="1" x14ac:dyDescent="0.25">
      <c r="A46" s="1">
        <v>2009</v>
      </c>
      <c r="B46" s="1" t="s">
        <v>241</v>
      </c>
      <c r="C46" s="157">
        <f>D46-0.1</f>
        <v>270.39999999999998</v>
      </c>
      <c r="D46" s="162">
        <v>270.5</v>
      </c>
      <c r="E46" s="158">
        <f>F46-0.1</f>
        <v>278.79999999999995</v>
      </c>
      <c r="F46" s="166">
        <v>278.89999999999998</v>
      </c>
      <c r="G46" s="157">
        <f t="shared" si="23"/>
        <v>174.1</v>
      </c>
      <c r="H46" s="65">
        <v>153.9</v>
      </c>
      <c r="I46" s="158">
        <f t="shared" si="24"/>
        <v>188</v>
      </c>
      <c r="J46" s="66">
        <v>167.8</v>
      </c>
      <c r="K46" s="157">
        <f t="shared" si="25"/>
        <v>160.70000000000002</v>
      </c>
      <c r="L46" s="60">
        <v>164.4</v>
      </c>
      <c r="M46" s="158">
        <f t="shared" si="26"/>
        <v>160.70000000000002</v>
      </c>
      <c r="N46" s="61">
        <v>164.4</v>
      </c>
      <c r="O46" s="157">
        <f t="shared" si="27"/>
        <v>134.69999999999999</v>
      </c>
      <c r="P46" s="60">
        <v>133.69999999999999</v>
      </c>
      <c r="Q46" s="158">
        <f t="shared" si="28"/>
        <v>134.69999999999999</v>
      </c>
      <c r="R46" s="61">
        <v>133.69999999999999</v>
      </c>
      <c r="S46" s="157">
        <f t="shared" si="29"/>
        <v>152.5</v>
      </c>
      <c r="T46" s="60">
        <v>137.19999999999999</v>
      </c>
      <c r="U46" s="158">
        <f t="shared" si="30"/>
        <v>165.10000000000002</v>
      </c>
      <c r="V46" s="61">
        <v>149.80000000000001</v>
      </c>
      <c r="W46" s="157">
        <f t="shared" si="31"/>
        <v>188</v>
      </c>
      <c r="X46" s="60">
        <v>171.9</v>
      </c>
      <c r="Y46" s="158">
        <f t="shared" si="32"/>
        <v>194.29999999999998</v>
      </c>
      <c r="Z46" s="61">
        <v>178.2</v>
      </c>
      <c r="AA46" s="157">
        <f t="shared" si="33"/>
        <v>166.29999999999998</v>
      </c>
      <c r="AB46" s="65">
        <v>148.69999999999999</v>
      </c>
      <c r="AC46" s="158">
        <f t="shared" si="34"/>
        <v>168.29999999999998</v>
      </c>
      <c r="AD46" s="66">
        <v>150.69999999999999</v>
      </c>
      <c r="AE46" s="157">
        <f t="shared" si="35"/>
        <v>241.5</v>
      </c>
      <c r="AF46" s="165">
        <v>240</v>
      </c>
      <c r="AG46" s="158">
        <f t="shared" si="36"/>
        <v>247.5</v>
      </c>
      <c r="AH46" s="102">
        <v>246</v>
      </c>
      <c r="AI46" s="157">
        <f>AJ46-0.2</f>
        <v>269.90000000000003</v>
      </c>
      <c r="AJ46" s="121">
        <v>270.10000000000002</v>
      </c>
      <c r="AK46" s="158">
        <f>AL46-0.2</f>
        <v>269.90000000000003</v>
      </c>
      <c r="AL46" s="122">
        <v>270.10000000000002</v>
      </c>
      <c r="AM46" s="157">
        <f t="shared" si="37"/>
        <v>251.5</v>
      </c>
      <c r="AN46" s="60">
        <v>251.7</v>
      </c>
      <c r="AO46" s="158">
        <f t="shared" si="38"/>
        <v>251.5</v>
      </c>
      <c r="AP46" s="61">
        <v>251.7</v>
      </c>
      <c r="AQ46" s="157">
        <f>AR46-0.1</f>
        <v>166.70000000000002</v>
      </c>
      <c r="AR46" s="163">
        <v>166.8</v>
      </c>
      <c r="AS46" s="158">
        <f>AT46-0.1</f>
        <v>168.4</v>
      </c>
      <c r="AT46" s="164">
        <v>168.5</v>
      </c>
      <c r="AU46" s="157">
        <f t="shared" si="39"/>
        <v>192.79999999999998</v>
      </c>
      <c r="AV46" s="109">
        <v>174.2</v>
      </c>
      <c r="AW46" s="158">
        <f t="shared" si="40"/>
        <v>201.2</v>
      </c>
      <c r="AX46" s="110">
        <v>182.6</v>
      </c>
      <c r="AY46" s="157">
        <f t="shared" si="41"/>
        <v>259.10000000000002</v>
      </c>
      <c r="AZ46" s="60">
        <v>258.60000000000002</v>
      </c>
      <c r="BA46" s="158">
        <f t="shared" si="42"/>
        <v>261.10000000000002</v>
      </c>
      <c r="BB46" s="61">
        <v>260.60000000000002</v>
      </c>
      <c r="BC46" s="157">
        <f t="shared" si="43"/>
        <v>174.2</v>
      </c>
      <c r="BD46" s="55">
        <v>174.5</v>
      </c>
      <c r="BE46" s="158">
        <f t="shared" si="44"/>
        <v>179.2</v>
      </c>
      <c r="BF46" s="57">
        <v>179.5</v>
      </c>
      <c r="BG46" s="157">
        <f>BH46-0.5</f>
        <v>116.4</v>
      </c>
      <c r="BH46" s="121">
        <v>116.9</v>
      </c>
      <c r="BI46" s="158">
        <f>BJ46-0.5</f>
        <v>153.30000000000001</v>
      </c>
      <c r="BJ46" s="122">
        <v>153.80000000000001</v>
      </c>
      <c r="BK46" s="9"/>
    </row>
    <row r="47" spans="1:65" s="1" customFormat="1" ht="15" customHeight="1" x14ac:dyDescent="0.25">
      <c r="A47" s="1">
        <v>2009</v>
      </c>
      <c r="B47" s="1" t="s">
        <v>242</v>
      </c>
      <c r="C47" s="157">
        <f>D47-0.1</f>
        <v>258</v>
      </c>
      <c r="D47" s="162">
        <v>258.10000000000002</v>
      </c>
      <c r="E47" s="158">
        <f>F47-0.1</f>
        <v>266.09999999999997</v>
      </c>
      <c r="F47" s="166">
        <v>266.2</v>
      </c>
      <c r="G47" s="157">
        <f t="shared" si="23"/>
        <v>176.1</v>
      </c>
      <c r="H47" s="65">
        <v>155.9</v>
      </c>
      <c r="I47" s="158">
        <f t="shared" si="24"/>
        <v>179.79999999999998</v>
      </c>
      <c r="J47" s="66">
        <v>159.6</v>
      </c>
      <c r="K47" s="157">
        <f t="shared" si="25"/>
        <v>156.4</v>
      </c>
      <c r="L47" s="60">
        <v>160.1</v>
      </c>
      <c r="M47" s="158">
        <f t="shared" si="26"/>
        <v>165</v>
      </c>
      <c r="N47" s="61">
        <v>168.7</v>
      </c>
      <c r="O47" s="157">
        <f t="shared" si="27"/>
        <v>134.69999999999999</v>
      </c>
      <c r="P47" s="60">
        <v>133.69999999999999</v>
      </c>
      <c r="Q47" s="158">
        <f t="shared" si="28"/>
        <v>136.6</v>
      </c>
      <c r="R47" s="61">
        <v>135.6</v>
      </c>
      <c r="S47" s="157">
        <f t="shared" si="29"/>
        <v>165.10000000000002</v>
      </c>
      <c r="T47" s="60">
        <v>149.80000000000001</v>
      </c>
      <c r="U47" s="158">
        <f t="shared" si="30"/>
        <v>177.70000000000002</v>
      </c>
      <c r="V47" s="61">
        <v>162.4</v>
      </c>
      <c r="W47" s="157">
        <f t="shared" si="31"/>
        <v>184</v>
      </c>
      <c r="X47" s="60">
        <v>167.9</v>
      </c>
      <c r="Y47" s="158">
        <f t="shared" si="32"/>
        <v>204.4</v>
      </c>
      <c r="Z47" s="61">
        <v>188.3</v>
      </c>
      <c r="AA47" s="157">
        <f t="shared" si="33"/>
        <v>156.19999999999999</v>
      </c>
      <c r="AB47" s="65">
        <v>138.6</v>
      </c>
      <c r="AC47" s="158">
        <f t="shared" si="34"/>
        <v>168.29999999999998</v>
      </c>
      <c r="AD47" s="66">
        <v>150.69999999999999</v>
      </c>
      <c r="AE47" s="157">
        <f t="shared" si="35"/>
        <v>241.5</v>
      </c>
      <c r="AF47" s="165">
        <v>240</v>
      </c>
      <c r="AG47" s="158">
        <f t="shared" si="36"/>
        <v>241.5</v>
      </c>
      <c r="AH47" s="102">
        <v>240</v>
      </c>
      <c r="AI47" s="157">
        <f>AJ47-0.2</f>
        <v>269.90000000000003</v>
      </c>
      <c r="AJ47" s="121">
        <v>270.10000000000002</v>
      </c>
      <c r="AK47" s="158">
        <f>AL47-0.2</f>
        <v>269.90000000000003</v>
      </c>
      <c r="AL47" s="122">
        <v>270.10000000000002</v>
      </c>
      <c r="AM47" s="157">
        <f t="shared" si="37"/>
        <v>251.5</v>
      </c>
      <c r="AN47" s="60">
        <v>251.7</v>
      </c>
      <c r="AO47" s="158">
        <f t="shared" si="38"/>
        <v>251.5</v>
      </c>
      <c r="AP47" s="61">
        <v>251.7</v>
      </c>
      <c r="AQ47" s="157">
        <f>AR47-0.1</f>
        <v>166.6</v>
      </c>
      <c r="AR47" s="163">
        <v>166.7</v>
      </c>
      <c r="AS47" s="158">
        <f>AT47-0.1</f>
        <v>166.6</v>
      </c>
      <c r="AT47" s="164">
        <v>166.7</v>
      </c>
      <c r="AU47" s="157">
        <f t="shared" si="39"/>
        <v>192.79999999999998</v>
      </c>
      <c r="AV47" s="109">
        <v>174.2</v>
      </c>
      <c r="AW47" s="158">
        <f t="shared" si="40"/>
        <v>194.7</v>
      </c>
      <c r="AX47" s="110">
        <v>176.1</v>
      </c>
      <c r="AY47" s="157">
        <f t="shared" si="41"/>
        <v>253.1</v>
      </c>
      <c r="AZ47" s="60">
        <v>252.6</v>
      </c>
      <c r="BA47" s="158">
        <f t="shared" si="42"/>
        <v>255.1</v>
      </c>
      <c r="BB47" s="61">
        <v>254.6</v>
      </c>
      <c r="BC47" s="157">
        <f t="shared" si="43"/>
        <v>174.29999999999998</v>
      </c>
      <c r="BD47" s="55">
        <v>174.6</v>
      </c>
      <c r="BE47" s="158">
        <f t="shared" si="44"/>
        <v>174.29999999999998</v>
      </c>
      <c r="BF47" s="57">
        <v>174.6</v>
      </c>
      <c r="BG47" s="157">
        <f>BH47-0.5</f>
        <v>131.9</v>
      </c>
      <c r="BH47" s="121">
        <v>132.4</v>
      </c>
      <c r="BI47" s="158">
        <f>BJ47-0.5</f>
        <v>155.30000000000001</v>
      </c>
      <c r="BJ47" s="122">
        <v>155.80000000000001</v>
      </c>
      <c r="BK47" s="9"/>
    </row>
    <row r="48" spans="1:65" s="1" customFormat="1" ht="15" customHeight="1" x14ac:dyDescent="0.25">
      <c r="A48" s="1">
        <v>2009</v>
      </c>
      <c r="B48" s="1" t="s">
        <v>243</v>
      </c>
      <c r="C48" s="157">
        <f>D48-0.1</f>
        <v>251.9</v>
      </c>
      <c r="D48" s="162">
        <v>252</v>
      </c>
      <c r="E48" s="158">
        <f>F48-0.1</f>
        <v>260.09999999999997</v>
      </c>
      <c r="F48" s="166">
        <v>260.2</v>
      </c>
      <c r="G48" s="157">
        <f t="shared" si="23"/>
        <v>174.1</v>
      </c>
      <c r="H48" s="65">
        <v>153.9</v>
      </c>
      <c r="I48" s="158">
        <f t="shared" si="24"/>
        <v>178</v>
      </c>
      <c r="J48" s="66">
        <v>157.80000000000001</v>
      </c>
      <c r="K48" s="157">
        <f t="shared" si="25"/>
        <v>156.60000000000002</v>
      </c>
      <c r="L48" s="60">
        <v>160.30000000000001</v>
      </c>
      <c r="M48" s="158">
        <f t="shared" si="26"/>
        <v>162.9</v>
      </c>
      <c r="N48" s="61">
        <v>166.6</v>
      </c>
      <c r="O48" s="157">
        <f t="shared" si="27"/>
        <v>134.69999999999999</v>
      </c>
      <c r="P48" s="60">
        <v>133.69999999999999</v>
      </c>
      <c r="Q48" s="158">
        <f t="shared" si="28"/>
        <v>136.6</v>
      </c>
      <c r="R48" s="61">
        <v>135.6</v>
      </c>
      <c r="S48" s="157">
        <f t="shared" si="29"/>
        <v>167.20000000000002</v>
      </c>
      <c r="T48" s="60">
        <v>151.9</v>
      </c>
      <c r="U48" s="158">
        <f t="shared" si="30"/>
        <v>167.20000000000002</v>
      </c>
      <c r="V48" s="61">
        <v>151.9</v>
      </c>
      <c r="W48" s="157">
        <f t="shared" si="31"/>
        <v>171.9</v>
      </c>
      <c r="X48" s="60">
        <v>155.80000000000001</v>
      </c>
      <c r="Y48" s="158">
        <f t="shared" si="32"/>
        <v>180</v>
      </c>
      <c r="Z48" s="61">
        <v>163.9</v>
      </c>
      <c r="AA48" s="157">
        <f t="shared" si="33"/>
        <v>164.2</v>
      </c>
      <c r="AB48" s="65">
        <v>146.6</v>
      </c>
      <c r="AC48" s="158">
        <f t="shared" si="34"/>
        <v>166.2</v>
      </c>
      <c r="AD48" s="66">
        <v>148.6</v>
      </c>
      <c r="AE48" s="157">
        <f t="shared" si="35"/>
        <v>249.4</v>
      </c>
      <c r="AF48" s="165">
        <v>247.9</v>
      </c>
      <c r="AG48" s="158">
        <f t="shared" si="36"/>
        <v>255.1</v>
      </c>
      <c r="AH48" s="102">
        <v>253.6</v>
      </c>
      <c r="AI48" s="153">
        <v>270.3</v>
      </c>
      <c r="AJ48" s="125" t="s">
        <v>319</v>
      </c>
      <c r="AK48" s="129">
        <v>270.3</v>
      </c>
      <c r="AL48" s="127" t="s">
        <v>319</v>
      </c>
      <c r="AM48" s="157">
        <f t="shared" si="37"/>
        <v>250.4</v>
      </c>
      <c r="AN48" s="60">
        <v>250.6</v>
      </c>
      <c r="AO48" s="158">
        <f t="shared" si="38"/>
        <v>251.4</v>
      </c>
      <c r="AP48" s="61">
        <v>251.6</v>
      </c>
      <c r="AQ48" s="157">
        <f>AR48-0.1</f>
        <v>166.8</v>
      </c>
      <c r="AR48" s="163">
        <v>166.9</v>
      </c>
      <c r="AS48" s="158">
        <f>AT48-0.1</f>
        <v>168.5</v>
      </c>
      <c r="AT48" s="164">
        <v>168.6</v>
      </c>
      <c r="AU48" s="157">
        <f t="shared" si="39"/>
        <v>184.29999999999998</v>
      </c>
      <c r="AV48" s="109">
        <v>165.7</v>
      </c>
      <c r="AW48" s="158">
        <f t="shared" si="40"/>
        <v>184.29999999999998</v>
      </c>
      <c r="AX48" s="110">
        <v>165.7</v>
      </c>
      <c r="AY48" s="157">
        <f t="shared" si="41"/>
        <v>255.1</v>
      </c>
      <c r="AZ48" s="60">
        <v>254.6</v>
      </c>
      <c r="BA48" s="158">
        <f t="shared" si="42"/>
        <v>257.10000000000002</v>
      </c>
      <c r="BB48" s="61">
        <v>256.60000000000002</v>
      </c>
      <c r="BC48" s="157">
        <f t="shared" si="43"/>
        <v>179.2</v>
      </c>
      <c r="BD48" s="55">
        <v>179.5</v>
      </c>
      <c r="BE48" s="158">
        <f t="shared" si="44"/>
        <v>179.2</v>
      </c>
      <c r="BF48" s="57">
        <v>179.5</v>
      </c>
      <c r="BG48" s="140">
        <f>BH48+18</f>
        <v>137.6</v>
      </c>
      <c r="BH48" s="55">
        <v>119.6</v>
      </c>
      <c r="BI48" s="63">
        <f>BJ48+18</f>
        <v>139.6</v>
      </c>
      <c r="BJ48" s="57">
        <v>121.6</v>
      </c>
      <c r="BK48" s="9"/>
    </row>
    <row r="49" spans="1:65" s="1" customFormat="1" ht="15" customHeight="1" x14ac:dyDescent="0.25">
      <c r="A49" s="1">
        <v>2009</v>
      </c>
      <c r="B49" s="1" t="s">
        <v>244</v>
      </c>
      <c r="C49" s="124">
        <f t="shared" ref="C49:C50" si="46">D49+0.1</f>
        <v>253.9</v>
      </c>
      <c r="D49" s="133">
        <v>253.8</v>
      </c>
      <c r="E49" s="151">
        <f t="shared" ref="E49:E50" si="47">F49+0.1</f>
        <v>268.3</v>
      </c>
      <c r="F49" s="134">
        <v>268.2</v>
      </c>
      <c r="G49" s="124">
        <f t="shared" ref="G49:I50" si="48">H49+20.5</f>
        <v>176.5</v>
      </c>
      <c r="H49" s="129">
        <v>156</v>
      </c>
      <c r="I49" s="151">
        <f t="shared" si="48"/>
        <v>190.1</v>
      </c>
      <c r="J49" s="130">
        <v>169.6</v>
      </c>
      <c r="K49" s="157">
        <f t="shared" si="25"/>
        <v>156.70000000000002</v>
      </c>
      <c r="L49" s="60">
        <v>160.4</v>
      </c>
      <c r="M49" s="158">
        <f t="shared" si="26"/>
        <v>165</v>
      </c>
      <c r="N49" s="61">
        <v>168.7</v>
      </c>
      <c r="O49" s="157">
        <f t="shared" si="27"/>
        <v>134.80000000000001</v>
      </c>
      <c r="P49" s="60">
        <v>133.80000000000001</v>
      </c>
      <c r="Q49" s="158">
        <f t="shared" si="28"/>
        <v>134.80000000000001</v>
      </c>
      <c r="R49" s="61">
        <v>133.80000000000001</v>
      </c>
      <c r="S49" s="157">
        <f t="shared" si="29"/>
        <v>160.80000000000001</v>
      </c>
      <c r="T49" s="60">
        <v>145.5</v>
      </c>
      <c r="U49" s="158">
        <f t="shared" si="30"/>
        <v>171.5</v>
      </c>
      <c r="V49" s="61">
        <v>156.19999999999999</v>
      </c>
      <c r="W49" s="157">
        <f t="shared" si="31"/>
        <v>190.1</v>
      </c>
      <c r="X49" s="60">
        <v>174</v>
      </c>
      <c r="Y49" s="158">
        <f t="shared" si="32"/>
        <v>192.1</v>
      </c>
      <c r="Z49" s="61">
        <v>176</v>
      </c>
      <c r="AA49" s="157">
        <f t="shared" si="33"/>
        <v>154.1</v>
      </c>
      <c r="AB49" s="65">
        <v>136.5</v>
      </c>
      <c r="AC49" s="158">
        <f t="shared" si="34"/>
        <v>168.1</v>
      </c>
      <c r="AD49" s="66">
        <v>150.5</v>
      </c>
      <c r="AE49" s="157">
        <f t="shared" si="35"/>
        <v>255.2</v>
      </c>
      <c r="AF49" s="165">
        <v>253.7</v>
      </c>
      <c r="AG49" s="158">
        <f t="shared" si="36"/>
        <v>262.8</v>
      </c>
      <c r="AH49" s="102">
        <v>261.3</v>
      </c>
      <c r="AI49" s="153">
        <v>270.39999999999998</v>
      </c>
      <c r="AJ49" s="125">
        <v>253</v>
      </c>
      <c r="AK49" s="129">
        <v>270.39999999999998</v>
      </c>
      <c r="AL49" s="127">
        <v>253</v>
      </c>
      <c r="AM49" s="157">
        <f t="shared" si="37"/>
        <v>250.5</v>
      </c>
      <c r="AN49" s="60">
        <v>250.7</v>
      </c>
      <c r="AO49" s="158">
        <f t="shared" si="38"/>
        <v>252.5</v>
      </c>
      <c r="AP49" s="61">
        <v>252.7</v>
      </c>
      <c r="AQ49" s="159">
        <f>AR49</f>
        <v>166.8</v>
      </c>
      <c r="AR49" s="60">
        <v>166.8</v>
      </c>
      <c r="AS49" s="63">
        <f>AT49</f>
        <v>168.6</v>
      </c>
      <c r="AT49" s="61">
        <v>168.6</v>
      </c>
      <c r="AU49" s="157">
        <f t="shared" si="39"/>
        <v>195</v>
      </c>
      <c r="AV49" s="109">
        <v>176.4</v>
      </c>
      <c r="AW49" s="158">
        <f t="shared" si="40"/>
        <v>195</v>
      </c>
      <c r="AX49" s="110">
        <v>176.4</v>
      </c>
      <c r="AY49" s="157">
        <f t="shared" si="41"/>
        <v>255.2</v>
      </c>
      <c r="AZ49" s="60">
        <v>254.7</v>
      </c>
      <c r="BA49" s="158">
        <f t="shared" si="42"/>
        <v>257.10000000000002</v>
      </c>
      <c r="BB49" s="61">
        <v>256.60000000000002</v>
      </c>
      <c r="BC49" s="157">
        <f t="shared" si="43"/>
        <v>174.1</v>
      </c>
      <c r="BD49" s="55">
        <v>174.4</v>
      </c>
      <c r="BE49" s="158">
        <f t="shared" si="44"/>
        <v>174.1</v>
      </c>
      <c r="BF49" s="57">
        <v>174.4</v>
      </c>
      <c r="BG49" s="140">
        <f>BH49+18</f>
        <v>135.80000000000001</v>
      </c>
      <c r="BH49" s="55">
        <v>117.8</v>
      </c>
      <c r="BI49" s="63">
        <f>BJ49+18</f>
        <v>141.6</v>
      </c>
      <c r="BJ49" s="57">
        <v>123.6</v>
      </c>
      <c r="BK49" s="9"/>
    </row>
    <row r="50" spans="1:65" s="1" customFormat="1" ht="15" customHeight="1" x14ac:dyDescent="0.25">
      <c r="A50" s="1">
        <v>2009</v>
      </c>
      <c r="B50" s="1" t="s">
        <v>245</v>
      </c>
      <c r="C50" s="124">
        <f t="shared" si="46"/>
        <v>259.90000000000003</v>
      </c>
      <c r="D50" s="133">
        <v>259.8</v>
      </c>
      <c r="E50" s="151">
        <f t="shared" si="47"/>
        <v>274.70000000000005</v>
      </c>
      <c r="F50" s="134">
        <v>274.60000000000002</v>
      </c>
      <c r="G50" s="124">
        <f t="shared" si="48"/>
        <v>174.4</v>
      </c>
      <c r="H50" s="129">
        <v>153.9</v>
      </c>
      <c r="I50" s="151">
        <f t="shared" si="48"/>
        <v>213.4</v>
      </c>
      <c r="J50" s="130">
        <v>192.9</v>
      </c>
      <c r="K50" s="157">
        <f t="shared" si="25"/>
        <v>148.10000000000002</v>
      </c>
      <c r="L50" s="60">
        <v>151.80000000000001</v>
      </c>
      <c r="M50" s="158">
        <f t="shared" si="26"/>
        <v>154.4</v>
      </c>
      <c r="N50" s="61">
        <v>158.1</v>
      </c>
      <c r="O50" s="157">
        <f t="shared" si="27"/>
        <v>134.80000000000001</v>
      </c>
      <c r="P50" s="60">
        <v>133.80000000000001</v>
      </c>
      <c r="Q50" s="158">
        <f t="shared" si="28"/>
        <v>134.80000000000001</v>
      </c>
      <c r="R50" s="61">
        <v>133.80000000000001</v>
      </c>
      <c r="S50" s="157">
        <f t="shared" si="29"/>
        <v>171.60000000000002</v>
      </c>
      <c r="T50" s="60">
        <v>156.30000000000001</v>
      </c>
      <c r="U50" s="158">
        <f t="shared" si="30"/>
        <v>175.8</v>
      </c>
      <c r="V50" s="61">
        <v>160.5</v>
      </c>
      <c r="W50" s="157">
        <f t="shared" si="31"/>
        <v>179.9</v>
      </c>
      <c r="X50" s="60">
        <v>163.80000000000001</v>
      </c>
      <c r="Y50" s="158">
        <f t="shared" si="32"/>
        <v>212.6</v>
      </c>
      <c r="Z50" s="61">
        <v>196.5</v>
      </c>
      <c r="AA50" s="157">
        <f t="shared" si="33"/>
        <v>160.1</v>
      </c>
      <c r="AB50" s="65">
        <v>142.5</v>
      </c>
      <c r="AC50" s="158">
        <f t="shared" si="34"/>
        <v>170.1</v>
      </c>
      <c r="AD50" s="66">
        <v>152.5</v>
      </c>
      <c r="AE50" s="157">
        <f t="shared" si="35"/>
        <v>237.6</v>
      </c>
      <c r="AF50" s="165">
        <v>236.1</v>
      </c>
      <c r="AG50" s="158">
        <f t="shared" si="36"/>
        <v>249.6</v>
      </c>
      <c r="AH50" s="102">
        <v>248.1</v>
      </c>
      <c r="AI50" s="153">
        <v>269.89999999999998</v>
      </c>
      <c r="AJ50" s="125">
        <v>252.5</v>
      </c>
      <c r="AK50" s="129">
        <v>278.5</v>
      </c>
      <c r="AL50" s="127">
        <v>261.10000000000002</v>
      </c>
      <c r="AM50" s="157">
        <f t="shared" si="37"/>
        <v>250.10000000000002</v>
      </c>
      <c r="AN50" s="60">
        <v>250.3</v>
      </c>
      <c r="AO50" s="158">
        <f t="shared" si="38"/>
        <v>251.20000000000002</v>
      </c>
      <c r="AP50" s="61">
        <v>251.4</v>
      </c>
      <c r="AQ50" s="157">
        <f t="shared" ref="AQ50:AQ58" si="49">AR50-0.1</f>
        <v>166.70000000000002</v>
      </c>
      <c r="AR50" s="163">
        <v>166.8</v>
      </c>
      <c r="AS50" s="158">
        <f t="shared" ref="AS50:AS58" si="50">AT50-0.1</f>
        <v>166.70000000000002</v>
      </c>
      <c r="AT50" s="164">
        <v>166.8</v>
      </c>
      <c r="AU50" s="157">
        <f t="shared" si="39"/>
        <v>192.79999999999998</v>
      </c>
      <c r="AV50" s="109">
        <v>174.2</v>
      </c>
      <c r="AW50" s="158">
        <f t="shared" si="40"/>
        <v>199.2</v>
      </c>
      <c r="AX50" s="110">
        <v>180.6</v>
      </c>
      <c r="AY50" s="157">
        <f t="shared" si="41"/>
        <v>255.1</v>
      </c>
      <c r="AZ50" s="60">
        <v>254.6</v>
      </c>
      <c r="BA50" s="158">
        <f t="shared" si="42"/>
        <v>257.10000000000002</v>
      </c>
      <c r="BB50" s="61">
        <v>256.60000000000002</v>
      </c>
      <c r="BC50" s="157">
        <f t="shared" si="43"/>
        <v>163.1</v>
      </c>
      <c r="BD50" s="55">
        <v>163.4</v>
      </c>
      <c r="BE50" s="158">
        <f t="shared" si="44"/>
        <v>174.1</v>
      </c>
      <c r="BF50" s="57">
        <v>174.4</v>
      </c>
      <c r="BG50" s="140">
        <f>BH50+18</f>
        <v>132.80000000000001</v>
      </c>
      <c r="BH50" s="55">
        <v>114.8</v>
      </c>
      <c r="BI50" s="63">
        <f>BJ50+18</f>
        <v>135.80000000000001</v>
      </c>
      <c r="BJ50" s="57">
        <v>117.8</v>
      </c>
      <c r="BK50" s="9"/>
    </row>
    <row r="51" spans="1:65" s="1" customFormat="1" ht="15" customHeight="1" x14ac:dyDescent="0.25">
      <c r="A51" s="1">
        <v>2009</v>
      </c>
      <c r="B51" s="1" t="s">
        <v>246</v>
      </c>
      <c r="C51" s="159">
        <f>D51</f>
        <v>261.89999999999998</v>
      </c>
      <c r="D51" s="121">
        <v>261.89999999999998</v>
      </c>
      <c r="E51" s="63">
        <f>F51</f>
        <v>276.8</v>
      </c>
      <c r="F51" s="122">
        <v>276.8</v>
      </c>
      <c r="G51" s="157">
        <f t="shared" si="23"/>
        <v>176.1</v>
      </c>
      <c r="H51" s="65">
        <v>155.9</v>
      </c>
      <c r="I51" s="158">
        <f t="shared" si="24"/>
        <v>188</v>
      </c>
      <c r="J51" s="66">
        <v>167.8</v>
      </c>
      <c r="K51" s="157">
        <f t="shared" si="25"/>
        <v>149.10000000000002</v>
      </c>
      <c r="L51" s="60">
        <v>152.80000000000001</v>
      </c>
      <c r="M51" s="158">
        <f t="shared" si="26"/>
        <v>171.3</v>
      </c>
      <c r="N51" s="61">
        <v>175</v>
      </c>
      <c r="O51" s="157">
        <f t="shared" si="27"/>
        <v>134.69999999999999</v>
      </c>
      <c r="P51" s="60">
        <v>133.69999999999999</v>
      </c>
      <c r="Q51" s="158">
        <f t="shared" si="28"/>
        <v>134.69999999999999</v>
      </c>
      <c r="R51" s="61">
        <v>133.69999999999999</v>
      </c>
      <c r="S51" s="157">
        <f t="shared" si="29"/>
        <v>171.60000000000002</v>
      </c>
      <c r="T51" s="60">
        <v>156.30000000000001</v>
      </c>
      <c r="U51" s="158">
        <f t="shared" si="30"/>
        <v>173.8</v>
      </c>
      <c r="V51" s="61">
        <v>158.5</v>
      </c>
      <c r="W51" s="157">
        <f t="shared" si="31"/>
        <v>186.1</v>
      </c>
      <c r="X51" s="60">
        <v>170</v>
      </c>
      <c r="Y51" s="158">
        <f t="shared" si="32"/>
        <v>202.6</v>
      </c>
      <c r="Z51" s="61">
        <v>186.5</v>
      </c>
      <c r="AA51" s="157">
        <f t="shared" si="33"/>
        <v>162.4</v>
      </c>
      <c r="AB51" s="65">
        <v>144.80000000000001</v>
      </c>
      <c r="AC51" s="158">
        <f t="shared" si="34"/>
        <v>168.4</v>
      </c>
      <c r="AD51" s="66">
        <v>150.80000000000001</v>
      </c>
      <c r="AE51" s="157">
        <f t="shared" si="35"/>
        <v>241.4</v>
      </c>
      <c r="AF51" s="165">
        <v>239.9</v>
      </c>
      <c r="AG51" s="158">
        <f t="shared" si="36"/>
        <v>247.7</v>
      </c>
      <c r="AH51" s="102">
        <v>246.2</v>
      </c>
      <c r="AI51" s="153">
        <v>270.39999999999998</v>
      </c>
      <c r="AJ51" s="125">
        <v>253</v>
      </c>
      <c r="AK51" s="129">
        <v>270.39999999999998</v>
      </c>
      <c r="AL51" s="127">
        <v>253</v>
      </c>
      <c r="AM51" s="157">
        <f t="shared" si="37"/>
        <v>250.5</v>
      </c>
      <c r="AN51" s="60">
        <v>250.7</v>
      </c>
      <c r="AO51" s="158">
        <f t="shared" si="38"/>
        <v>251.5</v>
      </c>
      <c r="AP51" s="61">
        <v>251.7</v>
      </c>
      <c r="AQ51" s="157">
        <f t="shared" si="49"/>
        <v>166.70000000000002</v>
      </c>
      <c r="AR51" s="163">
        <v>166.8</v>
      </c>
      <c r="AS51" s="158">
        <f t="shared" si="50"/>
        <v>168.4</v>
      </c>
      <c r="AT51" s="164">
        <v>168.5</v>
      </c>
      <c r="AU51" s="157">
        <f t="shared" si="39"/>
        <v>180.2</v>
      </c>
      <c r="AV51" s="109">
        <v>161.6</v>
      </c>
      <c r="AW51" s="158">
        <f t="shared" si="40"/>
        <v>192.79999999999998</v>
      </c>
      <c r="AX51" s="110">
        <v>174.2</v>
      </c>
      <c r="AY51" s="157">
        <f t="shared" si="41"/>
        <v>253.1</v>
      </c>
      <c r="AZ51" s="60">
        <v>252.6</v>
      </c>
      <c r="BA51" s="158">
        <f t="shared" si="42"/>
        <v>255.1</v>
      </c>
      <c r="BB51" s="61">
        <v>254.6</v>
      </c>
      <c r="BC51" s="157">
        <f t="shared" si="43"/>
        <v>174.29999999999998</v>
      </c>
      <c r="BD51" s="55">
        <v>174.6</v>
      </c>
      <c r="BE51" s="158">
        <f t="shared" si="44"/>
        <v>174.29999999999998</v>
      </c>
      <c r="BF51" s="57">
        <v>174.6</v>
      </c>
      <c r="BG51" s="140">
        <f>BH51+18</f>
        <v>141.5</v>
      </c>
      <c r="BH51" s="55">
        <v>123.5</v>
      </c>
      <c r="BI51" s="63">
        <f>BJ51+18</f>
        <v>153</v>
      </c>
      <c r="BJ51" s="57">
        <v>135</v>
      </c>
      <c r="BK51" s="9"/>
    </row>
    <row r="52" spans="1:65" s="1" customFormat="1" ht="15" customHeight="1" x14ac:dyDescent="0.25">
      <c r="A52" s="1">
        <v>2009</v>
      </c>
      <c r="B52" s="1" t="s">
        <v>247</v>
      </c>
      <c r="C52" s="124">
        <f t="shared" ref="C52" si="51">D52+0.1</f>
        <v>251.79999999999998</v>
      </c>
      <c r="D52" s="133">
        <v>251.7</v>
      </c>
      <c r="E52" s="151">
        <f t="shared" ref="E52" si="52">F52+0.1</f>
        <v>285.20000000000005</v>
      </c>
      <c r="F52" s="134">
        <v>285.10000000000002</v>
      </c>
      <c r="G52" s="157">
        <f t="shared" si="23"/>
        <v>172.39999999999998</v>
      </c>
      <c r="H52" s="65">
        <v>152.19999999999999</v>
      </c>
      <c r="I52" s="158">
        <f t="shared" si="24"/>
        <v>178.1</v>
      </c>
      <c r="J52" s="66">
        <v>157.9</v>
      </c>
      <c r="K52" s="157">
        <f t="shared" si="25"/>
        <v>156.60000000000002</v>
      </c>
      <c r="L52" s="60">
        <v>160.30000000000001</v>
      </c>
      <c r="M52" s="158">
        <f t="shared" si="26"/>
        <v>163</v>
      </c>
      <c r="N52" s="61">
        <v>166.7</v>
      </c>
      <c r="O52" s="157">
        <f t="shared" si="27"/>
        <v>134.6</v>
      </c>
      <c r="P52" s="60">
        <v>133.6</v>
      </c>
      <c r="Q52" s="158">
        <f t="shared" si="28"/>
        <v>134.6</v>
      </c>
      <c r="R52" s="61">
        <v>133.6</v>
      </c>
      <c r="S52" s="157">
        <f t="shared" si="29"/>
        <v>171.5</v>
      </c>
      <c r="T52" s="60">
        <v>156.19999999999999</v>
      </c>
      <c r="U52" s="158">
        <f t="shared" si="30"/>
        <v>180</v>
      </c>
      <c r="V52" s="61">
        <v>164.7</v>
      </c>
      <c r="W52" s="157">
        <f t="shared" si="31"/>
        <v>180</v>
      </c>
      <c r="X52" s="60">
        <v>163.9</v>
      </c>
      <c r="Y52" s="158">
        <f t="shared" si="32"/>
        <v>194.1</v>
      </c>
      <c r="Z52" s="61">
        <v>178</v>
      </c>
      <c r="AA52" s="157">
        <f t="shared" si="33"/>
        <v>164.4</v>
      </c>
      <c r="AB52" s="65">
        <v>146.80000000000001</v>
      </c>
      <c r="AC52" s="158">
        <f t="shared" si="34"/>
        <v>174.2</v>
      </c>
      <c r="AD52" s="66">
        <v>156.6</v>
      </c>
      <c r="AE52" s="157">
        <f t="shared" si="35"/>
        <v>241.5</v>
      </c>
      <c r="AF52" s="165">
        <v>240</v>
      </c>
      <c r="AG52" s="158">
        <f t="shared" si="36"/>
        <v>241.5</v>
      </c>
      <c r="AH52" s="102">
        <v>240</v>
      </c>
      <c r="AI52" s="157">
        <f>AJ52-0.2</f>
        <v>270.10000000000002</v>
      </c>
      <c r="AJ52" s="121">
        <v>270.3</v>
      </c>
      <c r="AK52" s="158">
        <f>AL52-0.2</f>
        <v>270.10000000000002</v>
      </c>
      <c r="AL52" s="122">
        <v>270.3</v>
      </c>
      <c r="AM52" s="157">
        <f t="shared" si="37"/>
        <v>250.4</v>
      </c>
      <c r="AN52" s="60">
        <v>250.6</v>
      </c>
      <c r="AO52" s="158">
        <f t="shared" si="38"/>
        <v>251.4</v>
      </c>
      <c r="AP52" s="61">
        <v>251.6</v>
      </c>
      <c r="AQ52" s="157">
        <f t="shared" si="49"/>
        <v>166.70000000000002</v>
      </c>
      <c r="AR52" s="163">
        <v>166.8</v>
      </c>
      <c r="AS52" s="158">
        <f t="shared" si="50"/>
        <v>166.70000000000002</v>
      </c>
      <c r="AT52" s="164">
        <v>166.8</v>
      </c>
      <c r="AU52" s="124">
        <f t="shared" ref="AU52:AW52" si="53">AV52+18.8</f>
        <v>207.8</v>
      </c>
      <c r="AV52" s="133">
        <v>189</v>
      </c>
      <c r="AW52" s="151">
        <f t="shared" si="53"/>
        <v>251.8</v>
      </c>
      <c r="AX52" s="134">
        <v>233</v>
      </c>
      <c r="AY52" s="157">
        <f t="shared" si="41"/>
        <v>255.2</v>
      </c>
      <c r="AZ52" s="60">
        <v>254.7</v>
      </c>
      <c r="BA52" s="158">
        <f t="shared" si="42"/>
        <v>257.10000000000002</v>
      </c>
      <c r="BB52" s="61">
        <v>256.60000000000002</v>
      </c>
      <c r="BC52" s="157">
        <f t="shared" si="43"/>
        <v>179.1</v>
      </c>
      <c r="BD52" s="55">
        <v>179.4</v>
      </c>
      <c r="BE52" s="158">
        <f t="shared" si="44"/>
        <v>179.1</v>
      </c>
      <c r="BF52" s="57">
        <v>179.4</v>
      </c>
      <c r="BG52" s="157">
        <f>BH52-0.5</f>
        <v>118.2</v>
      </c>
      <c r="BH52" s="121">
        <v>118.7</v>
      </c>
      <c r="BI52" s="158">
        <f>BJ52-0.5</f>
        <v>131.9</v>
      </c>
      <c r="BJ52" s="122">
        <v>132.4</v>
      </c>
      <c r="BK52" s="9"/>
    </row>
    <row r="53" spans="1:65" s="33" customFormat="1" ht="15" customHeight="1" x14ac:dyDescent="0.25">
      <c r="A53" s="1">
        <v>2009</v>
      </c>
      <c r="B53" s="1" t="s">
        <v>248</v>
      </c>
      <c r="C53" s="157">
        <f t="shared" ref="C53:C57" si="54">D53-0.1</f>
        <v>268.29999999999995</v>
      </c>
      <c r="D53" s="162">
        <v>268.39999999999998</v>
      </c>
      <c r="E53" s="158">
        <f t="shared" ref="E53:E57" si="55">F53-0.1</f>
        <v>278.7</v>
      </c>
      <c r="F53" s="166">
        <v>278.8</v>
      </c>
      <c r="G53" s="157">
        <f t="shared" si="23"/>
        <v>174.2</v>
      </c>
      <c r="H53" s="65">
        <v>154</v>
      </c>
      <c r="I53" s="158">
        <f t="shared" si="24"/>
        <v>176.2</v>
      </c>
      <c r="J53" s="66">
        <v>156</v>
      </c>
      <c r="K53" s="157">
        <f t="shared" si="25"/>
        <v>150.10000000000002</v>
      </c>
      <c r="L53" s="60">
        <v>153.80000000000001</v>
      </c>
      <c r="M53" s="158">
        <f t="shared" si="26"/>
        <v>151.20000000000002</v>
      </c>
      <c r="N53" s="61">
        <v>154.9</v>
      </c>
      <c r="O53" s="157">
        <f t="shared" si="27"/>
        <v>134.69999999999999</v>
      </c>
      <c r="P53" s="60">
        <v>133.69999999999999</v>
      </c>
      <c r="Q53" s="158">
        <f t="shared" si="28"/>
        <v>138.5</v>
      </c>
      <c r="R53" s="61">
        <v>137.5</v>
      </c>
      <c r="S53" s="157">
        <f t="shared" si="29"/>
        <v>160.9</v>
      </c>
      <c r="T53" s="60">
        <v>145.6</v>
      </c>
      <c r="U53" s="158">
        <f t="shared" si="30"/>
        <v>169.4</v>
      </c>
      <c r="V53" s="61">
        <v>154.1</v>
      </c>
      <c r="W53" s="157">
        <f t="shared" si="31"/>
        <v>192.2</v>
      </c>
      <c r="X53" s="60">
        <v>176.1</v>
      </c>
      <c r="Y53" s="158">
        <f t="shared" si="32"/>
        <v>208.5</v>
      </c>
      <c r="Z53" s="61">
        <v>192.4</v>
      </c>
      <c r="AA53" s="157">
        <f t="shared" si="33"/>
        <v>150.4</v>
      </c>
      <c r="AB53" s="65">
        <v>132.80000000000001</v>
      </c>
      <c r="AC53" s="158">
        <f t="shared" si="34"/>
        <v>156.29999999999998</v>
      </c>
      <c r="AD53" s="66">
        <v>138.69999999999999</v>
      </c>
      <c r="AE53" s="157">
        <f t="shared" si="35"/>
        <v>237.6</v>
      </c>
      <c r="AF53" s="165">
        <v>236.1</v>
      </c>
      <c r="AG53" s="158">
        <f t="shared" si="36"/>
        <v>249.7</v>
      </c>
      <c r="AH53" s="102">
        <v>248.2</v>
      </c>
      <c r="AI53" s="157">
        <f>AJ53-0.2</f>
        <v>270.10000000000002</v>
      </c>
      <c r="AJ53" s="121">
        <v>270.3</v>
      </c>
      <c r="AK53" s="158">
        <f>AL53-0.2</f>
        <v>270.10000000000002</v>
      </c>
      <c r="AL53" s="122">
        <v>270.3</v>
      </c>
      <c r="AM53" s="157">
        <f t="shared" si="37"/>
        <v>250.5</v>
      </c>
      <c r="AN53" s="60">
        <v>250.7</v>
      </c>
      <c r="AO53" s="158">
        <f t="shared" si="38"/>
        <v>251.5</v>
      </c>
      <c r="AP53" s="61">
        <v>251.7</v>
      </c>
      <c r="AQ53" s="157">
        <f t="shared" si="49"/>
        <v>166.70000000000002</v>
      </c>
      <c r="AR53" s="163">
        <v>166.8</v>
      </c>
      <c r="AS53" s="158">
        <f t="shared" si="50"/>
        <v>166.70000000000002</v>
      </c>
      <c r="AT53" s="164">
        <v>166.8</v>
      </c>
      <c r="AU53" s="157">
        <f t="shared" si="39"/>
        <v>192.79999999999998</v>
      </c>
      <c r="AV53" s="109">
        <v>174.2</v>
      </c>
      <c r="AW53" s="158">
        <f t="shared" si="40"/>
        <v>211.79999999999998</v>
      </c>
      <c r="AX53" s="110">
        <v>193.2</v>
      </c>
      <c r="AY53" s="157">
        <f t="shared" si="41"/>
        <v>257.2</v>
      </c>
      <c r="AZ53" s="60">
        <v>256.7</v>
      </c>
      <c r="BA53" s="158">
        <f t="shared" si="42"/>
        <v>257.2</v>
      </c>
      <c r="BB53" s="61">
        <v>256.7</v>
      </c>
      <c r="BC53" s="157">
        <f t="shared" si="43"/>
        <v>179.2</v>
      </c>
      <c r="BD53" s="55" t="s">
        <v>285</v>
      </c>
      <c r="BE53" s="158">
        <f t="shared" si="44"/>
        <v>179.2</v>
      </c>
      <c r="BF53" s="57" t="s">
        <v>285</v>
      </c>
      <c r="BG53" s="157">
        <f>BH53-0.5</f>
        <v>124.2</v>
      </c>
      <c r="BH53" s="121">
        <v>124.7</v>
      </c>
      <c r="BI53" s="158">
        <f>BJ53-0.5</f>
        <v>153.1</v>
      </c>
      <c r="BJ53" s="122">
        <v>153.6</v>
      </c>
      <c r="BK53" s="9"/>
      <c r="BL53" s="1"/>
      <c r="BM53" s="1"/>
    </row>
    <row r="54" spans="1:65" s="1" customFormat="1" ht="15" customHeight="1" x14ac:dyDescent="0.25">
      <c r="A54" s="1">
        <v>2009</v>
      </c>
      <c r="B54" s="1" t="s">
        <v>249</v>
      </c>
      <c r="C54" s="157">
        <f t="shared" si="54"/>
        <v>259.89999999999998</v>
      </c>
      <c r="D54" s="162">
        <v>260</v>
      </c>
      <c r="E54" s="158">
        <f t="shared" si="55"/>
        <v>274.39999999999998</v>
      </c>
      <c r="F54" s="166">
        <v>274.5</v>
      </c>
      <c r="G54" s="157">
        <f t="shared" si="23"/>
        <v>176.1</v>
      </c>
      <c r="H54" s="65">
        <v>155.9</v>
      </c>
      <c r="I54" s="158">
        <f t="shared" si="24"/>
        <v>180</v>
      </c>
      <c r="J54" s="66">
        <v>159.80000000000001</v>
      </c>
      <c r="K54" s="157">
        <f t="shared" si="25"/>
        <v>133.5</v>
      </c>
      <c r="L54" s="60">
        <v>137.19999999999999</v>
      </c>
      <c r="M54" s="158">
        <f t="shared" si="26"/>
        <v>160.80000000000001</v>
      </c>
      <c r="N54" s="61">
        <v>164.5</v>
      </c>
      <c r="O54" s="157">
        <f t="shared" si="27"/>
        <v>134.69999999999999</v>
      </c>
      <c r="P54" s="60">
        <v>133.69999999999999</v>
      </c>
      <c r="Q54" s="158">
        <f t="shared" si="28"/>
        <v>134.69999999999999</v>
      </c>
      <c r="R54" s="61">
        <v>133.69999999999999</v>
      </c>
      <c r="S54" s="157">
        <f t="shared" si="29"/>
        <v>177.8</v>
      </c>
      <c r="T54" s="60">
        <v>162.5</v>
      </c>
      <c r="U54" s="158">
        <f t="shared" si="30"/>
        <v>180</v>
      </c>
      <c r="V54" s="61">
        <v>164.7</v>
      </c>
      <c r="W54" s="157">
        <f t="shared" si="31"/>
        <v>192.2</v>
      </c>
      <c r="X54" s="60">
        <v>176.1</v>
      </c>
      <c r="Y54" s="158">
        <f t="shared" si="32"/>
        <v>206.5</v>
      </c>
      <c r="Z54" s="61">
        <v>190.4</v>
      </c>
      <c r="AA54" s="157">
        <f t="shared" si="33"/>
        <v>164.29999999999998</v>
      </c>
      <c r="AB54" s="65">
        <v>146.69999999999999</v>
      </c>
      <c r="AC54" s="158">
        <f t="shared" si="34"/>
        <v>166.2</v>
      </c>
      <c r="AD54" s="66">
        <v>148.6</v>
      </c>
      <c r="AE54" s="157">
        <f t="shared" si="35"/>
        <v>237.7</v>
      </c>
      <c r="AF54" s="165">
        <v>236.2</v>
      </c>
      <c r="AG54" s="158">
        <f t="shared" si="36"/>
        <v>237.7</v>
      </c>
      <c r="AH54" s="102">
        <v>236.2</v>
      </c>
      <c r="AI54" s="157">
        <f>AJ54-0.2</f>
        <v>266.10000000000002</v>
      </c>
      <c r="AJ54" s="121">
        <v>266.3</v>
      </c>
      <c r="AK54" s="158">
        <f>AL54-0.2</f>
        <v>270.3</v>
      </c>
      <c r="AL54" s="122">
        <v>270.5</v>
      </c>
      <c r="AM54" s="157">
        <f t="shared" si="37"/>
        <v>250.20000000000002</v>
      </c>
      <c r="AN54" s="60">
        <v>250.4</v>
      </c>
      <c r="AO54" s="158">
        <f t="shared" si="38"/>
        <v>252.3</v>
      </c>
      <c r="AP54" s="61">
        <v>252.5</v>
      </c>
      <c r="AQ54" s="157">
        <f t="shared" si="49"/>
        <v>166.6</v>
      </c>
      <c r="AR54" s="163">
        <v>166.7</v>
      </c>
      <c r="AS54" s="158">
        <f t="shared" si="50"/>
        <v>166.6</v>
      </c>
      <c r="AT54" s="164">
        <v>166.7</v>
      </c>
      <c r="AU54" s="157">
        <f t="shared" si="39"/>
        <v>184.4</v>
      </c>
      <c r="AV54" s="109">
        <v>165.8</v>
      </c>
      <c r="AW54" s="158">
        <f t="shared" si="40"/>
        <v>197.1</v>
      </c>
      <c r="AX54" s="110">
        <v>178.5</v>
      </c>
      <c r="AY54" s="157">
        <f t="shared" si="41"/>
        <v>255</v>
      </c>
      <c r="AZ54" s="60">
        <v>254.5</v>
      </c>
      <c r="BA54" s="158">
        <f t="shared" si="42"/>
        <v>255</v>
      </c>
      <c r="BB54" s="61">
        <v>254.5</v>
      </c>
      <c r="BC54" s="157">
        <f t="shared" si="43"/>
        <v>174.39999999999998</v>
      </c>
      <c r="BD54" s="55">
        <v>174.7</v>
      </c>
      <c r="BE54" s="158">
        <f t="shared" si="44"/>
        <v>174.39999999999998</v>
      </c>
      <c r="BF54" s="57">
        <v>174.7</v>
      </c>
      <c r="BG54" s="157">
        <f>BH54-0.5</f>
        <v>129.69999999999999</v>
      </c>
      <c r="BH54" s="121">
        <v>130.19999999999999</v>
      </c>
      <c r="BI54" s="158">
        <f>BJ54-0.5</f>
        <v>139.4</v>
      </c>
      <c r="BJ54" s="122">
        <v>139.9</v>
      </c>
      <c r="BK54" s="9"/>
    </row>
    <row r="55" spans="1:65" s="1" customFormat="1" ht="15" customHeight="1" x14ac:dyDescent="0.25">
      <c r="A55" s="1">
        <v>2009</v>
      </c>
      <c r="B55" s="1" t="s">
        <v>250</v>
      </c>
      <c r="C55" s="157">
        <f t="shared" si="54"/>
        <v>256.09999999999997</v>
      </c>
      <c r="D55" s="109">
        <v>256.2</v>
      </c>
      <c r="E55" s="158">
        <f t="shared" si="55"/>
        <v>266.09999999999997</v>
      </c>
      <c r="F55" s="122">
        <v>266.2</v>
      </c>
      <c r="G55" s="157">
        <f t="shared" si="23"/>
        <v>189.79999999999998</v>
      </c>
      <c r="H55" s="65">
        <v>169.6</v>
      </c>
      <c r="I55" s="158">
        <f t="shared" si="24"/>
        <v>191.89999999999998</v>
      </c>
      <c r="J55" s="66">
        <v>171.7</v>
      </c>
      <c r="K55" s="157">
        <f t="shared" si="25"/>
        <v>150.20000000000002</v>
      </c>
      <c r="L55" s="60">
        <v>153.9</v>
      </c>
      <c r="M55" s="158">
        <f t="shared" si="26"/>
        <v>160.5</v>
      </c>
      <c r="N55" s="61">
        <v>164.2</v>
      </c>
      <c r="O55" s="157">
        <f t="shared" si="27"/>
        <v>134.69999999999999</v>
      </c>
      <c r="P55" s="60">
        <v>133.69999999999999</v>
      </c>
      <c r="Q55" s="158">
        <f t="shared" si="28"/>
        <v>138.5</v>
      </c>
      <c r="R55" s="61">
        <v>137.5</v>
      </c>
      <c r="S55" s="157">
        <f t="shared" si="29"/>
        <v>177.9</v>
      </c>
      <c r="T55" s="60">
        <v>162.6</v>
      </c>
      <c r="U55" s="158">
        <f t="shared" si="30"/>
        <v>182.20000000000002</v>
      </c>
      <c r="V55" s="61">
        <v>166.9</v>
      </c>
      <c r="W55" s="157">
        <f t="shared" si="31"/>
        <v>180.2</v>
      </c>
      <c r="X55" s="60">
        <v>164.1</v>
      </c>
      <c r="Y55" s="158">
        <f t="shared" si="32"/>
        <v>198.5</v>
      </c>
      <c r="Z55" s="61">
        <v>182.4</v>
      </c>
      <c r="AA55" s="157">
        <f t="shared" si="33"/>
        <v>138.69999999999999</v>
      </c>
      <c r="AB55" s="65">
        <v>121.1</v>
      </c>
      <c r="AC55" s="158">
        <f t="shared" si="34"/>
        <v>168.29999999999998</v>
      </c>
      <c r="AD55" s="66">
        <v>150.69999999999999</v>
      </c>
      <c r="AE55" s="157">
        <f t="shared" si="35"/>
        <v>239.6</v>
      </c>
      <c r="AF55" s="165">
        <v>238.1</v>
      </c>
      <c r="AG55" s="158">
        <f t="shared" si="36"/>
        <v>241.6</v>
      </c>
      <c r="AH55" s="102">
        <v>240.1</v>
      </c>
      <c r="AI55" s="159">
        <v>270.39999999999998</v>
      </c>
      <c r="AJ55" s="55">
        <v>253</v>
      </c>
      <c r="AK55" s="65">
        <v>270.39999999999998</v>
      </c>
      <c r="AL55" s="57">
        <v>253</v>
      </c>
      <c r="AM55" s="157">
        <f t="shared" si="37"/>
        <v>250.5</v>
      </c>
      <c r="AN55" s="60">
        <v>250.7</v>
      </c>
      <c r="AO55" s="158">
        <f t="shared" si="38"/>
        <v>251.60000000000002</v>
      </c>
      <c r="AP55" s="61">
        <v>251.8</v>
      </c>
      <c r="AQ55" s="157">
        <f t="shared" si="49"/>
        <v>166.70000000000002</v>
      </c>
      <c r="AR55" s="163">
        <v>166.8</v>
      </c>
      <c r="AS55" s="158">
        <f t="shared" si="50"/>
        <v>168.4</v>
      </c>
      <c r="AT55" s="164">
        <v>168.5</v>
      </c>
      <c r="AU55" s="157">
        <f t="shared" si="39"/>
        <v>192.79999999999998</v>
      </c>
      <c r="AV55" s="121">
        <v>174.2</v>
      </c>
      <c r="AW55" s="158">
        <f t="shared" si="40"/>
        <v>197</v>
      </c>
      <c r="AX55" s="122">
        <v>178.4</v>
      </c>
      <c r="AY55" s="157">
        <f t="shared" si="41"/>
        <v>255.1</v>
      </c>
      <c r="AZ55" s="60">
        <v>254.6</v>
      </c>
      <c r="BA55" s="158">
        <f t="shared" si="42"/>
        <v>259.2</v>
      </c>
      <c r="BB55" s="61">
        <v>258.7</v>
      </c>
      <c r="BC55" s="157">
        <f t="shared" si="43"/>
        <v>179.1</v>
      </c>
      <c r="BD55" s="55">
        <v>179.4</v>
      </c>
      <c r="BE55" s="158">
        <f t="shared" si="44"/>
        <v>179.1</v>
      </c>
      <c r="BF55" s="57">
        <v>179.4</v>
      </c>
      <c r="BG55" s="140">
        <f>BH55+18</f>
        <v>135.69999999999999</v>
      </c>
      <c r="BH55" s="55" t="s">
        <v>329</v>
      </c>
      <c r="BI55" s="63">
        <f>BJ55+18</f>
        <v>135.69999999999999</v>
      </c>
      <c r="BJ55" s="57" t="s">
        <v>329</v>
      </c>
      <c r="BK55" s="9"/>
    </row>
    <row r="56" spans="1:65" s="1" customFormat="1" ht="15" customHeight="1" x14ac:dyDescent="0.25">
      <c r="A56" s="1">
        <v>2009</v>
      </c>
      <c r="B56" s="1" t="s">
        <v>251</v>
      </c>
      <c r="C56" s="124">
        <f t="shared" ref="C56" si="56">D56+0.1</f>
        <v>262.3</v>
      </c>
      <c r="D56" s="133">
        <v>262.2</v>
      </c>
      <c r="E56" s="151">
        <f t="shared" ref="E56" si="57">F56+0.1</f>
        <v>266.3</v>
      </c>
      <c r="F56" s="134">
        <v>266.2</v>
      </c>
      <c r="G56" s="157">
        <f t="shared" si="23"/>
        <v>174</v>
      </c>
      <c r="H56" s="65">
        <v>153.80000000000001</v>
      </c>
      <c r="I56" s="158">
        <f t="shared" si="24"/>
        <v>187.89999999999998</v>
      </c>
      <c r="J56" s="66">
        <v>167.7</v>
      </c>
      <c r="K56" s="157">
        <f t="shared" si="25"/>
        <v>150.10000000000002</v>
      </c>
      <c r="L56" s="60">
        <v>153.80000000000001</v>
      </c>
      <c r="M56" s="158">
        <f t="shared" si="26"/>
        <v>162.9</v>
      </c>
      <c r="N56" s="61">
        <v>166.6</v>
      </c>
      <c r="O56" s="157">
        <f t="shared" si="27"/>
        <v>134.69999999999999</v>
      </c>
      <c r="P56" s="60">
        <v>133.69999999999999</v>
      </c>
      <c r="Q56" s="158">
        <f t="shared" si="28"/>
        <v>136.5</v>
      </c>
      <c r="R56" s="61">
        <v>135.5</v>
      </c>
      <c r="S56" s="157">
        <f t="shared" si="29"/>
        <v>182</v>
      </c>
      <c r="T56" s="60">
        <v>166.7</v>
      </c>
      <c r="U56" s="158">
        <f t="shared" si="30"/>
        <v>186.20000000000002</v>
      </c>
      <c r="V56" s="61">
        <v>170.9</v>
      </c>
      <c r="W56" s="157">
        <f t="shared" si="31"/>
        <v>186</v>
      </c>
      <c r="X56" s="60">
        <v>169.9</v>
      </c>
      <c r="Y56" s="158">
        <f t="shared" si="32"/>
        <v>190.1</v>
      </c>
      <c r="Z56" s="61">
        <v>174</v>
      </c>
      <c r="AA56" s="157">
        <f t="shared" si="33"/>
        <v>156.1</v>
      </c>
      <c r="AB56" s="65">
        <v>138.5</v>
      </c>
      <c r="AC56" s="158">
        <f t="shared" si="34"/>
        <v>162</v>
      </c>
      <c r="AD56" s="66">
        <v>144.4</v>
      </c>
      <c r="AE56" s="159">
        <f>AF56+1.8</f>
        <v>238.10000000000002</v>
      </c>
      <c r="AF56" s="114">
        <v>236.3</v>
      </c>
      <c r="AG56" s="65">
        <f>AH56+1.8</f>
        <v>257.7</v>
      </c>
      <c r="AH56" s="115">
        <v>255.9</v>
      </c>
      <c r="AI56" s="157">
        <f>AJ56-0.2</f>
        <v>269.7</v>
      </c>
      <c r="AJ56" s="121">
        <v>269.89999999999998</v>
      </c>
      <c r="AK56" s="158">
        <f>AL56-0.2</f>
        <v>269.7</v>
      </c>
      <c r="AL56" s="122">
        <v>269.89999999999998</v>
      </c>
      <c r="AM56" s="157">
        <f t="shared" si="37"/>
        <v>251.5</v>
      </c>
      <c r="AN56" s="60">
        <v>251.7</v>
      </c>
      <c r="AO56" s="158">
        <f t="shared" si="38"/>
        <v>252.5</v>
      </c>
      <c r="AP56" s="61">
        <v>252.7</v>
      </c>
      <c r="AQ56" s="157">
        <f t="shared" si="49"/>
        <v>166.70000000000002</v>
      </c>
      <c r="AR56" s="163">
        <v>166.8</v>
      </c>
      <c r="AS56" s="158">
        <f t="shared" si="50"/>
        <v>168.5</v>
      </c>
      <c r="AT56" s="164">
        <v>168.6</v>
      </c>
      <c r="AU56" s="108">
        <f t="shared" ref="AU56:AW56" si="58">AV56+18.8</f>
        <v>201.3</v>
      </c>
      <c r="AV56" s="109">
        <v>182.5</v>
      </c>
      <c r="AW56" s="67">
        <f t="shared" si="58"/>
        <v>266.60000000000002</v>
      </c>
      <c r="AX56" s="110">
        <v>247.8</v>
      </c>
      <c r="AY56" s="157">
        <f t="shared" si="41"/>
        <v>256.89999999999998</v>
      </c>
      <c r="AZ56" s="60">
        <v>256.39999999999998</v>
      </c>
      <c r="BA56" s="158">
        <f t="shared" si="42"/>
        <v>263.10000000000002</v>
      </c>
      <c r="BB56" s="61">
        <v>262.60000000000002</v>
      </c>
      <c r="BC56" s="157">
        <f t="shared" si="43"/>
        <v>173.89999999999998</v>
      </c>
      <c r="BD56" s="55">
        <v>174.2</v>
      </c>
      <c r="BE56" s="158">
        <f t="shared" si="44"/>
        <v>179</v>
      </c>
      <c r="BF56" s="57">
        <v>179.3</v>
      </c>
      <c r="BG56" s="157">
        <f>BH56-0.5</f>
        <v>135.69999999999999</v>
      </c>
      <c r="BH56" s="121">
        <v>136.19999999999999</v>
      </c>
      <c r="BI56" s="158">
        <f>BJ56-0.5</f>
        <v>145.4</v>
      </c>
      <c r="BJ56" s="122">
        <v>145.9</v>
      </c>
      <c r="BK56" s="9"/>
    </row>
    <row r="57" spans="1:65" s="1" customFormat="1" ht="15" customHeight="1" x14ac:dyDescent="0.25">
      <c r="A57" s="1">
        <v>2009</v>
      </c>
      <c r="B57" s="1" t="s">
        <v>252</v>
      </c>
      <c r="C57" s="157">
        <f t="shared" si="54"/>
        <v>287.2</v>
      </c>
      <c r="D57" s="109">
        <v>287.3</v>
      </c>
      <c r="E57" s="158">
        <f t="shared" si="55"/>
        <v>297.59999999999997</v>
      </c>
      <c r="F57" s="110">
        <v>297.7</v>
      </c>
      <c r="G57" s="157">
        <f t="shared" si="23"/>
        <v>172</v>
      </c>
      <c r="H57" s="65">
        <v>151.80000000000001</v>
      </c>
      <c r="I57" s="158">
        <f t="shared" si="24"/>
        <v>178</v>
      </c>
      <c r="J57" s="66">
        <v>157.80000000000001</v>
      </c>
      <c r="K57" s="157">
        <f t="shared" si="25"/>
        <v>165.10000000000002</v>
      </c>
      <c r="L57" s="60">
        <v>168.8</v>
      </c>
      <c r="M57" s="158">
        <f t="shared" si="26"/>
        <v>169.20000000000002</v>
      </c>
      <c r="N57" s="61">
        <v>172.9</v>
      </c>
      <c r="O57" s="157">
        <f t="shared" si="27"/>
        <v>134.69999999999999</v>
      </c>
      <c r="P57" s="60">
        <v>133.69999999999999</v>
      </c>
      <c r="Q57" s="158">
        <f t="shared" si="28"/>
        <v>134.69999999999999</v>
      </c>
      <c r="R57" s="61">
        <v>133.69999999999999</v>
      </c>
      <c r="S57" s="157">
        <f t="shared" si="29"/>
        <v>162.9</v>
      </c>
      <c r="T57" s="60">
        <v>147.6</v>
      </c>
      <c r="U57" s="158">
        <f t="shared" si="30"/>
        <v>167.10000000000002</v>
      </c>
      <c r="V57" s="61">
        <v>151.80000000000001</v>
      </c>
      <c r="W57" s="157">
        <f t="shared" si="31"/>
        <v>186.1</v>
      </c>
      <c r="X57" s="60">
        <v>170</v>
      </c>
      <c r="Y57" s="158">
        <f t="shared" si="32"/>
        <v>205.79999999999998</v>
      </c>
      <c r="Z57" s="61">
        <v>189.7</v>
      </c>
      <c r="AA57" s="159">
        <f>AB57+17.7</f>
        <v>146.39999999999998</v>
      </c>
      <c r="AB57" s="65">
        <v>128.69999999999999</v>
      </c>
      <c r="AC57" s="65">
        <f>AD57+17.7</f>
        <v>184.2</v>
      </c>
      <c r="AD57" s="66">
        <v>166.5</v>
      </c>
      <c r="AE57" s="157">
        <f>AF57+1.5</f>
        <v>237.4</v>
      </c>
      <c r="AF57" s="165">
        <v>235.9</v>
      </c>
      <c r="AG57" s="158">
        <f>AH57+1.5</f>
        <v>241.3</v>
      </c>
      <c r="AH57" s="102">
        <v>239.8</v>
      </c>
      <c r="AI57" s="159">
        <v>270.3</v>
      </c>
      <c r="AJ57" s="55">
        <v>252.9</v>
      </c>
      <c r="AK57" s="65">
        <v>270.3</v>
      </c>
      <c r="AL57" s="57">
        <v>252.9</v>
      </c>
      <c r="AM57" s="159">
        <f>AN57-0.1</f>
        <v>250.5</v>
      </c>
      <c r="AN57" s="60">
        <v>250.6</v>
      </c>
      <c r="AO57" s="63">
        <f>AP57-0.1</f>
        <v>250.5</v>
      </c>
      <c r="AP57" s="61">
        <v>250.6</v>
      </c>
      <c r="AQ57" s="157">
        <f t="shared" si="49"/>
        <v>166.70000000000002</v>
      </c>
      <c r="AR57" s="163">
        <v>166.8</v>
      </c>
      <c r="AS57" s="158">
        <f t="shared" si="50"/>
        <v>166.70000000000002</v>
      </c>
      <c r="AT57" s="164">
        <v>166.8</v>
      </c>
      <c r="AU57" s="157">
        <f t="shared" si="39"/>
        <v>192.7</v>
      </c>
      <c r="AV57" s="121">
        <v>174.1</v>
      </c>
      <c r="AW57" s="158">
        <f t="shared" si="40"/>
        <v>226.4</v>
      </c>
      <c r="AX57" s="122">
        <v>207.8</v>
      </c>
      <c r="AY57" s="157">
        <f t="shared" si="41"/>
        <v>246.6</v>
      </c>
      <c r="AZ57" s="60">
        <v>246.1</v>
      </c>
      <c r="BA57" s="158">
        <f t="shared" si="42"/>
        <v>248.9</v>
      </c>
      <c r="BB57" s="61">
        <v>248.4</v>
      </c>
      <c r="BC57" s="157">
        <f t="shared" si="43"/>
        <v>174.1</v>
      </c>
      <c r="BD57" s="55">
        <v>174.4</v>
      </c>
      <c r="BE57" s="158">
        <f t="shared" si="44"/>
        <v>174.1</v>
      </c>
      <c r="BF57" s="57">
        <v>174.4</v>
      </c>
      <c r="BG57" s="140">
        <f>BH57+18</f>
        <v>135.9</v>
      </c>
      <c r="BH57" s="55">
        <v>117.9</v>
      </c>
      <c r="BI57" s="63">
        <f>BJ57+18</f>
        <v>135.9</v>
      </c>
      <c r="BJ57" s="57">
        <v>117.9</v>
      </c>
      <c r="BK57" s="9"/>
    </row>
    <row r="58" spans="1:65" s="1" customFormat="1" ht="15" customHeight="1" x14ac:dyDescent="0.25">
      <c r="A58" s="1">
        <v>2009</v>
      </c>
      <c r="B58" s="1" t="s">
        <v>253</v>
      </c>
      <c r="C58" s="124">
        <f t="shared" ref="C58" si="59">D58+0.1</f>
        <v>249.7</v>
      </c>
      <c r="D58" s="133">
        <v>249.6</v>
      </c>
      <c r="E58" s="151">
        <f t="shared" ref="E58" si="60">F58+0.1</f>
        <v>268.3</v>
      </c>
      <c r="F58" s="134">
        <v>268.2</v>
      </c>
      <c r="G58" s="157">
        <f t="shared" si="23"/>
        <v>176</v>
      </c>
      <c r="H58" s="65">
        <v>155.80000000000001</v>
      </c>
      <c r="I58" s="158">
        <f t="shared" si="24"/>
        <v>176</v>
      </c>
      <c r="J58" s="66">
        <v>155.80000000000001</v>
      </c>
      <c r="K58" s="157">
        <f t="shared" si="25"/>
        <v>160.70000000000002</v>
      </c>
      <c r="L58" s="60">
        <v>164.4</v>
      </c>
      <c r="M58" s="158">
        <f t="shared" si="26"/>
        <v>167.20000000000002</v>
      </c>
      <c r="N58" s="61">
        <v>170.9</v>
      </c>
      <c r="O58" s="157">
        <f t="shared" si="27"/>
        <v>134.69999999999999</v>
      </c>
      <c r="P58" s="60">
        <v>133.69999999999999</v>
      </c>
      <c r="Q58" s="158">
        <f t="shared" si="28"/>
        <v>134.69999999999999</v>
      </c>
      <c r="R58" s="61">
        <v>133.69999999999999</v>
      </c>
      <c r="S58" s="157">
        <f t="shared" si="29"/>
        <v>167.20000000000002</v>
      </c>
      <c r="T58" s="60">
        <v>151.9</v>
      </c>
      <c r="U58" s="158">
        <f t="shared" si="30"/>
        <v>174.60000000000002</v>
      </c>
      <c r="V58" s="61">
        <v>159.30000000000001</v>
      </c>
      <c r="W58" s="124">
        <f t="shared" ref="W58:Y58" si="61">X58+16.3</f>
        <v>225</v>
      </c>
      <c r="X58" s="125">
        <v>208.7</v>
      </c>
      <c r="Y58" s="151">
        <f t="shared" si="61"/>
        <v>229</v>
      </c>
      <c r="Z58" s="127">
        <v>212.7</v>
      </c>
      <c r="AA58" s="157">
        <f>AB58+17.6</f>
        <v>164.1</v>
      </c>
      <c r="AB58" s="65">
        <v>146.5</v>
      </c>
      <c r="AC58" s="158">
        <f>AD58+17.6</f>
        <v>168.29999999999998</v>
      </c>
      <c r="AD58" s="66">
        <v>150.69999999999999</v>
      </c>
      <c r="AE58" s="157">
        <f>AF58+1.5</f>
        <v>237.6</v>
      </c>
      <c r="AF58" s="165">
        <v>236.1</v>
      </c>
      <c r="AG58" s="158">
        <f>AH58+1.5</f>
        <v>247.3</v>
      </c>
      <c r="AH58" s="102">
        <v>245.8</v>
      </c>
      <c r="AI58" s="159">
        <v>261.8</v>
      </c>
      <c r="AJ58" s="55">
        <v>244.4</v>
      </c>
      <c r="AK58" s="65">
        <v>270.39999999999998</v>
      </c>
      <c r="AL58" s="57">
        <v>253</v>
      </c>
      <c r="AM58" s="159">
        <f>AN58-0.1</f>
        <v>251.5</v>
      </c>
      <c r="AN58" s="60">
        <v>251.6</v>
      </c>
      <c r="AO58" s="63">
        <f>AP58-0.1</f>
        <v>251.5</v>
      </c>
      <c r="AP58" s="61">
        <v>251.6</v>
      </c>
      <c r="AQ58" s="157">
        <f t="shared" si="49"/>
        <v>166.70000000000002</v>
      </c>
      <c r="AR58" s="163">
        <v>166.8</v>
      </c>
      <c r="AS58" s="158">
        <f t="shared" si="50"/>
        <v>166.70000000000002</v>
      </c>
      <c r="AT58" s="164">
        <v>166.8</v>
      </c>
      <c r="AU58" s="157">
        <f t="shared" si="39"/>
        <v>197</v>
      </c>
      <c r="AV58" s="121">
        <v>178.4</v>
      </c>
      <c r="AW58" s="158">
        <f t="shared" si="40"/>
        <v>203.29999999999998</v>
      </c>
      <c r="AX58" s="122">
        <v>184.7</v>
      </c>
      <c r="AY58" s="157">
        <f t="shared" si="41"/>
        <v>257.10000000000002</v>
      </c>
      <c r="AZ58" s="60">
        <v>256.60000000000002</v>
      </c>
      <c r="BA58" s="158">
        <f t="shared" si="42"/>
        <v>257.10000000000002</v>
      </c>
      <c r="BB58" s="61">
        <v>256.60000000000002</v>
      </c>
      <c r="BC58" s="157">
        <f t="shared" si="43"/>
        <v>174.2</v>
      </c>
      <c r="BD58" s="55">
        <v>174.5</v>
      </c>
      <c r="BE58" s="158">
        <f t="shared" si="44"/>
        <v>179.2</v>
      </c>
      <c r="BF58" s="57">
        <v>179.5</v>
      </c>
      <c r="BG58" s="140">
        <f>BH58+18</f>
        <v>121.9</v>
      </c>
      <c r="BH58" s="55">
        <v>103.9</v>
      </c>
      <c r="BI58" s="63">
        <f>BJ58+18</f>
        <v>135.80000000000001</v>
      </c>
      <c r="BJ58" s="57">
        <v>117.8</v>
      </c>
      <c r="BK58" s="9"/>
    </row>
    <row r="59" spans="1:65" s="1" customFormat="1" ht="15" customHeight="1" x14ac:dyDescent="0.25">
      <c r="A59" s="33">
        <v>2009</v>
      </c>
      <c r="B59" s="33" t="s">
        <v>153</v>
      </c>
      <c r="C59" s="54">
        <f>D59-16.8</f>
        <v>261</v>
      </c>
      <c r="D59" s="55">
        <v>277.8</v>
      </c>
      <c r="E59" s="72">
        <f>F59-16.8</f>
        <v>263</v>
      </c>
      <c r="F59" s="57">
        <v>279.8</v>
      </c>
      <c r="G59" s="54">
        <f>H59+20</f>
        <v>174</v>
      </c>
      <c r="H59" s="63">
        <v>154</v>
      </c>
      <c r="I59" s="72">
        <f>J59+20</f>
        <v>176</v>
      </c>
      <c r="J59" s="64">
        <v>156</v>
      </c>
      <c r="K59" s="54">
        <f>L59-0.1</f>
        <v>160.80000000000001</v>
      </c>
      <c r="L59" s="55">
        <v>160.9</v>
      </c>
      <c r="M59" s="72">
        <f>N59-0.1</f>
        <v>164.70000000000002</v>
      </c>
      <c r="N59" s="57">
        <v>164.8</v>
      </c>
      <c r="O59" s="54">
        <f>P59-0.3</f>
        <v>134.5</v>
      </c>
      <c r="P59" s="55">
        <v>134.80000000000001</v>
      </c>
      <c r="Q59" s="72">
        <f>R59-0.3</f>
        <v>134.5</v>
      </c>
      <c r="R59" s="57">
        <v>134.80000000000001</v>
      </c>
      <c r="S59" s="54">
        <f>T59+15.4</f>
        <v>167.5</v>
      </c>
      <c r="T59" s="60">
        <v>152.1</v>
      </c>
      <c r="U59" s="72">
        <f>V59+15.4</f>
        <v>178.1</v>
      </c>
      <c r="V59" s="61">
        <v>162.69999999999999</v>
      </c>
      <c r="W59" s="54">
        <f>X59+17.4</f>
        <v>184.4</v>
      </c>
      <c r="X59" s="63">
        <v>167</v>
      </c>
      <c r="Y59" s="72">
        <f>Z59+17.4</f>
        <v>188.6</v>
      </c>
      <c r="Z59" s="64">
        <v>171.2</v>
      </c>
      <c r="AA59" s="54">
        <f>AB59+17.6</f>
        <v>152.4</v>
      </c>
      <c r="AB59" s="65">
        <v>134.80000000000001</v>
      </c>
      <c r="AC59" s="72">
        <f>AD59+17.6</f>
        <v>170</v>
      </c>
      <c r="AD59" s="66">
        <v>152.4</v>
      </c>
      <c r="AE59" s="54">
        <f>AF59-0.1</f>
        <v>237.6</v>
      </c>
      <c r="AF59" s="58">
        <v>237.7</v>
      </c>
      <c r="AG59" s="72">
        <f>AH59-0.1</f>
        <v>237.6</v>
      </c>
      <c r="AH59" s="59">
        <v>237.7</v>
      </c>
      <c r="AI59" s="54">
        <f>AJ59+0.4</f>
        <v>266</v>
      </c>
      <c r="AJ59" s="55">
        <v>265.60000000000002</v>
      </c>
      <c r="AK59" s="72">
        <f>AL59+0.4</f>
        <v>270</v>
      </c>
      <c r="AL59" s="57">
        <v>269.60000000000002</v>
      </c>
      <c r="AM59" s="54">
        <f>AN59-0.2</f>
        <v>250.5</v>
      </c>
      <c r="AN59" s="55">
        <v>250.7</v>
      </c>
      <c r="AO59" s="72">
        <f>AP59-0.2</f>
        <v>251.5</v>
      </c>
      <c r="AP59" s="57">
        <v>251.7</v>
      </c>
      <c r="AQ59" s="54">
        <f>AR59-0.2</f>
        <v>166.60000000000002</v>
      </c>
      <c r="AR59" s="55">
        <v>166.8</v>
      </c>
      <c r="AS59" s="72">
        <f>AT59-0.2</f>
        <v>166.60000000000002</v>
      </c>
      <c r="AT59" s="57">
        <v>166.8</v>
      </c>
      <c r="AU59" s="54">
        <f>AV59+17.8</f>
        <v>184.3</v>
      </c>
      <c r="AV59" s="109">
        <v>166.5</v>
      </c>
      <c r="AW59" s="72">
        <f>AX59+17.8</f>
        <v>199.70000000000002</v>
      </c>
      <c r="AX59" s="110">
        <v>181.9</v>
      </c>
      <c r="AY59" s="54">
        <f>AZ59-0.4</f>
        <v>257</v>
      </c>
      <c r="AZ59" s="55">
        <v>257.39999999999998</v>
      </c>
      <c r="BA59" s="72">
        <f>BB59-0.4</f>
        <v>257</v>
      </c>
      <c r="BB59" s="57">
        <v>257.39999999999998</v>
      </c>
      <c r="BC59" s="54">
        <f>BD59-0.4</f>
        <v>161.9</v>
      </c>
      <c r="BD59" s="55">
        <v>162.30000000000001</v>
      </c>
      <c r="BE59" s="72">
        <f>BF59-0.4</f>
        <v>174.29999999999998</v>
      </c>
      <c r="BF59" s="57">
        <v>174.7</v>
      </c>
      <c r="BG59" s="54">
        <f>BH59-0.2</f>
        <v>130.10000000000002</v>
      </c>
      <c r="BH59" s="109">
        <v>130.30000000000001</v>
      </c>
      <c r="BI59" s="72">
        <f>BJ59-0.2</f>
        <v>135.80000000000001</v>
      </c>
      <c r="BJ59" s="110">
        <v>136</v>
      </c>
      <c r="BK59" s="9"/>
    </row>
    <row r="60" spans="1:65" s="1" customFormat="1" ht="15" customHeight="1" x14ac:dyDescent="0.25">
      <c r="A60" s="1">
        <v>2013</v>
      </c>
      <c r="B60" s="1" t="s">
        <v>254</v>
      </c>
      <c r="C60" s="157">
        <f>D60-0.1</f>
        <v>249.6</v>
      </c>
      <c r="D60" s="109">
        <v>249.7</v>
      </c>
      <c r="E60" s="158">
        <f>F60-0.1</f>
        <v>251.8</v>
      </c>
      <c r="F60" s="110">
        <v>251.9</v>
      </c>
      <c r="G60" s="140">
        <f>H60+20.5</f>
        <v>174.4</v>
      </c>
      <c r="H60" s="65">
        <v>153.9</v>
      </c>
      <c r="I60" s="63">
        <f>J60+20.5</f>
        <v>184.3</v>
      </c>
      <c r="J60" s="66">
        <v>163.80000000000001</v>
      </c>
      <c r="K60" s="157">
        <f>L60-3.7</f>
        <v>156.5</v>
      </c>
      <c r="L60" s="60">
        <v>160.19999999999999</v>
      </c>
      <c r="M60" s="158">
        <f>N60-3.7</f>
        <v>162.80000000000001</v>
      </c>
      <c r="N60" s="61">
        <v>166.5</v>
      </c>
      <c r="O60" s="157">
        <f>P60+1</f>
        <v>134.69999999999999</v>
      </c>
      <c r="P60" s="60">
        <v>133.69999999999999</v>
      </c>
      <c r="Q60" s="158">
        <f>R60+1</f>
        <v>134.69999999999999</v>
      </c>
      <c r="R60" s="61">
        <v>133.69999999999999</v>
      </c>
      <c r="S60" s="140">
        <f>T60+15.5</f>
        <v>163.1</v>
      </c>
      <c r="T60" s="60">
        <v>147.6</v>
      </c>
      <c r="U60" s="63">
        <f>V60+15.5</f>
        <v>165.3</v>
      </c>
      <c r="V60" s="61">
        <v>149.80000000000001</v>
      </c>
      <c r="W60" s="157">
        <f>X60+16.1</f>
        <v>171.9</v>
      </c>
      <c r="X60" s="60">
        <v>155.80000000000001</v>
      </c>
      <c r="Y60" s="158">
        <f>Z60+16.1</f>
        <v>192.1</v>
      </c>
      <c r="Z60" s="61">
        <v>176</v>
      </c>
      <c r="AA60" s="140">
        <f>AB60+17.7</f>
        <v>168.29999999999998</v>
      </c>
      <c r="AB60" s="65">
        <v>150.6</v>
      </c>
      <c r="AC60" s="63">
        <f>AD60+17.7</f>
        <v>168.29999999999998</v>
      </c>
      <c r="AD60" s="66">
        <v>150.6</v>
      </c>
      <c r="AE60" s="140">
        <f>AF60+1.8</f>
        <v>237.8</v>
      </c>
      <c r="AF60" s="114">
        <v>236</v>
      </c>
      <c r="AG60" s="63">
        <f>AH60+1.8</f>
        <v>247.8</v>
      </c>
      <c r="AH60" s="115">
        <v>246</v>
      </c>
      <c r="AI60" s="157">
        <f>AJ60-0.2</f>
        <v>270</v>
      </c>
      <c r="AJ60" s="121">
        <v>270.2</v>
      </c>
      <c r="AK60" s="158">
        <f>AL60-0.2</f>
        <v>274.2</v>
      </c>
      <c r="AL60" s="122">
        <v>274.39999999999998</v>
      </c>
      <c r="AM60" s="140">
        <f>AN60-0.2</f>
        <v>250.4</v>
      </c>
      <c r="AN60" s="60">
        <v>250.6</v>
      </c>
      <c r="AO60" s="63">
        <f>AP60-0.2</f>
        <v>251.4</v>
      </c>
      <c r="AP60" s="61">
        <v>251.6</v>
      </c>
      <c r="AQ60" s="157">
        <f>AR60-0.1</f>
        <v>166.70000000000002</v>
      </c>
      <c r="AR60" s="60" t="s">
        <v>412</v>
      </c>
      <c r="AS60" s="158">
        <f>AT60-0.1</f>
        <v>166.70000000000002</v>
      </c>
      <c r="AT60" s="57">
        <v>166.8</v>
      </c>
      <c r="AU60" s="157">
        <f>AV60+18.6</f>
        <v>190.6</v>
      </c>
      <c r="AV60" s="121">
        <v>172</v>
      </c>
      <c r="AW60" s="158">
        <f>AX60+18.6</f>
        <v>192.9</v>
      </c>
      <c r="AX60" s="122">
        <v>174.3</v>
      </c>
      <c r="AY60" s="140">
        <f>AZ60+0.8</f>
        <v>255.3</v>
      </c>
      <c r="AZ60" s="60">
        <v>254.5</v>
      </c>
      <c r="BA60" s="63">
        <f>BB60+0.8</f>
        <v>255.3</v>
      </c>
      <c r="BB60" s="61">
        <v>254.5</v>
      </c>
      <c r="BC60" s="157">
        <f>BD60-0.3</f>
        <v>179.2</v>
      </c>
      <c r="BD60" s="60">
        <v>179.5</v>
      </c>
      <c r="BE60" s="158">
        <f>BF60-0.3</f>
        <v>179.2</v>
      </c>
      <c r="BF60" s="61">
        <v>179.5</v>
      </c>
      <c r="BG60" s="157">
        <f>BH60-0.5</f>
        <v>120.3</v>
      </c>
      <c r="BH60" s="121">
        <v>120.8</v>
      </c>
      <c r="BI60" s="158">
        <f>BJ60-0.5</f>
        <v>133.6</v>
      </c>
      <c r="BJ60" s="122">
        <v>134.1</v>
      </c>
      <c r="BK60" s="9"/>
    </row>
    <row r="61" spans="1:65" s="1" customFormat="1" ht="15" customHeight="1" x14ac:dyDescent="0.25">
      <c r="A61" s="1">
        <v>2013</v>
      </c>
      <c r="B61" s="1" t="s">
        <v>213</v>
      </c>
      <c r="C61" s="99">
        <v>276.89999999999998</v>
      </c>
      <c r="D61" s="109">
        <v>276.89999999999998</v>
      </c>
      <c r="E61" s="100">
        <v>276.89999999999998</v>
      </c>
      <c r="F61" s="110">
        <v>276.89999999999998</v>
      </c>
      <c r="G61" s="99">
        <v>176.5</v>
      </c>
      <c r="H61" s="63">
        <v>156.1</v>
      </c>
      <c r="I61" s="100">
        <v>178.3</v>
      </c>
      <c r="J61" s="66">
        <v>157.9</v>
      </c>
      <c r="K61" s="99">
        <v>161.1</v>
      </c>
      <c r="L61" s="55">
        <v>164.6</v>
      </c>
      <c r="M61" s="100">
        <v>161.1</v>
      </c>
      <c r="N61" s="57">
        <v>164.6</v>
      </c>
      <c r="O61" s="99">
        <v>134.70000000000002</v>
      </c>
      <c r="P61" s="55">
        <v>133.80000000000001</v>
      </c>
      <c r="Q61" s="100">
        <v>134.70000000000002</v>
      </c>
      <c r="R61" s="61">
        <v>133.80000000000001</v>
      </c>
      <c r="S61" s="157">
        <v>161.1</v>
      </c>
      <c r="T61" s="163">
        <v>145.69999999999999</v>
      </c>
      <c r="U61" s="158">
        <v>167.4</v>
      </c>
      <c r="V61" s="164">
        <v>152</v>
      </c>
      <c r="W61" s="99">
        <v>179.9</v>
      </c>
      <c r="X61" s="60">
        <v>163.9</v>
      </c>
      <c r="Y61" s="100">
        <v>190</v>
      </c>
      <c r="Z61" s="61">
        <v>174</v>
      </c>
      <c r="AA61" s="99">
        <v>153.5</v>
      </c>
      <c r="AB61" s="63">
        <v>136</v>
      </c>
      <c r="AC61" s="100">
        <v>162.30000000000001</v>
      </c>
      <c r="AD61" s="66">
        <v>144.80000000000001</v>
      </c>
      <c r="AE61" s="99">
        <v>238</v>
      </c>
      <c r="AF61" s="58">
        <v>236.2</v>
      </c>
      <c r="AG61" s="100">
        <v>241.70000000000002</v>
      </c>
      <c r="AH61" s="115">
        <v>239.9</v>
      </c>
      <c r="AI61" s="99">
        <f>AJ61-0.3</f>
        <v>270</v>
      </c>
      <c r="AJ61" s="109">
        <v>270.3</v>
      </c>
      <c r="AK61" s="100">
        <f>AL61-0.3</f>
        <v>270</v>
      </c>
      <c r="AL61" s="110">
        <v>270.3</v>
      </c>
      <c r="AM61" s="99">
        <v>246.4</v>
      </c>
      <c r="AN61" s="60">
        <v>246.6</v>
      </c>
      <c r="AO61" s="100">
        <v>250.5</v>
      </c>
      <c r="AP61" s="61">
        <v>250.7</v>
      </c>
      <c r="AQ61" s="99">
        <v>166.60000000000002</v>
      </c>
      <c r="AR61" s="55">
        <v>166.8</v>
      </c>
      <c r="AS61" s="100">
        <v>166.60000000000002</v>
      </c>
      <c r="AT61" s="57">
        <v>166.8</v>
      </c>
      <c r="AU61" s="99">
        <v>192.9</v>
      </c>
      <c r="AV61" s="109">
        <v>174.3</v>
      </c>
      <c r="AW61" s="100">
        <v>201.29999999999998</v>
      </c>
      <c r="AX61" s="110">
        <v>182.7</v>
      </c>
      <c r="AY61" s="99">
        <v>257.5</v>
      </c>
      <c r="AZ61" s="55">
        <v>256.7</v>
      </c>
      <c r="BA61" s="100">
        <v>257.5</v>
      </c>
      <c r="BB61" s="57">
        <v>256.7</v>
      </c>
      <c r="BC61" s="99">
        <v>179.29999999999998</v>
      </c>
      <c r="BD61" s="121">
        <v>180.2</v>
      </c>
      <c r="BE61" s="100">
        <v>179.29999999999998</v>
      </c>
      <c r="BF61" s="122">
        <v>180.2</v>
      </c>
      <c r="BG61" s="140">
        <f>BH61+18</f>
        <v>117.8</v>
      </c>
      <c r="BH61" s="55">
        <v>99.8</v>
      </c>
      <c r="BI61" s="63">
        <f>BJ61+18</f>
        <v>139.69999999999999</v>
      </c>
      <c r="BJ61" s="57">
        <v>121.7</v>
      </c>
      <c r="BK61" s="9"/>
      <c r="BL61" s="33"/>
      <c r="BM61" s="33"/>
    </row>
    <row r="62" spans="1:65" s="1" customFormat="1" ht="15" customHeight="1" x14ac:dyDescent="0.25">
      <c r="A62" s="1">
        <v>2013</v>
      </c>
      <c r="B62" s="1" t="s">
        <v>214</v>
      </c>
      <c r="C62" s="124">
        <f t="shared" ref="C62:C64" si="62">D62+0.1</f>
        <v>274.60000000000002</v>
      </c>
      <c r="D62" s="133">
        <v>274.5</v>
      </c>
      <c r="E62" s="151">
        <f t="shared" ref="E62:E64" si="63">F62+0.1</f>
        <v>278.8</v>
      </c>
      <c r="F62" s="134">
        <v>278.7</v>
      </c>
      <c r="G62" s="157">
        <v>188.20000000000002</v>
      </c>
      <c r="H62" s="63">
        <v>167.8</v>
      </c>
      <c r="I62" s="158">
        <v>190.20000000000002</v>
      </c>
      <c r="J62" s="64">
        <v>169.8</v>
      </c>
      <c r="K62" s="157">
        <v>148.19999999999999</v>
      </c>
      <c r="L62" s="55">
        <v>151.69999999999999</v>
      </c>
      <c r="M62" s="158">
        <v>165.3</v>
      </c>
      <c r="N62" s="57">
        <v>168.8</v>
      </c>
      <c r="O62" s="157">
        <v>134.79999999999998</v>
      </c>
      <c r="P62" s="55">
        <v>133.69999999999999</v>
      </c>
      <c r="Q62" s="158">
        <v>134.79999999999998</v>
      </c>
      <c r="R62" s="57">
        <v>133.69999999999999</v>
      </c>
      <c r="S62" s="157">
        <v>160.9</v>
      </c>
      <c r="T62" s="55">
        <v>145.6</v>
      </c>
      <c r="U62" s="158">
        <v>180</v>
      </c>
      <c r="V62" s="57">
        <v>164.7</v>
      </c>
      <c r="W62" s="157">
        <v>185.9</v>
      </c>
      <c r="X62" s="55">
        <v>169.9</v>
      </c>
      <c r="Y62" s="158">
        <v>192</v>
      </c>
      <c r="Z62" s="57">
        <v>176</v>
      </c>
      <c r="AA62" s="157">
        <v>166.20000000000002</v>
      </c>
      <c r="AB62" s="63">
        <v>148.80000000000001</v>
      </c>
      <c r="AC62" s="158">
        <v>170</v>
      </c>
      <c r="AD62" s="64">
        <v>152.6</v>
      </c>
      <c r="AE62" s="157">
        <v>248.2</v>
      </c>
      <c r="AF62" s="58">
        <v>246</v>
      </c>
      <c r="AG62" s="158">
        <v>254</v>
      </c>
      <c r="AH62" s="59">
        <v>251.8</v>
      </c>
      <c r="AI62" s="153">
        <v>270.39999999999998</v>
      </c>
      <c r="AJ62" s="125">
        <v>253</v>
      </c>
      <c r="AK62" s="129">
        <v>270.39999999999998</v>
      </c>
      <c r="AL62" s="127">
        <v>253</v>
      </c>
      <c r="AM62" s="99">
        <v>252.5</v>
      </c>
      <c r="AN62" s="55">
        <v>252.7</v>
      </c>
      <c r="AO62" s="100">
        <v>252.5</v>
      </c>
      <c r="AP62" s="57">
        <v>252.7</v>
      </c>
      <c r="AQ62" s="157">
        <v>166.8</v>
      </c>
      <c r="AR62" s="55">
        <v>166.9</v>
      </c>
      <c r="AS62" s="158">
        <v>166.8</v>
      </c>
      <c r="AT62" s="57">
        <v>166.9</v>
      </c>
      <c r="AU62" s="157">
        <v>178.29999999999998</v>
      </c>
      <c r="AV62" s="109">
        <v>159.6</v>
      </c>
      <c r="AW62" s="158">
        <v>178.29999999999998</v>
      </c>
      <c r="AX62" s="110">
        <v>159.6</v>
      </c>
      <c r="AY62" s="157">
        <v>248.8</v>
      </c>
      <c r="AZ62" s="55">
        <v>248.4</v>
      </c>
      <c r="BA62" s="158">
        <v>255</v>
      </c>
      <c r="BB62" s="57">
        <v>254.6</v>
      </c>
      <c r="BC62" s="157">
        <v>174.39999999999998</v>
      </c>
      <c r="BD62" s="109">
        <v>175.2</v>
      </c>
      <c r="BE62" s="158">
        <v>179.5</v>
      </c>
      <c r="BF62" s="110">
        <v>180.3</v>
      </c>
      <c r="BG62" s="140">
        <f>BH62+18</f>
        <v>121.9</v>
      </c>
      <c r="BH62" s="55">
        <v>103.9</v>
      </c>
      <c r="BI62" s="63">
        <f>BJ62+18</f>
        <v>133.9</v>
      </c>
      <c r="BJ62" s="57">
        <v>115.9</v>
      </c>
      <c r="BK62" s="9"/>
    </row>
    <row r="63" spans="1:65" s="1" customFormat="1" ht="15" customHeight="1" x14ac:dyDescent="0.25">
      <c r="A63" s="1">
        <v>2013</v>
      </c>
      <c r="B63" s="1" t="s">
        <v>215</v>
      </c>
      <c r="C63" s="124">
        <f t="shared" si="62"/>
        <v>261.10000000000002</v>
      </c>
      <c r="D63" s="133">
        <v>261</v>
      </c>
      <c r="E63" s="151">
        <f t="shared" si="63"/>
        <v>278.90000000000003</v>
      </c>
      <c r="F63" s="134">
        <v>278.8</v>
      </c>
      <c r="G63" s="157">
        <v>176.3</v>
      </c>
      <c r="H63" s="63">
        <v>155.9</v>
      </c>
      <c r="I63" s="158">
        <v>178.20000000000002</v>
      </c>
      <c r="J63" s="64">
        <v>157.80000000000001</v>
      </c>
      <c r="K63" s="157">
        <v>148.30000000000001</v>
      </c>
      <c r="L63" s="55">
        <v>151.80000000000001</v>
      </c>
      <c r="M63" s="158">
        <v>156.9</v>
      </c>
      <c r="N63" s="57">
        <v>160.4</v>
      </c>
      <c r="O63" s="157">
        <v>134.79999999999998</v>
      </c>
      <c r="P63" s="55">
        <v>133.69999999999999</v>
      </c>
      <c r="Q63" s="158">
        <v>134.79999999999998</v>
      </c>
      <c r="R63" s="57">
        <v>133.69999999999999</v>
      </c>
      <c r="S63" s="157">
        <v>171.4</v>
      </c>
      <c r="T63" s="55">
        <v>156.1</v>
      </c>
      <c r="U63" s="158">
        <v>173.60000000000002</v>
      </c>
      <c r="V63" s="57">
        <v>158.30000000000001</v>
      </c>
      <c r="W63" s="157">
        <v>185.9</v>
      </c>
      <c r="X63" s="55">
        <v>169.9</v>
      </c>
      <c r="Y63" s="158">
        <v>185.9</v>
      </c>
      <c r="Z63" s="57">
        <v>169.9</v>
      </c>
      <c r="AA63" s="157">
        <v>166.1</v>
      </c>
      <c r="AB63" s="63">
        <v>148.69999999999999</v>
      </c>
      <c r="AC63" s="158">
        <v>170.20000000000002</v>
      </c>
      <c r="AD63" s="64">
        <v>152.80000000000001</v>
      </c>
      <c r="AE63" s="157">
        <v>250.2</v>
      </c>
      <c r="AF63" s="58">
        <v>248</v>
      </c>
      <c r="AG63" s="158">
        <v>261.59999999999997</v>
      </c>
      <c r="AH63" s="59">
        <v>259.39999999999998</v>
      </c>
      <c r="AI63" s="153">
        <v>270.3</v>
      </c>
      <c r="AJ63" s="125">
        <v>252.9</v>
      </c>
      <c r="AK63" s="129">
        <v>270.3</v>
      </c>
      <c r="AL63" s="127">
        <v>252.9</v>
      </c>
      <c r="AM63" s="99">
        <v>250.60000000000002</v>
      </c>
      <c r="AN63" s="55">
        <v>250.8</v>
      </c>
      <c r="AO63" s="100">
        <v>252.60000000000002</v>
      </c>
      <c r="AP63" s="57">
        <v>252.8</v>
      </c>
      <c r="AQ63" s="157">
        <v>166.70000000000002</v>
      </c>
      <c r="AR63" s="55">
        <v>166.8</v>
      </c>
      <c r="AS63" s="158">
        <v>166.70000000000002</v>
      </c>
      <c r="AT63" s="57">
        <v>166.8</v>
      </c>
      <c r="AU63" s="157">
        <v>197.29999999999998</v>
      </c>
      <c r="AV63" s="109">
        <v>178.6</v>
      </c>
      <c r="AW63" s="158">
        <v>201.6</v>
      </c>
      <c r="AX63" s="110">
        <v>182.9</v>
      </c>
      <c r="AY63" s="157">
        <v>255</v>
      </c>
      <c r="AZ63" s="55">
        <v>254.6</v>
      </c>
      <c r="BA63" s="158">
        <v>255</v>
      </c>
      <c r="BB63" s="57">
        <v>254.6</v>
      </c>
      <c r="BC63" s="157">
        <v>174.5</v>
      </c>
      <c r="BD63" s="109">
        <v>175.3</v>
      </c>
      <c r="BE63" s="158">
        <v>174.5</v>
      </c>
      <c r="BF63" s="110">
        <v>175.3</v>
      </c>
      <c r="BG63" s="124">
        <f t="shared" ref="BG63:BI64" si="64">BH63+18.5</f>
        <v>138.19999999999999</v>
      </c>
      <c r="BH63" s="125">
        <v>119.7</v>
      </c>
      <c r="BI63" s="151">
        <f t="shared" si="64"/>
        <v>140.1</v>
      </c>
      <c r="BJ63" s="127">
        <v>121.6</v>
      </c>
      <c r="BK63" s="9"/>
    </row>
    <row r="64" spans="1:65" s="1" customFormat="1" ht="15" customHeight="1" x14ac:dyDescent="0.25">
      <c r="A64" s="1">
        <v>2013</v>
      </c>
      <c r="B64" s="1" t="s">
        <v>216</v>
      </c>
      <c r="C64" s="124">
        <f t="shared" si="62"/>
        <v>253.9</v>
      </c>
      <c r="D64" s="133">
        <v>253.8</v>
      </c>
      <c r="E64" s="151">
        <f t="shared" si="63"/>
        <v>316.60000000000002</v>
      </c>
      <c r="F64" s="134">
        <v>316.5</v>
      </c>
      <c r="G64" s="157">
        <v>174.4</v>
      </c>
      <c r="H64" s="63">
        <v>154</v>
      </c>
      <c r="I64" s="158">
        <v>178.4</v>
      </c>
      <c r="J64" s="64">
        <v>158</v>
      </c>
      <c r="K64" s="124">
        <f t="shared" ref="K64:M64" si="65">L64-2.7</f>
        <v>155.20000000000002</v>
      </c>
      <c r="L64" s="125" t="s">
        <v>555</v>
      </c>
      <c r="M64" s="151">
        <f t="shared" si="65"/>
        <v>178.60000000000002</v>
      </c>
      <c r="N64" s="127" t="s">
        <v>733</v>
      </c>
      <c r="O64" s="157">
        <v>134.79999999999998</v>
      </c>
      <c r="P64" s="55">
        <v>133.69999999999999</v>
      </c>
      <c r="Q64" s="158">
        <v>136.6</v>
      </c>
      <c r="R64" s="57">
        <v>135.5</v>
      </c>
      <c r="S64" s="157">
        <v>154.70000000000002</v>
      </c>
      <c r="T64" s="55">
        <v>139.4</v>
      </c>
      <c r="U64" s="158">
        <v>180.10000000000002</v>
      </c>
      <c r="V64" s="57">
        <v>164.8</v>
      </c>
      <c r="W64" s="157">
        <v>185.9</v>
      </c>
      <c r="X64" s="55">
        <v>169.9</v>
      </c>
      <c r="Y64" s="158">
        <v>189.9</v>
      </c>
      <c r="Z64" s="57">
        <v>173.9</v>
      </c>
      <c r="AA64" s="157">
        <v>156.30000000000001</v>
      </c>
      <c r="AB64" s="63">
        <v>138.9</v>
      </c>
      <c r="AC64" s="158">
        <v>164.20000000000002</v>
      </c>
      <c r="AD64" s="64">
        <v>146.80000000000001</v>
      </c>
      <c r="AE64" s="157">
        <v>250.1</v>
      </c>
      <c r="AF64" s="58">
        <v>247.9</v>
      </c>
      <c r="AG64" s="158">
        <v>252.1</v>
      </c>
      <c r="AH64" s="59">
        <v>249.9</v>
      </c>
      <c r="AI64" s="157">
        <f>AJ64-0.3</f>
        <v>270</v>
      </c>
      <c r="AJ64" s="109">
        <v>270.3</v>
      </c>
      <c r="AK64" s="158">
        <f>AL64-0.3</f>
        <v>270</v>
      </c>
      <c r="AL64" s="110">
        <v>270.3</v>
      </c>
      <c r="AM64" s="99">
        <v>250.4</v>
      </c>
      <c r="AN64" s="55">
        <v>250.6</v>
      </c>
      <c r="AO64" s="100">
        <v>251.5</v>
      </c>
      <c r="AP64" s="57">
        <v>251.7</v>
      </c>
      <c r="AQ64" s="157">
        <v>168.5</v>
      </c>
      <c r="AR64" s="55">
        <v>168.6</v>
      </c>
      <c r="AS64" s="158">
        <v>168.5</v>
      </c>
      <c r="AT64" s="57">
        <v>168.6</v>
      </c>
      <c r="AU64" s="157">
        <v>193</v>
      </c>
      <c r="AV64" s="109">
        <v>174.3</v>
      </c>
      <c r="AW64" s="158">
        <v>193</v>
      </c>
      <c r="AX64" s="110">
        <v>174.3</v>
      </c>
      <c r="AY64" s="157">
        <v>240.3</v>
      </c>
      <c r="AZ64" s="55">
        <v>239.9</v>
      </c>
      <c r="BA64" s="158">
        <v>257.09999999999997</v>
      </c>
      <c r="BB64" s="57">
        <v>256.7</v>
      </c>
      <c r="BC64" s="157">
        <v>174.39999999999998</v>
      </c>
      <c r="BD64" s="109">
        <v>175.2</v>
      </c>
      <c r="BE64" s="158">
        <v>179.6</v>
      </c>
      <c r="BF64" s="110">
        <v>180.4</v>
      </c>
      <c r="BG64" s="124">
        <f t="shared" si="64"/>
        <v>118.3</v>
      </c>
      <c r="BH64" s="125">
        <v>99.8</v>
      </c>
      <c r="BI64" s="151">
        <f t="shared" si="64"/>
        <v>126.4</v>
      </c>
      <c r="BJ64" s="127">
        <v>107.9</v>
      </c>
      <c r="BK64" s="9"/>
    </row>
    <row r="65" spans="1:65" s="1" customFormat="1" ht="15" customHeight="1" x14ac:dyDescent="0.25">
      <c r="A65" s="1">
        <v>2013</v>
      </c>
      <c r="B65" s="1" t="s">
        <v>236</v>
      </c>
      <c r="C65" s="108">
        <f>D65-0.1</f>
        <v>272.5</v>
      </c>
      <c r="D65" s="162" t="s">
        <v>667</v>
      </c>
      <c r="E65" s="67">
        <f>F65-0.1</f>
        <v>291.5</v>
      </c>
      <c r="F65" s="110">
        <v>291.60000000000002</v>
      </c>
      <c r="G65" s="108">
        <f>H65+20.6</f>
        <v>176.5</v>
      </c>
      <c r="H65" s="67" t="s">
        <v>314</v>
      </c>
      <c r="I65" s="67">
        <f>J65+20.6</f>
        <v>176.5</v>
      </c>
      <c r="J65" s="66">
        <v>155.9</v>
      </c>
      <c r="K65" s="108">
        <f>L65-2.9</f>
        <v>144.6</v>
      </c>
      <c r="L65" s="141" t="s">
        <v>681</v>
      </c>
      <c r="M65" s="67">
        <f>N65-2.9</f>
        <v>159.5</v>
      </c>
      <c r="N65" s="61">
        <v>162.4</v>
      </c>
      <c r="O65" s="108">
        <f>P65+1.1</f>
        <v>134.79999999999998</v>
      </c>
      <c r="P65" s="141" t="s">
        <v>685</v>
      </c>
      <c r="Q65" s="67">
        <f>R65+1.1</f>
        <v>134.79999999999998</v>
      </c>
      <c r="R65" s="61">
        <v>133.69999999999999</v>
      </c>
      <c r="S65" s="108">
        <f>T65+15.5</f>
        <v>154.80000000000001</v>
      </c>
      <c r="T65" s="141" t="s">
        <v>687</v>
      </c>
      <c r="U65" s="67">
        <f>V65+15.5</f>
        <v>171.8</v>
      </c>
      <c r="V65" s="61">
        <v>156.30000000000001</v>
      </c>
      <c r="W65" s="108">
        <f>X65+16.2</f>
        <v>167.89999999999998</v>
      </c>
      <c r="X65" s="141" t="s">
        <v>689</v>
      </c>
      <c r="Y65" s="67">
        <f>Z65+16.2</f>
        <v>172.1</v>
      </c>
      <c r="Z65" s="61">
        <v>155.9</v>
      </c>
      <c r="AA65" s="108">
        <f>AB65+17.5</f>
        <v>158.30000000000001</v>
      </c>
      <c r="AB65" s="67" t="s">
        <v>694</v>
      </c>
      <c r="AC65" s="67">
        <f>AD65+17.5</f>
        <v>166</v>
      </c>
      <c r="AD65" s="66">
        <v>148.5</v>
      </c>
      <c r="AE65" s="108">
        <f>AF65+1.7</f>
        <v>241.79999999999998</v>
      </c>
      <c r="AF65" s="101" t="s">
        <v>699</v>
      </c>
      <c r="AG65" s="67">
        <f>AH65+1.7</f>
        <v>253.5</v>
      </c>
      <c r="AH65" s="115">
        <v>251.8</v>
      </c>
      <c r="AI65" s="159">
        <v>270.2</v>
      </c>
      <c r="AJ65" s="60">
        <v>252.8</v>
      </c>
      <c r="AK65" s="65">
        <v>270.2</v>
      </c>
      <c r="AL65" s="61">
        <v>252.8</v>
      </c>
      <c r="AM65" s="108">
        <f>AN65-0.3</f>
        <v>251.29999999999998</v>
      </c>
      <c r="AN65" s="141" t="s">
        <v>702</v>
      </c>
      <c r="AO65" s="67">
        <f>AP65-0.3</f>
        <v>251.29999999999998</v>
      </c>
      <c r="AP65" s="61">
        <v>251.6</v>
      </c>
      <c r="AQ65" s="108">
        <f>AR65-0.1</f>
        <v>166.70000000000002</v>
      </c>
      <c r="AR65" s="141" t="s">
        <v>412</v>
      </c>
      <c r="AS65" s="67">
        <f>AT65-0.1</f>
        <v>166.70000000000002</v>
      </c>
      <c r="AT65" s="61">
        <v>166.8</v>
      </c>
      <c r="AU65" s="108">
        <f>AV65+18.8</f>
        <v>184.60000000000002</v>
      </c>
      <c r="AV65" s="162" t="s">
        <v>705</v>
      </c>
      <c r="AW65" s="67">
        <f>AX65+18.8</f>
        <v>193.10000000000002</v>
      </c>
      <c r="AX65" s="110">
        <v>174.3</v>
      </c>
      <c r="AY65" s="108">
        <f>AZ65+1</f>
        <v>257.60000000000002</v>
      </c>
      <c r="AZ65" s="141" t="s">
        <v>334</v>
      </c>
      <c r="BA65" s="67">
        <f>BB65+1</f>
        <v>259.60000000000002</v>
      </c>
      <c r="BB65" s="61">
        <v>258.60000000000002</v>
      </c>
      <c r="BC65" s="108">
        <f>BD65-0.8</f>
        <v>174.6</v>
      </c>
      <c r="BD65" s="143" t="s">
        <v>711</v>
      </c>
      <c r="BE65" s="67">
        <f>BF65-0.8</f>
        <v>174.6</v>
      </c>
      <c r="BF65" s="122">
        <v>175.4</v>
      </c>
      <c r="BG65" s="140">
        <f>BH65+18</f>
        <v>133.69999999999999</v>
      </c>
      <c r="BH65" s="60">
        <v>115.7</v>
      </c>
      <c r="BI65" s="63">
        <f>BJ65+18</f>
        <v>139.5</v>
      </c>
      <c r="BJ65" s="61">
        <v>121.5</v>
      </c>
      <c r="BK65" s="9"/>
    </row>
    <row r="66" spans="1:65" s="1" customFormat="1" ht="15" customHeight="1" x14ac:dyDescent="0.25">
      <c r="A66" s="1">
        <v>2013</v>
      </c>
      <c r="B66" s="1" t="s">
        <v>217</v>
      </c>
      <c r="C66" s="157">
        <v>266.39999999999998</v>
      </c>
      <c r="D66" s="109">
        <v>266.39999999999998</v>
      </c>
      <c r="E66" s="100">
        <v>266.39999999999998</v>
      </c>
      <c r="F66" s="110">
        <v>266.39999999999998</v>
      </c>
      <c r="G66" s="157">
        <v>174.4</v>
      </c>
      <c r="H66" s="63">
        <v>154</v>
      </c>
      <c r="I66" s="158">
        <v>176.4</v>
      </c>
      <c r="J66" s="64">
        <v>156</v>
      </c>
      <c r="K66" s="157">
        <v>161</v>
      </c>
      <c r="L66" s="55">
        <v>164.5</v>
      </c>
      <c r="M66" s="158">
        <v>161</v>
      </c>
      <c r="N66" s="57">
        <v>164.5</v>
      </c>
      <c r="O66" s="157">
        <v>136.79999999999998</v>
      </c>
      <c r="P66" s="55">
        <v>135.69999999999999</v>
      </c>
      <c r="Q66" s="158">
        <v>136.79999999999998</v>
      </c>
      <c r="R66" s="57">
        <v>135.69999999999999</v>
      </c>
      <c r="S66" s="157">
        <v>169.5</v>
      </c>
      <c r="T66" s="55">
        <v>154.19999999999999</v>
      </c>
      <c r="U66" s="158">
        <v>175.8</v>
      </c>
      <c r="V66" s="57">
        <v>160.5</v>
      </c>
      <c r="W66" s="157">
        <v>192</v>
      </c>
      <c r="X66" s="55">
        <v>176</v>
      </c>
      <c r="Y66" s="158">
        <v>192</v>
      </c>
      <c r="Z66" s="57">
        <v>176</v>
      </c>
      <c r="AA66" s="157">
        <v>130.69999999999999</v>
      </c>
      <c r="AB66" s="63">
        <v>113.3</v>
      </c>
      <c r="AC66" s="158">
        <v>166.20000000000002</v>
      </c>
      <c r="AD66" s="64">
        <v>148.80000000000001</v>
      </c>
      <c r="AE66" s="157">
        <v>238.29999999999998</v>
      </c>
      <c r="AF66" s="58">
        <v>236.1</v>
      </c>
      <c r="AG66" s="158">
        <v>254</v>
      </c>
      <c r="AH66" s="59">
        <v>251.8</v>
      </c>
      <c r="AI66" s="159">
        <v>270.39999999999998</v>
      </c>
      <c r="AJ66" s="60">
        <v>253</v>
      </c>
      <c r="AK66" s="65">
        <v>274.29999999999995</v>
      </c>
      <c r="AL66" s="61">
        <v>256.89999999999998</v>
      </c>
      <c r="AM66" s="99">
        <v>250.60000000000002</v>
      </c>
      <c r="AN66" s="55">
        <v>250.8</v>
      </c>
      <c r="AO66" s="100">
        <v>251.60000000000002</v>
      </c>
      <c r="AP66" s="57">
        <v>251.8</v>
      </c>
      <c r="AQ66" s="157">
        <v>166.70000000000002</v>
      </c>
      <c r="AR66" s="55">
        <v>166.8</v>
      </c>
      <c r="AS66" s="158">
        <v>166.70000000000002</v>
      </c>
      <c r="AT66" s="57">
        <v>166.8</v>
      </c>
      <c r="AU66" s="157">
        <v>186.7</v>
      </c>
      <c r="AV66" s="109">
        <v>168</v>
      </c>
      <c r="AW66" s="158">
        <v>193.1</v>
      </c>
      <c r="AX66" s="110">
        <v>174.4</v>
      </c>
      <c r="AY66" s="157">
        <v>255.1</v>
      </c>
      <c r="AZ66" s="55">
        <v>254.7</v>
      </c>
      <c r="BA66" s="158">
        <v>255.1</v>
      </c>
      <c r="BB66" s="57">
        <v>254.7</v>
      </c>
      <c r="BC66" s="157">
        <v>174.5</v>
      </c>
      <c r="BD66" s="109">
        <v>175.3</v>
      </c>
      <c r="BE66" s="158">
        <v>174.5</v>
      </c>
      <c r="BF66" s="110">
        <v>175.3</v>
      </c>
      <c r="BG66" s="140">
        <f>BH66+18</f>
        <v>121.9</v>
      </c>
      <c r="BH66" s="60">
        <v>103.9</v>
      </c>
      <c r="BI66" s="63">
        <f>BJ66+18</f>
        <v>139.6</v>
      </c>
      <c r="BJ66" s="61">
        <v>121.6</v>
      </c>
      <c r="BK66" s="9"/>
    </row>
    <row r="67" spans="1:65" s="1" customFormat="1" ht="15" customHeight="1" x14ac:dyDescent="0.25">
      <c r="A67" s="1">
        <v>2013</v>
      </c>
      <c r="B67" s="33" t="s">
        <v>179</v>
      </c>
      <c r="C67" s="124">
        <f t="shared" ref="C67" si="66">D67+0.1</f>
        <v>270.5</v>
      </c>
      <c r="D67" s="133">
        <v>270.39999999999998</v>
      </c>
      <c r="E67" s="151">
        <f t="shared" ref="E67" si="67">F67+0.1</f>
        <v>270.5</v>
      </c>
      <c r="F67" s="134">
        <v>270.39999999999998</v>
      </c>
      <c r="G67" s="54">
        <f>H67+19.8</f>
        <v>177.8</v>
      </c>
      <c r="H67" s="63" t="s">
        <v>604</v>
      </c>
      <c r="I67" s="72">
        <f>J67+19.8</f>
        <v>191.5</v>
      </c>
      <c r="J67" s="64" t="s">
        <v>394</v>
      </c>
      <c r="K67" s="108">
        <f t="shared" ref="K67:M67" si="68">L67-2.7</f>
        <v>155.20000000000002</v>
      </c>
      <c r="L67" s="55">
        <v>157.9</v>
      </c>
      <c r="M67" s="67">
        <f t="shared" si="68"/>
        <v>170.20000000000002</v>
      </c>
      <c r="N67" s="57">
        <v>172.9</v>
      </c>
      <c r="O67" s="54">
        <f t="shared" ref="O67:O76" si="69">P67-0.3</f>
        <v>134.5</v>
      </c>
      <c r="P67" s="55" t="s">
        <v>578</v>
      </c>
      <c r="Q67" s="72">
        <f t="shared" ref="Q67:Q76" si="70">R67-0.3</f>
        <v>136.6</v>
      </c>
      <c r="R67" s="57" t="s">
        <v>605</v>
      </c>
      <c r="S67" s="54">
        <v>167.5</v>
      </c>
      <c r="T67" s="60">
        <v>152.1</v>
      </c>
      <c r="U67" s="72">
        <v>171.6</v>
      </c>
      <c r="V67" s="61">
        <v>156.19999999999999</v>
      </c>
      <c r="W67" s="54">
        <f>X67+17.5</f>
        <v>183.6</v>
      </c>
      <c r="X67" s="63">
        <v>166.1</v>
      </c>
      <c r="Y67" s="72">
        <f>Z67+17.5</f>
        <v>220.9</v>
      </c>
      <c r="Z67" s="64">
        <v>203.4</v>
      </c>
      <c r="AA67" s="54">
        <f>AB67+17.6</f>
        <v>162.4</v>
      </c>
      <c r="AB67" s="63" t="s">
        <v>606</v>
      </c>
      <c r="AC67" s="72">
        <f>AD67+17.6</f>
        <v>168.29999999999998</v>
      </c>
      <c r="AD67" s="64" t="s">
        <v>396</v>
      </c>
      <c r="AE67" s="54" t="str">
        <f>AF67</f>
        <v>237.5</v>
      </c>
      <c r="AF67" s="58" t="s">
        <v>271</v>
      </c>
      <c r="AG67" s="72" t="str">
        <f>AH67</f>
        <v>244</v>
      </c>
      <c r="AH67" s="59" t="s">
        <v>528</v>
      </c>
      <c r="AI67" s="54">
        <f>AJ67+0.5</f>
        <v>270.2</v>
      </c>
      <c r="AJ67" s="60">
        <v>269.7</v>
      </c>
      <c r="AK67" s="72">
        <f>AL67+0.5</f>
        <v>270.2</v>
      </c>
      <c r="AL67" s="61">
        <v>269.7</v>
      </c>
      <c r="AM67" s="54">
        <f>AN67-0.3</f>
        <v>250.5</v>
      </c>
      <c r="AN67" s="55" t="s">
        <v>607</v>
      </c>
      <c r="AO67" s="72">
        <f>AP67-0.3</f>
        <v>251.5</v>
      </c>
      <c r="AP67" s="57" t="s">
        <v>608</v>
      </c>
      <c r="AQ67" s="54">
        <f t="shared" ref="AQ67:AQ81" si="71">AR67-0.1</f>
        <v>168.6</v>
      </c>
      <c r="AR67" s="55">
        <v>168.7</v>
      </c>
      <c r="AS67" s="72">
        <f t="shared" ref="AS67:AS81" si="72">AT67-0.1</f>
        <v>168.6</v>
      </c>
      <c r="AT67" s="57">
        <v>168.7</v>
      </c>
      <c r="AU67" s="54">
        <f>AV67+17.7</f>
        <v>179.39999999999998</v>
      </c>
      <c r="AV67" s="109" t="s">
        <v>609</v>
      </c>
      <c r="AW67" s="72">
        <f>AX67+17.7</f>
        <v>200.39999999999998</v>
      </c>
      <c r="AX67" s="110" t="s">
        <v>610</v>
      </c>
      <c r="AY67" s="54">
        <f>AZ67-0.1</f>
        <v>257.2</v>
      </c>
      <c r="AZ67" s="55" t="s">
        <v>432</v>
      </c>
      <c r="BA67" s="72">
        <f>BB67-0.1</f>
        <v>262.89999999999998</v>
      </c>
      <c r="BB67" s="57" t="s">
        <v>540</v>
      </c>
      <c r="BC67" s="54">
        <f t="shared" ref="BC67:BC76" si="73">BD67-0.3</f>
        <v>179.29999999999998</v>
      </c>
      <c r="BD67" s="55">
        <v>179.6</v>
      </c>
      <c r="BE67" s="72">
        <f t="shared" ref="BE67:BE76" si="74">BF67-0.3</f>
        <v>179.29999999999998</v>
      </c>
      <c r="BF67" s="57">
        <v>179.6</v>
      </c>
      <c r="BG67" s="54">
        <f>BH67+0.5</f>
        <v>112.7</v>
      </c>
      <c r="BH67" s="55">
        <v>112.2</v>
      </c>
      <c r="BI67" s="72">
        <f>BJ67+0.5</f>
        <v>145.5</v>
      </c>
      <c r="BJ67" s="57">
        <v>145</v>
      </c>
      <c r="BK67" s="9"/>
    </row>
    <row r="68" spans="1:65" s="1" customFormat="1" ht="15" customHeight="1" x14ac:dyDescent="0.25">
      <c r="A68" s="1">
        <v>2013</v>
      </c>
      <c r="B68" s="33" t="s">
        <v>180</v>
      </c>
      <c r="C68" s="108">
        <f>D68-0.1</f>
        <v>259.79999999999995</v>
      </c>
      <c r="D68" s="162" t="s">
        <v>669</v>
      </c>
      <c r="E68" s="67">
        <f>F68-0.1</f>
        <v>262</v>
      </c>
      <c r="F68" s="110">
        <v>262.10000000000002</v>
      </c>
      <c r="G68" s="54">
        <f>H68+19.8</f>
        <v>173.8</v>
      </c>
      <c r="H68" s="63">
        <v>154</v>
      </c>
      <c r="I68" s="72">
        <f>J68+19.8</f>
        <v>173.8</v>
      </c>
      <c r="J68" s="64">
        <v>154</v>
      </c>
      <c r="K68" s="54">
        <f>L68-4.3</f>
        <v>149.89999999999998</v>
      </c>
      <c r="L68" s="55">
        <v>154.19999999999999</v>
      </c>
      <c r="M68" s="72">
        <f>N68-4.3</f>
        <v>162.39999999999998</v>
      </c>
      <c r="N68" s="57">
        <v>166.7</v>
      </c>
      <c r="O68" s="54">
        <f t="shared" si="69"/>
        <v>134.6</v>
      </c>
      <c r="P68" s="55">
        <v>134.9</v>
      </c>
      <c r="Q68" s="72">
        <f t="shared" si="70"/>
        <v>134.6</v>
      </c>
      <c r="R68" s="57">
        <v>134.9</v>
      </c>
      <c r="S68" s="54">
        <v>169.5</v>
      </c>
      <c r="T68" s="60">
        <v>154.1</v>
      </c>
      <c r="U68" s="72">
        <v>171.70000000000002</v>
      </c>
      <c r="V68" s="61">
        <v>156.30000000000001</v>
      </c>
      <c r="W68" s="54">
        <f>X68+17.5</f>
        <v>183.6</v>
      </c>
      <c r="X68" s="63">
        <v>166.1</v>
      </c>
      <c r="Y68" s="72">
        <f>Z68+17.5</f>
        <v>193.3</v>
      </c>
      <c r="Z68" s="64">
        <v>175.8</v>
      </c>
      <c r="AA68" s="54">
        <f>AB68+17.6</f>
        <v>158.29999999999998</v>
      </c>
      <c r="AB68" s="63">
        <v>140.69999999999999</v>
      </c>
      <c r="AC68" s="72">
        <f>AD68+17.6</f>
        <v>166.4</v>
      </c>
      <c r="AD68" s="64">
        <v>148.80000000000001</v>
      </c>
      <c r="AE68" s="54">
        <f>AF68</f>
        <v>252.5</v>
      </c>
      <c r="AF68" s="58">
        <v>252.5</v>
      </c>
      <c r="AG68" s="72">
        <f>AH68</f>
        <v>254.5</v>
      </c>
      <c r="AH68" s="59">
        <v>254.5</v>
      </c>
      <c r="AI68" s="54">
        <f>AJ68+0.5</f>
        <v>270.2</v>
      </c>
      <c r="AJ68" s="60">
        <v>269.7</v>
      </c>
      <c r="AK68" s="72">
        <f>AL68+0.5</f>
        <v>270.2</v>
      </c>
      <c r="AL68" s="61">
        <v>269.7</v>
      </c>
      <c r="AM68" s="54">
        <f>AN68-0.3</f>
        <v>251.5</v>
      </c>
      <c r="AN68" s="55">
        <v>251.8</v>
      </c>
      <c r="AO68" s="72">
        <f>AP68-0.3</f>
        <v>251.5</v>
      </c>
      <c r="AP68" s="57">
        <v>251.8</v>
      </c>
      <c r="AQ68" s="54">
        <f t="shared" si="71"/>
        <v>166.8</v>
      </c>
      <c r="AR68" s="55">
        <v>166.9</v>
      </c>
      <c r="AS68" s="72">
        <f t="shared" si="72"/>
        <v>166.8</v>
      </c>
      <c r="AT68" s="57">
        <v>166.9</v>
      </c>
      <c r="AU68" s="108">
        <f>AV68+18.8</f>
        <v>188.60000000000002</v>
      </c>
      <c r="AV68" s="143" t="s">
        <v>564</v>
      </c>
      <c r="AW68" s="67">
        <f>AX68+18.8</f>
        <v>216.10000000000002</v>
      </c>
      <c r="AX68" s="122">
        <v>197.3</v>
      </c>
      <c r="AY68" s="54">
        <f>AZ68-0.1</f>
        <v>255.3</v>
      </c>
      <c r="AZ68" s="55">
        <v>255.4</v>
      </c>
      <c r="BA68" s="72">
        <f>BB68-0.1</f>
        <v>261</v>
      </c>
      <c r="BB68" s="57">
        <v>261.10000000000002</v>
      </c>
      <c r="BC68" s="54">
        <f t="shared" si="73"/>
        <v>174.29999999999998</v>
      </c>
      <c r="BD68" s="55">
        <v>174.6</v>
      </c>
      <c r="BE68" s="72">
        <f t="shared" si="74"/>
        <v>174.29999999999998</v>
      </c>
      <c r="BF68" s="57">
        <v>174.6</v>
      </c>
      <c r="BG68" s="124">
        <f>BH68+0.5</f>
        <v>116.7</v>
      </c>
      <c r="BH68" s="125">
        <v>116.2</v>
      </c>
      <c r="BI68" s="151">
        <f>BJ68+0.5</f>
        <v>120.6</v>
      </c>
      <c r="BJ68" s="127">
        <v>120.1</v>
      </c>
      <c r="BK68" s="9"/>
    </row>
    <row r="69" spans="1:65" s="1" customFormat="1" ht="15" customHeight="1" x14ac:dyDescent="0.25">
      <c r="A69" s="1">
        <v>2013</v>
      </c>
      <c r="B69" s="33" t="s">
        <v>181</v>
      </c>
      <c r="C69" s="108">
        <f>D69-0.1</f>
        <v>251.6</v>
      </c>
      <c r="D69" s="143" t="s">
        <v>589</v>
      </c>
      <c r="E69" s="67">
        <f>F69-0.1</f>
        <v>251.6</v>
      </c>
      <c r="F69" s="122">
        <v>251.7</v>
      </c>
      <c r="G69" s="54">
        <f>H69+20.9</f>
        <v>174.8</v>
      </c>
      <c r="H69" s="63" t="s">
        <v>557</v>
      </c>
      <c r="I69" s="72">
        <f>J69+20.9</f>
        <v>176.8</v>
      </c>
      <c r="J69" s="64" t="s">
        <v>314</v>
      </c>
      <c r="K69" s="54">
        <f>L69-0.1</f>
        <v>158.20000000000002</v>
      </c>
      <c r="L69" s="55" t="s">
        <v>683</v>
      </c>
      <c r="M69" s="72">
        <f>N69-0.1</f>
        <v>158.20000000000002</v>
      </c>
      <c r="N69" s="57" t="s">
        <v>683</v>
      </c>
      <c r="O69" s="54">
        <f t="shared" si="69"/>
        <v>134.5</v>
      </c>
      <c r="P69" s="55" t="s">
        <v>578</v>
      </c>
      <c r="Q69" s="72">
        <f t="shared" si="70"/>
        <v>134.5</v>
      </c>
      <c r="R69" s="57" t="s">
        <v>578</v>
      </c>
      <c r="S69" s="54">
        <v>173.8</v>
      </c>
      <c r="T69" s="60">
        <v>158.4</v>
      </c>
      <c r="U69" s="72">
        <v>173.8</v>
      </c>
      <c r="V69" s="61">
        <v>158.4</v>
      </c>
      <c r="W69" s="128">
        <f>X69-0.1</f>
        <v>172.4</v>
      </c>
      <c r="X69" s="125">
        <v>172.5</v>
      </c>
      <c r="Y69" s="129">
        <f>Z69-0.1</f>
        <v>184.6</v>
      </c>
      <c r="Z69" s="127">
        <v>184.7</v>
      </c>
      <c r="AA69" s="108">
        <f>AB69+17.5</f>
        <v>166.1</v>
      </c>
      <c r="AB69" s="67" t="s">
        <v>695</v>
      </c>
      <c r="AC69" s="67">
        <f>AD69+17.5</f>
        <v>166.1</v>
      </c>
      <c r="AD69" s="66">
        <v>148.6</v>
      </c>
      <c r="AE69" s="54">
        <f>AF69-0.2</f>
        <v>237.4</v>
      </c>
      <c r="AF69" s="58" t="s">
        <v>333</v>
      </c>
      <c r="AG69" s="72">
        <f>AH69-0.2</f>
        <v>252.3</v>
      </c>
      <c r="AH69" s="59" t="s">
        <v>410</v>
      </c>
      <c r="AI69" s="159">
        <v>270.3</v>
      </c>
      <c r="AJ69" s="60">
        <v>252.9</v>
      </c>
      <c r="AK69" s="65">
        <v>270.3</v>
      </c>
      <c r="AL69" s="61">
        <v>252.9</v>
      </c>
      <c r="AM69" s="54">
        <f>AN69-0.2</f>
        <v>251.60000000000002</v>
      </c>
      <c r="AN69" s="60">
        <v>251.8</v>
      </c>
      <c r="AO69" s="72">
        <f>AP69-0.2</f>
        <v>253.70000000000002</v>
      </c>
      <c r="AP69" s="61">
        <v>253.9</v>
      </c>
      <c r="AQ69" s="108">
        <f t="shared" si="71"/>
        <v>166.70000000000002</v>
      </c>
      <c r="AR69" s="141" t="s">
        <v>412</v>
      </c>
      <c r="AS69" s="67">
        <f t="shared" si="72"/>
        <v>166.70000000000002</v>
      </c>
      <c r="AT69" s="61">
        <v>166.8</v>
      </c>
      <c r="AU69" s="54">
        <f>AV69+16.7</f>
        <v>197.29999999999998</v>
      </c>
      <c r="AV69" s="109" t="s">
        <v>408</v>
      </c>
      <c r="AW69" s="72">
        <f>AX69+16.7</f>
        <v>224.79999999999998</v>
      </c>
      <c r="AX69" s="110" t="s">
        <v>594</v>
      </c>
      <c r="AY69" s="54">
        <f>AZ69+0.7</f>
        <v>251.39999999999998</v>
      </c>
      <c r="AZ69" s="60">
        <v>250.7</v>
      </c>
      <c r="BA69" s="72">
        <f>BB69+0.7</f>
        <v>257.5</v>
      </c>
      <c r="BB69" s="57">
        <v>256.8</v>
      </c>
      <c r="BC69" s="54">
        <f t="shared" si="73"/>
        <v>174.2</v>
      </c>
      <c r="BD69" s="55">
        <v>174.5</v>
      </c>
      <c r="BE69" s="72">
        <f t="shared" si="74"/>
        <v>174.2</v>
      </c>
      <c r="BF69" s="57">
        <v>174.5</v>
      </c>
      <c r="BG69" s="140">
        <f>BH69+18</f>
        <v>123.7</v>
      </c>
      <c r="BH69" s="60">
        <v>105.7</v>
      </c>
      <c r="BI69" s="63">
        <f>BJ69+18</f>
        <v>125.7</v>
      </c>
      <c r="BJ69" s="61">
        <v>107.7</v>
      </c>
      <c r="BK69" s="9"/>
      <c r="BL69" s="33"/>
      <c r="BM69" s="33"/>
    </row>
    <row r="70" spans="1:65" s="1" customFormat="1" ht="15" customHeight="1" x14ac:dyDescent="0.25">
      <c r="A70" s="1">
        <v>2013</v>
      </c>
      <c r="B70" s="33" t="s">
        <v>182</v>
      </c>
      <c r="C70" s="108">
        <f>D70-0.1</f>
        <v>257.89999999999998</v>
      </c>
      <c r="D70" s="162" t="s">
        <v>670</v>
      </c>
      <c r="E70" s="67">
        <f>F70-0.1</f>
        <v>257.89999999999998</v>
      </c>
      <c r="F70" s="166" t="s">
        <v>670</v>
      </c>
      <c r="G70" s="54">
        <f>H70+19.8</f>
        <v>179.70000000000002</v>
      </c>
      <c r="H70" s="63">
        <v>159.9</v>
      </c>
      <c r="I70" s="72">
        <f>J70+19.8</f>
        <v>203.10000000000002</v>
      </c>
      <c r="J70" s="64">
        <v>183.3</v>
      </c>
      <c r="K70" s="54">
        <f>L70-4.3</f>
        <v>166.79999999999998</v>
      </c>
      <c r="L70" s="55">
        <v>171.1</v>
      </c>
      <c r="M70" s="72">
        <f>N70-4.3</f>
        <v>166.79999999999998</v>
      </c>
      <c r="N70" s="57">
        <v>171.1</v>
      </c>
      <c r="O70" s="54">
        <f t="shared" si="69"/>
        <v>134.6</v>
      </c>
      <c r="P70" s="55">
        <v>134.9</v>
      </c>
      <c r="Q70" s="72">
        <f t="shared" si="70"/>
        <v>134.6</v>
      </c>
      <c r="R70" s="57">
        <v>134.9</v>
      </c>
      <c r="S70" s="54">
        <v>169.6</v>
      </c>
      <c r="T70" s="60">
        <v>154.19999999999999</v>
      </c>
      <c r="U70" s="72">
        <v>171.8</v>
      </c>
      <c r="V70" s="61">
        <v>156.4</v>
      </c>
      <c r="W70" s="54">
        <f>X70+17.5</f>
        <v>191.5</v>
      </c>
      <c r="X70" s="63">
        <v>174</v>
      </c>
      <c r="Y70" s="72">
        <f>Z70+17.5</f>
        <v>191.5</v>
      </c>
      <c r="Z70" s="64">
        <v>174</v>
      </c>
      <c r="AA70" s="54">
        <f>AB70+17.6</f>
        <v>166.5</v>
      </c>
      <c r="AB70" s="63">
        <v>148.9</v>
      </c>
      <c r="AC70" s="72">
        <f>AD70+17.6</f>
        <v>182.1</v>
      </c>
      <c r="AD70" s="64">
        <v>164.5</v>
      </c>
      <c r="AE70" s="54">
        <f>AF70</f>
        <v>237.7</v>
      </c>
      <c r="AF70" s="58">
        <v>237.7</v>
      </c>
      <c r="AG70" s="72">
        <f>AH70</f>
        <v>237.7</v>
      </c>
      <c r="AH70" s="59">
        <v>237.7</v>
      </c>
      <c r="AI70" s="108">
        <f>AJ70-0.2</f>
        <v>270.2</v>
      </c>
      <c r="AJ70" s="143" t="s">
        <v>495</v>
      </c>
      <c r="AK70" s="67">
        <f>AL70-0.2</f>
        <v>270.2</v>
      </c>
      <c r="AL70" s="110">
        <v>270.39999999999998</v>
      </c>
      <c r="AM70" s="54">
        <f>AN70-0.2</f>
        <v>250.4</v>
      </c>
      <c r="AN70" s="60">
        <v>250.6</v>
      </c>
      <c r="AO70" s="72">
        <f>AP70-0.2</f>
        <v>251.60000000000002</v>
      </c>
      <c r="AP70" s="61">
        <v>251.8</v>
      </c>
      <c r="AQ70" s="54">
        <f t="shared" si="71"/>
        <v>166.8</v>
      </c>
      <c r="AR70" s="55">
        <v>166.9</v>
      </c>
      <c r="AS70" s="72">
        <f t="shared" si="72"/>
        <v>166.8</v>
      </c>
      <c r="AT70" s="57">
        <v>166.9</v>
      </c>
      <c r="AU70" s="54">
        <f>AV70+17.7</f>
        <v>192.1</v>
      </c>
      <c r="AV70" s="109">
        <v>174.4</v>
      </c>
      <c r="AW70" s="72">
        <f>AX70+17.7</f>
        <v>196.2</v>
      </c>
      <c r="AX70" s="110">
        <v>178.5</v>
      </c>
      <c r="AY70" s="54">
        <f>AZ70-0.1</f>
        <v>255.4</v>
      </c>
      <c r="AZ70" s="55">
        <v>255.5</v>
      </c>
      <c r="BA70" s="72">
        <f>BB70-0.1</f>
        <v>259.2</v>
      </c>
      <c r="BB70" s="57">
        <v>259.3</v>
      </c>
      <c r="BC70" s="54">
        <f t="shared" si="73"/>
        <v>174.39999999999998</v>
      </c>
      <c r="BD70" s="55">
        <v>174.7</v>
      </c>
      <c r="BE70" s="72">
        <f t="shared" si="74"/>
        <v>179.5</v>
      </c>
      <c r="BF70" s="57">
        <v>179.8</v>
      </c>
      <c r="BG70" s="54">
        <f>BH70+0.5</f>
        <v>130.1</v>
      </c>
      <c r="BH70" s="55">
        <v>129.6</v>
      </c>
      <c r="BI70" s="72">
        <f>BJ70+0.5</f>
        <v>137.69999999999999</v>
      </c>
      <c r="BJ70" s="57">
        <v>137.19999999999999</v>
      </c>
      <c r="BK70" s="9"/>
    </row>
    <row r="71" spans="1:65" s="1" customFormat="1" ht="15" customHeight="1" x14ac:dyDescent="0.25">
      <c r="A71" s="1">
        <v>2013</v>
      </c>
      <c r="B71" s="33" t="s">
        <v>183</v>
      </c>
      <c r="C71" s="54">
        <f>D71-17.3</f>
        <v>272</v>
      </c>
      <c r="D71" s="60">
        <v>289.3</v>
      </c>
      <c r="E71" s="72">
        <f>F71-17.3</f>
        <v>272</v>
      </c>
      <c r="F71" s="61">
        <v>289.3</v>
      </c>
      <c r="G71" s="54">
        <f>H71+20.9</f>
        <v>194.5</v>
      </c>
      <c r="H71" s="63">
        <v>173.6</v>
      </c>
      <c r="I71" s="72">
        <f>J71+20.9</f>
        <v>194.5</v>
      </c>
      <c r="J71" s="64">
        <v>173.6</v>
      </c>
      <c r="K71" s="54">
        <f>L71-0.1</f>
        <v>150.9</v>
      </c>
      <c r="L71" s="55">
        <v>151</v>
      </c>
      <c r="M71" s="72">
        <f>N71-0.1</f>
        <v>154.80000000000001</v>
      </c>
      <c r="N71" s="57">
        <v>154.9</v>
      </c>
      <c r="O71" s="54">
        <f t="shared" si="69"/>
        <v>134.5</v>
      </c>
      <c r="P71" s="55">
        <v>134.80000000000001</v>
      </c>
      <c r="Q71" s="72">
        <f t="shared" si="70"/>
        <v>134.5</v>
      </c>
      <c r="R71" s="57">
        <v>134.80000000000001</v>
      </c>
      <c r="S71" s="54">
        <v>161.1</v>
      </c>
      <c r="T71" s="60">
        <v>145.69999999999999</v>
      </c>
      <c r="U71" s="72">
        <v>165.3</v>
      </c>
      <c r="V71" s="61">
        <v>149.9</v>
      </c>
      <c r="W71" s="54">
        <f>X71+17.4</f>
        <v>192.3</v>
      </c>
      <c r="X71" s="63">
        <v>174.9</v>
      </c>
      <c r="Y71" s="72">
        <f>Z71+17.4</f>
        <v>211.9</v>
      </c>
      <c r="Z71" s="64">
        <v>194.5</v>
      </c>
      <c r="AA71" s="54">
        <f>AB71+17.9</f>
        <v>146.80000000000001</v>
      </c>
      <c r="AB71" s="63">
        <v>128.9</v>
      </c>
      <c r="AC71" s="72">
        <f>AD71+17.9</f>
        <v>166.3</v>
      </c>
      <c r="AD71" s="64">
        <v>148.4</v>
      </c>
      <c r="AE71" s="54">
        <f>AF71-0.2</f>
        <v>237.5</v>
      </c>
      <c r="AF71" s="58">
        <v>237.7</v>
      </c>
      <c r="AG71" s="72">
        <f>AH71-0.2</f>
        <v>241.5</v>
      </c>
      <c r="AH71" s="59">
        <v>241.7</v>
      </c>
      <c r="AI71" s="54">
        <f>AJ71+0.4</f>
        <v>270</v>
      </c>
      <c r="AJ71" s="55">
        <v>269.60000000000002</v>
      </c>
      <c r="AK71" s="72">
        <f>AL71+0.4</f>
        <v>270</v>
      </c>
      <c r="AL71" s="57">
        <v>269.60000000000002</v>
      </c>
      <c r="AM71" s="54">
        <f>AN71-0.3</f>
        <v>251.39999999999998</v>
      </c>
      <c r="AN71" s="55">
        <v>251.7</v>
      </c>
      <c r="AO71" s="72">
        <f>AP71-0.3</f>
        <v>252.6</v>
      </c>
      <c r="AP71" s="57">
        <v>252.9</v>
      </c>
      <c r="AQ71" s="54">
        <f t="shared" si="71"/>
        <v>166.8</v>
      </c>
      <c r="AR71" s="55">
        <v>166.9</v>
      </c>
      <c r="AS71" s="72">
        <f t="shared" si="72"/>
        <v>166.8</v>
      </c>
      <c r="AT71" s="57">
        <v>166.9</v>
      </c>
      <c r="AU71" s="54">
        <f>AV71+16.7</f>
        <v>199.5</v>
      </c>
      <c r="AV71" s="109">
        <v>182.8</v>
      </c>
      <c r="AW71" s="72">
        <f>AX71+16.7</f>
        <v>203.7</v>
      </c>
      <c r="AX71" s="110">
        <v>187</v>
      </c>
      <c r="AY71" s="54">
        <f>AZ71+0.1</f>
        <v>257.40000000000003</v>
      </c>
      <c r="AZ71" s="60">
        <v>257.3</v>
      </c>
      <c r="BA71" s="72">
        <f>BB71+0.1</f>
        <v>259.3</v>
      </c>
      <c r="BB71" s="61">
        <v>259.2</v>
      </c>
      <c r="BC71" s="54">
        <f t="shared" si="73"/>
        <v>174.39999999999998</v>
      </c>
      <c r="BD71" s="55">
        <v>174.7</v>
      </c>
      <c r="BE71" s="72">
        <f t="shared" si="74"/>
        <v>179.2</v>
      </c>
      <c r="BF71" s="57">
        <v>179.5</v>
      </c>
      <c r="BG71" s="54">
        <f>BH71+0.5</f>
        <v>118.6</v>
      </c>
      <c r="BH71" s="55">
        <v>118.1</v>
      </c>
      <c r="BI71" s="72">
        <f>BJ71+0.5</f>
        <v>131.9</v>
      </c>
      <c r="BJ71" s="57">
        <v>131.4</v>
      </c>
      <c r="BK71" s="9"/>
    </row>
    <row r="72" spans="1:65" s="1" customFormat="1" ht="15" customHeight="1" x14ac:dyDescent="0.25">
      <c r="A72" s="1">
        <v>2013</v>
      </c>
      <c r="B72" s="33" t="s">
        <v>184</v>
      </c>
      <c r="C72" s="54">
        <f>D72+0.2</f>
        <v>262</v>
      </c>
      <c r="D72" s="109" t="s">
        <v>715</v>
      </c>
      <c r="E72" s="72">
        <f>F72+0.2</f>
        <v>299.89999999999998</v>
      </c>
      <c r="F72" s="110" t="s">
        <v>716</v>
      </c>
      <c r="G72" s="54">
        <f>H72+20.9</f>
        <v>174.9</v>
      </c>
      <c r="H72" s="63">
        <v>154</v>
      </c>
      <c r="I72" s="72">
        <f>J72+20.9</f>
        <v>176.8</v>
      </c>
      <c r="J72" s="64">
        <v>155.9</v>
      </c>
      <c r="K72" s="54">
        <f>L72-0.1</f>
        <v>152.9</v>
      </c>
      <c r="L72" s="55">
        <v>153</v>
      </c>
      <c r="M72" s="72">
        <f>N72-0.1</f>
        <v>156.9</v>
      </c>
      <c r="N72" s="57">
        <v>157</v>
      </c>
      <c r="O72" s="54">
        <f t="shared" si="69"/>
        <v>134.5</v>
      </c>
      <c r="P72" s="55">
        <v>134.80000000000001</v>
      </c>
      <c r="Q72" s="72">
        <f t="shared" si="70"/>
        <v>134.5</v>
      </c>
      <c r="R72" s="57">
        <v>134.80000000000001</v>
      </c>
      <c r="S72" s="54">
        <v>156.80000000000001</v>
      </c>
      <c r="T72" s="60">
        <v>141.4</v>
      </c>
      <c r="U72" s="72">
        <v>156.80000000000001</v>
      </c>
      <c r="V72" s="61">
        <v>141.4</v>
      </c>
      <c r="W72" s="54">
        <f>X72+17.4</f>
        <v>176.3</v>
      </c>
      <c r="X72" s="63">
        <v>158.9</v>
      </c>
      <c r="Y72" s="72">
        <f>Z72+17.4</f>
        <v>176.3</v>
      </c>
      <c r="Z72" s="64">
        <v>158.9</v>
      </c>
      <c r="AA72" s="54">
        <f>AB72+17.9</f>
        <v>164.6</v>
      </c>
      <c r="AB72" s="63">
        <v>146.69999999999999</v>
      </c>
      <c r="AC72" s="72">
        <f>AD72+17.9</f>
        <v>166.70000000000002</v>
      </c>
      <c r="AD72" s="64">
        <v>148.80000000000001</v>
      </c>
      <c r="AE72" s="54">
        <f>AF72-0.2</f>
        <v>248.20000000000002</v>
      </c>
      <c r="AF72" s="58">
        <v>248.4</v>
      </c>
      <c r="AG72" s="72">
        <f>AH72-0.2</f>
        <v>250.3</v>
      </c>
      <c r="AH72" s="59">
        <v>250.5</v>
      </c>
      <c r="AI72" s="54">
        <f>AJ72+0.4</f>
        <v>270</v>
      </c>
      <c r="AJ72" s="55">
        <v>269.60000000000002</v>
      </c>
      <c r="AK72" s="72">
        <f>AL72+0.4</f>
        <v>270</v>
      </c>
      <c r="AL72" s="57">
        <v>269.60000000000002</v>
      </c>
      <c r="AM72" s="54">
        <f>AN72-0.3</f>
        <v>250.39999999999998</v>
      </c>
      <c r="AN72" s="55">
        <v>250.7</v>
      </c>
      <c r="AO72" s="72">
        <f>AP72-0.3</f>
        <v>250.39999999999998</v>
      </c>
      <c r="AP72" s="57">
        <v>250.7</v>
      </c>
      <c r="AQ72" s="54">
        <f t="shared" si="71"/>
        <v>166.70000000000002</v>
      </c>
      <c r="AR72" s="55">
        <v>166.8</v>
      </c>
      <c r="AS72" s="72">
        <f t="shared" si="72"/>
        <v>166.70000000000002</v>
      </c>
      <c r="AT72" s="57">
        <v>166.8</v>
      </c>
      <c r="AU72" s="54">
        <f>AV72+16.7</f>
        <v>191</v>
      </c>
      <c r="AV72" s="109">
        <v>174.3</v>
      </c>
      <c r="AW72" s="72">
        <f>AX72+16.7</f>
        <v>216.39999999999998</v>
      </c>
      <c r="AX72" s="110">
        <v>199.7</v>
      </c>
      <c r="AY72" s="54">
        <f>AZ72+0.1</f>
        <v>255.4</v>
      </c>
      <c r="AZ72" s="60">
        <v>255.3</v>
      </c>
      <c r="BA72" s="72">
        <f>BB72+0.1</f>
        <v>255.4</v>
      </c>
      <c r="BB72" s="61">
        <v>255.3</v>
      </c>
      <c r="BC72" s="54">
        <f t="shared" si="73"/>
        <v>174.29999999999998</v>
      </c>
      <c r="BD72" s="55">
        <v>174.6</v>
      </c>
      <c r="BE72" s="72">
        <f t="shared" si="74"/>
        <v>174.29999999999998</v>
      </c>
      <c r="BF72" s="57">
        <v>174.6</v>
      </c>
      <c r="BG72" s="54">
        <f>BH72+0.5</f>
        <v>106.7</v>
      </c>
      <c r="BH72" s="55">
        <v>106.2</v>
      </c>
      <c r="BI72" s="72">
        <f>BJ72+0.5</f>
        <v>147.5</v>
      </c>
      <c r="BJ72" s="57">
        <v>147</v>
      </c>
      <c r="BK72" s="9"/>
    </row>
    <row r="73" spans="1:65" s="1" customFormat="1" ht="15" customHeight="1" x14ac:dyDescent="0.25">
      <c r="A73" s="1">
        <v>2013</v>
      </c>
      <c r="B73" s="1" t="s">
        <v>185</v>
      </c>
      <c r="C73" s="108">
        <f>D73-0.1</f>
        <v>255.6</v>
      </c>
      <c r="D73" s="162" t="s">
        <v>671</v>
      </c>
      <c r="E73" s="67">
        <f>F73-0.1</f>
        <v>272.79999999999995</v>
      </c>
      <c r="F73" s="110">
        <v>272.89999999999998</v>
      </c>
      <c r="G73" s="54">
        <f>H73+19.8</f>
        <v>175.9</v>
      </c>
      <c r="H73" s="63">
        <v>156.1</v>
      </c>
      <c r="I73" s="72">
        <f>J73+19.8</f>
        <v>183.70000000000002</v>
      </c>
      <c r="J73" s="64">
        <v>163.9</v>
      </c>
      <c r="K73" s="54">
        <f>L73-4.3</f>
        <v>156.1</v>
      </c>
      <c r="L73" s="55">
        <v>160.4</v>
      </c>
      <c r="M73" s="72">
        <f>N73-4.3</f>
        <v>164.7</v>
      </c>
      <c r="N73" s="57">
        <v>169</v>
      </c>
      <c r="O73" s="54">
        <f t="shared" si="69"/>
        <v>134.5</v>
      </c>
      <c r="P73" s="55">
        <v>134.80000000000001</v>
      </c>
      <c r="Q73" s="72">
        <f t="shared" si="70"/>
        <v>134.5</v>
      </c>
      <c r="R73" s="57">
        <v>134.80000000000001</v>
      </c>
      <c r="S73" s="54">
        <v>171.6</v>
      </c>
      <c r="T73" s="60">
        <v>156.19999999999999</v>
      </c>
      <c r="U73" s="72">
        <v>178.1</v>
      </c>
      <c r="V73" s="61">
        <v>162.69999999999999</v>
      </c>
      <c r="W73" s="54">
        <f>X73+17.5</f>
        <v>165.5</v>
      </c>
      <c r="X73" s="63">
        <v>148</v>
      </c>
      <c r="Y73" s="72">
        <f>Z73+17.5</f>
        <v>183.7</v>
      </c>
      <c r="Z73" s="64">
        <v>166.2</v>
      </c>
      <c r="AA73" s="54">
        <f>AB73+17.6</f>
        <v>166.4</v>
      </c>
      <c r="AB73" s="63">
        <v>148.80000000000001</v>
      </c>
      <c r="AC73" s="72">
        <f>AD73+17.6</f>
        <v>168.2</v>
      </c>
      <c r="AD73" s="64">
        <v>150.6</v>
      </c>
      <c r="AE73" s="54">
        <f>AF73</f>
        <v>241.9</v>
      </c>
      <c r="AF73" s="58">
        <v>241.9</v>
      </c>
      <c r="AG73" s="72">
        <f>AH73</f>
        <v>252.6</v>
      </c>
      <c r="AH73" s="59">
        <v>252.6</v>
      </c>
      <c r="AI73" s="153">
        <v>270.39999999999998</v>
      </c>
      <c r="AJ73" s="125">
        <v>253</v>
      </c>
      <c r="AK73" s="129">
        <v>270.39999999999998</v>
      </c>
      <c r="AL73" s="127">
        <v>253</v>
      </c>
      <c r="AM73" s="54">
        <f>AN73-0.2</f>
        <v>250.5</v>
      </c>
      <c r="AN73" s="60">
        <v>250.7</v>
      </c>
      <c r="AO73" s="72">
        <f>AP73-0.2</f>
        <v>250.5</v>
      </c>
      <c r="AP73" s="61">
        <v>250.7</v>
      </c>
      <c r="AQ73" s="54">
        <f t="shared" si="71"/>
        <v>168.6</v>
      </c>
      <c r="AR73" s="55" t="s">
        <v>611</v>
      </c>
      <c r="AS73" s="72">
        <f t="shared" si="72"/>
        <v>168.6</v>
      </c>
      <c r="AT73" s="57" t="s">
        <v>611</v>
      </c>
      <c r="AU73" s="54">
        <f>AV73+17.7</f>
        <v>200.39999999999998</v>
      </c>
      <c r="AV73" s="109">
        <v>182.7</v>
      </c>
      <c r="AW73" s="72">
        <f>AX73+17.7</f>
        <v>202.6</v>
      </c>
      <c r="AX73" s="110">
        <v>184.9</v>
      </c>
      <c r="AY73" s="54">
        <f>AZ73-0.1</f>
        <v>257.29999999999995</v>
      </c>
      <c r="AZ73" s="55">
        <v>257.39999999999998</v>
      </c>
      <c r="BA73" s="72">
        <f>BB73-0.1</f>
        <v>261.09999999999997</v>
      </c>
      <c r="BB73" s="57">
        <v>261.2</v>
      </c>
      <c r="BC73" s="54">
        <f t="shared" si="73"/>
        <v>179.39999999999998</v>
      </c>
      <c r="BD73" s="55">
        <v>179.7</v>
      </c>
      <c r="BE73" s="72">
        <f t="shared" si="74"/>
        <v>179.39999999999998</v>
      </c>
      <c r="BF73" s="57">
        <v>179.7</v>
      </c>
      <c r="BG73" s="140">
        <f>BH73+18</f>
        <v>113.8</v>
      </c>
      <c r="BH73" s="60">
        <v>95.8</v>
      </c>
      <c r="BI73" s="63">
        <f>BJ73+18</f>
        <v>135.69999999999999</v>
      </c>
      <c r="BJ73" s="61">
        <v>117.7</v>
      </c>
      <c r="BK73" s="9"/>
    </row>
    <row r="74" spans="1:65" s="1" customFormat="1" ht="15" customHeight="1" x14ac:dyDescent="0.25">
      <c r="A74" s="1">
        <v>2013</v>
      </c>
      <c r="B74" s="33" t="s">
        <v>186</v>
      </c>
      <c r="C74" s="108">
        <f>D74-0.1</f>
        <v>264.2</v>
      </c>
      <c r="D74" s="162" t="s">
        <v>672</v>
      </c>
      <c r="E74" s="67">
        <f>F74-0.1</f>
        <v>274.59999999999997</v>
      </c>
      <c r="F74" s="110">
        <v>274.7</v>
      </c>
      <c r="G74" s="54">
        <f>H74+19.8</f>
        <v>177.70000000000002</v>
      </c>
      <c r="H74" s="63">
        <v>157.9</v>
      </c>
      <c r="I74" s="72">
        <f>J74+19.8</f>
        <v>177.70000000000002</v>
      </c>
      <c r="J74" s="64">
        <v>157.9</v>
      </c>
      <c r="K74" s="54">
        <f>L74-4.3</f>
        <v>158.29999999999998</v>
      </c>
      <c r="L74" s="55">
        <v>162.6</v>
      </c>
      <c r="M74" s="72">
        <f>N74-4.3</f>
        <v>160.39999999999998</v>
      </c>
      <c r="N74" s="57">
        <v>164.7</v>
      </c>
      <c r="O74" s="54">
        <f t="shared" si="69"/>
        <v>136.69999999999999</v>
      </c>
      <c r="P74" s="55">
        <v>137</v>
      </c>
      <c r="Q74" s="72">
        <f t="shared" si="70"/>
        <v>136.69999999999999</v>
      </c>
      <c r="R74" s="57">
        <v>137</v>
      </c>
      <c r="S74" s="54">
        <v>161</v>
      </c>
      <c r="T74" s="60">
        <v>145.6</v>
      </c>
      <c r="U74" s="72">
        <v>167.4</v>
      </c>
      <c r="V74" s="61">
        <v>152</v>
      </c>
      <c r="W74" s="124">
        <f>X74+17.5</f>
        <v>177.5</v>
      </c>
      <c r="X74" s="129">
        <v>160</v>
      </c>
      <c r="Y74" s="151">
        <f>Z74+17.5</f>
        <v>191.6</v>
      </c>
      <c r="Z74" s="130">
        <v>174.1</v>
      </c>
      <c r="AA74" s="54">
        <f>AB74+17.6</f>
        <v>166.29999999999998</v>
      </c>
      <c r="AB74" s="63">
        <v>148.69999999999999</v>
      </c>
      <c r="AC74" s="72">
        <f>AD74+17.6</f>
        <v>166.29999999999998</v>
      </c>
      <c r="AD74" s="64">
        <v>148.69999999999999</v>
      </c>
      <c r="AE74" s="54">
        <f>AF74</f>
        <v>250.5</v>
      </c>
      <c r="AF74" s="58">
        <v>250.5</v>
      </c>
      <c r="AG74" s="72">
        <f>AH74</f>
        <v>264.7</v>
      </c>
      <c r="AH74" s="59">
        <v>264.7</v>
      </c>
      <c r="AI74" s="153">
        <v>270.39999999999998</v>
      </c>
      <c r="AJ74" s="125">
        <v>253</v>
      </c>
      <c r="AK74" s="129">
        <v>274.29999999999995</v>
      </c>
      <c r="AL74" s="127">
        <v>256.89999999999998</v>
      </c>
      <c r="AM74" s="54">
        <f>AN74-0.3</f>
        <v>250.5</v>
      </c>
      <c r="AN74" s="55">
        <v>250.8</v>
      </c>
      <c r="AO74" s="72">
        <f>AP74-0.3</f>
        <v>250.5</v>
      </c>
      <c r="AP74" s="57">
        <v>250.8</v>
      </c>
      <c r="AQ74" s="54">
        <f t="shared" si="71"/>
        <v>166.70000000000002</v>
      </c>
      <c r="AR74" s="55">
        <v>166.8</v>
      </c>
      <c r="AS74" s="72">
        <f t="shared" si="72"/>
        <v>167.70000000000002</v>
      </c>
      <c r="AT74" s="57">
        <v>167.8</v>
      </c>
      <c r="AU74" s="54">
        <f>AV74+17.7</f>
        <v>192.1</v>
      </c>
      <c r="AV74" s="109">
        <v>174.4</v>
      </c>
      <c r="AW74" s="72">
        <f>AX74+17.7</f>
        <v>192.1</v>
      </c>
      <c r="AX74" s="110">
        <v>174.4</v>
      </c>
      <c r="AY74" s="54">
        <f>AZ74-0.1</f>
        <v>255.4</v>
      </c>
      <c r="AZ74" s="55">
        <v>255.5</v>
      </c>
      <c r="BA74" s="72">
        <f>BB74-0.1</f>
        <v>255.4</v>
      </c>
      <c r="BB74" s="57">
        <v>255.5</v>
      </c>
      <c r="BC74" s="54">
        <f t="shared" si="73"/>
        <v>174.29999999999998</v>
      </c>
      <c r="BD74" s="55">
        <v>174.6</v>
      </c>
      <c r="BE74" s="72">
        <f t="shared" si="74"/>
        <v>179.29999999999998</v>
      </c>
      <c r="BF74" s="57">
        <v>179.6</v>
      </c>
      <c r="BG74" s="140">
        <f>BH74+18</f>
        <v>121.9</v>
      </c>
      <c r="BH74" s="60">
        <v>103.9</v>
      </c>
      <c r="BI74" s="63">
        <f>BJ74+18</f>
        <v>158.69999999999999</v>
      </c>
      <c r="BJ74" s="61">
        <v>140.69999999999999</v>
      </c>
      <c r="BK74" s="9"/>
    </row>
    <row r="75" spans="1:65" s="1" customFormat="1" ht="15" customHeight="1" x14ac:dyDescent="0.25">
      <c r="A75" s="1">
        <v>2013</v>
      </c>
      <c r="B75" s="33" t="s">
        <v>187</v>
      </c>
      <c r="C75" s="108">
        <f>D75-0.1</f>
        <v>253.70000000000002</v>
      </c>
      <c r="D75" s="162" t="s">
        <v>673</v>
      </c>
      <c r="E75" s="67">
        <f>F75-0.1</f>
        <v>266.2</v>
      </c>
      <c r="F75" s="110">
        <v>266.3</v>
      </c>
      <c r="G75" s="54">
        <f>H75+19.8</f>
        <v>177.8</v>
      </c>
      <c r="H75" s="63">
        <v>158</v>
      </c>
      <c r="I75" s="72">
        <f>J75+19.8</f>
        <v>187.60000000000002</v>
      </c>
      <c r="J75" s="64">
        <v>167.8</v>
      </c>
      <c r="K75" s="54">
        <f>L75-4.3</f>
        <v>149.69999999999999</v>
      </c>
      <c r="L75" s="55">
        <v>154</v>
      </c>
      <c r="M75" s="72">
        <f>N75-4.3</f>
        <v>158.19999999999999</v>
      </c>
      <c r="N75" s="57">
        <v>162.5</v>
      </c>
      <c r="O75" s="54">
        <f t="shared" si="69"/>
        <v>132.5</v>
      </c>
      <c r="P75" s="55">
        <v>132.80000000000001</v>
      </c>
      <c r="Q75" s="72">
        <f t="shared" si="70"/>
        <v>134.6</v>
      </c>
      <c r="R75" s="57">
        <v>134.9</v>
      </c>
      <c r="S75" s="54">
        <v>169.6</v>
      </c>
      <c r="T75" s="60">
        <v>154.19999999999999</v>
      </c>
      <c r="U75" s="72">
        <v>176</v>
      </c>
      <c r="V75" s="61">
        <v>160.6</v>
      </c>
      <c r="W75" s="54">
        <f>X75+17.5</f>
        <v>191.6</v>
      </c>
      <c r="X75" s="63">
        <v>174.1</v>
      </c>
      <c r="Y75" s="72">
        <f>Z75+17.5</f>
        <v>207.2</v>
      </c>
      <c r="Z75" s="64">
        <v>189.7</v>
      </c>
      <c r="AA75" s="54">
        <f>AB75+17.6</f>
        <v>164.2</v>
      </c>
      <c r="AB75" s="63">
        <v>146.6</v>
      </c>
      <c r="AC75" s="72">
        <f>AD75+17.6</f>
        <v>170.29999999999998</v>
      </c>
      <c r="AD75" s="64">
        <v>152.69999999999999</v>
      </c>
      <c r="AE75" s="54">
        <f>AF75</f>
        <v>250.5</v>
      </c>
      <c r="AF75" s="58">
        <v>250.5</v>
      </c>
      <c r="AG75" s="72">
        <f>AH75</f>
        <v>252.7</v>
      </c>
      <c r="AH75" s="59">
        <v>252.7</v>
      </c>
      <c r="AI75" s="153">
        <v>270.39999999999998</v>
      </c>
      <c r="AJ75" s="125">
        <v>253</v>
      </c>
      <c r="AK75" s="129">
        <v>270.39999999999998</v>
      </c>
      <c r="AL75" s="127">
        <v>253</v>
      </c>
      <c r="AM75" s="54">
        <f>AN75-0.3</f>
        <v>250.5</v>
      </c>
      <c r="AN75" s="55">
        <v>250.8</v>
      </c>
      <c r="AO75" s="72">
        <f>AP75-0.3</f>
        <v>252.5</v>
      </c>
      <c r="AP75" s="57">
        <v>252.8</v>
      </c>
      <c r="AQ75" s="54">
        <f t="shared" si="71"/>
        <v>166.8</v>
      </c>
      <c r="AR75" s="55">
        <v>166.9</v>
      </c>
      <c r="AS75" s="72">
        <f t="shared" si="72"/>
        <v>166.8</v>
      </c>
      <c r="AT75" s="57">
        <v>166.9</v>
      </c>
      <c r="AU75" s="54">
        <f>AV75+17.7</f>
        <v>187.89999999999998</v>
      </c>
      <c r="AV75" s="109">
        <v>170.2</v>
      </c>
      <c r="AW75" s="72">
        <f>AX75+17.7</f>
        <v>192.1</v>
      </c>
      <c r="AX75" s="110">
        <v>174.4</v>
      </c>
      <c r="AY75" s="54">
        <f>AZ75-0.1</f>
        <v>255.5</v>
      </c>
      <c r="AZ75" s="55">
        <v>255.6</v>
      </c>
      <c r="BA75" s="72">
        <f>BB75-0.1</f>
        <v>261.2</v>
      </c>
      <c r="BB75" s="57">
        <v>261.3</v>
      </c>
      <c r="BC75" s="54">
        <f t="shared" si="73"/>
        <v>174.5</v>
      </c>
      <c r="BD75" s="55">
        <v>174.8</v>
      </c>
      <c r="BE75" s="72">
        <f t="shared" si="74"/>
        <v>179.5</v>
      </c>
      <c r="BF75" s="57">
        <v>179.8</v>
      </c>
      <c r="BG75" s="140">
        <f>BH75+18</f>
        <v>133.9</v>
      </c>
      <c r="BH75" s="60">
        <v>115.9</v>
      </c>
      <c r="BI75" s="63">
        <f>BJ75+18</f>
        <v>154.9</v>
      </c>
      <c r="BJ75" s="61">
        <v>136.9</v>
      </c>
      <c r="BK75" s="9"/>
    </row>
    <row r="76" spans="1:65" s="1" customFormat="1" ht="15" customHeight="1" x14ac:dyDescent="0.25">
      <c r="A76" s="1">
        <v>2013</v>
      </c>
      <c r="B76" s="33" t="s">
        <v>188</v>
      </c>
      <c r="C76" s="108">
        <f>D76-0.1</f>
        <v>287.2</v>
      </c>
      <c r="D76" s="162" t="s">
        <v>674</v>
      </c>
      <c r="E76" s="67">
        <f>F76-0.1</f>
        <v>303.89999999999998</v>
      </c>
      <c r="F76" s="110">
        <v>304</v>
      </c>
      <c r="G76" s="54">
        <f>H76+19.8</f>
        <v>173.8</v>
      </c>
      <c r="H76" s="63">
        <v>154</v>
      </c>
      <c r="I76" s="72">
        <f>J76+19.8</f>
        <v>183.8</v>
      </c>
      <c r="J76" s="64">
        <v>164</v>
      </c>
      <c r="K76" s="54">
        <f>L76-4.3</f>
        <v>160.39999999999998</v>
      </c>
      <c r="L76" s="55">
        <v>164.7</v>
      </c>
      <c r="M76" s="72">
        <f>N76-4.3</f>
        <v>160.39999999999998</v>
      </c>
      <c r="N76" s="57">
        <v>164.7</v>
      </c>
      <c r="O76" s="54">
        <f t="shared" si="69"/>
        <v>134.5</v>
      </c>
      <c r="P76" s="55">
        <v>134.80000000000001</v>
      </c>
      <c r="Q76" s="72">
        <f t="shared" si="70"/>
        <v>136.6</v>
      </c>
      <c r="R76" s="57">
        <v>136.9</v>
      </c>
      <c r="S76" s="54">
        <v>156.80000000000001</v>
      </c>
      <c r="T76" s="60">
        <v>141.4</v>
      </c>
      <c r="U76" s="72">
        <f>V76+15.4</f>
        <v>161.1</v>
      </c>
      <c r="V76" s="61">
        <v>145.69999999999999</v>
      </c>
      <c r="W76" s="54">
        <f>X76+17.5</f>
        <v>179.8</v>
      </c>
      <c r="X76" s="63">
        <v>162.30000000000001</v>
      </c>
      <c r="Y76" s="72">
        <f>Z76+17.5</f>
        <v>179.8</v>
      </c>
      <c r="Z76" s="64">
        <v>162.30000000000001</v>
      </c>
      <c r="AA76" s="54">
        <f>AB76+17.6</f>
        <v>166.29999999999998</v>
      </c>
      <c r="AB76" s="63">
        <v>148.69999999999999</v>
      </c>
      <c r="AC76" s="72">
        <f>AD76+17.6</f>
        <v>168.29999999999998</v>
      </c>
      <c r="AD76" s="64">
        <v>150.69999999999999</v>
      </c>
      <c r="AE76" s="124">
        <f>AF76</f>
        <v>250.6</v>
      </c>
      <c r="AF76" s="131">
        <v>250.6</v>
      </c>
      <c r="AG76" s="151">
        <f>AH76</f>
        <v>252.6</v>
      </c>
      <c r="AH76" s="132">
        <v>252.6</v>
      </c>
      <c r="AI76" s="153">
        <v>270.39999999999998</v>
      </c>
      <c r="AJ76" s="125">
        <v>253</v>
      </c>
      <c r="AK76" s="129">
        <v>270.39999999999998</v>
      </c>
      <c r="AL76" s="127">
        <v>253</v>
      </c>
      <c r="AM76" s="54">
        <f>AN76-0.3</f>
        <v>251.5</v>
      </c>
      <c r="AN76" s="55">
        <v>251.8</v>
      </c>
      <c r="AO76" s="72">
        <f>AP76-0.3</f>
        <v>252.5</v>
      </c>
      <c r="AP76" s="57">
        <v>252.8</v>
      </c>
      <c r="AQ76" s="54">
        <f t="shared" si="71"/>
        <v>166.8</v>
      </c>
      <c r="AR76" s="55">
        <v>166.9</v>
      </c>
      <c r="AS76" s="72">
        <f t="shared" si="72"/>
        <v>166.8</v>
      </c>
      <c r="AT76" s="57">
        <v>166.9</v>
      </c>
      <c r="AU76" s="54">
        <f>AV76+17.7</f>
        <v>183.6</v>
      </c>
      <c r="AV76" s="109">
        <v>165.9</v>
      </c>
      <c r="AW76" s="72">
        <f>AX76+17.7</f>
        <v>192.1</v>
      </c>
      <c r="AX76" s="110">
        <v>174.4</v>
      </c>
      <c r="AY76" s="54">
        <f>AZ76-0.1</f>
        <v>253.4</v>
      </c>
      <c r="AZ76" s="55">
        <v>253.5</v>
      </c>
      <c r="BA76" s="72">
        <f>BB76-0.1</f>
        <v>266.89999999999998</v>
      </c>
      <c r="BB76" s="57">
        <v>267</v>
      </c>
      <c r="BC76" s="54">
        <f t="shared" si="73"/>
        <v>174.5</v>
      </c>
      <c r="BD76" s="55">
        <v>174.8</v>
      </c>
      <c r="BE76" s="72">
        <f t="shared" si="74"/>
        <v>179.29999999999998</v>
      </c>
      <c r="BF76" s="57">
        <v>179.6</v>
      </c>
      <c r="BG76" s="140">
        <f>BH76+18</f>
        <v>135.80000000000001</v>
      </c>
      <c r="BH76" s="60">
        <v>117.8</v>
      </c>
      <c r="BI76" s="63">
        <f>BJ76+18</f>
        <v>135.80000000000001</v>
      </c>
      <c r="BJ76" s="61">
        <v>117.8</v>
      </c>
      <c r="BK76" s="9"/>
    </row>
    <row r="77" spans="1:65" s="1" customFormat="1" ht="15" customHeight="1" x14ac:dyDescent="0.25">
      <c r="A77" s="1">
        <v>2013</v>
      </c>
      <c r="B77" s="33" t="s">
        <v>189</v>
      </c>
      <c r="C77" s="157">
        <f>D77-0.1</f>
        <v>274.59999999999997</v>
      </c>
      <c r="D77" s="109">
        <v>274.7</v>
      </c>
      <c r="E77" s="158">
        <f>F77-0.1</f>
        <v>274.59999999999997</v>
      </c>
      <c r="F77" s="110">
        <v>274.7</v>
      </c>
      <c r="G77" s="140">
        <f>H77+20.5</f>
        <v>176.4</v>
      </c>
      <c r="H77" s="63" t="s">
        <v>314</v>
      </c>
      <c r="I77" s="63">
        <f>J77+20.5</f>
        <v>188.3</v>
      </c>
      <c r="J77" s="64" t="s">
        <v>661</v>
      </c>
      <c r="K77" s="54">
        <f>L77-4.3</f>
        <v>151.79999999999998</v>
      </c>
      <c r="L77" s="55">
        <v>156.1</v>
      </c>
      <c r="M77" s="72">
        <f>N77-4.3</f>
        <v>169</v>
      </c>
      <c r="N77" s="57">
        <v>173.3</v>
      </c>
      <c r="O77" s="108">
        <f>P77+1.1</f>
        <v>134.69999999999999</v>
      </c>
      <c r="P77" s="141" t="s">
        <v>686</v>
      </c>
      <c r="Q77" s="67">
        <f>R77+1.1</f>
        <v>134.69999999999999</v>
      </c>
      <c r="R77" s="61">
        <v>133.6</v>
      </c>
      <c r="S77" s="108">
        <f>T77+15.5</f>
        <v>156.80000000000001</v>
      </c>
      <c r="T77" s="163" t="s">
        <v>688</v>
      </c>
      <c r="U77" s="67">
        <f>V77+15.5</f>
        <v>156.80000000000001</v>
      </c>
      <c r="V77" s="164" t="s">
        <v>688</v>
      </c>
      <c r="W77" s="54">
        <f>X77+17.5</f>
        <v>181.6</v>
      </c>
      <c r="X77" s="63">
        <v>164.1</v>
      </c>
      <c r="Y77" s="72">
        <f>Z77+17.5</f>
        <v>183.7</v>
      </c>
      <c r="Z77" s="64">
        <v>166.2</v>
      </c>
      <c r="AA77" s="108">
        <f>AB77+17.5</f>
        <v>166.2</v>
      </c>
      <c r="AB77" s="72" t="s">
        <v>692</v>
      </c>
      <c r="AC77" s="67">
        <f>AD77+17.5</f>
        <v>166.2</v>
      </c>
      <c r="AD77" s="75" t="s">
        <v>692</v>
      </c>
      <c r="AE77" s="62">
        <f>AF77+1.9</f>
        <v>247.70000000000002</v>
      </c>
      <c r="AF77" s="58" t="s">
        <v>720</v>
      </c>
      <c r="AG77" s="56">
        <f>AH77+1.9</f>
        <v>249.70000000000002</v>
      </c>
      <c r="AH77" s="59" t="s">
        <v>721</v>
      </c>
      <c r="AI77" s="159">
        <v>266.3</v>
      </c>
      <c r="AJ77" s="60">
        <v>248.9</v>
      </c>
      <c r="AK77" s="65">
        <v>270.39999999999998</v>
      </c>
      <c r="AL77" s="61">
        <v>253</v>
      </c>
      <c r="AM77" s="140">
        <f>AN77-0.2</f>
        <v>246.3</v>
      </c>
      <c r="AN77" s="55">
        <v>246.5</v>
      </c>
      <c r="AO77" s="63">
        <f>AP77-0.2</f>
        <v>250.5</v>
      </c>
      <c r="AP77" s="61">
        <v>250.7</v>
      </c>
      <c r="AQ77" s="54">
        <f t="shared" si="71"/>
        <v>166.8</v>
      </c>
      <c r="AR77" s="55">
        <v>166.9</v>
      </c>
      <c r="AS77" s="72">
        <f t="shared" si="72"/>
        <v>166.8</v>
      </c>
      <c r="AT77" s="57">
        <v>166.9</v>
      </c>
      <c r="AU77" s="157">
        <f>AV77+18.6</f>
        <v>188.5</v>
      </c>
      <c r="AV77" s="109">
        <v>169.9</v>
      </c>
      <c r="AW77" s="158">
        <f>AX77+18.6</f>
        <v>201.1</v>
      </c>
      <c r="AX77" s="110">
        <v>182.5</v>
      </c>
      <c r="AY77" s="54">
        <f>AZ77+0.7</f>
        <v>255.39999999999998</v>
      </c>
      <c r="AZ77" s="60">
        <v>254.7</v>
      </c>
      <c r="BA77" s="72">
        <f>BB77+0.7</f>
        <v>255.39999999999998</v>
      </c>
      <c r="BB77" s="57">
        <v>254.7</v>
      </c>
      <c r="BC77" s="54">
        <f>BD77-1</f>
        <v>174.5</v>
      </c>
      <c r="BD77" s="121">
        <v>175.5</v>
      </c>
      <c r="BE77" s="72">
        <f>BF77-1</f>
        <v>174.5</v>
      </c>
      <c r="BF77" s="122">
        <v>175.5</v>
      </c>
      <c r="BG77" s="140">
        <f>BH77+18</f>
        <v>129.9</v>
      </c>
      <c r="BH77" s="60">
        <v>111.9</v>
      </c>
      <c r="BI77" s="63">
        <f>BJ77+18</f>
        <v>133.9</v>
      </c>
      <c r="BJ77" s="61">
        <v>115.9</v>
      </c>
      <c r="BK77" s="9"/>
    </row>
    <row r="78" spans="1:65" s="1" customFormat="1" ht="15" customHeight="1" x14ac:dyDescent="0.25">
      <c r="A78" s="1">
        <v>2013</v>
      </c>
      <c r="B78" s="33" t="s">
        <v>190</v>
      </c>
      <c r="C78" s="54">
        <f>D78-17.3</f>
        <v>268.3</v>
      </c>
      <c r="D78" s="55">
        <v>285.60000000000002</v>
      </c>
      <c r="E78" s="72">
        <f>F78-17.3</f>
        <v>287.59999999999997</v>
      </c>
      <c r="F78" s="57">
        <v>304.89999999999998</v>
      </c>
      <c r="G78" s="54">
        <f>H78+20.9</f>
        <v>176.9</v>
      </c>
      <c r="H78" s="63">
        <v>156</v>
      </c>
      <c r="I78" s="72">
        <f>J78+20.9</f>
        <v>178.9</v>
      </c>
      <c r="J78" s="64">
        <v>158</v>
      </c>
      <c r="K78" s="54">
        <f>L78-0.1</f>
        <v>156.80000000000001</v>
      </c>
      <c r="L78" s="55">
        <v>156.9</v>
      </c>
      <c r="M78" s="72">
        <f>N78-0.1</f>
        <v>168.5</v>
      </c>
      <c r="N78" s="57">
        <v>168.6</v>
      </c>
      <c r="O78" s="54">
        <f>P78-0.3</f>
        <v>134.39999999999998</v>
      </c>
      <c r="P78" s="55">
        <v>134.69999999999999</v>
      </c>
      <c r="Q78" s="72">
        <f>R78-0.3</f>
        <v>134.39999999999998</v>
      </c>
      <c r="R78" s="57">
        <v>134.69999999999999</v>
      </c>
      <c r="S78" s="54">
        <f>T78</f>
        <v>157.80000000000001</v>
      </c>
      <c r="T78" s="55">
        <v>157.80000000000001</v>
      </c>
      <c r="U78" s="72">
        <f>V78</f>
        <v>173.2</v>
      </c>
      <c r="V78" s="57">
        <v>173.2</v>
      </c>
      <c r="W78" s="54">
        <f>X78+17.4</f>
        <v>180.6</v>
      </c>
      <c r="X78" s="63">
        <v>163.19999999999999</v>
      </c>
      <c r="Y78" s="72">
        <f>Z78+17.4</f>
        <v>192.4</v>
      </c>
      <c r="Z78" s="64">
        <v>175</v>
      </c>
      <c r="AA78" s="54">
        <f>AB78+17.9</f>
        <v>152.80000000000001</v>
      </c>
      <c r="AB78" s="63">
        <v>134.9</v>
      </c>
      <c r="AC78" s="72">
        <f>AD78+17.9</f>
        <v>166.70000000000002</v>
      </c>
      <c r="AD78" s="64">
        <v>148.80000000000001</v>
      </c>
      <c r="AE78" s="54">
        <f>AF78-0.2</f>
        <v>237.5</v>
      </c>
      <c r="AF78" s="58">
        <v>237.7</v>
      </c>
      <c r="AG78" s="72">
        <f>AH78-0.2</f>
        <v>241.70000000000002</v>
      </c>
      <c r="AH78" s="59">
        <v>241.9</v>
      </c>
      <c r="AI78" s="54">
        <f>AJ78+0.4</f>
        <v>270.09999999999997</v>
      </c>
      <c r="AJ78" s="55">
        <v>269.7</v>
      </c>
      <c r="AK78" s="72">
        <f>AL78+0.4</f>
        <v>270.09999999999997</v>
      </c>
      <c r="AL78" s="57">
        <v>269.7</v>
      </c>
      <c r="AM78" s="54">
        <f t="shared" ref="AM78:AM83" si="75">AN78-0.3</f>
        <v>251.5</v>
      </c>
      <c r="AN78" s="55">
        <v>251.8</v>
      </c>
      <c r="AO78" s="72">
        <f t="shared" ref="AO78:AO83" si="76">AP78-0.3</f>
        <v>251.5</v>
      </c>
      <c r="AP78" s="57">
        <v>251.8</v>
      </c>
      <c r="AQ78" s="54">
        <f t="shared" si="71"/>
        <v>168.6</v>
      </c>
      <c r="AR78" s="55">
        <v>168.7</v>
      </c>
      <c r="AS78" s="72">
        <f t="shared" si="72"/>
        <v>168.6</v>
      </c>
      <c r="AT78" s="57">
        <v>168.7</v>
      </c>
      <c r="AU78" s="54">
        <f>AV78+16.7</f>
        <v>186.7</v>
      </c>
      <c r="AV78" s="109">
        <v>170</v>
      </c>
      <c r="AW78" s="72">
        <f>AX78+16.7</f>
        <v>195.2</v>
      </c>
      <c r="AX78" s="110">
        <v>178.5</v>
      </c>
      <c r="AY78" s="54">
        <f>AZ78+0.5</f>
        <v>255.2</v>
      </c>
      <c r="AZ78" s="55" t="s">
        <v>321</v>
      </c>
      <c r="BA78" s="72">
        <f>BB78+0.5</f>
        <v>259.2</v>
      </c>
      <c r="BB78" s="57" t="s">
        <v>595</v>
      </c>
      <c r="BC78" s="54">
        <f>BD78-0.3</f>
        <v>179.5</v>
      </c>
      <c r="BD78" s="55">
        <v>179.8</v>
      </c>
      <c r="BE78" s="72">
        <f>BF78-0.3</f>
        <v>179.5</v>
      </c>
      <c r="BF78" s="57">
        <v>179.8</v>
      </c>
      <c r="BG78" s="124">
        <f>BH78+0.5</f>
        <v>118.6</v>
      </c>
      <c r="BH78" s="125" t="s">
        <v>596</v>
      </c>
      <c r="BI78" s="151">
        <f>BJ78+0.5</f>
        <v>130.1</v>
      </c>
      <c r="BJ78" s="127" t="s">
        <v>597</v>
      </c>
      <c r="BK78" s="9"/>
    </row>
    <row r="79" spans="1:65" s="1" customFormat="1" ht="15" customHeight="1" x14ac:dyDescent="0.25">
      <c r="A79" s="1">
        <v>2013</v>
      </c>
      <c r="B79" s="33" t="s">
        <v>191</v>
      </c>
      <c r="C79" s="159">
        <f>D79</f>
        <v>283.2</v>
      </c>
      <c r="D79" s="121">
        <v>283.2</v>
      </c>
      <c r="E79" s="63">
        <f>F79</f>
        <v>293.60000000000002</v>
      </c>
      <c r="F79" s="122">
        <v>293.60000000000002</v>
      </c>
      <c r="G79" s="54">
        <f>H79+20.9</f>
        <v>174.9</v>
      </c>
      <c r="H79" s="63">
        <v>154</v>
      </c>
      <c r="I79" s="72">
        <f>J79+20.9</f>
        <v>176.9</v>
      </c>
      <c r="J79" s="64">
        <v>156</v>
      </c>
      <c r="K79" s="54">
        <f>L79-0.1</f>
        <v>155</v>
      </c>
      <c r="L79" s="55">
        <v>155.1</v>
      </c>
      <c r="M79" s="72">
        <f>N79-0.1</f>
        <v>158.9</v>
      </c>
      <c r="N79" s="57">
        <v>159</v>
      </c>
      <c r="O79" s="54">
        <f>P79-0.3</f>
        <v>134.5</v>
      </c>
      <c r="P79" s="55">
        <v>134.80000000000001</v>
      </c>
      <c r="Q79" s="72">
        <f>R79-0.3</f>
        <v>138.79999999999998</v>
      </c>
      <c r="R79" s="57">
        <v>139.1</v>
      </c>
      <c r="S79" s="54">
        <v>165.3</v>
      </c>
      <c r="T79" s="60">
        <v>149.9</v>
      </c>
      <c r="U79" s="72">
        <v>171.70000000000002</v>
      </c>
      <c r="V79" s="61">
        <v>156.30000000000001</v>
      </c>
      <c r="W79" s="54">
        <f>X79+17.4</f>
        <v>184.6</v>
      </c>
      <c r="X79" s="63">
        <v>167.2</v>
      </c>
      <c r="Y79" s="72">
        <f>Z79+17.4</f>
        <v>186.6</v>
      </c>
      <c r="Z79" s="64">
        <v>169.2</v>
      </c>
      <c r="AA79" s="54">
        <f>AB79+17.9</f>
        <v>162.5</v>
      </c>
      <c r="AB79" s="63">
        <v>144.6</v>
      </c>
      <c r="AC79" s="72">
        <f>AD79+17.9</f>
        <v>166.4</v>
      </c>
      <c r="AD79" s="64">
        <v>148.5</v>
      </c>
      <c r="AE79" s="54">
        <f>AF79-0.2</f>
        <v>239.70000000000002</v>
      </c>
      <c r="AF79" s="58">
        <v>239.9</v>
      </c>
      <c r="AG79" s="72">
        <f>AH79-0.2</f>
        <v>250.3</v>
      </c>
      <c r="AH79" s="59">
        <v>250.5</v>
      </c>
      <c r="AI79" s="54">
        <f>AJ79+0.4</f>
        <v>270.29999999999995</v>
      </c>
      <c r="AJ79" s="55">
        <v>269.89999999999998</v>
      </c>
      <c r="AK79" s="72">
        <f>AL79+0.4</f>
        <v>270.29999999999995</v>
      </c>
      <c r="AL79" s="57">
        <v>269.89999999999998</v>
      </c>
      <c r="AM79" s="54">
        <f t="shared" si="75"/>
        <v>250.39999999999998</v>
      </c>
      <c r="AN79" s="55">
        <v>250.7</v>
      </c>
      <c r="AO79" s="72">
        <f t="shared" si="76"/>
        <v>250.39999999999998</v>
      </c>
      <c r="AP79" s="57">
        <v>250.7</v>
      </c>
      <c r="AQ79" s="54">
        <f t="shared" si="71"/>
        <v>166.70000000000002</v>
      </c>
      <c r="AR79" s="55">
        <v>166.8</v>
      </c>
      <c r="AS79" s="72">
        <f t="shared" si="72"/>
        <v>168.5</v>
      </c>
      <c r="AT79" s="57">
        <v>168.6</v>
      </c>
      <c r="AU79" s="54">
        <f>AV79+16.7</f>
        <v>191.1</v>
      </c>
      <c r="AV79" s="109">
        <v>174.4</v>
      </c>
      <c r="AW79" s="72">
        <f>AX79+16.7</f>
        <v>191.1</v>
      </c>
      <c r="AX79" s="110">
        <v>174.4</v>
      </c>
      <c r="AY79" s="54">
        <f>AZ79+0.7</f>
        <v>257.39999999999998</v>
      </c>
      <c r="AZ79" s="60">
        <v>256.7</v>
      </c>
      <c r="BA79" s="72">
        <f>BB79+0.7</f>
        <v>261.39999999999998</v>
      </c>
      <c r="BB79" s="57" t="s">
        <v>617</v>
      </c>
      <c r="BC79" s="54">
        <f>BD79-0.3</f>
        <v>174.29999999999998</v>
      </c>
      <c r="BD79" s="55">
        <v>174.6</v>
      </c>
      <c r="BE79" s="72">
        <f>BF79-0.3</f>
        <v>174.29999999999998</v>
      </c>
      <c r="BF79" s="57">
        <v>174.6</v>
      </c>
      <c r="BG79" s="54">
        <f>BH79+0.5</f>
        <v>116.6</v>
      </c>
      <c r="BH79" s="55">
        <v>116.1</v>
      </c>
      <c r="BI79" s="72">
        <f>BJ79+0.5</f>
        <v>120.5</v>
      </c>
      <c r="BJ79" s="57">
        <v>120</v>
      </c>
      <c r="BK79" s="9"/>
    </row>
    <row r="80" spans="1:65" s="1" customFormat="1" ht="15" customHeight="1" x14ac:dyDescent="0.25">
      <c r="A80" s="1">
        <v>2013</v>
      </c>
      <c r="B80" s="33" t="s">
        <v>192</v>
      </c>
      <c r="C80" s="108">
        <f>D80-0.1</f>
        <v>255.70000000000002</v>
      </c>
      <c r="D80" s="162" t="s">
        <v>675</v>
      </c>
      <c r="E80" s="67">
        <f>F80-0.1</f>
        <v>266.29999999999995</v>
      </c>
      <c r="F80" s="110">
        <v>266.39999999999998</v>
      </c>
      <c r="G80" s="54">
        <f>H80+20.9</f>
        <v>178.9</v>
      </c>
      <c r="H80" s="63">
        <v>158</v>
      </c>
      <c r="I80" s="72">
        <f>J80+20.9</f>
        <v>188.70000000000002</v>
      </c>
      <c r="J80" s="64">
        <v>167.8</v>
      </c>
      <c r="K80" s="54">
        <f>L80-0.1</f>
        <v>164.70000000000002</v>
      </c>
      <c r="L80" s="55">
        <v>164.8</v>
      </c>
      <c r="M80" s="72">
        <f>N80-0.1</f>
        <v>178.3</v>
      </c>
      <c r="N80" s="57">
        <v>178.4</v>
      </c>
      <c r="O80" s="54">
        <f>P80-0.3</f>
        <v>134.6</v>
      </c>
      <c r="P80" s="55">
        <v>134.9</v>
      </c>
      <c r="Q80" s="72">
        <f>R80-0.3</f>
        <v>134.6</v>
      </c>
      <c r="R80" s="57">
        <v>134.9</v>
      </c>
      <c r="S80" s="54">
        <v>165.3</v>
      </c>
      <c r="T80" s="60">
        <v>149.9</v>
      </c>
      <c r="U80" s="72">
        <v>171.70000000000002</v>
      </c>
      <c r="V80" s="61">
        <v>156.30000000000001</v>
      </c>
      <c r="W80" s="54">
        <f>X80+17.4</f>
        <v>182.3</v>
      </c>
      <c r="X80" s="63">
        <v>164.9</v>
      </c>
      <c r="Y80" s="72">
        <f>Z80+17.4</f>
        <v>184.5</v>
      </c>
      <c r="Z80" s="64">
        <v>167.1</v>
      </c>
      <c r="AA80" s="54">
        <f>AB80+17.9</f>
        <v>162.6</v>
      </c>
      <c r="AB80" s="63">
        <v>144.69999999999999</v>
      </c>
      <c r="AC80" s="72">
        <f>AD80+17.9</f>
        <v>166.70000000000002</v>
      </c>
      <c r="AD80" s="64">
        <v>148.80000000000001</v>
      </c>
      <c r="AE80" s="54">
        <f>AF80-0.2</f>
        <v>237.4</v>
      </c>
      <c r="AF80" s="58">
        <v>237.6</v>
      </c>
      <c r="AG80" s="72">
        <f>AH80-0.2</f>
        <v>250.20000000000002</v>
      </c>
      <c r="AH80" s="59">
        <v>250.4</v>
      </c>
      <c r="AI80" s="54">
        <f>AJ80+0.4</f>
        <v>270</v>
      </c>
      <c r="AJ80" s="55">
        <v>269.60000000000002</v>
      </c>
      <c r="AK80" s="72">
        <f>AL80+0.4</f>
        <v>270</v>
      </c>
      <c r="AL80" s="57">
        <v>269.60000000000002</v>
      </c>
      <c r="AM80" s="54">
        <f t="shared" si="75"/>
        <v>251.39999999999998</v>
      </c>
      <c r="AN80" s="55">
        <v>251.7</v>
      </c>
      <c r="AO80" s="72">
        <f t="shared" si="76"/>
        <v>252.39999999999998</v>
      </c>
      <c r="AP80" s="57">
        <v>252.7</v>
      </c>
      <c r="AQ80" s="54">
        <f t="shared" si="71"/>
        <v>166.9</v>
      </c>
      <c r="AR80" s="55">
        <v>167</v>
      </c>
      <c r="AS80" s="72">
        <f t="shared" si="72"/>
        <v>168.70000000000002</v>
      </c>
      <c r="AT80" s="57">
        <v>168.8</v>
      </c>
      <c r="AU80" s="54">
        <f>AV80+16.7</f>
        <v>182.6</v>
      </c>
      <c r="AV80" s="109">
        <v>165.9</v>
      </c>
      <c r="AW80" s="72">
        <f>AX80+16.7</f>
        <v>193.1</v>
      </c>
      <c r="AX80" s="110">
        <v>176.4</v>
      </c>
      <c r="AY80" s="54">
        <f>AZ80+0.7</f>
        <v>249</v>
      </c>
      <c r="AZ80" s="60">
        <v>248.3</v>
      </c>
      <c r="BA80" s="72">
        <f>BB80+0.7</f>
        <v>261.39999999999998</v>
      </c>
      <c r="BB80" s="57">
        <v>260.7</v>
      </c>
      <c r="BC80" s="54">
        <f>BD80-0.3</f>
        <v>174.29999999999998</v>
      </c>
      <c r="BD80" s="55">
        <v>174.6</v>
      </c>
      <c r="BE80" s="72">
        <f>BF80-0.3</f>
        <v>174.29999999999998</v>
      </c>
      <c r="BF80" s="57">
        <v>174.6</v>
      </c>
      <c r="BG80" s="54">
        <f>BH80+0.5</f>
        <v>106.9</v>
      </c>
      <c r="BH80" s="55">
        <v>106.4</v>
      </c>
      <c r="BI80" s="72">
        <f>BJ80+0.5</f>
        <v>137.69999999999999</v>
      </c>
      <c r="BJ80" s="57">
        <v>137.19999999999999</v>
      </c>
      <c r="BK80" s="9"/>
    </row>
    <row r="81" spans="1:65" s="1" customFormat="1" ht="15" customHeight="1" x14ac:dyDescent="0.25">
      <c r="A81" s="1">
        <v>2013</v>
      </c>
      <c r="B81" s="33" t="s">
        <v>193</v>
      </c>
      <c r="C81" s="108">
        <f>D81-0.1</f>
        <v>274.5</v>
      </c>
      <c r="D81" s="143" t="s">
        <v>676</v>
      </c>
      <c r="E81" s="67">
        <f>F81-0.1</f>
        <v>297.7</v>
      </c>
      <c r="F81" s="122">
        <v>297.8</v>
      </c>
      <c r="G81" s="54">
        <f>H81+20.9</f>
        <v>180.8</v>
      </c>
      <c r="H81" s="63">
        <v>159.9</v>
      </c>
      <c r="I81" s="72">
        <f>J81+20.9</f>
        <v>188.70000000000002</v>
      </c>
      <c r="J81" s="64">
        <v>167.8</v>
      </c>
      <c r="K81" s="54">
        <f>L81-0.1</f>
        <v>166.70000000000002</v>
      </c>
      <c r="L81" s="55">
        <v>166.8</v>
      </c>
      <c r="M81" s="72">
        <f>N81-0.1</f>
        <v>168.8</v>
      </c>
      <c r="N81" s="57">
        <v>168.9</v>
      </c>
      <c r="O81" s="54">
        <f>P81-0.3</f>
        <v>134.6</v>
      </c>
      <c r="P81" s="55">
        <v>134.9</v>
      </c>
      <c r="Q81" s="72">
        <f>R81-0.3</f>
        <v>134.6</v>
      </c>
      <c r="R81" s="57">
        <v>134.9</v>
      </c>
      <c r="S81" s="54">
        <f>T81</f>
        <v>161.69999999999999</v>
      </c>
      <c r="T81" s="55">
        <v>161.69999999999999</v>
      </c>
      <c r="U81" s="72">
        <f>V81</f>
        <v>169.5</v>
      </c>
      <c r="V81" s="57">
        <v>169.5</v>
      </c>
      <c r="W81" s="54">
        <f>X81+17.4</f>
        <v>186.70000000000002</v>
      </c>
      <c r="X81" s="63">
        <v>169.3</v>
      </c>
      <c r="Y81" s="72">
        <f>Z81+17.4</f>
        <v>186.70000000000002</v>
      </c>
      <c r="Z81" s="64">
        <v>169.3</v>
      </c>
      <c r="AA81" s="54">
        <f>AB81+17.9</f>
        <v>166.9</v>
      </c>
      <c r="AB81" s="63">
        <v>149</v>
      </c>
      <c r="AC81" s="72">
        <f>AD81+17.9</f>
        <v>168.4</v>
      </c>
      <c r="AD81" s="64">
        <v>150.5</v>
      </c>
      <c r="AE81" s="54">
        <f>AF81-0.2</f>
        <v>250.3</v>
      </c>
      <c r="AF81" s="58">
        <v>250.5</v>
      </c>
      <c r="AG81" s="72">
        <f>AH81-0.2</f>
        <v>252.3</v>
      </c>
      <c r="AH81" s="59">
        <v>252.5</v>
      </c>
      <c r="AI81" s="54">
        <f>AJ81+0.4</f>
        <v>270.2</v>
      </c>
      <c r="AJ81" s="55">
        <v>269.8</v>
      </c>
      <c r="AK81" s="72">
        <f>AL81+0.4</f>
        <v>270.2</v>
      </c>
      <c r="AL81" s="57">
        <v>269.8</v>
      </c>
      <c r="AM81" s="54">
        <f t="shared" si="75"/>
        <v>250.5</v>
      </c>
      <c r="AN81" s="55">
        <v>250.8</v>
      </c>
      <c r="AO81" s="72">
        <f t="shared" si="76"/>
        <v>250.5</v>
      </c>
      <c r="AP81" s="57">
        <v>250.8</v>
      </c>
      <c r="AQ81" s="54">
        <f t="shared" si="71"/>
        <v>166.9</v>
      </c>
      <c r="AR81" s="55">
        <v>167</v>
      </c>
      <c r="AS81" s="72">
        <f t="shared" si="72"/>
        <v>166.9</v>
      </c>
      <c r="AT81" s="57">
        <v>167</v>
      </c>
      <c r="AU81" s="54">
        <f>AV81+16.7</f>
        <v>191.1</v>
      </c>
      <c r="AV81" s="109">
        <v>174.4</v>
      </c>
      <c r="AW81" s="72">
        <f>AX81+16.7</f>
        <v>199.39999999999998</v>
      </c>
      <c r="AX81" s="110">
        <v>182.7</v>
      </c>
      <c r="AY81" s="54">
        <f>AZ81+0.5</f>
        <v>251.1</v>
      </c>
      <c r="AZ81" s="55" t="s">
        <v>598</v>
      </c>
      <c r="BA81" s="72">
        <f>BB81+0.5</f>
        <v>257.2</v>
      </c>
      <c r="BB81" s="57" t="s">
        <v>599</v>
      </c>
      <c r="BC81" s="54">
        <f>BD81-0.3</f>
        <v>179.29999999999998</v>
      </c>
      <c r="BD81" s="55">
        <v>179.6</v>
      </c>
      <c r="BE81" s="72">
        <f>BF81-0.3</f>
        <v>179.29999999999998</v>
      </c>
      <c r="BF81" s="57">
        <v>179.6</v>
      </c>
      <c r="BG81" s="54">
        <f>BH81+0.5</f>
        <v>132</v>
      </c>
      <c r="BH81" s="55">
        <v>131.5</v>
      </c>
      <c r="BI81" s="72">
        <f>BJ81+0.5</f>
        <v>133.9</v>
      </c>
      <c r="BJ81" s="57">
        <v>133.4</v>
      </c>
      <c r="BK81" s="9"/>
    </row>
    <row r="82" spans="1:65" s="1" customFormat="1" ht="15" customHeight="1" x14ac:dyDescent="0.25">
      <c r="A82" s="1">
        <v>2013</v>
      </c>
      <c r="B82" s="1" t="s">
        <v>218</v>
      </c>
      <c r="C82" s="124">
        <f t="shared" ref="C82" si="77">D82+0.1</f>
        <v>268.5</v>
      </c>
      <c r="D82" s="133">
        <v>268.39999999999998</v>
      </c>
      <c r="E82" s="151">
        <f t="shared" ref="E82" si="78">F82+0.1</f>
        <v>270.40000000000003</v>
      </c>
      <c r="F82" s="134">
        <v>270.3</v>
      </c>
      <c r="G82" s="108">
        <f>H82+20.6</f>
        <v>178.4</v>
      </c>
      <c r="H82" s="67" t="s">
        <v>679</v>
      </c>
      <c r="I82" s="67">
        <f>J82+20.6</f>
        <v>196.1</v>
      </c>
      <c r="J82" s="66">
        <v>175.5</v>
      </c>
      <c r="K82" s="124">
        <f>L82-2.9</f>
        <v>144.6</v>
      </c>
      <c r="L82" s="167" t="s">
        <v>681</v>
      </c>
      <c r="M82" s="151">
        <f>N82-2.9</f>
        <v>155.29999999999998</v>
      </c>
      <c r="N82" s="127">
        <v>158.19999999999999</v>
      </c>
      <c r="O82" s="99">
        <v>134.6</v>
      </c>
      <c r="P82" s="55">
        <v>133.69999999999999</v>
      </c>
      <c r="Q82" s="100">
        <v>134.6</v>
      </c>
      <c r="R82" s="61">
        <v>133.69999999999999</v>
      </c>
      <c r="S82" s="157">
        <v>169.5</v>
      </c>
      <c r="T82" s="163">
        <v>154.1</v>
      </c>
      <c r="U82" s="158">
        <v>169.5</v>
      </c>
      <c r="V82" s="164">
        <v>154.1</v>
      </c>
      <c r="W82" s="108">
        <f t="shared" ref="W82:Y82" si="79">X82+16.3</f>
        <v>202.5</v>
      </c>
      <c r="X82" s="55">
        <v>186.2</v>
      </c>
      <c r="Y82" s="67">
        <f t="shared" si="79"/>
        <v>224.9</v>
      </c>
      <c r="Z82" s="57">
        <v>208.6</v>
      </c>
      <c r="AA82" s="160">
        <v>166.1</v>
      </c>
      <c r="AB82" s="129">
        <v>148.6</v>
      </c>
      <c r="AC82" s="161">
        <v>170.2</v>
      </c>
      <c r="AD82" s="130">
        <v>152.69999999999999</v>
      </c>
      <c r="AE82" s="62">
        <f>AF82+1.9</f>
        <v>238.1</v>
      </c>
      <c r="AF82" s="58" t="s">
        <v>700</v>
      </c>
      <c r="AG82" s="56">
        <f>AH82+1.9</f>
        <v>251.70000000000002</v>
      </c>
      <c r="AH82" s="59" t="s">
        <v>653</v>
      </c>
      <c r="AI82" s="159">
        <v>270.39999999999998</v>
      </c>
      <c r="AJ82" s="60">
        <v>253</v>
      </c>
      <c r="AK82" s="65">
        <v>270.39999999999998</v>
      </c>
      <c r="AL82" s="61">
        <v>253</v>
      </c>
      <c r="AM82" s="108">
        <f t="shared" si="75"/>
        <v>250.39999999999998</v>
      </c>
      <c r="AN82" s="141" t="s">
        <v>580</v>
      </c>
      <c r="AO82" s="67">
        <f t="shared" si="76"/>
        <v>250.39999999999998</v>
      </c>
      <c r="AP82" s="61">
        <v>250.7</v>
      </c>
      <c r="AQ82" s="99">
        <v>166.70000000000002</v>
      </c>
      <c r="AR82" s="55">
        <v>166.9</v>
      </c>
      <c r="AS82" s="100">
        <v>166.70000000000002</v>
      </c>
      <c r="AT82" s="57">
        <v>166.9</v>
      </c>
      <c r="AU82" s="99">
        <v>193</v>
      </c>
      <c r="AV82" s="109">
        <v>174.4</v>
      </c>
      <c r="AW82" s="100">
        <v>195.1</v>
      </c>
      <c r="AX82" s="110">
        <v>176.5</v>
      </c>
      <c r="AY82" s="108">
        <f>AZ82+1</f>
        <v>253.5</v>
      </c>
      <c r="AZ82" s="141" t="s">
        <v>410</v>
      </c>
      <c r="BA82" s="67">
        <f>BB82+1</f>
        <v>255.6</v>
      </c>
      <c r="BB82" s="168" t="s">
        <v>601</v>
      </c>
      <c r="BC82" s="108">
        <f>BD82-0.8</f>
        <v>141.29999999999998</v>
      </c>
      <c r="BD82" s="143" t="s">
        <v>712</v>
      </c>
      <c r="BE82" s="67">
        <f>BF82-0.8</f>
        <v>141.29999999999998</v>
      </c>
      <c r="BF82" s="110">
        <v>142.1</v>
      </c>
      <c r="BG82" s="140">
        <f>BH82+18</f>
        <v>133.69999999999999</v>
      </c>
      <c r="BH82" s="60">
        <v>115.7</v>
      </c>
      <c r="BI82" s="63">
        <f>BJ82+18</f>
        <v>133.69999999999999</v>
      </c>
      <c r="BJ82" s="61">
        <v>115.7</v>
      </c>
      <c r="BK82" s="9"/>
    </row>
    <row r="83" spans="1:65" s="1" customFormat="1" ht="15" customHeight="1" x14ac:dyDescent="0.25">
      <c r="A83" s="1">
        <v>2013</v>
      </c>
      <c r="B83" s="33" t="s">
        <v>194</v>
      </c>
      <c r="C83" s="108">
        <f>D83-0.1</f>
        <v>270.39999999999998</v>
      </c>
      <c r="D83" s="162" t="s">
        <v>668</v>
      </c>
      <c r="E83" s="67">
        <f>F83-0.1</f>
        <v>270.39999999999998</v>
      </c>
      <c r="F83" s="110">
        <v>270.5</v>
      </c>
      <c r="G83" s="54">
        <f>H83+19.8</f>
        <v>173.9</v>
      </c>
      <c r="H83" s="63">
        <v>154.1</v>
      </c>
      <c r="I83" s="72">
        <f>J83+19.8</f>
        <v>177.8</v>
      </c>
      <c r="J83" s="64">
        <v>158</v>
      </c>
      <c r="K83" s="54">
        <f>L83-4.3</f>
        <v>158.19999999999999</v>
      </c>
      <c r="L83" s="55">
        <v>162.5</v>
      </c>
      <c r="M83" s="72">
        <f>N83-4.3</f>
        <v>158.19999999999999</v>
      </c>
      <c r="N83" s="57">
        <v>162.5</v>
      </c>
      <c r="O83" s="54">
        <f>P83-0.3</f>
        <v>134.6</v>
      </c>
      <c r="P83" s="55">
        <v>134.9</v>
      </c>
      <c r="Q83" s="72">
        <f>R83-0.3</f>
        <v>136.69999999999999</v>
      </c>
      <c r="R83" s="57">
        <v>137</v>
      </c>
      <c r="S83" s="54">
        <v>163.4</v>
      </c>
      <c r="T83" s="60">
        <v>148</v>
      </c>
      <c r="U83" s="72">
        <v>167.6</v>
      </c>
      <c r="V83" s="61">
        <v>152.19999999999999</v>
      </c>
      <c r="W83" s="54">
        <f>X83+17.5</f>
        <v>185.7</v>
      </c>
      <c r="X83" s="63">
        <v>168.2</v>
      </c>
      <c r="Y83" s="72">
        <f>Z83+17.5</f>
        <v>231.1</v>
      </c>
      <c r="Z83" s="64">
        <v>213.6</v>
      </c>
      <c r="AA83" s="54">
        <f>AB83+17.6</f>
        <v>162.4</v>
      </c>
      <c r="AB83" s="63">
        <v>144.80000000000001</v>
      </c>
      <c r="AC83" s="72">
        <f>AD83+17.6</f>
        <v>166.4</v>
      </c>
      <c r="AD83" s="64">
        <v>148.80000000000001</v>
      </c>
      <c r="AE83" s="54">
        <f>AF83</f>
        <v>239.7</v>
      </c>
      <c r="AF83" s="58">
        <v>239.7</v>
      </c>
      <c r="AG83" s="72">
        <f>AH83</f>
        <v>241.8</v>
      </c>
      <c r="AH83" s="59">
        <v>241.8</v>
      </c>
      <c r="AI83" s="54">
        <f>AJ83+0.5</f>
        <v>270.2</v>
      </c>
      <c r="AJ83" s="60">
        <v>269.7</v>
      </c>
      <c r="AK83" s="72">
        <f>AL83+0.5</f>
        <v>274.5</v>
      </c>
      <c r="AL83" s="61">
        <v>274</v>
      </c>
      <c r="AM83" s="54">
        <f t="shared" si="75"/>
        <v>250.5</v>
      </c>
      <c r="AN83" s="55">
        <v>250.8</v>
      </c>
      <c r="AO83" s="72">
        <f t="shared" si="76"/>
        <v>251.5</v>
      </c>
      <c r="AP83" s="57">
        <v>251.8</v>
      </c>
      <c r="AQ83" s="54">
        <f>AR83-0.1</f>
        <v>166.70000000000002</v>
      </c>
      <c r="AR83" s="55">
        <v>166.8</v>
      </c>
      <c r="AS83" s="72">
        <f>AT83-0.1</f>
        <v>168.6</v>
      </c>
      <c r="AT83" s="57">
        <v>168.7</v>
      </c>
      <c r="AU83" s="54">
        <f>AV83+17.7</f>
        <v>192.1</v>
      </c>
      <c r="AV83" s="109">
        <v>174.4</v>
      </c>
      <c r="AW83" s="72">
        <f>AX83+17.7</f>
        <v>198.39999999999998</v>
      </c>
      <c r="AX83" s="110">
        <v>180.7</v>
      </c>
      <c r="AY83" s="54">
        <f>AZ83-0.1</f>
        <v>257.39999999999998</v>
      </c>
      <c r="AZ83" s="55">
        <v>257.5</v>
      </c>
      <c r="BA83" s="72">
        <f>BB83-0.1</f>
        <v>259.2</v>
      </c>
      <c r="BB83" s="57">
        <v>259.3</v>
      </c>
      <c r="BC83" s="54">
        <f>BD83-0.3</f>
        <v>179.29999999999998</v>
      </c>
      <c r="BD83" s="55">
        <v>179.6</v>
      </c>
      <c r="BE83" s="72">
        <f>BF83-0.3</f>
        <v>179.29999999999998</v>
      </c>
      <c r="BF83" s="57">
        <v>179.6</v>
      </c>
      <c r="BG83" s="54">
        <f>BH83+0.5</f>
        <v>106.8</v>
      </c>
      <c r="BH83" s="55">
        <v>106.3</v>
      </c>
      <c r="BI83" s="72">
        <f>BJ83+0.5</f>
        <v>130.19999999999999</v>
      </c>
      <c r="BJ83" s="57">
        <v>129.69999999999999</v>
      </c>
      <c r="BK83" s="9"/>
    </row>
    <row r="84" spans="1:65" s="1" customFormat="1" ht="15" customHeight="1" x14ac:dyDescent="0.25">
      <c r="A84" s="1">
        <v>2013</v>
      </c>
      <c r="B84" s="33" t="s">
        <v>195</v>
      </c>
      <c r="C84" s="108">
        <f>D84-0.1</f>
        <v>262.09999999999997</v>
      </c>
      <c r="D84" s="162" t="s">
        <v>635</v>
      </c>
      <c r="E84" s="67">
        <f>F84-0.1</f>
        <v>264.2</v>
      </c>
      <c r="F84" s="110">
        <v>264.3</v>
      </c>
      <c r="G84" s="54">
        <f>H84+19.8</f>
        <v>187.4</v>
      </c>
      <c r="H84" s="63">
        <v>167.6</v>
      </c>
      <c r="I84" s="72">
        <f>J84+19.8</f>
        <v>191.5</v>
      </c>
      <c r="J84" s="64">
        <v>171.7</v>
      </c>
      <c r="K84" s="54">
        <f>L84-4.3</f>
        <v>133</v>
      </c>
      <c r="L84" s="55">
        <v>137.30000000000001</v>
      </c>
      <c r="M84" s="72">
        <f>N84-4.3</f>
        <v>145.39999999999998</v>
      </c>
      <c r="N84" s="57">
        <v>149.69999999999999</v>
      </c>
      <c r="O84" s="54">
        <f>P84-0.3</f>
        <v>134.6</v>
      </c>
      <c r="P84" s="55">
        <v>134.9</v>
      </c>
      <c r="Q84" s="72">
        <f>R84-0.3</f>
        <v>136.69999999999999</v>
      </c>
      <c r="R84" s="57">
        <v>137</v>
      </c>
      <c r="S84" s="54">
        <v>152.6</v>
      </c>
      <c r="T84" s="60">
        <v>137.19999999999999</v>
      </c>
      <c r="U84" s="72">
        <v>173.8</v>
      </c>
      <c r="V84" s="61">
        <v>158.4</v>
      </c>
      <c r="W84" s="54">
        <f>X84+17.5</f>
        <v>179.7</v>
      </c>
      <c r="X84" s="63">
        <v>162.19999999999999</v>
      </c>
      <c r="Y84" s="72">
        <f>Z84+17.5</f>
        <v>189.6</v>
      </c>
      <c r="Z84" s="64">
        <v>172.1</v>
      </c>
      <c r="AA84" s="54">
        <f>AB84+17.6</f>
        <v>164.2</v>
      </c>
      <c r="AB84" s="63">
        <v>146.6</v>
      </c>
      <c r="AC84" s="72">
        <f>AD84+17.6</f>
        <v>164.2</v>
      </c>
      <c r="AD84" s="64">
        <v>146.6</v>
      </c>
      <c r="AE84" s="54">
        <f>AF84</f>
        <v>237.6</v>
      </c>
      <c r="AF84" s="58">
        <v>237.6</v>
      </c>
      <c r="AG84" s="72">
        <f>AH84</f>
        <v>248</v>
      </c>
      <c r="AH84" s="59">
        <v>248</v>
      </c>
      <c r="AI84" s="124">
        <f>AJ84+0.5</f>
        <v>270.2</v>
      </c>
      <c r="AJ84" s="125">
        <v>269.7</v>
      </c>
      <c r="AK84" s="151">
        <f>AL84+0.5</f>
        <v>270.2</v>
      </c>
      <c r="AL84" s="127">
        <v>269.7</v>
      </c>
      <c r="AM84" s="54">
        <f>AN84-0.2</f>
        <v>250.4</v>
      </c>
      <c r="AN84" s="60">
        <v>250.6</v>
      </c>
      <c r="AO84" s="72">
        <f>AP84-0.2</f>
        <v>251.5</v>
      </c>
      <c r="AP84" s="61">
        <v>251.7</v>
      </c>
      <c r="AQ84" s="54">
        <f>AR84-0.1</f>
        <v>166.8</v>
      </c>
      <c r="AR84" s="55">
        <v>166.9</v>
      </c>
      <c r="AS84" s="72">
        <f>AT84-0.1</f>
        <v>166.8</v>
      </c>
      <c r="AT84" s="57">
        <v>166.9</v>
      </c>
      <c r="AU84" s="54">
        <f>AV84+17.7</f>
        <v>189.79999999999998</v>
      </c>
      <c r="AV84" s="109">
        <v>172.1</v>
      </c>
      <c r="AW84" s="72">
        <f>AX84+17.7</f>
        <v>192.1</v>
      </c>
      <c r="AX84" s="110">
        <v>174.4</v>
      </c>
      <c r="AY84" s="54">
        <f>AZ84-0.1</f>
        <v>255.4</v>
      </c>
      <c r="AZ84" s="55">
        <v>255.5</v>
      </c>
      <c r="BA84" s="72">
        <f>BB84-0.1</f>
        <v>255.4</v>
      </c>
      <c r="BB84" s="57">
        <v>255.5</v>
      </c>
      <c r="BC84" s="54">
        <f>BD84-0.3</f>
        <v>174.29999999999998</v>
      </c>
      <c r="BD84" s="55">
        <v>174.6</v>
      </c>
      <c r="BE84" s="72">
        <f>BF84-0.3</f>
        <v>174.29999999999998</v>
      </c>
      <c r="BF84" s="57">
        <v>174.6</v>
      </c>
      <c r="BG84" s="54">
        <f>BH84+0.5</f>
        <v>126.3</v>
      </c>
      <c r="BH84" s="55">
        <v>125.8</v>
      </c>
      <c r="BI84" s="72">
        <f>BJ84+0.5</f>
        <v>137.69999999999999</v>
      </c>
      <c r="BJ84" s="57">
        <v>137.19999999999999</v>
      </c>
      <c r="BK84" s="9"/>
    </row>
    <row r="85" spans="1:65" s="1" customFormat="1" ht="15" customHeight="1" x14ac:dyDescent="0.25">
      <c r="A85" s="1">
        <v>2013</v>
      </c>
      <c r="B85" s="1" t="s">
        <v>219</v>
      </c>
      <c r="C85" s="99">
        <v>264.2</v>
      </c>
      <c r="D85" s="109">
        <v>264.2</v>
      </c>
      <c r="E85" s="100">
        <v>270.5</v>
      </c>
      <c r="F85" s="110">
        <v>270.5</v>
      </c>
      <c r="G85" s="99">
        <v>174.5</v>
      </c>
      <c r="H85" s="63">
        <v>154.1</v>
      </c>
      <c r="I85" s="100">
        <v>176.5</v>
      </c>
      <c r="J85" s="66">
        <v>156.1</v>
      </c>
      <c r="K85" s="99">
        <v>144.30000000000001</v>
      </c>
      <c r="L85" s="55">
        <v>147.80000000000001</v>
      </c>
      <c r="M85" s="100">
        <v>150.5</v>
      </c>
      <c r="N85" s="57">
        <v>154</v>
      </c>
      <c r="O85" s="99">
        <v>134.6</v>
      </c>
      <c r="P85" s="55">
        <v>133.69999999999999</v>
      </c>
      <c r="Q85" s="100">
        <v>136.5</v>
      </c>
      <c r="R85" s="61">
        <v>135.6</v>
      </c>
      <c r="S85" s="99">
        <f>T85+15.4</f>
        <v>165.4</v>
      </c>
      <c r="T85" s="55">
        <v>150</v>
      </c>
      <c r="U85" s="100">
        <f>V85+15.4</f>
        <v>199.20000000000002</v>
      </c>
      <c r="V85" s="57">
        <v>183.8</v>
      </c>
      <c r="W85" s="99">
        <v>171.8</v>
      </c>
      <c r="X85" s="60">
        <v>155.80000000000001</v>
      </c>
      <c r="Y85" s="100">
        <v>183.9</v>
      </c>
      <c r="Z85" s="61">
        <v>167.9</v>
      </c>
      <c r="AA85" s="99">
        <v>154.6</v>
      </c>
      <c r="AB85" s="63">
        <v>137.1</v>
      </c>
      <c r="AC85" s="100">
        <v>162.30000000000001</v>
      </c>
      <c r="AD85" s="66">
        <v>144.80000000000001</v>
      </c>
      <c r="AE85" s="99">
        <v>245.60000000000002</v>
      </c>
      <c r="AF85" s="58">
        <v>243.8</v>
      </c>
      <c r="AG85" s="100">
        <v>247.70000000000002</v>
      </c>
      <c r="AH85" s="115">
        <v>245.9</v>
      </c>
      <c r="AI85" s="159">
        <v>268.39999999999998</v>
      </c>
      <c r="AJ85" s="60">
        <v>251</v>
      </c>
      <c r="AK85" s="65">
        <v>274.29999999999995</v>
      </c>
      <c r="AL85" s="61">
        <v>256.89999999999998</v>
      </c>
      <c r="AM85" s="99">
        <v>250.60000000000002</v>
      </c>
      <c r="AN85" s="60">
        <v>250.8</v>
      </c>
      <c r="AO85" s="100">
        <v>250.60000000000002</v>
      </c>
      <c r="AP85" s="61">
        <v>250.8</v>
      </c>
      <c r="AQ85" s="99">
        <v>166.60000000000002</v>
      </c>
      <c r="AR85" s="55">
        <v>166.8</v>
      </c>
      <c r="AS85" s="100">
        <v>166.60000000000002</v>
      </c>
      <c r="AT85" s="57">
        <v>166.8</v>
      </c>
      <c r="AU85" s="99">
        <v>195.1</v>
      </c>
      <c r="AV85" s="109">
        <v>176.5</v>
      </c>
      <c r="AW85" s="100">
        <v>212</v>
      </c>
      <c r="AX85" s="110">
        <v>193.4</v>
      </c>
      <c r="AY85" s="99">
        <v>255.5</v>
      </c>
      <c r="AZ85" s="55">
        <v>254.7</v>
      </c>
      <c r="BA85" s="100">
        <v>259.60000000000002</v>
      </c>
      <c r="BB85" s="57">
        <v>258.8</v>
      </c>
      <c r="BC85" s="99">
        <v>174.29999999999998</v>
      </c>
      <c r="BD85" s="121">
        <v>175.2</v>
      </c>
      <c r="BE85" s="100">
        <v>174.29999999999998</v>
      </c>
      <c r="BF85" s="122">
        <v>175.2</v>
      </c>
      <c r="BG85" s="140">
        <f>BH85+18</f>
        <v>119.9</v>
      </c>
      <c r="BH85" s="60">
        <v>101.9</v>
      </c>
      <c r="BI85" s="63">
        <f>BJ85+18</f>
        <v>135.80000000000001</v>
      </c>
      <c r="BJ85" s="61">
        <v>117.8</v>
      </c>
      <c r="BK85" s="9"/>
    </row>
    <row r="86" spans="1:65" s="1" customFormat="1" ht="15" customHeight="1" x14ac:dyDescent="0.25">
      <c r="A86" s="1">
        <v>2013</v>
      </c>
      <c r="B86" s="1" t="s">
        <v>220</v>
      </c>
      <c r="C86" s="99">
        <v>255.9</v>
      </c>
      <c r="D86" s="109">
        <v>255.9</v>
      </c>
      <c r="E86" s="100">
        <v>258</v>
      </c>
      <c r="F86" s="110">
        <v>258</v>
      </c>
      <c r="G86" s="99">
        <v>192</v>
      </c>
      <c r="H86" s="63">
        <v>171.6</v>
      </c>
      <c r="I86" s="100">
        <v>205.6</v>
      </c>
      <c r="J86" s="66">
        <v>185.2</v>
      </c>
      <c r="K86" s="99">
        <v>154.80000000000001</v>
      </c>
      <c r="L86" s="55">
        <v>158.30000000000001</v>
      </c>
      <c r="M86" s="100">
        <v>163.19999999999999</v>
      </c>
      <c r="N86" s="57">
        <v>166.7</v>
      </c>
      <c r="O86" s="99">
        <v>134.6</v>
      </c>
      <c r="P86" s="55">
        <v>133.69999999999999</v>
      </c>
      <c r="Q86" s="100">
        <v>134.6</v>
      </c>
      <c r="R86" s="61">
        <v>133.69999999999999</v>
      </c>
      <c r="S86" s="157">
        <v>163.1</v>
      </c>
      <c r="T86" s="163">
        <v>147.69999999999999</v>
      </c>
      <c r="U86" s="158">
        <v>169.5</v>
      </c>
      <c r="V86" s="164">
        <v>154.1</v>
      </c>
      <c r="W86" s="99">
        <v>171.9</v>
      </c>
      <c r="X86" s="60">
        <v>155.9</v>
      </c>
      <c r="Y86" s="100">
        <v>194.2</v>
      </c>
      <c r="Z86" s="61">
        <v>178.2</v>
      </c>
      <c r="AA86" s="108">
        <f>AB86+17.5</f>
        <v>156.1</v>
      </c>
      <c r="AB86" s="67" t="s">
        <v>366</v>
      </c>
      <c r="AC86" s="67">
        <f>AD86+17.5</f>
        <v>170</v>
      </c>
      <c r="AD86" s="66">
        <v>152.5</v>
      </c>
      <c r="AE86" s="108">
        <f>AF86+1.7</f>
        <v>237.89999999999998</v>
      </c>
      <c r="AF86" s="101" t="s">
        <v>700</v>
      </c>
      <c r="AG86" s="67">
        <f>AH86+1.7</f>
        <v>243.79999999999998</v>
      </c>
      <c r="AH86" s="115">
        <v>242.1</v>
      </c>
      <c r="AI86" s="153">
        <v>270.09999999999997</v>
      </c>
      <c r="AJ86" s="125">
        <v>252.7</v>
      </c>
      <c r="AK86" s="129">
        <v>270.09999999999997</v>
      </c>
      <c r="AL86" s="127">
        <v>252.7</v>
      </c>
      <c r="AM86" s="108">
        <f>AN86-0.3</f>
        <v>250.39999999999998</v>
      </c>
      <c r="AN86" s="141" t="s">
        <v>580</v>
      </c>
      <c r="AO86" s="67">
        <f>AP86-0.3</f>
        <v>251.5</v>
      </c>
      <c r="AP86" s="61">
        <v>251.8</v>
      </c>
      <c r="AQ86" s="99">
        <v>166.60000000000002</v>
      </c>
      <c r="AR86" s="55">
        <v>166.8</v>
      </c>
      <c r="AS86" s="100">
        <v>166.60000000000002</v>
      </c>
      <c r="AT86" s="57">
        <v>166.8</v>
      </c>
      <c r="AU86" s="99">
        <v>192.9</v>
      </c>
      <c r="AV86" s="109">
        <v>174.3</v>
      </c>
      <c r="AW86" s="100">
        <v>197.1</v>
      </c>
      <c r="AX86" s="110">
        <v>178.5</v>
      </c>
      <c r="AY86" s="160">
        <v>249.3</v>
      </c>
      <c r="AZ86" s="125">
        <v>248.5</v>
      </c>
      <c r="BA86" s="161">
        <v>255.5</v>
      </c>
      <c r="BB86" s="127">
        <v>254.7</v>
      </c>
      <c r="BC86" s="108">
        <f>BD86-0.8</f>
        <v>174.5</v>
      </c>
      <c r="BD86" s="143" t="s">
        <v>713</v>
      </c>
      <c r="BE86" s="67">
        <f>BF86-0.8</f>
        <v>179.39999999999998</v>
      </c>
      <c r="BF86" s="122">
        <v>180.2</v>
      </c>
      <c r="BG86" s="140">
        <f>BH86+18</f>
        <v>115.9</v>
      </c>
      <c r="BH86" s="60">
        <v>97.9</v>
      </c>
      <c r="BI86" s="63">
        <f>BJ86+18</f>
        <v>139.5</v>
      </c>
      <c r="BJ86" s="61">
        <v>121.5</v>
      </c>
      <c r="BK86" s="9"/>
    </row>
    <row r="87" spans="1:65" s="1" customFormat="1" ht="15" customHeight="1" x14ac:dyDescent="0.25">
      <c r="A87" s="1">
        <v>2013</v>
      </c>
      <c r="B87" s="33" t="s">
        <v>196</v>
      </c>
      <c r="C87" s="108">
        <f>D87-0.1</f>
        <v>268.39999999999998</v>
      </c>
      <c r="D87" s="162" t="s">
        <v>646</v>
      </c>
      <c r="E87" s="67">
        <f>F87-0.1</f>
        <v>274.7</v>
      </c>
      <c r="F87" s="110">
        <v>274.8</v>
      </c>
      <c r="G87" s="54">
        <f>H87+19.8</f>
        <v>193.4</v>
      </c>
      <c r="H87" s="63">
        <v>173.6</v>
      </c>
      <c r="I87" s="72">
        <f>J87+19.8</f>
        <v>197.4</v>
      </c>
      <c r="J87" s="64">
        <v>177.6</v>
      </c>
      <c r="K87" s="54">
        <f>L87-4.3</f>
        <v>143.6</v>
      </c>
      <c r="L87" s="55">
        <v>147.9</v>
      </c>
      <c r="M87" s="72">
        <f>N87-4.3</f>
        <v>149.69999999999999</v>
      </c>
      <c r="N87" s="57">
        <v>154</v>
      </c>
      <c r="O87" s="54">
        <f>P87-0.3</f>
        <v>134.6</v>
      </c>
      <c r="P87" s="55">
        <v>134.9</v>
      </c>
      <c r="Q87" s="72">
        <f>R87-0.3</f>
        <v>134.6</v>
      </c>
      <c r="R87" s="57">
        <v>134.9</v>
      </c>
      <c r="S87" s="54">
        <v>154.70000000000002</v>
      </c>
      <c r="T87" s="60">
        <v>139.30000000000001</v>
      </c>
      <c r="U87" s="72">
        <v>178</v>
      </c>
      <c r="V87" s="61">
        <v>162.6</v>
      </c>
      <c r="W87" s="54">
        <f>X87+17.5</f>
        <v>167.5</v>
      </c>
      <c r="X87" s="63">
        <v>150</v>
      </c>
      <c r="Y87" s="72">
        <f>Z87+17.5</f>
        <v>191.7</v>
      </c>
      <c r="Z87" s="64">
        <v>174.2</v>
      </c>
      <c r="AA87" s="54">
        <f>AB87+17.6</f>
        <v>164.2</v>
      </c>
      <c r="AB87" s="63">
        <v>146.6</v>
      </c>
      <c r="AC87" s="72">
        <f>AD87+17.6</f>
        <v>166.4</v>
      </c>
      <c r="AD87" s="64">
        <v>148.80000000000001</v>
      </c>
      <c r="AE87" s="54">
        <f>AF87</f>
        <v>248.3</v>
      </c>
      <c r="AF87" s="58">
        <v>248.3</v>
      </c>
      <c r="AG87" s="72">
        <f>AH87</f>
        <v>248.3</v>
      </c>
      <c r="AH87" s="59">
        <v>248.3</v>
      </c>
      <c r="AI87" s="54">
        <f>AJ87+0.5</f>
        <v>270.2</v>
      </c>
      <c r="AJ87" s="60">
        <v>269.7</v>
      </c>
      <c r="AK87" s="72">
        <f>AL87+0.5</f>
        <v>270.2</v>
      </c>
      <c r="AL87" s="61">
        <v>269.7</v>
      </c>
      <c r="AM87" s="54">
        <f>AN87-0.3</f>
        <v>251.5</v>
      </c>
      <c r="AN87" s="55">
        <v>251.8</v>
      </c>
      <c r="AO87" s="72">
        <f>AP87-0.3</f>
        <v>251.5</v>
      </c>
      <c r="AP87" s="57">
        <v>251.8</v>
      </c>
      <c r="AQ87" s="54">
        <f>AR87-0.1</f>
        <v>166.9</v>
      </c>
      <c r="AR87" s="55">
        <v>167</v>
      </c>
      <c r="AS87" s="72">
        <f>AT87-0.1</f>
        <v>168.70000000000002</v>
      </c>
      <c r="AT87" s="57">
        <v>168.8</v>
      </c>
      <c r="AU87" s="54">
        <f>AV87+17.7</f>
        <v>185.79999999999998</v>
      </c>
      <c r="AV87" s="109">
        <v>168.1</v>
      </c>
      <c r="AW87" s="72">
        <f>AX87+17.7</f>
        <v>213.29999999999998</v>
      </c>
      <c r="AX87" s="110">
        <v>195.6</v>
      </c>
      <c r="AY87" s="54">
        <f>AZ87-0.1</f>
        <v>249.70000000000002</v>
      </c>
      <c r="AZ87" s="55">
        <v>249.8</v>
      </c>
      <c r="BA87" s="72">
        <f>BB87-0.1</f>
        <v>255.4</v>
      </c>
      <c r="BB87" s="57">
        <v>255.5</v>
      </c>
      <c r="BC87" s="54">
        <f>BD87-0.3</f>
        <v>174.39999999999998</v>
      </c>
      <c r="BD87" s="55">
        <v>174.7</v>
      </c>
      <c r="BE87" s="72">
        <f>BF87-0.3</f>
        <v>179.39999999999998</v>
      </c>
      <c r="BF87" s="57">
        <v>179.7</v>
      </c>
      <c r="BG87" s="54">
        <f>BH87+0.5</f>
        <v>120.5</v>
      </c>
      <c r="BH87" s="55">
        <v>120</v>
      </c>
      <c r="BI87" s="72">
        <f>BJ87+0.5</f>
        <v>137.69999999999999</v>
      </c>
      <c r="BJ87" s="57">
        <v>137.19999999999999</v>
      </c>
      <c r="BK87" s="9"/>
    </row>
    <row r="88" spans="1:65" s="1" customFormat="1" ht="15" customHeight="1" x14ac:dyDescent="0.25">
      <c r="A88" s="1">
        <v>2013</v>
      </c>
      <c r="B88" s="1" t="s">
        <v>234</v>
      </c>
      <c r="C88" s="157">
        <v>256</v>
      </c>
      <c r="D88" s="109">
        <v>256</v>
      </c>
      <c r="E88" s="100">
        <v>266.39999999999998</v>
      </c>
      <c r="F88" s="110">
        <v>266.39999999999998</v>
      </c>
      <c r="G88" s="157">
        <v>174.5</v>
      </c>
      <c r="H88" s="63">
        <v>154.1</v>
      </c>
      <c r="I88" s="158">
        <v>176.4</v>
      </c>
      <c r="J88" s="64">
        <v>156</v>
      </c>
      <c r="K88" s="157">
        <v>154.80000000000001</v>
      </c>
      <c r="L88" s="55">
        <v>158.30000000000001</v>
      </c>
      <c r="M88" s="158">
        <v>176</v>
      </c>
      <c r="N88" s="57">
        <v>179.5</v>
      </c>
      <c r="O88" s="157">
        <v>134.79999999999998</v>
      </c>
      <c r="P88" s="55">
        <v>133.69999999999999</v>
      </c>
      <c r="Q88" s="158">
        <v>142.6</v>
      </c>
      <c r="R88" s="57">
        <v>141.5</v>
      </c>
      <c r="S88" s="157">
        <v>171.70000000000002</v>
      </c>
      <c r="T88" s="55">
        <v>156.4</v>
      </c>
      <c r="U88" s="158">
        <v>171.70000000000002</v>
      </c>
      <c r="V88" s="57">
        <v>156.4</v>
      </c>
      <c r="W88" s="157">
        <v>179.8</v>
      </c>
      <c r="X88" s="55">
        <v>163.80000000000001</v>
      </c>
      <c r="Y88" s="158">
        <v>179.8</v>
      </c>
      <c r="Z88" s="57">
        <v>163.80000000000001</v>
      </c>
      <c r="AA88" s="157">
        <v>162.20000000000002</v>
      </c>
      <c r="AB88" s="63">
        <v>144.80000000000001</v>
      </c>
      <c r="AC88" s="158">
        <v>166.1</v>
      </c>
      <c r="AD88" s="64">
        <v>148.69999999999999</v>
      </c>
      <c r="AE88" s="157">
        <v>244.2</v>
      </c>
      <c r="AF88" s="58">
        <v>242</v>
      </c>
      <c r="AG88" s="158">
        <v>248.2</v>
      </c>
      <c r="AH88" s="59">
        <v>246</v>
      </c>
      <c r="AI88" s="159">
        <v>266.3</v>
      </c>
      <c r="AJ88" s="60">
        <v>248.9</v>
      </c>
      <c r="AK88" s="65">
        <v>270.3</v>
      </c>
      <c r="AL88" s="61">
        <v>252.9</v>
      </c>
      <c r="AM88" s="99">
        <v>250.4</v>
      </c>
      <c r="AN88" s="55">
        <v>250.6</v>
      </c>
      <c r="AO88" s="100">
        <v>251.5</v>
      </c>
      <c r="AP88" s="57">
        <v>251.7</v>
      </c>
      <c r="AQ88" s="157">
        <v>166.8</v>
      </c>
      <c r="AR88" s="55">
        <v>166.9</v>
      </c>
      <c r="AS88" s="158">
        <v>168.6</v>
      </c>
      <c r="AT88" s="57">
        <v>168.7</v>
      </c>
      <c r="AU88" s="157">
        <f>AV88+18.7</f>
        <v>193.1</v>
      </c>
      <c r="AV88" s="109">
        <v>174.4</v>
      </c>
      <c r="AW88" s="158">
        <v>193.1</v>
      </c>
      <c r="AX88" s="110">
        <v>174.4</v>
      </c>
      <c r="AY88" s="157">
        <v>257.09999999999997</v>
      </c>
      <c r="AZ88" s="55">
        <v>256.7</v>
      </c>
      <c r="BA88" s="158">
        <v>261.39999999999998</v>
      </c>
      <c r="BB88" s="57">
        <v>261</v>
      </c>
      <c r="BC88" s="157">
        <v>174.39999999999998</v>
      </c>
      <c r="BD88" s="109">
        <v>175.2</v>
      </c>
      <c r="BE88" s="158">
        <v>179.5</v>
      </c>
      <c r="BF88" s="110">
        <v>180.3</v>
      </c>
      <c r="BG88" s="140">
        <f>BH88+18</f>
        <v>113.9</v>
      </c>
      <c r="BH88" s="60">
        <v>95.9</v>
      </c>
      <c r="BI88" s="63">
        <f>BJ88+18</f>
        <v>128</v>
      </c>
      <c r="BJ88" s="61">
        <v>110</v>
      </c>
      <c r="BK88" s="9"/>
    </row>
    <row r="89" spans="1:65" s="1" customFormat="1" ht="15" customHeight="1" x14ac:dyDescent="0.25">
      <c r="A89" s="1">
        <v>2013</v>
      </c>
      <c r="B89" s="33" t="s">
        <v>197</v>
      </c>
      <c r="C89" s="124">
        <f t="shared" ref="C89" si="80">D89+0.1</f>
        <v>264.20000000000005</v>
      </c>
      <c r="D89" s="133">
        <v>264.10000000000002</v>
      </c>
      <c r="E89" s="151">
        <f t="shared" ref="E89" si="81">F89+0.1</f>
        <v>268.3</v>
      </c>
      <c r="F89" s="134">
        <v>268.2</v>
      </c>
      <c r="G89" s="54">
        <f>H89+19.8</f>
        <v>175.8</v>
      </c>
      <c r="H89" s="63">
        <v>156</v>
      </c>
      <c r="I89" s="72">
        <f>J89+19.8</f>
        <v>191.5</v>
      </c>
      <c r="J89" s="64">
        <v>171.7</v>
      </c>
      <c r="K89" s="108">
        <f t="shared" ref="K89:M89" si="82">L89-2.7</f>
        <v>156.30000000000001</v>
      </c>
      <c r="L89" s="55">
        <v>159</v>
      </c>
      <c r="M89" s="67">
        <f t="shared" si="82"/>
        <v>178.5</v>
      </c>
      <c r="N89" s="57">
        <v>181.2</v>
      </c>
      <c r="O89" s="54">
        <f>P89-0.3</f>
        <v>136.6</v>
      </c>
      <c r="P89" s="55">
        <v>136.9</v>
      </c>
      <c r="Q89" s="72">
        <f>R89-0.3</f>
        <v>138.69999999999999</v>
      </c>
      <c r="R89" s="57">
        <v>139</v>
      </c>
      <c r="S89" s="54">
        <v>152.6</v>
      </c>
      <c r="T89" s="60">
        <v>137.19999999999999</v>
      </c>
      <c r="U89" s="72">
        <v>169.5</v>
      </c>
      <c r="V89" s="61">
        <v>154.1</v>
      </c>
      <c r="W89" s="54">
        <f>X89+17.5</f>
        <v>175.6</v>
      </c>
      <c r="X89" s="63">
        <v>158.1</v>
      </c>
      <c r="Y89" s="72">
        <f>Z89+17.5</f>
        <v>187.5</v>
      </c>
      <c r="Z89" s="64">
        <v>170</v>
      </c>
      <c r="AA89" s="54">
        <f>AB89+17.6</f>
        <v>164.29999999999998</v>
      </c>
      <c r="AB89" s="63">
        <v>146.69999999999999</v>
      </c>
      <c r="AC89" s="72">
        <f>AD89+17.6</f>
        <v>168.29999999999998</v>
      </c>
      <c r="AD89" s="64">
        <v>150.69999999999999</v>
      </c>
      <c r="AE89" s="54">
        <f>AF89</f>
        <v>237.7</v>
      </c>
      <c r="AF89" s="58">
        <v>237.7</v>
      </c>
      <c r="AG89" s="72">
        <f>AH89</f>
        <v>248.1</v>
      </c>
      <c r="AH89" s="59">
        <v>248.1</v>
      </c>
      <c r="AI89" s="153">
        <v>270.39999999999998</v>
      </c>
      <c r="AJ89" s="125">
        <v>253</v>
      </c>
      <c r="AK89" s="129">
        <v>270.39999999999998</v>
      </c>
      <c r="AL89" s="127">
        <v>253</v>
      </c>
      <c r="AM89" s="54">
        <f>AN89-0.3</f>
        <v>250.39999999999998</v>
      </c>
      <c r="AN89" s="55">
        <v>250.7</v>
      </c>
      <c r="AO89" s="72">
        <f>AP89-0.3</f>
        <v>250.39999999999998</v>
      </c>
      <c r="AP89" s="57">
        <v>250.7</v>
      </c>
      <c r="AQ89" s="54">
        <f>AR89-0.1</f>
        <v>166.9</v>
      </c>
      <c r="AR89" s="55">
        <v>167</v>
      </c>
      <c r="AS89" s="72">
        <f>AT89-0.1</f>
        <v>166.9</v>
      </c>
      <c r="AT89" s="57">
        <v>167</v>
      </c>
      <c r="AU89" s="54">
        <f>AV89+17.7</f>
        <v>192.1</v>
      </c>
      <c r="AV89" s="109">
        <v>174.4</v>
      </c>
      <c r="AW89" s="72">
        <f>AX89+17.7</f>
        <v>228.1</v>
      </c>
      <c r="AX89" s="110">
        <v>210.4</v>
      </c>
      <c r="AY89" s="54">
        <f>AZ89-0.1</f>
        <v>253.4</v>
      </c>
      <c r="AZ89" s="55">
        <v>253.5</v>
      </c>
      <c r="BA89" s="72">
        <f>BB89-0.1</f>
        <v>257.29999999999995</v>
      </c>
      <c r="BB89" s="57">
        <v>257.39999999999998</v>
      </c>
      <c r="BC89" s="54">
        <f>BD89-0.3</f>
        <v>174.29999999999998</v>
      </c>
      <c r="BD89" s="55">
        <v>174.6</v>
      </c>
      <c r="BE89" s="72">
        <f>BF89-0.3</f>
        <v>179.29999999999998</v>
      </c>
      <c r="BF89" s="57">
        <v>179.6</v>
      </c>
      <c r="BG89" s="140">
        <f>BH89+18</f>
        <v>119.9</v>
      </c>
      <c r="BH89" s="60">
        <v>101.9</v>
      </c>
      <c r="BI89" s="63">
        <f>BJ89+18</f>
        <v>141.5</v>
      </c>
      <c r="BJ89" s="61">
        <v>123.5</v>
      </c>
      <c r="BK89" s="9"/>
    </row>
    <row r="90" spans="1:65" s="1" customFormat="1" ht="15" customHeight="1" x14ac:dyDescent="0.25">
      <c r="A90" s="1">
        <v>2013</v>
      </c>
      <c r="B90" s="33" t="s">
        <v>198</v>
      </c>
      <c r="C90" s="108">
        <f>D90-0.1</f>
        <v>259.89999999999998</v>
      </c>
      <c r="D90" s="162" t="s">
        <v>677</v>
      </c>
      <c r="E90" s="67">
        <f>F90-0.1</f>
        <v>264.09999999999997</v>
      </c>
      <c r="F90" s="110">
        <v>264.2</v>
      </c>
      <c r="G90" s="54">
        <f>H90+19.8</f>
        <v>176</v>
      </c>
      <c r="H90" s="63">
        <v>156.19999999999999</v>
      </c>
      <c r="I90" s="72">
        <f>J90+19.8</f>
        <v>176</v>
      </c>
      <c r="J90" s="64">
        <v>156.19999999999999</v>
      </c>
      <c r="K90" s="54">
        <f>L90-4.3</f>
        <v>162.5</v>
      </c>
      <c r="L90" s="55">
        <v>166.8</v>
      </c>
      <c r="M90" s="72">
        <f>N90-4.3</f>
        <v>162.5</v>
      </c>
      <c r="N90" s="57">
        <v>166.8</v>
      </c>
      <c r="O90" s="54">
        <f>P90-0.3</f>
        <v>134.5</v>
      </c>
      <c r="P90" s="55">
        <v>134.80000000000001</v>
      </c>
      <c r="Q90" s="72">
        <f>R90-0.3</f>
        <v>136.69999999999999</v>
      </c>
      <c r="R90" s="57">
        <v>137</v>
      </c>
      <c r="S90" s="54">
        <v>167.4</v>
      </c>
      <c r="T90" s="60">
        <v>152</v>
      </c>
      <c r="U90" s="72">
        <v>175.9</v>
      </c>
      <c r="V90" s="61">
        <v>160.5</v>
      </c>
      <c r="W90" s="54">
        <f>X90+17.5</f>
        <v>173.5</v>
      </c>
      <c r="X90" s="63">
        <v>156</v>
      </c>
      <c r="Y90" s="72">
        <f>Z90+17.5</f>
        <v>177.4</v>
      </c>
      <c r="Z90" s="64">
        <v>159.9</v>
      </c>
      <c r="AA90" s="54">
        <f>AB90+17.6</f>
        <v>170.4</v>
      </c>
      <c r="AB90" s="63">
        <v>152.80000000000001</v>
      </c>
      <c r="AC90" s="72">
        <f>AD90+17.6</f>
        <v>170.4</v>
      </c>
      <c r="AD90" s="64">
        <v>152.80000000000001</v>
      </c>
      <c r="AE90" s="54">
        <f>AF90</f>
        <v>237.7</v>
      </c>
      <c r="AF90" s="58">
        <v>237.7</v>
      </c>
      <c r="AG90" s="72">
        <f>AH90</f>
        <v>246</v>
      </c>
      <c r="AH90" s="59">
        <v>246</v>
      </c>
      <c r="AI90" s="54">
        <f>AJ90+0.5</f>
        <v>270.3</v>
      </c>
      <c r="AJ90" s="60">
        <v>269.8</v>
      </c>
      <c r="AK90" s="72">
        <f>AL90+0.5</f>
        <v>270.3</v>
      </c>
      <c r="AL90" s="61">
        <v>269.8</v>
      </c>
      <c r="AM90" s="108">
        <f>AN90-0.3</f>
        <v>246.2</v>
      </c>
      <c r="AN90" s="141" t="s">
        <v>703</v>
      </c>
      <c r="AO90" s="67">
        <f>AP90-0.3</f>
        <v>251.5</v>
      </c>
      <c r="AP90" s="61">
        <v>251.8</v>
      </c>
      <c r="AQ90" s="54">
        <f>AR90-0.1</f>
        <v>166.8</v>
      </c>
      <c r="AR90" s="55">
        <v>166.9</v>
      </c>
      <c r="AS90" s="72">
        <f>AT90-0.1</f>
        <v>166.8</v>
      </c>
      <c r="AT90" s="57">
        <v>166.9</v>
      </c>
      <c r="AU90" s="54">
        <f>AV90+17.7</f>
        <v>187.79999999999998</v>
      </c>
      <c r="AV90" s="109">
        <v>170.1</v>
      </c>
      <c r="AW90" s="72">
        <f>AX90+17.7</f>
        <v>192</v>
      </c>
      <c r="AX90" s="110">
        <v>174.3</v>
      </c>
      <c r="AY90" s="54">
        <f>AZ90-0.1</f>
        <v>255.3</v>
      </c>
      <c r="AZ90" s="55" t="s">
        <v>448</v>
      </c>
      <c r="BA90" s="72">
        <f>BB90-0.1</f>
        <v>259.2</v>
      </c>
      <c r="BB90" s="57" t="s">
        <v>590</v>
      </c>
      <c r="BC90" s="54">
        <f>BD90-0.3</f>
        <v>179.39999999999998</v>
      </c>
      <c r="BD90" s="55" t="s">
        <v>603</v>
      </c>
      <c r="BE90" s="72">
        <f>BF90-0.3</f>
        <v>179.39999999999998</v>
      </c>
      <c r="BF90" s="57" t="s">
        <v>603</v>
      </c>
      <c r="BG90" s="140">
        <f>BH90+18</f>
        <v>113.8</v>
      </c>
      <c r="BH90" s="60">
        <v>95.8</v>
      </c>
      <c r="BI90" s="63">
        <f>BJ90+18</f>
        <v>135.80000000000001</v>
      </c>
      <c r="BJ90" s="61">
        <v>117.8</v>
      </c>
      <c r="BK90" s="9"/>
    </row>
    <row r="91" spans="1:65" s="1" customFormat="1" ht="15" customHeight="1" x14ac:dyDescent="0.25">
      <c r="A91" s="1">
        <v>2013</v>
      </c>
      <c r="B91" s="33" t="s">
        <v>199</v>
      </c>
      <c r="C91" s="54">
        <f>+D91-17.3</f>
        <v>264.5</v>
      </c>
      <c r="D91" s="55">
        <v>281.8</v>
      </c>
      <c r="E91" s="63">
        <f>F91-17.3</f>
        <v>266.3</v>
      </c>
      <c r="F91" s="57">
        <v>283.60000000000002</v>
      </c>
      <c r="G91" s="54">
        <f>H91+19.8</f>
        <v>177.8</v>
      </c>
      <c r="H91" s="63">
        <v>158</v>
      </c>
      <c r="I91" s="72">
        <f>J91+19.8</f>
        <v>177.8</v>
      </c>
      <c r="J91" s="64">
        <v>158</v>
      </c>
      <c r="K91" s="54">
        <f>L91-4.3</f>
        <v>156.29999999999998</v>
      </c>
      <c r="L91" s="55">
        <v>160.6</v>
      </c>
      <c r="M91" s="72">
        <f>N91-4.3</f>
        <v>166.7</v>
      </c>
      <c r="N91" s="57">
        <v>171</v>
      </c>
      <c r="O91" s="54">
        <f>P91-0.3</f>
        <v>134.6</v>
      </c>
      <c r="P91" s="55">
        <v>134.9</v>
      </c>
      <c r="Q91" s="72">
        <f>R91-0.3</f>
        <v>134.6</v>
      </c>
      <c r="R91" s="57">
        <v>134.9</v>
      </c>
      <c r="S91" s="54">
        <v>167.4</v>
      </c>
      <c r="T91" s="60">
        <v>152</v>
      </c>
      <c r="U91" s="72">
        <v>182.20000000000002</v>
      </c>
      <c r="V91" s="61">
        <v>166.8</v>
      </c>
      <c r="W91" s="54">
        <f>X91+17.5</f>
        <v>183.7</v>
      </c>
      <c r="X91" s="63">
        <v>166.2</v>
      </c>
      <c r="Y91" s="72">
        <f>Z91+17.5</f>
        <v>189.6</v>
      </c>
      <c r="Z91" s="64">
        <v>172.1</v>
      </c>
      <c r="AA91" s="54">
        <f>AB91+17.6</f>
        <v>164.29999999999998</v>
      </c>
      <c r="AB91" s="63">
        <v>146.69999999999999</v>
      </c>
      <c r="AC91" s="72">
        <f>AD91+17.6</f>
        <v>168.5</v>
      </c>
      <c r="AD91" s="64">
        <v>150.9</v>
      </c>
      <c r="AE91" s="54">
        <f>AF91</f>
        <v>237.7</v>
      </c>
      <c r="AF91" s="58">
        <v>237.7</v>
      </c>
      <c r="AG91" s="72">
        <f>AH91</f>
        <v>248.1</v>
      </c>
      <c r="AH91" s="59">
        <v>248.1</v>
      </c>
      <c r="AI91" s="54">
        <f>AJ91+0.5</f>
        <v>266.2</v>
      </c>
      <c r="AJ91" s="60">
        <v>265.7</v>
      </c>
      <c r="AK91" s="72">
        <f>AL91+0.5</f>
        <v>270.3</v>
      </c>
      <c r="AL91" s="61">
        <v>269.8</v>
      </c>
      <c r="AM91" s="54">
        <f>AN91-0.3</f>
        <v>250.5</v>
      </c>
      <c r="AN91" s="55">
        <v>250.8</v>
      </c>
      <c r="AO91" s="72">
        <f>AP91-0.3</f>
        <v>250.5</v>
      </c>
      <c r="AP91" s="57">
        <v>250.8</v>
      </c>
      <c r="AQ91" s="54">
        <f>AR91-0.1</f>
        <v>166.9</v>
      </c>
      <c r="AR91" s="55">
        <v>167</v>
      </c>
      <c r="AS91" s="72">
        <f>AT91-0.1</f>
        <v>166.9</v>
      </c>
      <c r="AT91" s="57">
        <v>167</v>
      </c>
      <c r="AU91" s="54">
        <f>AV91+17.7</f>
        <v>181.5</v>
      </c>
      <c r="AV91" s="109">
        <v>163.80000000000001</v>
      </c>
      <c r="AW91" s="72">
        <f>AX91+17.7</f>
        <v>202.6</v>
      </c>
      <c r="AX91" s="110">
        <v>184.9</v>
      </c>
      <c r="AY91" s="54">
        <f>AZ91-0.1</f>
        <v>251.4</v>
      </c>
      <c r="AZ91" s="55">
        <v>251.5</v>
      </c>
      <c r="BA91" s="72">
        <f>BB91-0.1</f>
        <v>255.4</v>
      </c>
      <c r="BB91" s="57">
        <v>255.5</v>
      </c>
      <c r="BC91" s="54">
        <f>BD91-0.3</f>
        <v>179.29999999999998</v>
      </c>
      <c r="BD91" s="55" t="s">
        <v>415</v>
      </c>
      <c r="BE91" s="72">
        <f>BF91-0.3</f>
        <v>179.29999999999998</v>
      </c>
      <c r="BF91" s="57" t="s">
        <v>415</v>
      </c>
      <c r="BG91" s="54">
        <f>BH91+0.5</f>
        <v>133.80000000000001</v>
      </c>
      <c r="BH91" s="55">
        <v>133.30000000000001</v>
      </c>
      <c r="BI91" s="72">
        <f>BJ91+0.5</f>
        <v>151.4</v>
      </c>
      <c r="BJ91" s="57">
        <v>150.9</v>
      </c>
      <c r="BK91" s="9"/>
    </row>
    <row r="92" spans="1:65" s="1" customFormat="1" ht="15" customHeight="1" x14ac:dyDescent="0.25">
      <c r="A92" s="1">
        <v>2013</v>
      </c>
      <c r="B92" s="1" t="s">
        <v>221</v>
      </c>
      <c r="C92" s="99">
        <v>262.2</v>
      </c>
      <c r="D92" s="109">
        <v>262.2</v>
      </c>
      <c r="E92" s="100">
        <v>268.39999999999998</v>
      </c>
      <c r="F92" s="110">
        <v>268.39999999999998</v>
      </c>
      <c r="G92" s="99">
        <v>176.4</v>
      </c>
      <c r="H92" s="63">
        <v>156</v>
      </c>
      <c r="I92" s="100">
        <v>194</v>
      </c>
      <c r="J92" s="66">
        <v>173.6</v>
      </c>
      <c r="K92" s="99">
        <v>163.19999999999999</v>
      </c>
      <c r="L92" s="55">
        <v>166.7</v>
      </c>
      <c r="M92" s="100">
        <v>163.19999999999999</v>
      </c>
      <c r="N92" s="57">
        <v>166.7</v>
      </c>
      <c r="O92" s="99">
        <v>134.6</v>
      </c>
      <c r="P92" s="55">
        <v>133.69999999999999</v>
      </c>
      <c r="Q92" s="100">
        <v>136.6</v>
      </c>
      <c r="R92" s="61">
        <v>135.69999999999999</v>
      </c>
      <c r="S92" s="157">
        <v>180.20000000000002</v>
      </c>
      <c r="T92" s="163">
        <v>164.8</v>
      </c>
      <c r="U92" s="158">
        <v>182.3</v>
      </c>
      <c r="V92" s="164">
        <v>166.9</v>
      </c>
      <c r="W92" s="99">
        <v>180</v>
      </c>
      <c r="X92" s="60">
        <v>164</v>
      </c>
      <c r="Y92" s="100">
        <v>186.1</v>
      </c>
      <c r="Z92" s="61">
        <v>170.1</v>
      </c>
      <c r="AA92" s="99">
        <v>164.2</v>
      </c>
      <c r="AB92" s="63">
        <v>146.69999999999999</v>
      </c>
      <c r="AC92" s="100">
        <v>168.1</v>
      </c>
      <c r="AD92" s="66">
        <v>150.6</v>
      </c>
      <c r="AE92" s="99">
        <v>238</v>
      </c>
      <c r="AF92" s="58">
        <v>236.2</v>
      </c>
      <c r="AG92" s="100">
        <v>241.8</v>
      </c>
      <c r="AH92" s="115">
        <v>240</v>
      </c>
      <c r="AI92" s="153">
        <v>270.5</v>
      </c>
      <c r="AJ92" s="125">
        <v>253.1</v>
      </c>
      <c r="AK92" s="129">
        <v>270.5</v>
      </c>
      <c r="AL92" s="127">
        <v>253.1</v>
      </c>
      <c r="AM92" s="99">
        <v>249.60000000000002</v>
      </c>
      <c r="AN92" s="60">
        <v>249.8</v>
      </c>
      <c r="AO92" s="100">
        <v>251.5</v>
      </c>
      <c r="AP92" s="61">
        <v>251.7</v>
      </c>
      <c r="AQ92" s="99">
        <v>166.8</v>
      </c>
      <c r="AR92" s="55">
        <v>167</v>
      </c>
      <c r="AS92" s="100">
        <v>166.8</v>
      </c>
      <c r="AT92" s="57">
        <v>167</v>
      </c>
      <c r="AU92" s="99">
        <v>192.9</v>
      </c>
      <c r="AV92" s="109">
        <v>174.3</v>
      </c>
      <c r="AW92" s="100">
        <v>195</v>
      </c>
      <c r="AX92" s="110">
        <v>176.4</v>
      </c>
      <c r="AY92" s="99">
        <v>255.4</v>
      </c>
      <c r="AZ92" s="55">
        <v>254.6</v>
      </c>
      <c r="BA92" s="100">
        <v>255.4</v>
      </c>
      <c r="BB92" s="57">
        <v>254.6</v>
      </c>
      <c r="BC92" s="99">
        <v>174.5</v>
      </c>
      <c r="BD92" s="121">
        <v>175.4</v>
      </c>
      <c r="BE92" s="100">
        <v>174.5</v>
      </c>
      <c r="BF92" s="122">
        <v>175.4</v>
      </c>
      <c r="BG92" s="153">
        <f>BH92+18</f>
        <v>131.9</v>
      </c>
      <c r="BH92" s="125">
        <v>113.9</v>
      </c>
      <c r="BI92" s="129">
        <f>BJ92+18</f>
        <v>147.30000000000001</v>
      </c>
      <c r="BJ92" s="127">
        <v>129.30000000000001</v>
      </c>
      <c r="BK92" s="9"/>
    </row>
    <row r="93" spans="1:65" s="1" customFormat="1" ht="15" customHeight="1" x14ac:dyDescent="0.25">
      <c r="A93" s="1">
        <v>2013</v>
      </c>
      <c r="B93" s="1" t="s">
        <v>222</v>
      </c>
      <c r="C93" s="124">
        <f t="shared" ref="C93" si="83">D93+0.1</f>
        <v>262.10000000000002</v>
      </c>
      <c r="D93" s="133">
        <v>262</v>
      </c>
      <c r="E93" s="151">
        <f t="shared" ref="E93" si="84">F93+0.1</f>
        <v>264.20000000000005</v>
      </c>
      <c r="F93" s="134">
        <v>264.10000000000002</v>
      </c>
      <c r="G93" s="99">
        <v>178.4</v>
      </c>
      <c r="H93" s="63">
        <v>158</v>
      </c>
      <c r="I93" s="100">
        <v>190.20000000000002</v>
      </c>
      <c r="J93" s="66">
        <v>169.8</v>
      </c>
      <c r="K93" s="99">
        <v>148.30000000000001</v>
      </c>
      <c r="L93" s="55">
        <v>151.80000000000001</v>
      </c>
      <c r="M93" s="100">
        <v>167.5</v>
      </c>
      <c r="N93" s="57">
        <v>171</v>
      </c>
      <c r="O93" s="99">
        <v>134.6</v>
      </c>
      <c r="P93" s="55">
        <v>133.69999999999999</v>
      </c>
      <c r="Q93" s="100">
        <v>134.6</v>
      </c>
      <c r="R93" s="61">
        <v>133.69999999999999</v>
      </c>
      <c r="S93" s="157">
        <v>162</v>
      </c>
      <c r="T93" s="163">
        <v>146.6</v>
      </c>
      <c r="U93" s="158">
        <v>167.5</v>
      </c>
      <c r="V93" s="164">
        <v>152.1</v>
      </c>
      <c r="W93" s="99">
        <v>192.1</v>
      </c>
      <c r="X93" s="60">
        <v>176.1</v>
      </c>
      <c r="Y93" s="100">
        <v>216.6</v>
      </c>
      <c r="Z93" s="61">
        <v>200.6</v>
      </c>
      <c r="AA93" s="99">
        <v>166.1</v>
      </c>
      <c r="AB93" s="63">
        <v>148.6</v>
      </c>
      <c r="AC93" s="100">
        <f>AD93+17.5</f>
        <v>168.3</v>
      </c>
      <c r="AD93" s="66">
        <v>150.80000000000001</v>
      </c>
      <c r="AE93" s="99">
        <v>241.8</v>
      </c>
      <c r="AF93" s="58">
        <v>240</v>
      </c>
      <c r="AG93" s="100">
        <v>249.60000000000002</v>
      </c>
      <c r="AH93" s="115">
        <v>247.8</v>
      </c>
      <c r="AI93" s="153">
        <v>270.39999999999998</v>
      </c>
      <c r="AJ93" s="125">
        <v>253</v>
      </c>
      <c r="AK93" s="129">
        <v>270.39999999999998</v>
      </c>
      <c r="AL93" s="127">
        <v>253</v>
      </c>
      <c r="AM93" s="99">
        <v>250.60000000000002</v>
      </c>
      <c r="AN93" s="60">
        <v>250.8</v>
      </c>
      <c r="AO93" s="100">
        <v>251.60000000000002</v>
      </c>
      <c r="AP93" s="61">
        <v>251.8</v>
      </c>
      <c r="AQ93" s="99">
        <v>168.4</v>
      </c>
      <c r="AR93" s="55">
        <v>168.6</v>
      </c>
      <c r="AS93" s="100">
        <v>168.4</v>
      </c>
      <c r="AT93" s="57">
        <v>168.6</v>
      </c>
      <c r="AU93" s="99">
        <v>192.9</v>
      </c>
      <c r="AV93" s="109">
        <v>174.3</v>
      </c>
      <c r="AW93" s="100">
        <v>214.1</v>
      </c>
      <c r="AX93" s="110">
        <v>195.5</v>
      </c>
      <c r="AY93" s="99">
        <v>255.4</v>
      </c>
      <c r="AZ93" s="55">
        <v>254.6</v>
      </c>
      <c r="BA93" s="100">
        <v>257.60000000000002</v>
      </c>
      <c r="BB93" s="57">
        <v>256.8</v>
      </c>
      <c r="BC93" s="99">
        <v>174.4</v>
      </c>
      <c r="BD93" s="121">
        <v>175.3</v>
      </c>
      <c r="BE93" s="100">
        <v>174.4</v>
      </c>
      <c r="BF93" s="122">
        <v>175.3</v>
      </c>
      <c r="BG93" s="108">
        <f t="shared" ref="BG93:BI93" si="85">BH93+18.5</f>
        <v>128.4</v>
      </c>
      <c r="BH93" s="55">
        <v>109.9</v>
      </c>
      <c r="BI93" s="67">
        <f t="shared" si="85"/>
        <v>138.19999999999999</v>
      </c>
      <c r="BJ93" s="57">
        <v>119.7</v>
      </c>
      <c r="BK93" s="9"/>
    </row>
    <row r="94" spans="1:65" s="33" customFormat="1" ht="15" customHeight="1" x14ac:dyDescent="0.25">
      <c r="A94" s="1">
        <v>2013</v>
      </c>
      <c r="B94" s="33" t="s">
        <v>200</v>
      </c>
      <c r="C94" s="54">
        <f>+D94-17.3</f>
        <v>254.8</v>
      </c>
      <c r="D94" s="55" t="s">
        <v>552</v>
      </c>
      <c r="E94" s="63">
        <f>F94-17.3</f>
        <v>272.09999999999997</v>
      </c>
      <c r="F94" s="57" t="s">
        <v>612</v>
      </c>
      <c r="G94" s="54">
        <f>H94+19.8</f>
        <v>173.8</v>
      </c>
      <c r="H94" s="63">
        <v>154</v>
      </c>
      <c r="I94" s="72">
        <f>J94+19.8</f>
        <v>189.60000000000002</v>
      </c>
      <c r="J94" s="64">
        <v>169.8</v>
      </c>
      <c r="K94" s="54">
        <f>L94-4.3</f>
        <v>143.29999999999998</v>
      </c>
      <c r="L94" s="55">
        <v>147.6</v>
      </c>
      <c r="M94" s="72">
        <f>N94-4.3</f>
        <v>147.79999999999998</v>
      </c>
      <c r="N94" s="57">
        <v>152.1</v>
      </c>
      <c r="O94" s="54">
        <f>P94-0.3</f>
        <v>136.69999999999999</v>
      </c>
      <c r="P94" s="55">
        <v>137</v>
      </c>
      <c r="Q94" s="72">
        <f>R94-0.3</f>
        <v>136.69999999999999</v>
      </c>
      <c r="R94" s="57">
        <v>137</v>
      </c>
      <c r="S94" s="54">
        <v>154.70000000000002</v>
      </c>
      <c r="T94" s="60">
        <v>139.30000000000001</v>
      </c>
      <c r="U94" s="72">
        <v>173.8</v>
      </c>
      <c r="V94" s="61">
        <v>158.4</v>
      </c>
      <c r="W94" s="54">
        <f>X94+17.5</f>
        <v>183.8</v>
      </c>
      <c r="X94" s="63">
        <v>166.3</v>
      </c>
      <c r="Y94" s="72">
        <f>Z94+17.5</f>
        <v>191.7</v>
      </c>
      <c r="Z94" s="64">
        <v>174.2</v>
      </c>
      <c r="AA94" s="54">
        <f>AB94+17.6</f>
        <v>164.29999999999998</v>
      </c>
      <c r="AB94" s="63">
        <v>146.69999999999999</v>
      </c>
      <c r="AC94" s="72">
        <f>AD94+17.6</f>
        <v>170.2</v>
      </c>
      <c r="AD94" s="64">
        <v>152.6</v>
      </c>
      <c r="AE94" s="54">
        <f>AF94</f>
        <v>241.9</v>
      </c>
      <c r="AF94" s="58">
        <v>241.9</v>
      </c>
      <c r="AG94" s="72">
        <f>AH94</f>
        <v>250.5</v>
      </c>
      <c r="AH94" s="59">
        <v>250.5</v>
      </c>
      <c r="AI94" s="54">
        <f>AJ94+0.5</f>
        <v>266.2</v>
      </c>
      <c r="AJ94" s="60">
        <v>265.7</v>
      </c>
      <c r="AK94" s="72">
        <f>AL94+0.5</f>
        <v>270.3</v>
      </c>
      <c r="AL94" s="61">
        <v>269.8</v>
      </c>
      <c r="AM94" s="54">
        <f>AN94-0.3</f>
        <v>250.2</v>
      </c>
      <c r="AN94" s="55">
        <v>250.5</v>
      </c>
      <c r="AO94" s="72">
        <f>AP94-0.3</f>
        <v>251.39999999999998</v>
      </c>
      <c r="AP94" s="57">
        <v>251.7</v>
      </c>
      <c r="AQ94" s="54">
        <f>AR94-0.1</f>
        <v>167</v>
      </c>
      <c r="AR94" s="55">
        <v>167.1</v>
      </c>
      <c r="AS94" s="72">
        <f>AT94-0.1</f>
        <v>168.70000000000002</v>
      </c>
      <c r="AT94" s="57">
        <v>168.8</v>
      </c>
      <c r="AU94" s="54">
        <f>AV94+17.7</f>
        <v>192.1</v>
      </c>
      <c r="AV94" s="109">
        <v>174.4</v>
      </c>
      <c r="AW94" s="72">
        <f>AX94+17.7</f>
        <v>192.1</v>
      </c>
      <c r="AX94" s="110">
        <v>174.4</v>
      </c>
      <c r="AY94" s="54">
        <f>AZ94-0.1</f>
        <v>255.4</v>
      </c>
      <c r="AZ94" s="55">
        <v>255.5</v>
      </c>
      <c r="BA94" s="72">
        <f>BB94-0.1</f>
        <v>259.29999999999995</v>
      </c>
      <c r="BB94" s="57">
        <v>259.39999999999998</v>
      </c>
      <c r="BC94" s="54">
        <f>BD94-0.3</f>
        <v>161</v>
      </c>
      <c r="BD94" s="55" t="s">
        <v>613</v>
      </c>
      <c r="BE94" s="72">
        <f>BF94-0.3</f>
        <v>179.29999999999998</v>
      </c>
      <c r="BF94" s="57" t="s">
        <v>415</v>
      </c>
      <c r="BG94" s="54">
        <f>BH94+0.5</f>
        <v>120.6</v>
      </c>
      <c r="BH94" s="55">
        <v>120.1</v>
      </c>
      <c r="BI94" s="72">
        <f>BJ94+0.5</f>
        <v>135.80000000000001</v>
      </c>
      <c r="BJ94" s="57">
        <v>135.30000000000001</v>
      </c>
      <c r="BK94" s="9"/>
      <c r="BL94" s="1"/>
      <c r="BM94" s="1"/>
    </row>
    <row r="95" spans="1:65" s="1" customFormat="1" ht="15" customHeight="1" x14ac:dyDescent="0.25">
      <c r="A95" s="1">
        <v>2013</v>
      </c>
      <c r="B95" s="33" t="s">
        <v>201</v>
      </c>
      <c r="C95" s="54">
        <f>D95-17.3</f>
        <v>264.39999999999998</v>
      </c>
      <c r="D95" s="55">
        <v>281.7</v>
      </c>
      <c r="E95" s="72">
        <f>F95-17.3</f>
        <v>270.2</v>
      </c>
      <c r="F95" s="57">
        <v>287.5</v>
      </c>
      <c r="G95" s="54">
        <f>H95+20.9</f>
        <v>174.9</v>
      </c>
      <c r="H95" s="63">
        <v>154</v>
      </c>
      <c r="I95" s="72">
        <f>J95+20.9</f>
        <v>188.70000000000002</v>
      </c>
      <c r="J95" s="64">
        <v>167.8</v>
      </c>
      <c r="K95" s="54">
        <f>L95-0.1</f>
        <v>157.9</v>
      </c>
      <c r="L95" s="55">
        <v>158</v>
      </c>
      <c r="M95" s="72">
        <f>N95-0.1</f>
        <v>166.6</v>
      </c>
      <c r="N95" s="57">
        <v>166.7</v>
      </c>
      <c r="O95" s="54">
        <f>P95-0.3</f>
        <v>134.5</v>
      </c>
      <c r="P95" s="55">
        <v>134.80000000000001</v>
      </c>
      <c r="Q95" s="72">
        <f>R95-0.3</f>
        <v>134.5</v>
      </c>
      <c r="R95" s="57">
        <v>134.80000000000001</v>
      </c>
      <c r="S95" s="54">
        <f>T95</f>
        <v>155.80000000000001</v>
      </c>
      <c r="T95" s="55">
        <v>155.80000000000001</v>
      </c>
      <c r="U95" s="72">
        <f>V95</f>
        <v>177.1</v>
      </c>
      <c r="V95" s="57">
        <v>177.1</v>
      </c>
      <c r="W95" s="54">
        <f>X95+17.4</f>
        <v>176.70000000000002</v>
      </c>
      <c r="X95" s="63">
        <v>159.30000000000001</v>
      </c>
      <c r="Y95" s="72">
        <f>Z95+17.4</f>
        <v>186.6</v>
      </c>
      <c r="Z95" s="64">
        <v>169.2</v>
      </c>
      <c r="AA95" s="54">
        <f>AB95+17.9</f>
        <v>166.70000000000002</v>
      </c>
      <c r="AB95" s="63">
        <v>148.80000000000001</v>
      </c>
      <c r="AC95" s="72">
        <f>AD95+17.9</f>
        <v>168.5</v>
      </c>
      <c r="AD95" s="64">
        <v>150.6</v>
      </c>
      <c r="AE95" s="54">
        <f>AF95-0.2</f>
        <v>252.3</v>
      </c>
      <c r="AF95" s="58">
        <v>252.5</v>
      </c>
      <c r="AG95" s="72">
        <f>AH95-0.2</f>
        <v>252.3</v>
      </c>
      <c r="AH95" s="59">
        <v>252.5</v>
      </c>
      <c r="AI95" s="54">
        <f>AJ95+0.4</f>
        <v>266</v>
      </c>
      <c r="AJ95" s="55">
        <v>265.60000000000002</v>
      </c>
      <c r="AK95" s="72">
        <f>AL95+0.4</f>
        <v>270.2</v>
      </c>
      <c r="AL95" s="57">
        <v>269.8</v>
      </c>
      <c r="AM95" s="54">
        <f>AN95-0.3</f>
        <v>251.39999999999998</v>
      </c>
      <c r="AN95" s="55">
        <v>251.7</v>
      </c>
      <c r="AO95" s="72">
        <f>AP95-0.3</f>
        <v>251.39999999999998</v>
      </c>
      <c r="AP95" s="57">
        <v>251.7</v>
      </c>
      <c r="AQ95" s="54">
        <f>AR95-0.1</f>
        <v>166.9</v>
      </c>
      <c r="AR95" s="55">
        <v>167</v>
      </c>
      <c r="AS95" s="72">
        <f>AT95-0.1</f>
        <v>168.6</v>
      </c>
      <c r="AT95" s="57">
        <v>168.7</v>
      </c>
      <c r="AU95" s="54">
        <f>AV95+16.7</f>
        <v>182.6</v>
      </c>
      <c r="AV95" s="109">
        <v>165.9</v>
      </c>
      <c r="AW95" s="72">
        <f>AX95+16.7</f>
        <v>191.1</v>
      </c>
      <c r="AX95" s="110">
        <v>174.4</v>
      </c>
      <c r="AY95" s="54">
        <f>AZ95+0.5</f>
        <v>255.2</v>
      </c>
      <c r="AZ95" s="55" t="s">
        <v>321</v>
      </c>
      <c r="BA95" s="72">
        <f>BB95+0.5</f>
        <v>255.2</v>
      </c>
      <c r="BB95" s="57" t="s">
        <v>321</v>
      </c>
      <c r="BC95" s="54">
        <f>BD95-0.3</f>
        <v>179.29999999999998</v>
      </c>
      <c r="BD95" s="55">
        <v>179.6</v>
      </c>
      <c r="BE95" s="72">
        <f>BF95-0.3</f>
        <v>179.29999999999998</v>
      </c>
      <c r="BF95" s="57">
        <v>179.6</v>
      </c>
      <c r="BG95" s="54">
        <f>BH95+0.5</f>
        <v>132</v>
      </c>
      <c r="BH95" s="55">
        <v>131.5</v>
      </c>
      <c r="BI95" s="72">
        <f>BJ95+0.5</f>
        <v>151.30000000000001</v>
      </c>
      <c r="BJ95" s="57">
        <v>150.80000000000001</v>
      </c>
      <c r="BK95" s="9"/>
    </row>
    <row r="96" spans="1:65" s="1" customFormat="1" ht="15" customHeight="1" x14ac:dyDescent="0.25">
      <c r="A96" s="1">
        <v>2013</v>
      </c>
      <c r="B96" s="1" t="s">
        <v>223</v>
      </c>
      <c r="C96" s="124">
        <f t="shared" ref="C96" si="86">D96+0.1</f>
        <v>295.5</v>
      </c>
      <c r="D96" s="133">
        <v>295.39999999999998</v>
      </c>
      <c r="E96" s="151">
        <f t="shared" ref="E96" si="87">F96+0.1</f>
        <v>310.20000000000005</v>
      </c>
      <c r="F96" s="134">
        <v>310.10000000000002</v>
      </c>
      <c r="G96" s="99">
        <v>176.4</v>
      </c>
      <c r="H96" s="63">
        <v>156</v>
      </c>
      <c r="I96" s="100">
        <v>178.3</v>
      </c>
      <c r="J96" s="66">
        <v>157.9</v>
      </c>
      <c r="K96" s="99">
        <v>152.6</v>
      </c>
      <c r="L96" s="55">
        <v>156.1</v>
      </c>
      <c r="M96" s="100">
        <v>165.4</v>
      </c>
      <c r="N96" s="57">
        <v>168.9</v>
      </c>
      <c r="O96" s="99">
        <v>134.70000000000002</v>
      </c>
      <c r="P96" s="55">
        <v>133.80000000000001</v>
      </c>
      <c r="Q96" s="100">
        <v>134.70000000000002</v>
      </c>
      <c r="R96" s="61">
        <v>133.80000000000001</v>
      </c>
      <c r="S96" s="157">
        <v>156.80000000000001</v>
      </c>
      <c r="T96" s="163">
        <v>141.4</v>
      </c>
      <c r="U96" s="158">
        <v>171.70000000000002</v>
      </c>
      <c r="V96" s="164">
        <v>156.30000000000001</v>
      </c>
      <c r="W96" s="99">
        <v>169.9</v>
      </c>
      <c r="X96" s="60">
        <v>153.9</v>
      </c>
      <c r="Y96" s="100">
        <v>185.9</v>
      </c>
      <c r="Z96" s="61">
        <v>169.9</v>
      </c>
      <c r="AA96" s="99">
        <v>154.4</v>
      </c>
      <c r="AB96" s="63">
        <v>136.9</v>
      </c>
      <c r="AC96" s="100">
        <v>166.3</v>
      </c>
      <c r="AD96" s="66">
        <v>148.80000000000001</v>
      </c>
      <c r="AE96" s="99">
        <v>238.10000000000002</v>
      </c>
      <c r="AF96" s="58">
        <v>236.3</v>
      </c>
      <c r="AG96" s="100">
        <v>247.8</v>
      </c>
      <c r="AH96" s="115">
        <v>246</v>
      </c>
      <c r="AI96" s="99">
        <f>AJ96-0.3</f>
        <v>270.2</v>
      </c>
      <c r="AJ96" s="109">
        <v>270.5</v>
      </c>
      <c r="AK96" s="100">
        <f>AL96-0.3</f>
        <v>274.3</v>
      </c>
      <c r="AL96" s="110">
        <v>274.60000000000002</v>
      </c>
      <c r="AM96" s="160">
        <v>251.60000000000002</v>
      </c>
      <c r="AN96" s="125">
        <v>251.8</v>
      </c>
      <c r="AO96" s="161">
        <v>252.60000000000002</v>
      </c>
      <c r="AP96" s="127">
        <v>252.8</v>
      </c>
      <c r="AQ96" s="99">
        <v>166.70000000000002</v>
      </c>
      <c r="AR96" s="55">
        <v>166.9</v>
      </c>
      <c r="AS96" s="100">
        <v>166.70000000000002</v>
      </c>
      <c r="AT96" s="57">
        <v>166.9</v>
      </c>
      <c r="AU96" s="99">
        <v>193</v>
      </c>
      <c r="AV96" s="109">
        <v>174.4</v>
      </c>
      <c r="AW96" s="100">
        <v>211.9</v>
      </c>
      <c r="AX96" s="110">
        <v>193.3</v>
      </c>
      <c r="AY96" s="99">
        <v>255.5</v>
      </c>
      <c r="AZ96" s="55">
        <v>254.7</v>
      </c>
      <c r="BA96" s="100">
        <v>255.5</v>
      </c>
      <c r="BB96" s="57">
        <v>254.7</v>
      </c>
      <c r="BC96" s="99">
        <v>161</v>
      </c>
      <c r="BD96" s="121">
        <v>161.9</v>
      </c>
      <c r="BE96" s="100">
        <v>179.4</v>
      </c>
      <c r="BF96" s="122">
        <v>180.3</v>
      </c>
      <c r="BG96" s="108">
        <f t="shared" ref="BG96:BI96" si="88">BH96+18.5</f>
        <v>134.30000000000001</v>
      </c>
      <c r="BH96" s="55">
        <v>115.8</v>
      </c>
      <c r="BI96" s="67">
        <f t="shared" si="88"/>
        <v>144</v>
      </c>
      <c r="BJ96" s="57">
        <v>125.5</v>
      </c>
      <c r="BK96" s="9"/>
    </row>
    <row r="97" spans="1:65" s="1" customFormat="1" ht="15" customHeight="1" x14ac:dyDescent="0.25">
      <c r="A97" s="1">
        <v>2013</v>
      </c>
      <c r="B97" s="1" t="s">
        <v>224</v>
      </c>
      <c r="C97" s="99" t="s">
        <v>620</v>
      </c>
      <c r="D97" s="109" t="s">
        <v>620</v>
      </c>
      <c r="E97" s="100" t="s">
        <v>621</v>
      </c>
      <c r="F97" s="110" t="s">
        <v>621</v>
      </c>
      <c r="G97" s="99">
        <v>186.3</v>
      </c>
      <c r="H97" s="63">
        <v>165.9</v>
      </c>
      <c r="I97" s="100">
        <v>188.20000000000002</v>
      </c>
      <c r="J97" s="66">
        <v>167.8</v>
      </c>
      <c r="K97" s="99">
        <v>137.9</v>
      </c>
      <c r="L97" s="55" t="s">
        <v>624</v>
      </c>
      <c r="M97" s="100">
        <v>165.9</v>
      </c>
      <c r="N97" s="57" t="s">
        <v>625</v>
      </c>
      <c r="O97" s="99">
        <v>134.6</v>
      </c>
      <c r="P97" s="55">
        <v>133.69999999999999</v>
      </c>
      <c r="Q97" s="100">
        <v>134.6</v>
      </c>
      <c r="R97" s="61">
        <v>133.69999999999999</v>
      </c>
      <c r="S97" s="157">
        <v>162</v>
      </c>
      <c r="T97" s="163" t="s">
        <v>626</v>
      </c>
      <c r="U97" s="158">
        <v>171.70000000000002</v>
      </c>
      <c r="V97" s="164" t="s">
        <v>569</v>
      </c>
      <c r="W97" s="99">
        <v>183.9</v>
      </c>
      <c r="X97" s="60">
        <v>167.9</v>
      </c>
      <c r="Y97" s="100">
        <v>183.9</v>
      </c>
      <c r="Z97" s="61">
        <v>167.9</v>
      </c>
      <c r="AA97" s="160">
        <v>150.5</v>
      </c>
      <c r="AB97" s="129">
        <v>133</v>
      </c>
      <c r="AC97" s="161">
        <v>164.4</v>
      </c>
      <c r="AD97" s="130">
        <v>146.9</v>
      </c>
      <c r="AE97" s="160">
        <v>240.10000000000002</v>
      </c>
      <c r="AF97" s="131">
        <v>238.3</v>
      </c>
      <c r="AG97" s="161">
        <v>247.8</v>
      </c>
      <c r="AH97" s="132">
        <v>246</v>
      </c>
      <c r="AI97" s="153">
        <v>270.3</v>
      </c>
      <c r="AJ97" s="125">
        <v>252.9</v>
      </c>
      <c r="AK97" s="129">
        <v>270.3</v>
      </c>
      <c r="AL97" s="127">
        <v>252.9</v>
      </c>
      <c r="AM97" s="153">
        <f>AN97-0.2</f>
        <v>250.4</v>
      </c>
      <c r="AN97" s="125">
        <v>250.6</v>
      </c>
      <c r="AO97" s="129">
        <f>AP97-0.2</f>
        <v>251.4</v>
      </c>
      <c r="AP97" s="127">
        <v>251.6</v>
      </c>
      <c r="AQ97" s="99">
        <v>166.70000000000002</v>
      </c>
      <c r="AR97" s="55">
        <v>166.9</v>
      </c>
      <c r="AS97" s="100">
        <v>166.70000000000002</v>
      </c>
      <c r="AT97" s="57">
        <v>166.9</v>
      </c>
      <c r="AU97" s="99">
        <v>190.9</v>
      </c>
      <c r="AV97" s="109" t="s">
        <v>623</v>
      </c>
      <c r="AW97" s="100">
        <v>192.9</v>
      </c>
      <c r="AX97" s="110" t="s">
        <v>348</v>
      </c>
      <c r="AY97" s="99">
        <v>255.5</v>
      </c>
      <c r="AZ97" s="55" t="s">
        <v>321</v>
      </c>
      <c r="BA97" s="100">
        <v>255.5</v>
      </c>
      <c r="BB97" s="57" t="s">
        <v>321</v>
      </c>
      <c r="BC97" s="99">
        <v>174.4</v>
      </c>
      <c r="BD97" s="121">
        <v>175.3</v>
      </c>
      <c r="BE97" s="100">
        <v>179.4</v>
      </c>
      <c r="BF97" s="122">
        <v>180.3</v>
      </c>
      <c r="BG97" s="140">
        <f>BH97+18</f>
        <v>137.69999999999999</v>
      </c>
      <c r="BH97" s="60">
        <v>119.7</v>
      </c>
      <c r="BI97" s="63">
        <f>BJ97+18</f>
        <v>141.5</v>
      </c>
      <c r="BJ97" s="61">
        <v>123.5</v>
      </c>
      <c r="BK97" s="9"/>
    </row>
    <row r="98" spans="1:65" s="1" customFormat="1" ht="15" customHeight="1" x14ac:dyDescent="0.25">
      <c r="A98" s="1">
        <v>2013</v>
      </c>
      <c r="B98" s="1" t="s">
        <v>225</v>
      </c>
      <c r="C98" s="160">
        <v>262.10000000000002</v>
      </c>
      <c r="D98" s="133">
        <v>262.10000000000002</v>
      </c>
      <c r="E98" s="161">
        <v>269.39999999999998</v>
      </c>
      <c r="F98" s="134">
        <v>269.39999999999998</v>
      </c>
      <c r="G98" s="99">
        <v>174.4</v>
      </c>
      <c r="H98" s="63">
        <v>154</v>
      </c>
      <c r="I98" s="100">
        <v>178.4</v>
      </c>
      <c r="J98" s="66">
        <v>158</v>
      </c>
      <c r="K98" s="99">
        <v>152.69999999999999</v>
      </c>
      <c r="L98" s="55">
        <v>156.19999999999999</v>
      </c>
      <c r="M98" s="100">
        <v>156.9</v>
      </c>
      <c r="N98" s="57">
        <v>160.4</v>
      </c>
      <c r="O98" s="99">
        <v>134.6</v>
      </c>
      <c r="P98" s="55">
        <v>133.69999999999999</v>
      </c>
      <c r="Q98" s="100">
        <v>136.4</v>
      </c>
      <c r="R98" s="61">
        <v>135.5</v>
      </c>
      <c r="S98" s="157">
        <v>159</v>
      </c>
      <c r="T98" s="163">
        <v>143.6</v>
      </c>
      <c r="U98" s="158">
        <v>163.20000000000002</v>
      </c>
      <c r="V98" s="164">
        <v>147.80000000000001</v>
      </c>
      <c r="W98" s="99">
        <v>181.9</v>
      </c>
      <c r="X98" s="60">
        <v>165.9</v>
      </c>
      <c r="Y98" s="100">
        <v>220.6</v>
      </c>
      <c r="Z98" s="61">
        <v>204.6</v>
      </c>
      <c r="AA98" s="99">
        <v>154.5</v>
      </c>
      <c r="AB98" s="63">
        <v>137</v>
      </c>
      <c r="AC98" s="100">
        <v>156.4</v>
      </c>
      <c r="AD98" s="66">
        <v>138.9</v>
      </c>
      <c r="AE98" s="140">
        <f>AF98+1.8</f>
        <v>240</v>
      </c>
      <c r="AF98" s="58" t="s">
        <v>662</v>
      </c>
      <c r="AG98" s="63">
        <f>AH98+1.8</f>
        <v>241.8</v>
      </c>
      <c r="AH98" s="115">
        <v>240</v>
      </c>
      <c r="AI98" s="159">
        <v>274.39999999999998</v>
      </c>
      <c r="AJ98" s="60">
        <v>257</v>
      </c>
      <c r="AK98" s="65">
        <v>274.39999999999998</v>
      </c>
      <c r="AL98" s="61">
        <v>257</v>
      </c>
      <c r="AM98" s="99">
        <v>250.60000000000002</v>
      </c>
      <c r="AN98" s="60">
        <v>250.8</v>
      </c>
      <c r="AO98" s="100">
        <v>251.60000000000002</v>
      </c>
      <c r="AP98" s="61">
        <v>251.8</v>
      </c>
      <c r="AQ98" s="99">
        <v>166.60000000000002</v>
      </c>
      <c r="AR98" s="55">
        <v>166.8</v>
      </c>
      <c r="AS98" s="100">
        <v>166.60000000000002</v>
      </c>
      <c r="AT98" s="57">
        <v>166.8</v>
      </c>
      <c r="AU98" s="99">
        <v>192.9</v>
      </c>
      <c r="AV98" s="109">
        <v>174.3</v>
      </c>
      <c r="AW98" s="100">
        <v>192.9</v>
      </c>
      <c r="AX98" s="110">
        <v>174.3</v>
      </c>
      <c r="AY98" s="99">
        <v>253.4</v>
      </c>
      <c r="AZ98" s="55">
        <v>252.6</v>
      </c>
      <c r="BA98" s="100">
        <v>261.60000000000002</v>
      </c>
      <c r="BB98" s="57">
        <v>260.8</v>
      </c>
      <c r="BC98" s="99">
        <v>174.4</v>
      </c>
      <c r="BD98" s="121">
        <v>175.3</v>
      </c>
      <c r="BE98" s="100">
        <v>179.2</v>
      </c>
      <c r="BF98" s="122">
        <v>180.1</v>
      </c>
      <c r="BG98" s="108">
        <f t="shared" ref="BG98:BI99" si="89">BH98+18.5</f>
        <v>126.3</v>
      </c>
      <c r="BH98" s="55" t="s">
        <v>725</v>
      </c>
      <c r="BI98" s="67">
        <f t="shared" si="89"/>
        <v>130.4</v>
      </c>
      <c r="BJ98" s="57" t="s">
        <v>726</v>
      </c>
      <c r="BK98" s="9"/>
    </row>
    <row r="99" spans="1:65" s="1" customFormat="1" ht="15" customHeight="1" x14ac:dyDescent="0.25">
      <c r="A99" s="1">
        <v>2013</v>
      </c>
      <c r="B99" s="33" t="s">
        <v>202</v>
      </c>
      <c r="C99" s="124">
        <f t="shared" ref="C99" si="90">D99+0.1</f>
        <v>272.60000000000002</v>
      </c>
      <c r="D99" s="133">
        <v>272.5</v>
      </c>
      <c r="E99" s="151">
        <f t="shared" ref="E99" si="91">F99+0.1</f>
        <v>281.20000000000005</v>
      </c>
      <c r="F99" s="134">
        <v>281.10000000000002</v>
      </c>
      <c r="G99" s="54">
        <f>H99+19.8</f>
        <v>175.8</v>
      </c>
      <c r="H99" s="63">
        <v>156</v>
      </c>
      <c r="I99" s="72">
        <f>J99+19.8</f>
        <v>177.8</v>
      </c>
      <c r="J99" s="64">
        <v>158</v>
      </c>
      <c r="K99" s="54">
        <f>L99-4.3</f>
        <v>141.1</v>
      </c>
      <c r="L99" s="55">
        <v>145.4</v>
      </c>
      <c r="M99" s="72">
        <f>N99-4.3</f>
        <v>158.19999999999999</v>
      </c>
      <c r="N99" s="57">
        <v>162.5</v>
      </c>
      <c r="O99" s="54">
        <f t="shared" ref="O99:O105" si="92">P99-0.3</f>
        <v>134.6</v>
      </c>
      <c r="P99" s="55">
        <v>134.9</v>
      </c>
      <c r="Q99" s="72">
        <f t="shared" ref="Q99:Q105" si="93">R99-0.3</f>
        <v>134.6</v>
      </c>
      <c r="R99" s="57">
        <v>134.9</v>
      </c>
      <c r="S99" s="54">
        <v>161</v>
      </c>
      <c r="T99" s="60">
        <v>145.6</v>
      </c>
      <c r="U99" s="72">
        <v>169.5</v>
      </c>
      <c r="V99" s="61">
        <v>154.1</v>
      </c>
      <c r="W99" s="54">
        <f>X99+17.5</f>
        <v>169.5</v>
      </c>
      <c r="X99" s="63">
        <v>152</v>
      </c>
      <c r="Y99" s="72">
        <f>Z99+17.5</f>
        <v>179.7</v>
      </c>
      <c r="Z99" s="64">
        <v>162.19999999999999</v>
      </c>
      <c r="AA99" s="54">
        <f>AB99+17.6</f>
        <v>156.29999999999998</v>
      </c>
      <c r="AB99" s="63">
        <v>138.69999999999999</v>
      </c>
      <c r="AC99" s="72">
        <f>AD99+17.6</f>
        <v>168.2</v>
      </c>
      <c r="AD99" s="64">
        <v>150.6</v>
      </c>
      <c r="AE99" s="54">
        <f>AF99</f>
        <v>237.5</v>
      </c>
      <c r="AF99" s="58">
        <v>237.5</v>
      </c>
      <c r="AG99" s="72">
        <f>AH99</f>
        <v>252.6</v>
      </c>
      <c r="AH99" s="59">
        <v>252.6</v>
      </c>
      <c r="AI99" s="54">
        <f>AJ99+0.5</f>
        <v>270.3</v>
      </c>
      <c r="AJ99" s="60">
        <v>269.8</v>
      </c>
      <c r="AK99" s="72">
        <f>AL99+0.5</f>
        <v>270.3</v>
      </c>
      <c r="AL99" s="61">
        <v>269.8</v>
      </c>
      <c r="AM99" s="54">
        <f>AN99-0.3</f>
        <v>250.39999999999998</v>
      </c>
      <c r="AN99" s="55">
        <v>250.7</v>
      </c>
      <c r="AO99" s="72">
        <f>AP99-0.3</f>
        <v>251.5</v>
      </c>
      <c r="AP99" s="57">
        <v>251.8</v>
      </c>
      <c r="AQ99" s="54">
        <f t="shared" ref="AQ99:AQ105" si="94">AR99-0.1</f>
        <v>166.8</v>
      </c>
      <c r="AR99" s="55">
        <v>166.9</v>
      </c>
      <c r="AS99" s="72">
        <f t="shared" ref="AS99:AS105" si="95">AT99-0.1</f>
        <v>166.8</v>
      </c>
      <c r="AT99" s="57">
        <v>166.9</v>
      </c>
      <c r="AU99" s="54">
        <f>AV99+17.7</f>
        <v>194.1</v>
      </c>
      <c r="AV99" s="109">
        <v>176.4</v>
      </c>
      <c r="AW99" s="72">
        <f>AX99+17.7</f>
        <v>194.1</v>
      </c>
      <c r="AX99" s="110">
        <v>176.4</v>
      </c>
      <c r="AY99" s="54">
        <f>AZ99-0.1</f>
        <v>257.39999999999998</v>
      </c>
      <c r="AZ99" s="55">
        <v>257.5</v>
      </c>
      <c r="BA99" s="72">
        <f>BB99-0.1</f>
        <v>261.2</v>
      </c>
      <c r="BB99" s="57">
        <v>261.3</v>
      </c>
      <c r="BC99" s="54">
        <f>BD99-0.3</f>
        <v>174.29999999999998</v>
      </c>
      <c r="BD99" s="55" t="s">
        <v>614</v>
      </c>
      <c r="BE99" s="72">
        <f>BF99-0.3</f>
        <v>179.29999999999998</v>
      </c>
      <c r="BF99" s="57" t="s">
        <v>415</v>
      </c>
      <c r="BG99" s="124">
        <f t="shared" si="89"/>
        <v>130.4</v>
      </c>
      <c r="BH99" s="125">
        <v>111.9</v>
      </c>
      <c r="BI99" s="151">
        <f t="shared" si="89"/>
        <v>132.4</v>
      </c>
      <c r="BJ99" s="127">
        <v>113.9</v>
      </c>
      <c r="BK99" s="9"/>
    </row>
    <row r="100" spans="1:65" s="1" customFormat="1" ht="15" customHeight="1" x14ac:dyDescent="0.25">
      <c r="A100" s="1">
        <v>2013</v>
      </c>
      <c r="B100" s="33" t="s">
        <v>203</v>
      </c>
      <c r="C100" s="54">
        <f>+D100-17.3</f>
        <v>264.5</v>
      </c>
      <c r="D100" s="55">
        <v>281.8</v>
      </c>
      <c r="E100" s="63">
        <f>F100-17.3</f>
        <v>268.3</v>
      </c>
      <c r="F100" s="57">
        <v>285.60000000000002</v>
      </c>
      <c r="G100" s="54">
        <f>H100+19.8</f>
        <v>173.9</v>
      </c>
      <c r="H100" s="63">
        <v>154.1</v>
      </c>
      <c r="I100" s="72">
        <f>J100+19.8</f>
        <v>173.9</v>
      </c>
      <c r="J100" s="64">
        <v>154.1</v>
      </c>
      <c r="K100" s="54">
        <f>L100-4.3</f>
        <v>164.39999999999998</v>
      </c>
      <c r="L100" s="55">
        <v>168.7</v>
      </c>
      <c r="M100" s="72">
        <f>N100-4.3</f>
        <v>166.7</v>
      </c>
      <c r="N100" s="57">
        <v>171</v>
      </c>
      <c r="O100" s="54">
        <f t="shared" si="92"/>
        <v>134.5</v>
      </c>
      <c r="P100" s="55">
        <v>134.80000000000001</v>
      </c>
      <c r="Q100" s="72">
        <f t="shared" si="93"/>
        <v>136.6</v>
      </c>
      <c r="R100" s="57">
        <v>136.9</v>
      </c>
      <c r="S100" s="54">
        <v>171.70000000000002</v>
      </c>
      <c r="T100" s="60">
        <v>156.30000000000001</v>
      </c>
      <c r="U100" s="72">
        <v>184.4</v>
      </c>
      <c r="V100" s="61">
        <v>169</v>
      </c>
      <c r="W100" s="54">
        <f>X100+17.5</f>
        <v>193.5</v>
      </c>
      <c r="X100" s="63">
        <v>176</v>
      </c>
      <c r="Y100" s="72">
        <f>Z100+17.5</f>
        <v>229.1</v>
      </c>
      <c r="Z100" s="64">
        <v>211.6</v>
      </c>
      <c r="AA100" s="54">
        <f>AB100+17.6</f>
        <v>166.2</v>
      </c>
      <c r="AB100" s="63">
        <v>148.6</v>
      </c>
      <c r="AC100" s="72">
        <f>AD100+17.6</f>
        <v>172.1</v>
      </c>
      <c r="AD100" s="64">
        <v>154.5</v>
      </c>
      <c r="AE100" s="54">
        <f>AF100</f>
        <v>237.7</v>
      </c>
      <c r="AF100" s="58">
        <v>237.7</v>
      </c>
      <c r="AG100" s="72">
        <f>AH100</f>
        <v>248.1</v>
      </c>
      <c r="AH100" s="59">
        <v>248.1</v>
      </c>
      <c r="AI100" s="54">
        <f>AJ100+0.5</f>
        <v>264.3</v>
      </c>
      <c r="AJ100" s="60">
        <v>263.8</v>
      </c>
      <c r="AK100" s="72">
        <f>AL100+0.5</f>
        <v>270.3</v>
      </c>
      <c r="AL100" s="61">
        <v>269.8</v>
      </c>
      <c r="AM100" s="54">
        <f>AN100-0.3</f>
        <v>250.39999999999998</v>
      </c>
      <c r="AN100" s="55">
        <v>250.7</v>
      </c>
      <c r="AO100" s="72">
        <f>AP100-0.3</f>
        <v>250.39999999999998</v>
      </c>
      <c r="AP100" s="57">
        <v>250.7</v>
      </c>
      <c r="AQ100" s="54">
        <f t="shared" si="94"/>
        <v>166.9</v>
      </c>
      <c r="AR100" s="55">
        <v>167</v>
      </c>
      <c r="AS100" s="72">
        <f t="shared" si="95"/>
        <v>166.9</v>
      </c>
      <c r="AT100" s="57">
        <v>167</v>
      </c>
      <c r="AU100" s="54">
        <f>AV100+17.7</f>
        <v>192.1</v>
      </c>
      <c r="AV100" s="109">
        <v>174.4</v>
      </c>
      <c r="AW100" s="72">
        <f>AX100+17.7</f>
        <v>196.2</v>
      </c>
      <c r="AX100" s="110">
        <v>178.5</v>
      </c>
      <c r="AY100" s="54">
        <f>AZ100-0.1</f>
        <v>255.4</v>
      </c>
      <c r="AZ100" s="55">
        <v>255.5</v>
      </c>
      <c r="BA100" s="72">
        <f>BB100-0.1</f>
        <v>255.4</v>
      </c>
      <c r="BB100" s="57">
        <v>255.5</v>
      </c>
      <c r="BC100" s="54">
        <f>BD100-0.3</f>
        <v>174.29999999999998</v>
      </c>
      <c r="BD100" s="55" t="s">
        <v>614</v>
      </c>
      <c r="BE100" s="72">
        <f>BF100-0.3</f>
        <v>174.29999999999998</v>
      </c>
      <c r="BF100" s="57" t="s">
        <v>614</v>
      </c>
      <c r="BG100" s="54">
        <f>BH100+0.5</f>
        <v>135.80000000000001</v>
      </c>
      <c r="BH100" s="55">
        <v>135.30000000000001</v>
      </c>
      <c r="BI100" s="72">
        <f>BJ100+0.5</f>
        <v>151.4</v>
      </c>
      <c r="BJ100" s="57">
        <v>150.9</v>
      </c>
      <c r="BK100" s="9"/>
    </row>
    <row r="101" spans="1:65" s="1" customFormat="1" ht="15" customHeight="1" x14ac:dyDescent="0.25">
      <c r="A101" s="1">
        <v>2013</v>
      </c>
      <c r="B101" s="33" t="s">
        <v>204</v>
      </c>
      <c r="C101" s="124">
        <f t="shared" ref="C101" si="96">D101+0.1</f>
        <v>278.8</v>
      </c>
      <c r="D101" s="133" t="s">
        <v>728</v>
      </c>
      <c r="E101" s="151">
        <f t="shared" ref="E101" si="97">F101+0.1</f>
        <v>278.8</v>
      </c>
      <c r="F101" s="134" t="s">
        <v>728</v>
      </c>
      <c r="G101" s="54">
        <f>H101+20.9</f>
        <v>178.70000000000002</v>
      </c>
      <c r="H101" s="63">
        <v>157.80000000000001</v>
      </c>
      <c r="I101" s="72">
        <f>J101+20.9</f>
        <v>180.70000000000002</v>
      </c>
      <c r="J101" s="64">
        <v>159.80000000000001</v>
      </c>
      <c r="K101" s="54">
        <f>L101-0.1</f>
        <v>158.9</v>
      </c>
      <c r="L101" s="55">
        <v>159</v>
      </c>
      <c r="M101" s="72">
        <f>N101-0.1</f>
        <v>162.80000000000001</v>
      </c>
      <c r="N101" s="57">
        <v>162.9</v>
      </c>
      <c r="O101" s="54">
        <f t="shared" si="92"/>
        <v>134.5</v>
      </c>
      <c r="P101" s="55">
        <v>134.80000000000001</v>
      </c>
      <c r="Q101" s="72">
        <f t="shared" si="93"/>
        <v>136.6</v>
      </c>
      <c r="R101" s="57">
        <v>136.9</v>
      </c>
      <c r="S101" s="54">
        <f>T101</f>
        <v>155.69999999999999</v>
      </c>
      <c r="T101" s="55">
        <v>155.69999999999999</v>
      </c>
      <c r="U101" s="72">
        <f>V101</f>
        <v>155.69999999999999</v>
      </c>
      <c r="V101" s="57">
        <v>155.69999999999999</v>
      </c>
      <c r="W101" s="54">
        <f>X101+17.4</f>
        <v>190.20000000000002</v>
      </c>
      <c r="X101" s="63">
        <v>172.8</v>
      </c>
      <c r="Y101" s="72">
        <f>Z101+17.4</f>
        <v>192.5</v>
      </c>
      <c r="Z101" s="64">
        <v>175.1</v>
      </c>
      <c r="AA101" s="54">
        <f>AB101+17.9</f>
        <v>168.6</v>
      </c>
      <c r="AB101" s="63">
        <v>150.69999999999999</v>
      </c>
      <c r="AC101" s="72">
        <f>AD101+17.9</f>
        <v>168.6</v>
      </c>
      <c r="AD101" s="64">
        <v>150.69999999999999</v>
      </c>
      <c r="AE101" s="54">
        <f>AF101-0.2</f>
        <v>248.20000000000002</v>
      </c>
      <c r="AF101" s="58">
        <v>248.4</v>
      </c>
      <c r="AG101" s="72">
        <f>AH101-0.2</f>
        <v>248.20000000000002</v>
      </c>
      <c r="AH101" s="59">
        <v>248.4</v>
      </c>
      <c r="AI101" s="54">
        <f>AJ101+0.4</f>
        <v>261.7</v>
      </c>
      <c r="AJ101" s="55">
        <v>261.3</v>
      </c>
      <c r="AK101" s="72">
        <f>AL101+0.4</f>
        <v>270.09999999999997</v>
      </c>
      <c r="AL101" s="57">
        <v>269.7</v>
      </c>
      <c r="AM101" s="54">
        <f>AN101-0.3</f>
        <v>251.39999999999998</v>
      </c>
      <c r="AN101" s="55">
        <v>251.7</v>
      </c>
      <c r="AO101" s="72">
        <f>AP101-0.3</f>
        <v>251.39999999999998</v>
      </c>
      <c r="AP101" s="57">
        <v>251.7</v>
      </c>
      <c r="AQ101" s="54">
        <f t="shared" si="94"/>
        <v>166.8</v>
      </c>
      <c r="AR101" s="55">
        <v>166.9</v>
      </c>
      <c r="AS101" s="72">
        <f t="shared" si="95"/>
        <v>168.6</v>
      </c>
      <c r="AT101" s="57">
        <v>168.7</v>
      </c>
      <c r="AU101" s="54">
        <f>AV101+16.7</f>
        <v>186.79999999999998</v>
      </c>
      <c r="AV101" s="109">
        <v>170.1</v>
      </c>
      <c r="AW101" s="72">
        <f>AX101+16.7</f>
        <v>193.1</v>
      </c>
      <c r="AX101" s="110">
        <v>176.4</v>
      </c>
      <c r="AY101" s="54">
        <f>AZ101+0.5</f>
        <v>251</v>
      </c>
      <c r="AZ101" s="55" t="s">
        <v>399</v>
      </c>
      <c r="BA101" s="72">
        <f>BB101+0.5</f>
        <v>261.3</v>
      </c>
      <c r="BB101" s="57" t="s">
        <v>600</v>
      </c>
      <c r="BC101" s="54">
        <f>BD101-0.3</f>
        <v>174.29999999999998</v>
      </c>
      <c r="BD101" s="55">
        <v>174.6</v>
      </c>
      <c r="BE101" s="72">
        <f>BF101-0.3</f>
        <v>174.29999999999998</v>
      </c>
      <c r="BF101" s="57">
        <v>174.6</v>
      </c>
      <c r="BG101" s="54">
        <f>BH101+0.5</f>
        <v>135.69999999999999</v>
      </c>
      <c r="BH101" s="55">
        <v>135.19999999999999</v>
      </c>
      <c r="BI101" s="72">
        <f>BJ101+0.5</f>
        <v>139.5</v>
      </c>
      <c r="BJ101" s="57">
        <v>139</v>
      </c>
      <c r="BK101" s="9"/>
    </row>
    <row r="102" spans="1:65" s="33" customFormat="1" ht="15" customHeight="1" x14ac:dyDescent="0.25">
      <c r="A102" s="1">
        <v>2013</v>
      </c>
      <c r="B102" s="33" t="s">
        <v>205</v>
      </c>
      <c r="C102" s="54">
        <f>+D102-17.3</f>
        <v>272.09999999999997</v>
      </c>
      <c r="D102" s="55">
        <v>289.39999999999998</v>
      </c>
      <c r="E102" s="63">
        <f>F102-17.3</f>
        <v>283.8</v>
      </c>
      <c r="F102" s="57">
        <v>301.10000000000002</v>
      </c>
      <c r="G102" s="54">
        <f>H102+19.8</f>
        <v>173.8</v>
      </c>
      <c r="H102" s="63">
        <v>154</v>
      </c>
      <c r="I102" s="72">
        <f>J102+19.8</f>
        <v>175.8</v>
      </c>
      <c r="J102" s="64">
        <v>156</v>
      </c>
      <c r="K102" s="54">
        <f>L102-4.3</f>
        <v>156.1</v>
      </c>
      <c r="L102" s="55">
        <v>160.4</v>
      </c>
      <c r="M102" s="72">
        <f>N102-4.3</f>
        <v>160.29999999999998</v>
      </c>
      <c r="N102" s="57">
        <v>164.6</v>
      </c>
      <c r="O102" s="54">
        <f t="shared" si="92"/>
        <v>134.5</v>
      </c>
      <c r="P102" s="55">
        <v>134.80000000000001</v>
      </c>
      <c r="Q102" s="72">
        <f t="shared" si="93"/>
        <v>136.6</v>
      </c>
      <c r="R102" s="57">
        <v>136.9</v>
      </c>
      <c r="S102" s="54">
        <v>167.4</v>
      </c>
      <c r="T102" s="60">
        <v>152</v>
      </c>
      <c r="U102" s="72">
        <v>171.70000000000002</v>
      </c>
      <c r="V102" s="61">
        <v>156.30000000000001</v>
      </c>
      <c r="W102" s="54">
        <f>X102+17.5</f>
        <v>171.3</v>
      </c>
      <c r="X102" s="63">
        <v>153.80000000000001</v>
      </c>
      <c r="Y102" s="72">
        <f>Z102+17.5</f>
        <v>191.5</v>
      </c>
      <c r="Z102" s="64">
        <v>174</v>
      </c>
      <c r="AA102" s="54">
        <f>AB102+17.6</f>
        <v>144.5</v>
      </c>
      <c r="AB102" s="63">
        <v>126.9</v>
      </c>
      <c r="AC102" s="72">
        <f>AD102+17.6</f>
        <v>151.5</v>
      </c>
      <c r="AD102" s="64">
        <v>133.9</v>
      </c>
      <c r="AE102" s="54">
        <f>AF102</f>
        <v>237.7</v>
      </c>
      <c r="AF102" s="58">
        <v>237.7</v>
      </c>
      <c r="AG102" s="72">
        <f>AH102</f>
        <v>252.5</v>
      </c>
      <c r="AH102" s="59">
        <v>252.5</v>
      </c>
      <c r="AI102" s="54">
        <f>AJ102+0.5</f>
        <v>270.10000000000002</v>
      </c>
      <c r="AJ102" s="60">
        <v>269.60000000000002</v>
      </c>
      <c r="AK102" s="72">
        <f>AL102+0.5</f>
        <v>270.10000000000002</v>
      </c>
      <c r="AL102" s="61">
        <v>269.60000000000002</v>
      </c>
      <c r="AM102" s="54">
        <f>AN102-0.3</f>
        <v>250.39999999999998</v>
      </c>
      <c r="AN102" s="55">
        <v>250.7</v>
      </c>
      <c r="AO102" s="72">
        <f>AP102-0.3</f>
        <v>251.39999999999998</v>
      </c>
      <c r="AP102" s="57">
        <v>251.7</v>
      </c>
      <c r="AQ102" s="54">
        <f t="shared" si="94"/>
        <v>166.8</v>
      </c>
      <c r="AR102" s="55">
        <v>166.9</v>
      </c>
      <c r="AS102" s="72">
        <f t="shared" si="95"/>
        <v>168.5</v>
      </c>
      <c r="AT102" s="57">
        <v>168.6</v>
      </c>
      <c r="AU102" s="54">
        <f>AV102+17.7</f>
        <v>213.1</v>
      </c>
      <c r="AV102" s="109">
        <v>195.4</v>
      </c>
      <c r="AW102" s="72">
        <f>AX102+17.7</f>
        <v>223.7</v>
      </c>
      <c r="AX102" s="110">
        <v>206</v>
      </c>
      <c r="AY102" s="54">
        <f>AZ102-0.1</f>
        <v>255.3</v>
      </c>
      <c r="AZ102" s="55">
        <v>255.4</v>
      </c>
      <c r="BA102" s="72">
        <f>BB102-0.1</f>
        <v>257.09999999999997</v>
      </c>
      <c r="BB102" s="57">
        <v>257.2</v>
      </c>
      <c r="BC102" s="54">
        <f>BD102-0.3</f>
        <v>179.39999999999998</v>
      </c>
      <c r="BD102" s="55" t="s">
        <v>603</v>
      </c>
      <c r="BE102" s="72">
        <f>BF102-0.3</f>
        <v>179.39999999999998</v>
      </c>
      <c r="BF102" s="57" t="s">
        <v>603</v>
      </c>
      <c r="BG102" s="54">
        <f>BH102+0.5</f>
        <v>135.80000000000001</v>
      </c>
      <c r="BH102" s="60">
        <v>135.30000000000001</v>
      </c>
      <c r="BI102" s="72">
        <f>BJ102+0.5</f>
        <v>143.5</v>
      </c>
      <c r="BJ102" s="61">
        <v>143</v>
      </c>
      <c r="BK102" s="9"/>
      <c r="BL102" s="1"/>
      <c r="BM102" s="1"/>
    </row>
    <row r="103" spans="1:65" s="1" customFormat="1" ht="15" customHeight="1" x14ac:dyDescent="0.25">
      <c r="A103" s="1">
        <v>2013</v>
      </c>
      <c r="B103" s="33" t="s">
        <v>206</v>
      </c>
      <c r="C103" s="54">
        <f>+D103-17.3</f>
        <v>272.2</v>
      </c>
      <c r="D103" s="55">
        <v>289.5</v>
      </c>
      <c r="E103" s="63">
        <f>F103-17.3</f>
        <v>276.2</v>
      </c>
      <c r="F103" s="57">
        <v>293.5</v>
      </c>
      <c r="G103" s="54">
        <f>H103+19.8</f>
        <v>173.8</v>
      </c>
      <c r="H103" s="63">
        <v>154</v>
      </c>
      <c r="I103" s="72">
        <f>J103+19.8</f>
        <v>177.70000000000002</v>
      </c>
      <c r="J103" s="64">
        <v>157.9</v>
      </c>
      <c r="K103" s="54">
        <f>L103-4.3</f>
        <v>145.39999999999998</v>
      </c>
      <c r="L103" s="55">
        <v>149.69999999999999</v>
      </c>
      <c r="M103" s="72">
        <f>N103-4.3</f>
        <v>160.29999999999998</v>
      </c>
      <c r="N103" s="57">
        <v>164.6</v>
      </c>
      <c r="O103" s="54">
        <f t="shared" si="92"/>
        <v>134.5</v>
      </c>
      <c r="P103" s="55">
        <v>134.80000000000001</v>
      </c>
      <c r="Q103" s="72">
        <f t="shared" si="93"/>
        <v>134.5</v>
      </c>
      <c r="R103" s="57">
        <v>134.80000000000001</v>
      </c>
      <c r="S103" s="54">
        <v>167.5</v>
      </c>
      <c r="T103" s="60">
        <v>152.1</v>
      </c>
      <c r="U103" s="72">
        <v>171.70000000000002</v>
      </c>
      <c r="V103" s="61">
        <v>156.30000000000001</v>
      </c>
      <c r="W103" s="54">
        <f>X103+17.5</f>
        <v>183.8</v>
      </c>
      <c r="X103" s="63">
        <v>166.3</v>
      </c>
      <c r="Y103" s="72">
        <f>Z103+17.5</f>
        <v>221.2</v>
      </c>
      <c r="Z103" s="64">
        <v>203.7</v>
      </c>
      <c r="AA103" s="54">
        <f>AB103+17.6</f>
        <v>166.4</v>
      </c>
      <c r="AB103" s="63">
        <v>148.80000000000001</v>
      </c>
      <c r="AC103" s="72">
        <f>AD103+17.6</f>
        <v>168.29999999999998</v>
      </c>
      <c r="AD103" s="64">
        <v>150.69999999999999</v>
      </c>
      <c r="AE103" s="54">
        <f>AF103</f>
        <v>250.7</v>
      </c>
      <c r="AF103" s="58">
        <v>250.7</v>
      </c>
      <c r="AG103" s="72">
        <f>AH103</f>
        <v>252.8</v>
      </c>
      <c r="AH103" s="59">
        <v>252.8</v>
      </c>
      <c r="AI103" s="54">
        <f>AJ103+0.5</f>
        <v>270.2</v>
      </c>
      <c r="AJ103" s="60">
        <v>269.7</v>
      </c>
      <c r="AK103" s="72">
        <f>AL103+0.5</f>
        <v>270.2</v>
      </c>
      <c r="AL103" s="61">
        <v>269.7</v>
      </c>
      <c r="AM103" s="54">
        <f>AN103-0.3</f>
        <v>250.39999999999998</v>
      </c>
      <c r="AN103" s="55">
        <v>250.7</v>
      </c>
      <c r="AO103" s="72">
        <f>AP103-0.3</f>
        <v>251.5</v>
      </c>
      <c r="AP103" s="57">
        <v>251.8</v>
      </c>
      <c r="AQ103" s="54">
        <f t="shared" si="94"/>
        <v>166.8</v>
      </c>
      <c r="AR103" s="55">
        <v>166.9</v>
      </c>
      <c r="AS103" s="72">
        <f t="shared" si="95"/>
        <v>166.8</v>
      </c>
      <c r="AT103" s="57">
        <v>166.9</v>
      </c>
      <c r="AU103" s="54">
        <f>AV103+17.7</f>
        <v>183.6</v>
      </c>
      <c r="AV103" s="109">
        <v>165.9</v>
      </c>
      <c r="AW103" s="72">
        <f>AX103+17.7</f>
        <v>200.5</v>
      </c>
      <c r="AX103" s="110">
        <v>182.8</v>
      </c>
      <c r="AY103" s="54">
        <f>AZ103-0.1</f>
        <v>249.70000000000002</v>
      </c>
      <c r="AZ103" s="55">
        <v>249.8</v>
      </c>
      <c r="BA103" s="72">
        <f>BB103-0.1</f>
        <v>261.09999999999997</v>
      </c>
      <c r="BB103" s="57">
        <v>261.2</v>
      </c>
      <c r="BC103" s="54">
        <f>BD103-0.3</f>
        <v>179.39999999999998</v>
      </c>
      <c r="BD103" s="55" t="s">
        <v>603</v>
      </c>
      <c r="BE103" s="72">
        <f>BF103-0.3</f>
        <v>179.39999999999998</v>
      </c>
      <c r="BF103" s="57" t="s">
        <v>603</v>
      </c>
      <c r="BG103" s="54">
        <f>BH103+0.5</f>
        <v>106.8</v>
      </c>
      <c r="BH103" s="60">
        <v>106.3</v>
      </c>
      <c r="BI103" s="72">
        <f>BJ103+0.5</f>
        <v>151.30000000000001</v>
      </c>
      <c r="BJ103" s="61">
        <v>150.80000000000001</v>
      </c>
      <c r="BK103" s="9"/>
    </row>
    <row r="104" spans="1:65" s="1" customFormat="1" ht="15" customHeight="1" x14ac:dyDescent="0.25">
      <c r="A104" s="1">
        <v>2013</v>
      </c>
      <c r="B104" s="33" t="s">
        <v>207</v>
      </c>
      <c r="C104" s="157">
        <f>D104-0.1</f>
        <v>275.7</v>
      </c>
      <c r="D104" s="109">
        <v>275.8</v>
      </c>
      <c r="E104" s="158">
        <f>F104-0.1</f>
        <v>281</v>
      </c>
      <c r="F104" s="110">
        <v>281.10000000000002</v>
      </c>
      <c r="G104" s="54">
        <f>H104+20.5</f>
        <v>174.6</v>
      </c>
      <c r="H104" s="65">
        <v>154.1</v>
      </c>
      <c r="I104" s="72">
        <f>J104+20.5</f>
        <v>180.5</v>
      </c>
      <c r="J104" s="64">
        <v>160</v>
      </c>
      <c r="K104" s="54">
        <f>L104-4.3</f>
        <v>147.6</v>
      </c>
      <c r="L104" s="55">
        <v>151.9</v>
      </c>
      <c r="M104" s="72">
        <f>N104-4.3</f>
        <v>165.6</v>
      </c>
      <c r="N104" s="57">
        <v>169.9</v>
      </c>
      <c r="O104" s="54">
        <f t="shared" si="92"/>
        <v>134.39999999999998</v>
      </c>
      <c r="P104" s="55">
        <v>134.69999999999999</v>
      </c>
      <c r="Q104" s="72">
        <f t="shared" si="93"/>
        <v>134.39999999999998</v>
      </c>
      <c r="R104" s="57">
        <v>134.69999999999999</v>
      </c>
      <c r="S104" s="108">
        <f>T104+15.5</f>
        <v>167.4</v>
      </c>
      <c r="T104" s="141" t="s">
        <v>453</v>
      </c>
      <c r="U104" s="67">
        <f>V104+15.5</f>
        <v>169.6</v>
      </c>
      <c r="V104" s="61">
        <v>154.1</v>
      </c>
      <c r="W104" s="54">
        <f>X104+17.5</f>
        <v>180.4</v>
      </c>
      <c r="X104" s="63">
        <v>162.9</v>
      </c>
      <c r="Y104" s="72">
        <f>Z104+17.5</f>
        <v>194.6</v>
      </c>
      <c r="Z104" s="64">
        <v>177.1</v>
      </c>
      <c r="AA104" s="54">
        <f>AB104+17.6</f>
        <v>166.29999999999998</v>
      </c>
      <c r="AB104" s="65">
        <v>148.69999999999999</v>
      </c>
      <c r="AC104" s="72">
        <f>AD104+17.6</f>
        <v>180.1</v>
      </c>
      <c r="AD104" s="66">
        <v>162.5</v>
      </c>
      <c r="AE104" s="140">
        <f>AF104+1.8</f>
        <v>238.3</v>
      </c>
      <c r="AF104" s="58">
        <v>236.5</v>
      </c>
      <c r="AG104" s="63">
        <f>AH104+1.8</f>
        <v>242.20000000000002</v>
      </c>
      <c r="AH104" s="115">
        <v>240.4</v>
      </c>
      <c r="AI104" s="159">
        <v>270.3</v>
      </c>
      <c r="AJ104" s="60">
        <v>252.9</v>
      </c>
      <c r="AK104" s="65">
        <v>270.3</v>
      </c>
      <c r="AL104" s="61">
        <v>252.9</v>
      </c>
      <c r="AM104" s="54">
        <f>AN104-0.2</f>
        <v>250.5</v>
      </c>
      <c r="AN104" s="60">
        <v>250.7</v>
      </c>
      <c r="AO104" s="72">
        <f>AP104-0.2</f>
        <v>250.5</v>
      </c>
      <c r="AP104" s="61">
        <v>250.7</v>
      </c>
      <c r="AQ104" s="54">
        <f t="shared" si="94"/>
        <v>166.9</v>
      </c>
      <c r="AR104" s="55">
        <v>167</v>
      </c>
      <c r="AS104" s="72">
        <f t="shared" si="95"/>
        <v>166.9</v>
      </c>
      <c r="AT104" s="57">
        <v>167</v>
      </c>
      <c r="AU104" s="54">
        <f>AV104+17.7</f>
        <v>192.2</v>
      </c>
      <c r="AV104" s="109">
        <v>174.5</v>
      </c>
      <c r="AW104" s="72">
        <f>AX104+17.7</f>
        <v>192.2</v>
      </c>
      <c r="AX104" s="110">
        <v>174.5</v>
      </c>
      <c r="AY104" s="54">
        <f>AZ104+0.7</f>
        <v>255.29999999999998</v>
      </c>
      <c r="AZ104" s="60">
        <v>254.6</v>
      </c>
      <c r="BA104" s="72">
        <f>BB104+0.7</f>
        <v>257.3</v>
      </c>
      <c r="BB104" s="57">
        <v>256.60000000000002</v>
      </c>
      <c r="BC104" s="124">
        <f>BD104-1</f>
        <v>179.5</v>
      </c>
      <c r="BD104" s="133">
        <v>180.5</v>
      </c>
      <c r="BE104" s="151">
        <f>BF104-1</f>
        <v>179.5</v>
      </c>
      <c r="BF104" s="134">
        <v>180.5</v>
      </c>
      <c r="BG104" s="140">
        <f>BH104+18</f>
        <v>113.8</v>
      </c>
      <c r="BH104" s="60">
        <v>95.8</v>
      </c>
      <c r="BI104" s="63">
        <f>BJ104+18</f>
        <v>119.8</v>
      </c>
      <c r="BJ104" s="61">
        <v>101.8</v>
      </c>
      <c r="BK104" s="9"/>
    </row>
    <row r="105" spans="1:65" s="1" customFormat="1" ht="15" customHeight="1" x14ac:dyDescent="0.25">
      <c r="A105" s="1">
        <v>2013</v>
      </c>
      <c r="B105" s="33" t="s">
        <v>208</v>
      </c>
      <c r="C105" s="54">
        <f>+D105-17.3</f>
        <v>260.7</v>
      </c>
      <c r="D105" s="55">
        <v>278</v>
      </c>
      <c r="E105" s="63">
        <f>F105-17.3</f>
        <v>281.8</v>
      </c>
      <c r="F105" s="57">
        <v>299.10000000000002</v>
      </c>
      <c r="G105" s="54">
        <f>H105+19.8</f>
        <v>175.8</v>
      </c>
      <c r="H105" s="63">
        <v>156</v>
      </c>
      <c r="I105" s="72">
        <f>J105+19.8</f>
        <v>189.5</v>
      </c>
      <c r="J105" s="64">
        <v>169.7</v>
      </c>
      <c r="K105" s="54">
        <f>L105-4.3</f>
        <v>158</v>
      </c>
      <c r="L105" s="55">
        <v>162.30000000000001</v>
      </c>
      <c r="M105" s="72">
        <f>N105-4.3</f>
        <v>160.19999999999999</v>
      </c>
      <c r="N105" s="57">
        <v>164.5</v>
      </c>
      <c r="O105" s="54">
        <f t="shared" si="92"/>
        <v>134.6</v>
      </c>
      <c r="P105" s="55">
        <v>134.9</v>
      </c>
      <c r="Q105" s="72">
        <f t="shared" si="93"/>
        <v>136.6</v>
      </c>
      <c r="R105" s="57">
        <v>136.9</v>
      </c>
      <c r="S105" s="54">
        <v>154.70000000000002</v>
      </c>
      <c r="T105" s="60">
        <v>139.30000000000001</v>
      </c>
      <c r="U105" s="72">
        <v>163.30000000000001</v>
      </c>
      <c r="V105" s="61">
        <v>147.9</v>
      </c>
      <c r="W105" s="54">
        <f>X105+17.5</f>
        <v>193.5</v>
      </c>
      <c r="X105" s="63">
        <v>176</v>
      </c>
      <c r="Y105" s="72">
        <f>Z105+17.5</f>
        <v>209.5</v>
      </c>
      <c r="Z105" s="64">
        <v>192</v>
      </c>
      <c r="AA105" s="54">
        <f>AB105+17.6</f>
        <v>164.2</v>
      </c>
      <c r="AB105" s="63">
        <v>146.6</v>
      </c>
      <c r="AC105" s="72">
        <f>AD105+17.6</f>
        <v>166.5</v>
      </c>
      <c r="AD105" s="64">
        <v>148.9</v>
      </c>
      <c r="AE105" s="54">
        <f>AF105</f>
        <v>241.8</v>
      </c>
      <c r="AF105" s="58">
        <v>241.8</v>
      </c>
      <c r="AG105" s="72">
        <f>AH105</f>
        <v>241.8</v>
      </c>
      <c r="AH105" s="59">
        <v>241.8</v>
      </c>
      <c r="AI105" s="54">
        <f>AJ105+0.5</f>
        <v>270.3</v>
      </c>
      <c r="AJ105" s="60">
        <v>269.8</v>
      </c>
      <c r="AK105" s="72">
        <f>AL105+0.5</f>
        <v>270.3</v>
      </c>
      <c r="AL105" s="61">
        <v>269.8</v>
      </c>
      <c r="AM105" s="54">
        <f>AN105-0.3</f>
        <v>250.29999999999998</v>
      </c>
      <c r="AN105" s="55">
        <v>250.6</v>
      </c>
      <c r="AO105" s="72">
        <f>AP105-0.3</f>
        <v>251.39999999999998</v>
      </c>
      <c r="AP105" s="57">
        <v>251.7</v>
      </c>
      <c r="AQ105" s="54">
        <f t="shared" si="94"/>
        <v>166.8</v>
      </c>
      <c r="AR105" s="55">
        <v>166.9</v>
      </c>
      <c r="AS105" s="72">
        <f t="shared" si="95"/>
        <v>168.6</v>
      </c>
      <c r="AT105" s="57">
        <v>168.7</v>
      </c>
      <c r="AU105" s="54">
        <f>AV105+17.7</f>
        <v>192.1</v>
      </c>
      <c r="AV105" s="109">
        <v>174.4</v>
      </c>
      <c r="AW105" s="72">
        <f>AX105+17.7</f>
        <v>192.1</v>
      </c>
      <c r="AX105" s="110">
        <v>174.4</v>
      </c>
      <c r="AY105" s="54">
        <f>AZ105-0.1</f>
        <v>251.5</v>
      </c>
      <c r="AZ105" s="55">
        <v>251.6</v>
      </c>
      <c r="BA105" s="72">
        <f>BB105-0.1</f>
        <v>255.4</v>
      </c>
      <c r="BB105" s="57">
        <v>255.5</v>
      </c>
      <c r="BC105" s="54">
        <f>BD105-0.3</f>
        <v>179.29999999999998</v>
      </c>
      <c r="BD105" s="55" t="s">
        <v>415</v>
      </c>
      <c r="BE105" s="72">
        <f>BF105-0.3</f>
        <v>179.29999999999998</v>
      </c>
      <c r="BF105" s="57" t="s">
        <v>415</v>
      </c>
      <c r="BG105" s="54">
        <f>BH105+0.5</f>
        <v>128.1</v>
      </c>
      <c r="BH105" s="60">
        <v>127.6</v>
      </c>
      <c r="BI105" s="72">
        <f>BJ105+0.5</f>
        <v>143.5</v>
      </c>
      <c r="BJ105" s="61">
        <v>143</v>
      </c>
      <c r="BK105" s="9"/>
    </row>
    <row r="106" spans="1:65" s="1" customFormat="1" ht="15" customHeight="1" x14ac:dyDescent="0.25">
      <c r="A106" s="1">
        <v>2013</v>
      </c>
      <c r="B106" s="1" t="s">
        <v>226</v>
      </c>
      <c r="C106" s="54">
        <f>D106+0.2</f>
        <v>264.3</v>
      </c>
      <c r="D106" s="109" t="s">
        <v>717</v>
      </c>
      <c r="E106" s="72">
        <f>F106+0.2</f>
        <v>343</v>
      </c>
      <c r="F106" s="110" t="s">
        <v>718</v>
      </c>
      <c r="G106" s="99">
        <v>174.4</v>
      </c>
      <c r="H106" s="63">
        <v>154</v>
      </c>
      <c r="I106" s="100">
        <v>199.9</v>
      </c>
      <c r="J106" s="66">
        <v>179.5</v>
      </c>
      <c r="K106" s="99">
        <v>144.1</v>
      </c>
      <c r="L106" s="55">
        <v>147.6</v>
      </c>
      <c r="M106" s="100">
        <v>156.9</v>
      </c>
      <c r="N106" s="57">
        <v>160.4</v>
      </c>
      <c r="O106" s="99">
        <v>134.6</v>
      </c>
      <c r="P106" s="55">
        <v>133.69999999999999</v>
      </c>
      <c r="Q106" s="100">
        <v>134.6</v>
      </c>
      <c r="R106" s="61">
        <v>133.69999999999999</v>
      </c>
      <c r="S106" s="157">
        <v>165.3</v>
      </c>
      <c r="T106" s="163">
        <v>149.9</v>
      </c>
      <c r="U106" s="158">
        <v>169.6</v>
      </c>
      <c r="V106" s="164">
        <v>154.19999999999999</v>
      </c>
      <c r="W106" s="99">
        <v>179.8</v>
      </c>
      <c r="X106" s="60">
        <v>163.80000000000001</v>
      </c>
      <c r="Y106" s="100">
        <v>202</v>
      </c>
      <c r="Z106" s="61">
        <v>186</v>
      </c>
      <c r="AA106" s="99">
        <f>AB106+17.5</f>
        <v>166.3</v>
      </c>
      <c r="AB106" s="63">
        <v>148.80000000000001</v>
      </c>
      <c r="AC106" s="100">
        <v>168.4</v>
      </c>
      <c r="AD106" s="66">
        <v>150.9</v>
      </c>
      <c r="AE106" s="99">
        <v>237.9</v>
      </c>
      <c r="AF106" s="58">
        <v>236.1</v>
      </c>
      <c r="AG106" s="100">
        <v>237.9</v>
      </c>
      <c r="AH106" s="115">
        <v>236.1</v>
      </c>
      <c r="AI106" s="153">
        <v>270.39999999999998</v>
      </c>
      <c r="AJ106" s="125">
        <v>253</v>
      </c>
      <c r="AK106" s="129">
        <v>274.5</v>
      </c>
      <c r="AL106" s="127">
        <v>257.10000000000002</v>
      </c>
      <c r="AM106" s="99">
        <v>250.60000000000002</v>
      </c>
      <c r="AN106" s="60">
        <v>250.8</v>
      </c>
      <c r="AO106" s="100">
        <v>252.60000000000002</v>
      </c>
      <c r="AP106" s="61">
        <v>252.8</v>
      </c>
      <c r="AQ106" s="99">
        <v>166.70000000000002</v>
      </c>
      <c r="AR106" s="55">
        <v>166.9</v>
      </c>
      <c r="AS106" s="100">
        <v>166.70000000000002</v>
      </c>
      <c r="AT106" s="57">
        <v>166.9</v>
      </c>
      <c r="AU106" s="99">
        <v>195</v>
      </c>
      <c r="AV106" s="109">
        <v>176.4</v>
      </c>
      <c r="AW106" s="100">
        <v>195</v>
      </c>
      <c r="AX106" s="110">
        <v>176.4</v>
      </c>
      <c r="AY106" s="99">
        <v>255.60000000000002</v>
      </c>
      <c r="AZ106" s="55">
        <v>254.8</v>
      </c>
      <c r="BA106" s="100">
        <v>261.60000000000002</v>
      </c>
      <c r="BB106" s="57">
        <v>260.8</v>
      </c>
      <c r="BC106" s="99">
        <v>174.2</v>
      </c>
      <c r="BD106" s="121">
        <v>175.1</v>
      </c>
      <c r="BE106" s="100">
        <v>179.29999999999998</v>
      </c>
      <c r="BF106" s="122">
        <v>180.2</v>
      </c>
      <c r="BG106" s="140">
        <f>BH106+18</f>
        <v>129.9</v>
      </c>
      <c r="BH106" s="60">
        <v>111.9</v>
      </c>
      <c r="BI106" s="63">
        <f>BJ106+18</f>
        <v>139.6</v>
      </c>
      <c r="BJ106" s="61">
        <v>121.6</v>
      </c>
      <c r="BK106" s="9"/>
    </row>
    <row r="107" spans="1:65" s="1" customFormat="1" ht="15" customHeight="1" x14ac:dyDescent="0.25">
      <c r="A107" s="1">
        <v>2013</v>
      </c>
      <c r="B107" s="1" t="s">
        <v>227</v>
      </c>
      <c r="C107" s="124">
        <f t="shared" ref="C107" si="98">D107+0.1</f>
        <v>256.10000000000002</v>
      </c>
      <c r="D107" s="133">
        <v>256</v>
      </c>
      <c r="E107" s="151">
        <f t="shared" ref="E107" si="99">F107+0.1</f>
        <v>274.70000000000005</v>
      </c>
      <c r="F107" s="134">
        <v>274.60000000000002</v>
      </c>
      <c r="G107" s="99">
        <v>178.3</v>
      </c>
      <c r="H107" s="63">
        <v>157.9</v>
      </c>
      <c r="I107" s="100">
        <v>178.3</v>
      </c>
      <c r="J107" s="66">
        <v>157.9</v>
      </c>
      <c r="K107" s="99">
        <v>158.9</v>
      </c>
      <c r="L107" s="55">
        <v>162.4</v>
      </c>
      <c r="M107" s="100">
        <v>166.4</v>
      </c>
      <c r="N107" s="57">
        <v>169.9</v>
      </c>
      <c r="O107" s="99">
        <v>136.6</v>
      </c>
      <c r="P107" s="55">
        <v>135.69999999999999</v>
      </c>
      <c r="Q107" s="100">
        <v>136.6</v>
      </c>
      <c r="R107" s="61">
        <v>135.69999999999999</v>
      </c>
      <c r="S107" s="108">
        <f t="shared" ref="S107:U107" si="100">T107+15.6</f>
        <v>161</v>
      </c>
      <c r="T107" s="55">
        <v>145.4</v>
      </c>
      <c r="U107" s="67">
        <f t="shared" si="100"/>
        <v>161</v>
      </c>
      <c r="V107" s="57">
        <v>145.4</v>
      </c>
      <c r="W107" s="99">
        <v>184.1</v>
      </c>
      <c r="X107" s="60">
        <v>168.1</v>
      </c>
      <c r="Y107" s="100">
        <v>185.9</v>
      </c>
      <c r="Z107" s="61">
        <v>169.9</v>
      </c>
      <c r="AA107" s="108">
        <f>AB107+17.5</f>
        <v>164.1</v>
      </c>
      <c r="AB107" s="67" t="s">
        <v>626</v>
      </c>
      <c r="AC107" s="67">
        <f>AD107+17.5</f>
        <v>166.1</v>
      </c>
      <c r="AD107" s="66">
        <v>148.6</v>
      </c>
      <c r="AE107" s="99">
        <v>249.70000000000002</v>
      </c>
      <c r="AF107" s="58">
        <v>247.9</v>
      </c>
      <c r="AG107" s="100">
        <v>252</v>
      </c>
      <c r="AH107" s="115">
        <v>250.2</v>
      </c>
      <c r="AI107" s="153">
        <v>270.3</v>
      </c>
      <c r="AJ107" s="125">
        <v>252.9</v>
      </c>
      <c r="AK107" s="129">
        <v>270.3</v>
      </c>
      <c r="AL107" s="127">
        <v>252.9</v>
      </c>
      <c r="AM107" s="108">
        <f>AN107-0.3</f>
        <v>251.39999999999998</v>
      </c>
      <c r="AN107" s="141" t="s">
        <v>589</v>
      </c>
      <c r="AO107" s="67">
        <f>AP107-0.3</f>
        <v>251.39999999999998</v>
      </c>
      <c r="AP107" s="61">
        <v>251.7</v>
      </c>
      <c r="AQ107" s="99">
        <v>166.8</v>
      </c>
      <c r="AR107" s="55">
        <v>167</v>
      </c>
      <c r="AS107" s="100">
        <v>166.8</v>
      </c>
      <c r="AT107" s="57">
        <v>167</v>
      </c>
      <c r="AU107" s="99">
        <v>192.9</v>
      </c>
      <c r="AV107" s="109">
        <v>174.3</v>
      </c>
      <c r="AW107" s="100">
        <v>201.29999999999998</v>
      </c>
      <c r="AX107" s="110">
        <v>182.7</v>
      </c>
      <c r="AY107" s="108">
        <f>AZ107+1</f>
        <v>249.2</v>
      </c>
      <c r="AZ107" s="141" t="s">
        <v>444</v>
      </c>
      <c r="BA107" s="67">
        <f>BB107+1</f>
        <v>255.5</v>
      </c>
      <c r="BB107" s="168" t="s">
        <v>656</v>
      </c>
      <c r="BC107" s="99">
        <v>179.29999999999998</v>
      </c>
      <c r="BD107" s="121">
        <v>180.2</v>
      </c>
      <c r="BE107" s="100">
        <v>179.29999999999998</v>
      </c>
      <c r="BF107" s="122">
        <v>180.2</v>
      </c>
      <c r="BG107" s="140">
        <f>BH107+18</f>
        <v>145.30000000000001</v>
      </c>
      <c r="BH107" s="60">
        <v>127.3</v>
      </c>
      <c r="BI107" s="63">
        <f>BJ107+18</f>
        <v>154.9</v>
      </c>
      <c r="BJ107" s="61">
        <v>136.9</v>
      </c>
      <c r="BK107" s="9"/>
    </row>
    <row r="108" spans="1:65" s="1" customFormat="1" ht="15" customHeight="1" x14ac:dyDescent="0.25">
      <c r="A108" s="1">
        <v>2013</v>
      </c>
      <c r="B108" s="1" t="s">
        <v>228</v>
      </c>
      <c r="C108" s="99">
        <v>287.3</v>
      </c>
      <c r="D108" s="109">
        <v>287.3</v>
      </c>
      <c r="E108" s="100">
        <v>295.7</v>
      </c>
      <c r="F108" s="110">
        <v>295.7</v>
      </c>
      <c r="G108" s="99">
        <v>184.5</v>
      </c>
      <c r="H108" s="63">
        <v>164.1</v>
      </c>
      <c r="I108" s="100">
        <v>190.20000000000002</v>
      </c>
      <c r="J108" s="66">
        <v>169.8</v>
      </c>
      <c r="K108" s="99">
        <v>148.30000000000001</v>
      </c>
      <c r="L108" s="55">
        <v>151.80000000000001</v>
      </c>
      <c r="M108" s="100">
        <v>161.1</v>
      </c>
      <c r="N108" s="57">
        <v>164.6</v>
      </c>
      <c r="O108" s="99">
        <v>134.70000000000002</v>
      </c>
      <c r="P108" s="55">
        <v>133.80000000000001</v>
      </c>
      <c r="Q108" s="100">
        <v>134.70000000000002</v>
      </c>
      <c r="R108" s="61">
        <v>133.80000000000001</v>
      </c>
      <c r="S108" s="157">
        <v>154.70000000000002</v>
      </c>
      <c r="T108" s="163">
        <v>139.30000000000001</v>
      </c>
      <c r="U108" s="158">
        <v>176</v>
      </c>
      <c r="V108" s="164">
        <v>160.6</v>
      </c>
      <c r="W108" s="99">
        <v>169.8</v>
      </c>
      <c r="X108" s="60">
        <v>153.80000000000001</v>
      </c>
      <c r="Y108" s="100">
        <v>185.9</v>
      </c>
      <c r="Z108" s="61">
        <v>169.9</v>
      </c>
      <c r="AA108" s="99">
        <v>130.9</v>
      </c>
      <c r="AB108" s="63">
        <v>113.4</v>
      </c>
      <c r="AC108" s="100">
        <v>168.3</v>
      </c>
      <c r="AD108" s="66">
        <v>150.80000000000001</v>
      </c>
      <c r="AE108" s="99">
        <v>241.8</v>
      </c>
      <c r="AF108" s="58">
        <v>240</v>
      </c>
      <c r="AG108" s="100">
        <v>251.8</v>
      </c>
      <c r="AH108" s="115">
        <v>250</v>
      </c>
      <c r="AI108" s="99">
        <f>AJ108-0.3</f>
        <v>270</v>
      </c>
      <c r="AJ108" s="109">
        <v>270.3</v>
      </c>
      <c r="AK108" s="100">
        <f>AL108-0.3</f>
        <v>270</v>
      </c>
      <c r="AL108" s="110">
        <v>270.3</v>
      </c>
      <c r="AM108" s="99">
        <v>246.4</v>
      </c>
      <c r="AN108" s="60">
        <v>246.6</v>
      </c>
      <c r="AO108" s="100">
        <v>252.60000000000002</v>
      </c>
      <c r="AP108" s="61">
        <v>252.8</v>
      </c>
      <c r="AQ108" s="99">
        <v>166.70000000000002</v>
      </c>
      <c r="AR108" s="55">
        <v>166.9</v>
      </c>
      <c r="AS108" s="100">
        <v>166.70000000000002</v>
      </c>
      <c r="AT108" s="57">
        <v>166.9</v>
      </c>
      <c r="AU108" s="99">
        <v>195</v>
      </c>
      <c r="AV108" s="109">
        <v>176.4</v>
      </c>
      <c r="AW108" s="100">
        <v>199.29999999999998</v>
      </c>
      <c r="AX108" s="110">
        <v>180.7</v>
      </c>
      <c r="AY108" s="99">
        <v>264.60000000000002</v>
      </c>
      <c r="AZ108" s="55">
        <v>263.8</v>
      </c>
      <c r="BA108" s="100">
        <v>267.8</v>
      </c>
      <c r="BB108" s="57">
        <v>267</v>
      </c>
      <c r="BC108" s="99">
        <v>179.4</v>
      </c>
      <c r="BD108" s="121">
        <v>180.3</v>
      </c>
      <c r="BE108" s="100">
        <v>179.4</v>
      </c>
      <c r="BF108" s="122">
        <v>180.3</v>
      </c>
      <c r="BG108" s="157">
        <f>BH108-0.4</f>
        <v>124</v>
      </c>
      <c r="BH108" s="162" t="s">
        <v>714</v>
      </c>
      <c r="BI108" s="158">
        <f>BJ108-0.4</f>
        <v>126.1</v>
      </c>
      <c r="BJ108" s="110">
        <v>126.5</v>
      </c>
      <c r="BK108" s="9"/>
    </row>
    <row r="109" spans="1:65" s="1" customFormat="1" ht="15" customHeight="1" x14ac:dyDescent="0.25">
      <c r="A109" s="1">
        <v>2013</v>
      </c>
      <c r="B109" s="33" t="s">
        <v>209</v>
      </c>
      <c r="C109" s="54">
        <f>D109-17.3</f>
        <v>281.7</v>
      </c>
      <c r="D109" s="55">
        <v>299</v>
      </c>
      <c r="E109" s="72">
        <f>F109-17.3</f>
        <v>281.7</v>
      </c>
      <c r="F109" s="57">
        <v>299</v>
      </c>
      <c r="G109" s="54">
        <f>H109+20.9</f>
        <v>177</v>
      </c>
      <c r="H109" s="63">
        <v>156.1</v>
      </c>
      <c r="I109" s="72">
        <f>J109+20.9</f>
        <v>188.8</v>
      </c>
      <c r="J109" s="64">
        <v>167.9</v>
      </c>
      <c r="K109" s="54">
        <f>L109-0.1</f>
        <v>156.80000000000001</v>
      </c>
      <c r="L109" s="55">
        <v>156.9</v>
      </c>
      <c r="M109" s="72">
        <f>N109-0.1</f>
        <v>160.80000000000001</v>
      </c>
      <c r="N109" s="57">
        <v>160.9</v>
      </c>
      <c r="O109" s="54">
        <f>P109-0.3</f>
        <v>134.5</v>
      </c>
      <c r="P109" s="55">
        <v>134.80000000000001</v>
      </c>
      <c r="Q109" s="72">
        <f>R109-0.3</f>
        <v>134.5</v>
      </c>
      <c r="R109" s="57">
        <v>134.80000000000001</v>
      </c>
      <c r="S109" s="54">
        <f>T109</f>
        <v>171.4</v>
      </c>
      <c r="T109" s="55">
        <v>171.4</v>
      </c>
      <c r="U109" s="72">
        <f>V109</f>
        <v>173.3</v>
      </c>
      <c r="V109" s="57">
        <v>173.3</v>
      </c>
      <c r="W109" s="54">
        <f>X109+17.4</f>
        <v>190.4</v>
      </c>
      <c r="X109" s="63">
        <v>173</v>
      </c>
      <c r="Y109" s="72">
        <f>Z109+17.4</f>
        <v>196.1</v>
      </c>
      <c r="Z109" s="64">
        <v>178.7</v>
      </c>
      <c r="AA109" s="54">
        <f>AB109+17.9</f>
        <v>168.5</v>
      </c>
      <c r="AB109" s="63">
        <v>150.6</v>
      </c>
      <c r="AC109" s="72">
        <f>AD109+17.9</f>
        <v>168.5</v>
      </c>
      <c r="AD109" s="64">
        <v>150.6</v>
      </c>
      <c r="AE109" s="54">
        <f>AF109-0.2</f>
        <v>237.5</v>
      </c>
      <c r="AF109" s="58">
        <v>237.7</v>
      </c>
      <c r="AG109" s="72">
        <f>AH109-0.2</f>
        <v>264.60000000000002</v>
      </c>
      <c r="AH109" s="59">
        <v>264.8</v>
      </c>
      <c r="AI109" s="54">
        <f>AJ109+0.4</f>
        <v>261.79999999999995</v>
      </c>
      <c r="AJ109" s="55">
        <v>261.39999999999998</v>
      </c>
      <c r="AK109" s="72">
        <f>AL109+0.4</f>
        <v>270.29999999999995</v>
      </c>
      <c r="AL109" s="57">
        <v>269.89999999999998</v>
      </c>
      <c r="AM109" s="54">
        <f>AN109-0.3</f>
        <v>250.5</v>
      </c>
      <c r="AN109" s="55">
        <v>250.8</v>
      </c>
      <c r="AO109" s="72">
        <f>AP109-0.3</f>
        <v>250.5</v>
      </c>
      <c r="AP109" s="57">
        <v>250.8</v>
      </c>
      <c r="AQ109" s="54">
        <f>AR109-0.1</f>
        <v>166.8</v>
      </c>
      <c r="AR109" s="55">
        <v>166.9</v>
      </c>
      <c r="AS109" s="72">
        <f>AT109-0.1</f>
        <v>166.8</v>
      </c>
      <c r="AT109" s="57">
        <v>166.9</v>
      </c>
      <c r="AU109" s="54">
        <f>AV109+16.7</f>
        <v>191</v>
      </c>
      <c r="AV109" s="109">
        <v>174.3</v>
      </c>
      <c r="AW109" s="72">
        <f>AX109+16.7</f>
        <v>218.39999999999998</v>
      </c>
      <c r="AX109" s="110">
        <v>201.7</v>
      </c>
      <c r="AY109" s="54">
        <f>AZ109+0.5</f>
        <v>255.2</v>
      </c>
      <c r="AZ109" s="55" t="s">
        <v>321</v>
      </c>
      <c r="BA109" s="72">
        <f>BB109+0.5</f>
        <v>261.3</v>
      </c>
      <c r="BB109" s="57" t="s">
        <v>600</v>
      </c>
      <c r="BC109" s="54">
        <f>BD109-0.3</f>
        <v>161</v>
      </c>
      <c r="BD109" s="55">
        <v>161.30000000000001</v>
      </c>
      <c r="BE109" s="72">
        <f>BF109-0.3</f>
        <v>174.39999999999998</v>
      </c>
      <c r="BF109" s="57">
        <v>174.7</v>
      </c>
      <c r="BG109" s="124">
        <f t="shared" ref="BG109:BI109" si="101">BH109+18.5</f>
        <v>120.4</v>
      </c>
      <c r="BH109" s="125">
        <v>101.9</v>
      </c>
      <c r="BI109" s="151">
        <f t="shared" si="101"/>
        <v>132.5</v>
      </c>
      <c r="BJ109" s="127">
        <v>114</v>
      </c>
      <c r="BK109" s="9"/>
    </row>
    <row r="110" spans="1:65" s="1" customFormat="1" ht="15" customHeight="1" x14ac:dyDescent="0.25">
      <c r="A110" s="1">
        <v>2013</v>
      </c>
      <c r="B110" s="33" t="s">
        <v>210</v>
      </c>
      <c r="C110" s="54">
        <f>+D110-17.3</f>
        <v>256.8</v>
      </c>
      <c r="D110" s="55">
        <v>274.10000000000002</v>
      </c>
      <c r="E110" s="63">
        <f>F110-17.3</f>
        <v>287.39999999999998</v>
      </c>
      <c r="F110" s="57">
        <v>304.7</v>
      </c>
      <c r="G110" s="54">
        <f>H110+19.8</f>
        <v>175.8</v>
      </c>
      <c r="H110" s="63">
        <v>156</v>
      </c>
      <c r="I110" s="72">
        <f>J110+19.8</f>
        <v>181.70000000000002</v>
      </c>
      <c r="J110" s="64">
        <v>161.9</v>
      </c>
      <c r="K110" s="54">
        <f>L110-4.3</f>
        <v>147.5</v>
      </c>
      <c r="L110" s="55">
        <v>151.80000000000001</v>
      </c>
      <c r="M110" s="72">
        <f>N110-4.3</f>
        <v>166.5</v>
      </c>
      <c r="N110" s="57">
        <v>170.8</v>
      </c>
      <c r="O110" s="54">
        <f>P110-0.3</f>
        <v>134.5</v>
      </c>
      <c r="P110" s="55">
        <v>134.80000000000001</v>
      </c>
      <c r="Q110" s="72">
        <f>R110-0.3</f>
        <v>136.6</v>
      </c>
      <c r="R110" s="57">
        <v>136.9</v>
      </c>
      <c r="S110" s="54">
        <v>163.20000000000002</v>
      </c>
      <c r="T110" s="60">
        <v>147.80000000000001</v>
      </c>
      <c r="U110" s="72">
        <v>194.8</v>
      </c>
      <c r="V110" s="61">
        <v>179.4</v>
      </c>
      <c r="W110" s="54">
        <f>X110+17.5</f>
        <v>179.7</v>
      </c>
      <c r="X110" s="63">
        <v>162.19999999999999</v>
      </c>
      <c r="Y110" s="72">
        <f>Z110+17.5</f>
        <v>191.6</v>
      </c>
      <c r="Z110" s="64">
        <v>174.1</v>
      </c>
      <c r="AA110" s="54">
        <f>AB110+17.6</f>
        <v>168.4</v>
      </c>
      <c r="AB110" s="63">
        <v>150.80000000000001</v>
      </c>
      <c r="AC110" s="72">
        <f>AD110+17.6</f>
        <v>168.4</v>
      </c>
      <c r="AD110" s="64">
        <v>150.80000000000001</v>
      </c>
      <c r="AE110" s="54">
        <f>AF110</f>
        <v>241.9</v>
      </c>
      <c r="AF110" s="58">
        <v>241.9</v>
      </c>
      <c r="AG110" s="72">
        <f>AH110</f>
        <v>262.7</v>
      </c>
      <c r="AH110" s="59">
        <v>262.7</v>
      </c>
      <c r="AI110" s="54">
        <f>AJ110+0.5</f>
        <v>261.89999999999998</v>
      </c>
      <c r="AJ110" s="60">
        <v>261.39999999999998</v>
      </c>
      <c r="AK110" s="72">
        <f>AL110+0.5</f>
        <v>270.3</v>
      </c>
      <c r="AL110" s="61">
        <v>269.8</v>
      </c>
      <c r="AM110" s="54">
        <f>AN110-0.3</f>
        <v>251.5</v>
      </c>
      <c r="AN110" s="55">
        <v>251.8</v>
      </c>
      <c r="AO110" s="72">
        <f>AP110-0.3</f>
        <v>251.5</v>
      </c>
      <c r="AP110" s="57">
        <v>251.8</v>
      </c>
      <c r="AQ110" s="54">
        <f>AR110-0.1</f>
        <v>167</v>
      </c>
      <c r="AR110" s="55">
        <v>167.1</v>
      </c>
      <c r="AS110" s="72">
        <f>AT110-0.1</f>
        <v>168.5</v>
      </c>
      <c r="AT110" s="57">
        <v>168.6</v>
      </c>
      <c r="AU110" s="54">
        <f>AV110+17.7</f>
        <v>192.2</v>
      </c>
      <c r="AV110" s="109">
        <v>174.5</v>
      </c>
      <c r="AW110" s="72">
        <f>AX110+17.7</f>
        <v>198.39999999999998</v>
      </c>
      <c r="AX110" s="110">
        <v>180.7</v>
      </c>
      <c r="AY110" s="54">
        <f>AZ110-0.1</f>
        <v>249.70000000000002</v>
      </c>
      <c r="AZ110" s="55">
        <v>249.8</v>
      </c>
      <c r="BA110" s="72">
        <f>BB110-0.1</f>
        <v>257.29999999999995</v>
      </c>
      <c r="BB110" s="57">
        <v>257.39999999999998</v>
      </c>
      <c r="BC110" s="54">
        <f>BD110-0.3</f>
        <v>179.2</v>
      </c>
      <c r="BD110" s="55" t="s">
        <v>285</v>
      </c>
      <c r="BE110" s="72">
        <f>BF110-0.3</f>
        <v>179.2</v>
      </c>
      <c r="BF110" s="57" t="s">
        <v>285</v>
      </c>
      <c r="BG110" s="54">
        <f>BH110+0.5</f>
        <v>135.69999999999999</v>
      </c>
      <c r="BH110" s="60">
        <v>135.19999999999999</v>
      </c>
      <c r="BI110" s="72">
        <f>BJ110+0.5</f>
        <v>139.6</v>
      </c>
      <c r="BJ110" s="61">
        <v>139.1</v>
      </c>
      <c r="BK110" s="9"/>
      <c r="BL110" s="33"/>
      <c r="BM110" s="33"/>
    </row>
    <row r="111" spans="1:65" s="1" customFormat="1" ht="15" customHeight="1" x14ac:dyDescent="0.25">
      <c r="A111" s="1">
        <v>2013</v>
      </c>
      <c r="B111" s="33" t="s">
        <v>211</v>
      </c>
      <c r="C111" s="54">
        <f>D111-17.3</f>
        <v>270.2</v>
      </c>
      <c r="D111" s="55">
        <v>287.5</v>
      </c>
      <c r="E111" s="72">
        <f>F111-17.3</f>
        <v>270.2</v>
      </c>
      <c r="F111" s="57">
        <v>287.5</v>
      </c>
      <c r="G111" s="54">
        <f>H111+20.9</f>
        <v>174.9</v>
      </c>
      <c r="H111" s="63">
        <v>154</v>
      </c>
      <c r="I111" s="72">
        <f>J111+20.9</f>
        <v>177.1</v>
      </c>
      <c r="J111" s="64">
        <v>156.19999999999999</v>
      </c>
      <c r="K111" s="54">
        <f>L111-0.1</f>
        <v>149.20000000000002</v>
      </c>
      <c r="L111" s="55">
        <v>149.30000000000001</v>
      </c>
      <c r="M111" s="72">
        <f>N111-0.1</f>
        <v>157.1</v>
      </c>
      <c r="N111" s="57">
        <v>157.19999999999999</v>
      </c>
      <c r="O111" s="54">
        <f>P111-0.3</f>
        <v>134.5</v>
      </c>
      <c r="P111" s="55">
        <v>134.80000000000001</v>
      </c>
      <c r="Q111" s="72">
        <f>R111-0.3</f>
        <v>136.69999999999999</v>
      </c>
      <c r="R111" s="57">
        <v>137</v>
      </c>
      <c r="S111" s="54">
        <f>T111</f>
        <v>165.5</v>
      </c>
      <c r="T111" s="55">
        <v>165.5</v>
      </c>
      <c r="U111" s="72">
        <f>V111</f>
        <v>165.5</v>
      </c>
      <c r="V111" s="57">
        <v>165.5</v>
      </c>
      <c r="W111" s="54">
        <f>X111+17.4</f>
        <v>180.6</v>
      </c>
      <c r="X111" s="63">
        <v>163.19999999999999</v>
      </c>
      <c r="Y111" s="72">
        <f>Z111+17.4</f>
        <v>180.6</v>
      </c>
      <c r="Z111" s="64">
        <v>163.19999999999999</v>
      </c>
      <c r="AA111" s="54">
        <f>AB111+17.9</f>
        <v>156.4</v>
      </c>
      <c r="AB111" s="63">
        <v>138.5</v>
      </c>
      <c r="AC111" s="72">
        <f>AD111+17.9</f>
        <v>168.6</v>
      </c>
      <c r="AD111" s="64">
        <v>150.69999999999999</v>
      </c>
      <c r="AE111" s="54">
        <f>AF111-0.2</f>
        <v>237.5</v>
      </c>
      <c r="AF111" s="58">
        <v>237.7</v>
      </c>
      <c r="AG111" s="72">
        <f>AH111-0.2</f>
        <v>250.3</v>
      </c>
      <c r="AH111" s="59">
        <v>250.5</v>
      </c>
      <c r="AI111" s="54">
        <f>AJ111+0.4</f>
        <v>261.79999999999995</v>
      </c>
      <c r="AJ111" s="55">
        <v>261.39999999999998</v>
      </c>
      <c r="AK111" s="72">
        <f>AL111+0.4</f>
        <v>270.09999999999997</v>
      </c>
      <c r="AL111" s="57">
        <v>269.7</v>
      </c>
      <c r="AM111" s="54">
        <f>AN111-0.3</f>
        <v>250.39999999999998</v>
      </c>
      <c r="AN111" s="55">
        <v>250.7</v>
      </c>
      <c r="AO111" s="72">
        <f>AP111-0.3</f>
        <v>250.39999999999998</v>
      </c>
      <c r="AP111" s="57">
        <v>250.7</v>
      </c>
      <c r="AQ111" s="54">
        <f>AR111-0.1</f>
        <v>166.8</v>
      </c>
      <c r="AR111" s="55">
        <v>166.9</v>
      </c>
      <c r="AS111" s="72">
        <f>AT111-0.1</f>
        <v>168.8</v>
      </c>
      <c r="AT111" s="57">
        <v>168.9</v>
      </c>
      <c r="AU111" s="54">
        <f>AV111+16.7</f>
        <v>182.6</v>
      </c>
      <c r="AV111" s="109">
        <v>165.9</v>
      </c>
      <c r="AW111" s="72">
        <f>AX111+16.7</f>
        <v>191.1</v>
      </c>
      <c r="AX111" s="110">
        <v>174.4</v>
      </c>
      <c r="AY111" s="54">
        <f>AZ111+0.5</f>
        <v>255.1</v>
      </c>
      <c r="AZ111" s="55" t="s">
        <v>601</v>
      </c>
      <c r="BA111" s="72">
        <f>BB111+0.5</f>
        <v>257.2</v>
      </c>
      <c r="BB111" s="57" t="s">
        <v>599</v>
      </c>
      <c r="BC111" s="54">
        <f>BD111-0.3</f>
        <v>174.29999999999998</v>
      </c>
      <c r="BD111" s="55">
        <v>174.6</v>
      </c>
      <c r="BE111" s="72">
        <f>BF111-0.3</f>
        <v>179.29999999999998</v>
      </c>
      <c r="BF111" s="57">
        <v>179.6</v>
      </c>
      <c r="BG111" s="54">
        <f>BH111+0.5</f>
        <v>128.19999999999999</v>
      </c>
      <c r="BH111" s="55">
        <v>127.7</v>
      </c>
      <c r="BI111" s="72">
        <f>BJ111+0.5</f>
        <v>153.30000000000001</v>
      </c>
      <c r="BJ111" s="57">
        <v>152.80000000000001</v>
      </c>
      <c r="BK111" s="9"/>
    </row>
    <row r="112" spans="1:65" s="1" customFormat="1" ht="15" customHeight="1" x14ac:dyDescent="0.25">
      <c r="A112" s="33">
        <v>2013</v>
      </c>
      <c r="B112" s="33" t="s">
        <v>229</v>
      </c>
      <c r="C112" s="99">
        <v>272.7</v>
      </c>
      <c r="D112" s="109">
        <v>272.7</v>
      </c>
      <c r="E112" s="100">
        <v>283.2</v>
      </c>
      <c r="F112" s="110">
        <v>283.2</v>
      </c>
      <c r="G112" s="99">
        <v>176.4</v>
      </c>
      <c r="H112" s="63">
        <v>156</v>
      </c>
      <c r="I112" s="100">
        <v>182.3</v>
      </c>
      <c r="J112" s="66">
        <v>161.9</v>
      </c>
      <c r="K112" s="99">
        <v>156.9</v>
      </c>
      <c r="L112" s="55">
        <v>160.4</v>
      </c>
      <c r="M112" s="100">
        <v>159</v>
      </c>
      <c r="N112" s="57">
        <v>162.5</v>
      </c>
      <c r="O112" s="99">
        <v>134.6</v>
      </c>
      <c r="P112" s="55">
        <v>133.69999999999999</v>
      </c>
      <c r="Q112" s="100">
        <v>136.6</v>
      </c>
      <c r="R112" s="61">
        <v>135.69999999999999</v>
      </c>
      <c r="S112" s="157">
        <v>154.80000000000001</v>
      </c>
      <c r="T112" s="163">
        <v>139.4</v>
      </c>
      <c r="U112" s="158">
        <v>162.1</v>
      </c>
      <c r="V112" s="164">
        <v>146.69999999999999</v>
      </c>
      <c r="W112" s="99">
        <v>185.9</v>
      </c>
      <c r="X112" s="60">
        <v>169.9</v>
      </c>
      <c r="Y112" s="100">
        <v>188</v>
      </c>
      <c r="Z112" s="61">
        <v>172</v>
      </c>
      <c r="AA112" s="99">
        <v>162.19999999999999</v>
      </c>
      <c r="AB112" s="63">
        <v>144.69999999999999</v>
      </c>
      <c r="AC112" s="100">
        <v>170.2</v>
      </c>
      <c r="AD112" s="66">
        <v>152.69999999999999</v>
      </c>
      <c r="AE112" s="99">
        <v>238.10000000000002</v>
      </c>
      <c r="AF112" s="58">
        <v>236.3</v>
      </c>
      <c r="AG112" s="100">
        <v>239.9</v>
      </c>
      <c r="AH112" s="115">
        <v>238.1</v>
      </c>
      <c r="AI112" s="99">
        <f>AJ112-0.3</f>
        <v>270</v>
      </c>
      <c r="AJ112" s="109">
        <v>270.3</v>
      </c>
      <c r="AK112" s="100">
        <f>AL112-0.3</f>
        <v>270</v>
      </c>
      <c r="AL112" s="110">
        <v>270.3</v>
      </c>
      <c r="AM112" s="99">
        <v>250.60000000000002</v>
      </c>
      <c r="AN112" s="60">
        <v>250.8</v>
      </c>
      <c r="AO112" s="100">
        <v>251.60000000000002</v>
      </c>
      <c r="AP112" s="61">
        <v>251.8</v>
      </c>
      <c r="AQ112" s="99">
        <v>166.8</v>
      </c>
      <c r="AR112" s="55">
        <v>167</v>
      </c>
      <c r="AS112" s="100">
        <v>166.8</v>
      </c>
      <c r="AT112" s="57">
        <v>167</v>
      </c>
      <c r="AU112" s="99">
        <v>192.9</v>
      </c>
      <c r="AV112" s="109">
        <v>174.3</v>
      </c>
      <c r="AW112" s="100">
        <v>218.2</v>
      </c>
      <c r="AX112" s="110">
        <v>199.6</v>
      </c>
      <c r="AY112" s="99">
        <v>255.4</v>
      </c>
      <c r="AZ112" s="55">
        <v>254.6</v>
      </c>
      <c r="BA112" s="100">
        <v>257.60000000000002</v>
      </c>
      <c r="BB112" s="57">
        <v>256.8</v>
      </c>
      <c r="BC112" s="99">
        <v>174.6</v>
      </c>
      <c r="BD112" s="121">
        <v>175.5</v>
      </c>
      <c r="BE112" s="100">
        <v>179.4</v>
      </c>
      <c r="BF112" s="122">
        <v>180.3</v>
      </c>
      <c r="BG112" s="99">
        <f>BH112+0.4</f>
        <v>117.4</v>
      </c>
      <c r="BH112" s="121">
        <v>117</v>
      </c>
      <c r="BI112" s="100">
        <f>BJ112+0.4</f>
        <v>140</v>
      </c>
      <c r="BJ112" s="122">
        <v>139.6</v>
      </c>
      <c r="BK112" s="9"/>
    </row>
    <row r="113" spans="1:65" s="1" customFormat="1" ht="15" customHeight="1" x14ac:dyDescent="0.25">
      <c r="A113" s="1">
        <v>2013</v>
      </c>
      <c r="B113" s="1" t="s">
        <v>230</v>
      </c>
      <c r="C113" s="99">
        <v>260.10000000000002</v>
      </c>
      <c r="D113" s="109">
        <v>260.10000000000002</v>
      </c>
      <c r="E113" s="100">
        <v>274.7</v>
      </c>
      <c r="F113" s="110">
        <v>274.7</v>
      </c>
      <c r="G113" s="99">
        <v>174.5</v>
      </c>
      <c r="H113" s="63">
        <v>154.1</v>
      </c>
      <c r="I113" s="100">
        <v>176.4</v>
      </c>
      <c r="J113" s="66">
        <v>156</v>
      </c>
      <c r="K113" s="99">
        <v>156.6</v>
      </c>
      <c r="L113" s="55">
        <v>160.1</v>
      </c>
      <c r="M113" s="100">
        <v>158.69999999999999</v>
      </c>
      <c r="N113" s="57">
        <v>162.19999999999999</v>
      </c>
      <c r="O113" s="99">
        <v>134.6</v>
      </c>
      <c r="P113" s="55">
        <v>133.69999999999999</v>
      </c>
      <c r="Q113" s="100">
        <v>134.6</v>
      </c>
      <c r="R113" s="61">
        <v>133.69999999999999</v>
      </c>
      <c r="S113" s="99">
        <f>T113+15.4</f>
        <v>184.4</v>
      </c>
      <c r="T113" s="55">
        <v>169</v>
      </c>
      <c r="U113" s="100">
        <f>V113+15.4</f>
        <v>201.20000000000002</v>
      </c>
      <c r="V113" s="57">
        <v>185.8</v>
      </c>
      <c r="W113" s="99">
        <v>179.8</v>
      </c>
      <c r="X113" s="60">
        <v>163.80000000000001</v>
      </c>
      <c r="Y113" s="100">
        <v>185.9</v>
      </c>
      <c r="Z113" s="61">
        <v>169.9</v>
      </c>
      <c r="AA113" s="99">
        <v>156.19999999999999</v>
      </c>
      <c r="AB113" s="63">
        <v>138.69999999999999</v>
      </c>
      <c r="AC113" s="100">
        <v>166.1</v>
      </c>
      <c r="AD113" s="66">
        <v>148.6</v>
      </c>
      <c r="AE113" s="99">
        <v>238</v>
      </c>
      <c r="AF113" s="58">
        <v>236.2</v>
      </c>
      <c r="AG113" s="100">
        <v>257.39999999999998</v>
      </c>
      <c r="AH113" s="115">
        <v>255.6</v>
      </c>
      <c r="AI113" s="153">
        <v>270.39999999999998</v>
      </c>
      <c r="AJ113" s="125">
        <v>253</v>
      </c>
      <c r="AK113" s="129">
        <v>274.39999999999998</v>
      </c>
      <c r="AL113" s="127">
        <v>257</v>
      </c>
      <c r="AM113" s="99">
        <v>250.60000000000002</v>
      </c>
      <c r="AN113" s="60">
        <v>250.8</v>
      </c>
      <c r="AO113" s="100">
        <v>251.5</v>
      </c>
      <c r="AP113" s="61">
        <v>251.7</v>
      </c>
      <c r="AQ113" s="99">
        <v>166.60000000000002</v>
      </c>
      <c r="AR113" s="55">
        <v>166.8</v>
      </c>
      <c r="AS113" s="100">
        <v>168.5</v>
      </c>
      <c r="AT113" s="57">
        <v>168.7</v>
      </c>
      <c r="AU113" s="99">
        <v>186.6</v>
      </c>
      <c r="AV113" s="109">
        <v>168</v>
      </c>
      <c r="AW113" s="100">
        <v>192.9</v>
      </c>
      <c r="AX113" s="110">
        <v>174.3</v>
      </c>
      <c r="AY113" s="99">
        <v>249.3</v>
      </c>
      <c r="AZ113" s="55">
        <v>248.5</v>
      </c>
      <c r="BA113" s="100">
        <v>255.5</v>
      </c>
      <c r="BB113" s="57">
        <v>254.7</v>
      </c>
      <c r="BC113" s="99">
        <v>174.29999999999998</v>
      </c>
      <c r="BD113" s="121">
        <v>175.2</v>
      </c>
      <c r="BE113" s="100">
        <v>179.4</v>
      </c>
      <c r="BF113" s="122">
        <v>180.3</v>
      </c>
      <c r="BG113" s="140">
        <f>BH113+18</f>
        <v>121.9</v>
      </c>
      <c r="BH113" s="60">
        <v>103.9</v>
      </c>
      <c r="BI113" s="63">
        <f>BJ113+18</f>
        <v>133.80000000000001</v>
      </c>
      <c r="BJ113" s="61">
        <v>115.8</v>
      </c>
      <c r="BK113" s="9"/>
    </row>
    <row r="114" spans="1:65" s="1" customFormat="1" ht="15" customHeight="1" x14ac:dyDescent="0.25">
      <c r="A114" s="1">
        <v>2013</v>
      </c>
      <c r="B114" s="1" t="s">
        <v>231</v>
      </c>
      <c r="C114" s="99">
        <v>264.3</v>
      </c>
      <c r="D114" s="109">
        <v>264.3</v>
      </c>
      <c r="E114" s="100">
        <v>272.7</v>
      </c>
      <c r="F114" s="110">
        <v>272.7</v>
      </c>
      <c r="G114" s="99">
        <v>174.4</v>
      </c>
      <c r="H114" s="63">
        <v>154</v>
      </c>
      <c r="I114" s="100">
        <v>178.4</v>
      </c>
      <c r="J114" s="66">
        <v>158</v>
      </c>
      <c r="K114" s="99">
        <v>154.69999999999999</v>
      </c>
      <c r="L114" s="55">
        <v>158.19999999999999</v>
      </c>
      <c r="M114" s="100">
        <v>156.9</v>
      </c>
      <c r="N114" s="57">
        <v>160.4</v>
      </c>
      <c r="O114" s="99">
        <v>136.5</v>
      </c>
      <c r="P114" s="55">
        <v>135.6</v>
      </c>
      <c r="Q114" s="100">
        <v>142.30000000000001</v>
      </c>
      <c r="R114" s="61">
        <v>141.4</v>
      </c>
      <c r="S114" s="157">
        <v>175.9</v>
      </c>
      <c r="T114" s="163">
        <v>160.5</v>
      </c>
      <c r="U114" s="158">
        <v>186.5</v>
      </c>
      <c r="V114" s="164">
        <v>171.1</v>
      </c>
      <c r="W114" s="99">
        <v>183.9</v>
      </c>
      <c r="X114" s="60">
        <v>167.9</v>
      </c>
      <c r="Y114" s="100">
        <v>196.3</v>
      </c>
      <c r="Z114" s="61">
        <v>180.3</v>
      </c>
      <c r="AA114" s="99">
        <v>166.1</v>
      </c>
      <c r="AB114" s="63">
        <v>148.6</v>
      </c>
      <c r="AC114" s="100">
        <v>176.1</v>
      </c>
      <c r="AD114" s="66">
        <v>158.6</v>
      </c>
      <c r="AE114" s="99">
        <v>241.8</v>
      </c>
      <c r="AF114" s="58">
        <v>240</v>
      </c>
      <c r="AG114" s="100">
        <v>250</v>
      </c>
      <c r="AH114" s="115">
        <v>248.2</v>
      </c>
      <c r="AI114" s="153">
        <v>270.39999999999998</v>
      </c>
      <c r="AJ114" s="125">
        <v>253</v>
      </c>
      <c r="AK114" s="129">
        <v>274.39999999999998</v>
      </c>
      <c r="AL114" s="127">
        <v>257</v>
      </c>
      <c r="AM114" s="99">
        <v>250.60000000000002</v>
      </c>
      <c r="AN114" s="60">
        <v>250.8</v>
      </c>
      <c r="AO114" s="100">
        <v>250.60000000000002</v>
      </c>
      <c r="AP114" s="61">
        <v>250.8</v>
      </c>
      <c r="AQ114" s="99">
        <v>166.8</v>
      </c>
      <c r="AR114" s="55">
        <v>167</v>
      </c>
      <c r="AS114" s="100">
        <v>166.8</v>
      </c>
      <c r="AT114" s="57">
        <v>167</v>
      </c>
      <c r="AU114" s="99">
        <v>207.6</v>
      </c>
      <c r="AV114" s="109">
        <v>189</v>
      </c>
      <c r="AW114" s="100">
        <v>207.6</v>
      </c>
      <c r="AX114" s="110">
        <v>189</v>
      </c>
      <c r="AY114" s="99">
        <v>249.3</v>
      </c>
      <c r="AZ114" s="55">
        <v>248.5</v>
      </c>
      <c r="BA114" s="100">
        <v>249.3</v>
      </c>
      <c r="BB114" s="57">
        <v>248.5</v>
      </c>
      <c r="BC114" s="99">
        <v>174.4</v>
      </c>
      <c r="BD114" s="121">
        <v>175.3</v>
      </c>
      <c r="BE114" s="100">
        <v>179.4</v>
      </c>
      <c r="BF114" s="122">
        <v>180.3</v>
      </c>
      <c r="BG114" s="140">
        <f>BH114+18</f>
        <v>135.80000000000001</v>
      </c>
      <c r="BH114" s="60">
        <v>117.8</v>
      </c>
      <c r="BI114" s="63">
        <f>BJ114+18</f>
        <v>139.6</v>
      </c>
      <c r="BJ114" s="61">
        <v>121.6</v>
      </c>
      <c r="BK114" s="9"/>
    </row>
    <row r="115" spans="1:65" s="1" customFormat="1" ht="15" customHeight="1" x14ac:dyDescent="0.25">
      <c r="A115" s="1">
        <v>2013</v>
      </c>
      <c r="B115" s="1" t="s">
        <v>232</v>
      </c>
      <c r="C115" s="99">
        <v>256</v>
      </c>
      <c r="D115" s="109">
        <v>256</v>
      </c>
      <c r="E115" s="100">
        <v>268.5</v>
      </c>
      <c r="F115" s="110">
        <v>268.5</v>
      </c>
      <c r="G115" s="99">
        <v>176.5</v>
      </c>
      <c r="H115" s="63">
        <v>156.1</v>
      </c>
      <c r="I115" s="100">
        <v>188.3</v>
      </c>
      <c r="J115" s="66">
        <v>167.9</v>
      </c>
      <c r="K115" s="99">
        <v>156.9</v>
      </c>
      <c r="L115" s="55">
        <v>160.4</v>
      </c>
      <c r="M115" s="100">
        <v>156.9</v>
      </c>
      <c r="N115" s="57">
        <v>160.4</v>
      </c>
      <c r="O115" s="99">
        <v>134.6</v>
      </c>
      <c r="P115" s="55">
        <v>133.69999999999999</v>
      </c>
      <c r="Q115" s="100">
        <v>136.5</v>
      </c>
      <c r="R115" s="61">
        <v>135.6</v>
      </c>
      <c r="S115" s="157">
        <v>171.70000000000002</v>
      </c>
      <c r="T115" s="163">
        <v>156.30000000000001</v>
      </c>
      <c r="U115" s="100">
        <f>V115+15.4</f>
        <v>207.5</v>
      </c>
      <c r="V115" s="57">
        <v>192.1</v>
      </c>
      <c r="W115" s="99">
        <v>182</v>
      </c>
      <c r="X115" s="60">
        <v>166</v>
      </c>
      <c r="Y115" s="100">
        <v>185.8</v>
      </c>
      <c r="Z115" s="61">
        <v>169.8</v>
      </c>
      <c r="AA115" s="99">
        <v>166.3</v>
      </c>
      <c r="AB115" s="63">
        <v>148.80000000000001</v>
      </c>
      <c r="AC115" s="100">
        <v>166.3</v>
      </c>
      <c r="AD115" s="66">
        <v>148.80000000000001</v>
      </c>
      <c r="AE115" s="99">
        <v>238.10000000000002</v>
      </c>
      <c r="AF115" s="58">
        <v>236.3</v>
      </c>
      <c r="AG115" s="100">
        <v>244</v>
      </c>
      <c r="AH115" s="115">
        <v>242.2</v>
      </c>
      <c r="AI115" s="159">
        <v>270.3</v>
      </c>
      <c r="AJ115" s="60">
        <v>252.9</v>
      </c>
      <c r="AK115" s="65">
        <v>270.3</v>
      </c>
      <c r="AL115" s="61">
        <v>252.9</v>
      </c>
      <c r="AM115" s="99">
        <v>250.60000000000002</v>
      </c>
      <c r="AN115" s="60">
        <v>250.8</v>
      </c>
      <c r="AO115" s="100">
        <v>250.60000000000002</v>
      </c>
      <c r="AP115" s="61">
        <v>250.8</v>
      </c>
      <c r="AQ115" s="99">
        <v>166.70000000000002</v>
      </c>
      <c r="AR115" s="55">
        <v>166.9</v>
      </c>
      <c r="AS115" s="100">
        <v>166.70000000000002</v>
      </c>
      <c r="AT115" s="57">
        <v>166.9</v>
      </c>
      <c r="AU115" s="99">
        <v>201.2</v>
      </c>
      <c r="AV115" s="109">
        <v>182.6</v>
      </c>
      <c r="AW115" s="100">
        <v>203.4</v>
      </c>
      <c r="AX115" s="110">
        <v>184.8</v>
      </c>
      <c r="AY115" s="99">
        <v>255.5</v>
      </c>
      <c r="AZ115" s="55">
        <v>254.7</v>
      </c>
      <c r="BA115" s="100">
        <v>267.8</v>
      </c>
      <c r="BB115" s="57">
        <v>267</v>
      </c>
      <c r="BC115" s="99">
        <v>174.5</v>
      </c>
      <c r="BD115" s="121">
        <v>175.4</v>
      </c>
      <c r="BE115" s="100">
        <v>179.29999999999998</v>
      </c>
      <c r="BF115" s="122">
        <v>180.2</v>
      </c>
      <c r="BG115" s="140">
        <f>BH115+18</f>
        <v>139.6</v>
      </c>
      <c r="BH115" s="60">
        <v>121.6</v>
      </c>
      <c r="BI115" s="63">
        <f>BJ115+18</f>
        <v>151</v>
      </c>
      <c r="BJ115" s="61">
        <v>133</v>
      </c>
      <c r="BK115" s="9"/>
    </row>
    <row r="116" spans="1:65" s="1" customFormat="1" ht="15" customHeight="1" x14ac:dyDescent="0.25">
      <c r="A116" s="1">
        <v>2013</v>
      </c>
      <c r="B116" s="1" t="s">
        <v>233</v>
      </c>
      <c r="C116" s="99">
        <v>258.10000000000002</v>
      </c>
      <c r="D116" s="109">
        <v>258.10000000000002</v>
      </c>
      <c r="E116" s="100">
        <v>262.2</v>
      </c>
      <c r="F116" s="110">
        <v>262.2</v>
      </c>
      <c r="G116" s="99">
        <v>178.4</v>
      </c>
      <c r="H116" s="63">
        <v>158</v>
      </c>
      <c r="I116" s="100">
        <v>188.3</v>
      </c>
      <c r="J116" s="66">
        <v>167.9</v>
      </c>
      <c r="K116" s="99">
        <v>144.1</v>
      </c>
      <c r="L116" s="55">
        <v>147.6</v>
      </c>
      <c r="M116" s="100">
        <v>150.5</v>
      </c>
      <c r="N116" s="57">
        <v>154</v>
      </c>
      <c r="O116" s="99">
        <v>134.6</v>
      </c>
      <c r="P116" s="55">
        <v>133.69999999999999</v>
      </c>
      <c r="Q116" s="100">
        <v>134.6</v>
      </c>
      <c r="R116" s="61">
        <v>133.69999999999999</v>
      </c>
      <c r="S116" s="157">
        <v>169.70000000000002</v>
      </c>
      <c r="T116" s="163">
        <v>154.30000000000001</v>
      </c>
      <c r="U116" s="158">
        <v>176.1</v>
      </c>
      <c r="V116" s="164">
        <v>160.69999999999999</v>
      </c>
      <c r="W116" s="99">
        <v>183.8</v>
      </c>
      <c r="X116" s="60">
        <v>167.8</v>
      </c>
      <c r="Y116" s="100">
        <v>185.8</v>
      </c>
      <c r="Z116" s="61">
        <v>169.8</v>
      </c>
      <c r="AA116" s="99">
        <v>151.6</v>
      </c>
      <c r="AB116" s="63">
        <v>134.1</v>
      </c>
      <c r="AC116" s="100">
        <v>151.6</v>
      </c>
      <c r="AD116" s="66">
        <v>134.1</v>
      </c>
      <c r="AE116" s="99">
        <v>238</v>
      </c>
      <c r="AF116" s="58">
        <v>236.2</v>
      </c>
      <c r="AG116" s="100">
        <v>248</v>
      </c>
      <c r="AH116" s="115">
        <v>246.2</v>
      </c>
      <c r="AI116" s="153">
        <v>270.3</v>
      </c>
      <c r="AJ116" s="125">
        <v>252.9</v>
      </c>
      <c r="AK116" s="129">
        <v>270.3</v>
      </c>
      <c r="AL116" s="127">
        <v>252.9</v>
      </c>
      <c r="AM116" s="99">
        <v>251.60000000000002</v>
      </c>
      <c r="AN116" s="60">
        <v>251.8</v>
      </c>
      <c r="AO116" s="100">
        <v>252.60000000000002</v>
      </c>
      <c r="AP116" s="61">
        <v>252.8</v>
      </c>
      <c r="AQ116" s="99">
        <v>166.8</v>
      </c>
      <c r="AR116" s="55">
        <v>167</v>
      </c>
      <c r="AS116" s="100">
        <v>166.8</v>
      </c>
      <c r="AT116" s="57">
        <v>167</v>
      </c>
      <c r="AU116" s="99">
        <v>192.9</v>
      </c>
      <c r="AV116" s="109">
        <v>174.3</v>
      </c>
      <c r="AW116" s="100">
        <v>209.79999999999998</v>
      </c>
      <c r="AX116" s="110">
        <v>191.2</v>
      </c>
      <c r="AY116" s="99">
        <v>253.5</v>
      </c>
      <c r="AZ116" s="55">
        <v>252.7</v>
      </c>
      <c r="BA116" s="100">
        <v>267.90000000000003</v>
      </c>
      <c r="BB116" s="57">
        <v>267.10000000000002</v>
      </c>
      <c r="BC116" s="99">
        <v>174.5</v>
      </c>
      <c r="BD116" s="121">
        <v>175.4</v>
      </c>
      <c r="BE116" s="100">
        <v>179.5</v>
      </c>
      <c r="BF116" s="122">
        <v>180.4</v>
      </c>
      <c r="BG116" s="140">
        <f>BH116+18</f>
        <v>127.8</v>
      </c>
      <c r="BH116" s="60">
        <v>109.8</v>
      </c>
      <c r="BI116" s="63">
        <f>BJ116+18</f>
        <v>139.5</v>
      </c>
      <c r="BJ116" s="61">
        <v>121.5</v>
      </c>
      <c r="BK116" s="9"/>
    </row>
    <row r="117" spans="1:65" s="1" customFormat="1" ht="15" customHeight="1" x14ac:dyDescent="0.25">
      <c r="A117" s="1">
        <v>2013</v>
      </c>
      <c r="B117" s="1" t="s">
        <v>237</v>
      </c>
      <c r="C117" s="108">
        <f>D117-0.1</f>
        <v>262.09999999999997</v>
      </c>
      <c r="D117" s="162" t="s">
        <v>635</v>
      </c>
      <c r="E117" s="67">
        <f>F117-0.1</f>
        <v>274.59999999999997</v>
      </c>
      <c r="F117" s="110">
        <v>274.7</v>
      </c>
      <c r="G117" s="108">
        <f>H117+20.6</f>
        <v>178.29999999999998</v>
      </c>
      <c r="H117" s="67" t="s">
        <v>680</v>
      </c>
      <c r="I117" s="67">
        <f>J117+20.6</f>
        <v>188.2</v>
      </c>
      <c r="J117" s="66">
        <v>167.6</v>
      </c>
      <c r="K117" s="108">
        <f>L117-2.9</f>
        <v>155.29999999999998</v>
      </c>
      <c r="L117" s="141" t="s">
        <v>682</v>
      </c>
      <c r="M117" s="67">
        <f>N117-2.9</f>
        <v>161.6</v>
      </c>
      <c r="N117" s="61">
        <v>164.5</v>
      </c>
      <c r="O117" s="108">
        <f>P117+1.1</f>
        <v>134.79999999999998</v>
      </c>
      <c r="P117" s="141" t="s">
        <v>685</v>
      </c>
      <c r="Q117" s="67">
        <f>R117+1.1</f>
        <v>134.79999999999998</v>
      </c>
      <c r="R117" s="61">
        <v>133.69999999999999</v>
      </c>
      <c r="S117" s="108">
        <f>T117+15.5</f>
        <v>156.80000000000001</v>
      </c>
      <c r="T117" s="141" t="s">
        <v>688</v>
      </c>
      <c r="U117" s="67">
        <f>V117+15.5</f>
        <v>180.2</v>
      </c>
      <c r="V117" s="61">
        <v>164.7</v>
      </c>
      <c r="W117" s="108">
        <f>X117+16.2</f>
        <v>180.2</v>
      </c>
      <c r="X117" s="141" t="s">
        <v>485</v>
      </c>
      <c r="Y117" s="67">
        <f>Z117+16.2</f>
        <v>180.2</v>
      </c>
      <c r="Z117" s="61">
        <v>164</v>
      </c>
      <c r="AA117" s="108">
        <f>AB117+17.5</f>
        <v>164.4</v>
      </c>
      <c r="AB117" s="67" t="s">
        <v>696</v>
      </c>
      <c r="AC117" s="67">
        <f>AD117+17.5</f>
        <v>168.3</v>
      </c>
      <c r="AD117" s="66">
        <v>150.80000000000001</v>
      </c>
      <c r="AE117" s="108">
        <f>AF117+1.7</f>
        <v>251.7</v>
      </c>
      <c r="AF117" s="101" t="s">
        <v>701</v>
      </c>
      <c r="AG117" s="67">
        <f>AH117+1.7</f>
        <v>251.7</v>
      </c>
      <c r="AH117" s="115">
        <v>250</v>
      </c>
      <c r="AI117" s="153">
        <v>270.39999999999998</v>
      </c>
      <c r="AJ117" s="125">
        <v>253</v>
      </c>
      <c r="AK117" s="129">
        <v>270.39999999999998</v>
      </c>
      <c r="AL117" s="127">
        <v>253</v>
      </c>
      <c r="AM117" s="108">
        <f>AN117-0.3</f>
        <v>250.2</v>
      </c>
      <c r="AN117" s="141" t="s">
        <v>399</v>
      </c>
      <c r="AO117" s="67">
        <f>AP117-0.3</f>
        <v>251.29999999999998</v>
      </c>
      <c r="AP117" s="61">
        <v>251.6</v>
      </c>
      <c r="AQ117" s="108">
        <f>AR117-0.1</f>
        <v>166.8</v>
      </c>
      <c r="AR117" s="141" t="s">
        <v>645</v>
      </c>
      <c r="AS117" s="67">
        <f>AT117-0.1</f>
        <v>166.8</v>
      </c>
      <c r="AT117" s="61">
        <v>166.9</v>
      </c>
      <c r="AU117" s="108">
        <f>AV117+18.8</f>
        <v>207.8</v>
      </c>
      <c r="AV117" s="162" t="s">
        <v>706</v>
      </c>
      <c r="AW117" s="67">
        <f>AX117+18.8</f>
        <v>207.8</v>
      </c>
      <c r="AX117" s="110">
        <v>189</v>
      </c>
      <c r="AY117" s="108">
        <f>AZ117+1</f>
        <v>255.5</v>
      </c>
      <c r="AZ117" s="141" t="s">
        <v>656</v>
      </c>
      <c r="BA117" s="67">
        <f>BB117+1</f>
        <v>255.5</v>
      </c>
      <c r="BB117" s="61">
        <v>254.5</v>
      </c>
      <c r="BC117" s="108">
        <f>BD117-0.8</f>
        <v>174.39999999999998</v>
      </c>
      <c r="BD117" s="143" t="s">
        <v>710</v>
      </c>
      <c r="BE117" s="67">
        <f>BF117-0.8</f>
        <v>174.39999999999998</v>
      </c>
      <c r="BF117" s="122">
        <v>175.2</v>
      </c>
      <c r="BG117" s="140">
        <f>BH117+18</f>
        <v>112.1</v>
      </c>
      <c r="BH117" s="60">
        <v>94.1</v>
      </c>
      <c r="BI117" s="63">
        <f>BJ117+18</f>
        <v>112.1</v>
      </c>
      <c r="BJ117" s="61">
        <v>94.1</v>
      </c>
      <c r="BK117" s="9"/>
    </row>
    <row r="118" spans="1:65" s="1" customFormat="1" ht="15" customHeight="1" x14ac:dyDescent="0.25">
      <c r="A118" s="33">
        <v>2013</v>
      </c>
      <c r="B118" s="33" t="s">
        <v>212</v>
      </c>
      <c r="C118" s="124">
        <f t="shared" ref="C118:C161" si="102">D118+0.1</f>
        <v>266.3</v>
      </c>
      <c r="D118" s="133">
        <v>266.2</v>
      </c>
      <c r="E118" s="126">
        <f t="shared" ref="E118:E161" si="103">F118+0.1</f>
        <v>268.5</v>
      </c>
      <c r="F118" s="134">
        <v>268.39999999999998</v>
      </c>
      <c r="G118" s="124">
        <f t="shared" ref="G118:G161" si="104">H118</f>
        <v>176</v>
      </c>
      <c r="H118" s="129">
        <v>176</v>
      </c>
      <c r="I118" s="129">
        <f t="shared" ref="I118:I161" si="105">J118</f>
        <v>190.5</v>
      </c>
      <c r="J118" s="130">
        <v>190.5</v>
      </c>
      <c r="K118" s="124">
        <f t="shared" ref="K118:K149" si="106">L118+0.1</f>
        <v>151</v>
      </c>
      <c r="L118" s="125">
        <v>150.9</v>
      </c>
      <c r="M118" s="129">
        <f t="shared" ref="M118:M149" si="107">N118+0.1</f>
        <v>153</v>
      </c>
      <c r="N118" s="127">
        <v>152.9</v>
      </c>
      <c r="O118" s="124">
        <f t="shared" ref="O118:O155" si="108">P118+0.1</f>
        <v>136.69999999999999</v>
      </c>
      <c r="P118" s="125">
        <v>136.6</v>
      </c>
      <c r="Q118" s="126">
        <f t="shared" ref="Q118:Q155" si="109">R118+0.1</f>
        <v>136.69999999999999</v>
      </c>
      <c r="R118" s="127">
        <v>136.6</v>
      </c>
      <c r="S118" s="128">
        <f>T118+0.2</f>
        <v>165.39999999999998</v>
      </c>
      <c r="T118" s="125">
        <v>165.2</v>
      </c>
      <c r="U118" s="126">
        <f>V118+0.2</f>
        <v>167.39999999999998</v>
      </c>
      <c r="V118" s="127">
        <v>167.2</v>
      </c>
      <c r="W118" s="128">
        <f t="shared" ref="W118:W161" si="110">X118-0.1</f>
        <v>184.6</v>
      </c>
      <c r="X118" s="125">
        <v>184.7</v>
      </c>
      <c r="Y118" s="129">
        <f t="shared" ref="Y118:Y161" si="111">Z118-0.1</f>
        <v>220.3</v>
      </c>
      <c r="Z118" s="127">
        <v>220.4</v>
      </c>
      <c r="AA118" s="128">
        <f>AB118+0.2</f>
        <v>151.19999999999999</v>
      </c>
      <c r="AB118" s="129">
        <v>151</v>
      </c>
      <c r="AC118" s="129">
        <f>AD118+0.2</f>
        <v>166.6</v>
      </c>
      <c r="AD118" s="130">
        <v>166.4</v>
      </c>
      <c r="AE118" s="124">
        <f>AF118</f>
        <v>241.8</v>
      </c>
      <c r="AF118" s="131">
        <v>241.8</v>
      </c>
      <c r="AG118" s="126">
        <f>AH118</f>
        <v>246</v>
      </c>
      <c r="AH118" s="132">
        <v>246</v>
      </c>
      <c r="AI118" s="124">
        <f>AJ118+0.1</f>
        <v>261.8</v>
      </c>
      <c r="AJ118" s="133">
        <v>261.7</v>
      </c>
      <c r="AK118" s="129">
        <f>AL118+0.1</f>
        <v>270.20000000000005</v>
      </c>
      <c r="AL118" s="134">
        <v>270.10000000000002</v>
      </c>
      <c r="AM118" s="128">
        <f t="shared" ref="AM118:AM134" si="112">AN118</f>
        <v>250.5</v>
      </c>
      <c r="AN118" s="125">
        <v>250.5</v>
      </c>
      <c r="AO118" s="126">
        <f t="shared" ref="AO118:AO134" si="113">AP118</f>
        <v>250.5</v>
      </c>
      <c r="AP118" s="127">
        <v>250.5</v>
      </c>
      <c r="AQ118" s="124">
        <f t="shared" ref="AQ118:AQ149" si="114">AR118+0.1</f>
        <v>166.79999999999998</v>
      </c>
      <c r="AR118" s="125">
        <v>166.7</v>
      </c>
      <c r="AS118" s="126">
        <f t="shared" ref="AS118:AS149" si="115">AT118+0.1</f>
        <v>166.79999999999998</v>
      </c>
      <c r="AT118" s="127">
        <v>166.7</v>
      </c>
      <c r="AU118" s="124">
        <f>AV118+0.2</f>
        <v>184.5</v>
      </c>
      <c r="AV118" s="133">
        <v>184.3</v>
      </c>
      <c r="AW118" s="129">
        <f>AX118+0.2</f>
        <v>197.1</v>
      </c>
      <c r="AX118" s="134">
        <v>196.9</v>
      </c>
      <c r="AY118" s="128">
        <f>AZ118</f>
        <v>255.4</v>
      </c>
      <c r="AZ118" s="125">
        <v>255.4</v>
      </c>
      <c r="BA118" s="129">
        <f>BB118</f>
        <v>257.3</v>
      </c>
      <c r="BB118" s="127">
        <v>257.3</v>
      </c>
      <c r="BC118" s="128">
        <f t="shared" ref="BC118:BC161" si="116">BD118-0.1</f>
        <v>179.4</v>
      </c>
      <c r="BD118" s="125">
        <v>179.5</v>
      </c>
      <c r="BE118" s="126">
        <f t="shared" ref="BE118:BE161" si="117">BF118-0.1</f>
        <v>179.4</v>
      </c>
      <c r="BF118" s="127">
        <v>179.5</v>
      </c>
      <c r="BG118" s="124">
        <f t="shared" ref="BG118:BG126" si="118">BH118</f>
        <v>118.6</v>
      </c>
      <c r="BH118" s="133">
        <v>118.6</v>
      </c>
      <c r="BI118" s="126">
        <f t="shared" ref="BI118:BI126" si="119">BJ118</f>
        <v>130.1</v>
      </c>
      <c r="BJ118" s="134">
        <v>130.1</v>
      </c>
      <c r="BK118" s="9"/>
      <c r="BL118" s="33"/>
      <c r="BM118" s="33"/>
    </row>
    <row r="119" spans="1:65" ht="15" customHeight="1" x14ac:dyDescent="0.25">
      <c r="A119" s="97">
        <v>2017</v>
      </c>
      <c r="B119" s="97" t="s">
        <v>100</v>
      </c>
      <c r="C119" s="108">
        <f t="shared" si="102"/>
        <v>257.90000000000003</v>
      </c>
      <c r="D119" s="109" t="s">
        <v>359</v>
      </c>
      <c r="E119" s="63">
        <f t="shared" si="103"/>
        <v>266.5</v>
      </c>
      <c r="F119" s="110" t="s">
        <v>360</v>
      </c>
      <c r="G119" s="108" t="str">
        <f t="shared" si="104"/>
        <v>177.7</v>
      </c>
      <c r="H119" s="63" t="s">
        <v>361</v>
      </c>
      <c r="I119" s="63" t="str">
        <f t="shared" si="105"/>
        <v>183.9</v>
      </c>
      <c r="J119" s="64" t="s">
        <v>362</v>
      </c>
      <c r="K119" s="108">
        <f t="shared" si="106"/>
        <v>145.19999999999999</v>
      </c>
      <c r="L119" s="55" t="s">
        <v>363</v>
      </c>
      <c r="M119" s="63">
        <f t="shared" si="107"/>
        <v>159.79999999999998</v>
      </c>
      <c r="N119" s="57" t="s">
        <v>364</v>
      </c>
      <c r="O119" s="108">
        <f t="shared" si="108"/>
        <v>134.5</v>
      </c>
      <c r="P119" s="55" t="s">
        <v>365</v>
      </c>
      <c r="Q119" s="63">
        <f t="shared" si="109"/>
        <v>138.69999999999999</v>
      </c>
      <c r="R119" s="57" t="s">
        <v>366</v>
      </c>
      <c r="S119" s="108">
        <f>T119+15.2</f>
        <v>160.6</v>
      </c>
      <c r="T119" s="55">
        <v>145.4</v>
      </c>
      <c r="U119" s="67">
        <f>V119+15.2</f>
        <v>173.29999999999998</v>
      </c>
      <c r="V119" s="57">
        <v>158.1</v>
      </c>
      <c r="W119" s="108">
        <f t="shared" si="110"/>
        <v>192.6</v>
      </c>
      <c r="X119" s="55" t="s">
        <v>332</v>
      </c>
      <c r="Y119" s="63">
        <f t="shared" si="111"/>
        <v>192.6</v>
      </c>
      <c r="Z119" s="57" t="s">
        <v>332</v>
      </c>
      <c r="AA119" s="108">
        <f>AB119+0.1</f>
        <v>166.5</v>
      </c>
      <c r="AB119" s="63">
        <v>166.4</v>
      </c>
      <c r="AC119" s="63">
        <f>AD119+0.1</f>
        <v>168.5</v>
      </c>
      <c r="AD119" s="64">
        <v>168.4</v>
      </c>
      <c r="AE119" s="108">
        <f>AF119+0.1</f>
        <v>237.79999999999998</v>
      </c>
      <c r="AF119" s="58" t="s">
        <v>367</v>
      </c>
      <c r="AG119" s="63">
        <f>AH119+0.1</f>
        <v>241.9</v>
      </c>
      <c r="AH119" s="59" t="s">
        <v>368</v>
      </c>
      <c r="AI119" s="108">
        <f>AJ119+0.7</f>
        <v>270.09999999999997</v>
      </c>
      <c r="AJ119" s="55">
        <v>269.39999999999998</v>
      </c>
      <c r="AK119" s="63">
        <f>AL119+0.7</f>
        <v>274.2</v>
      </c>
      <c r="AL119" s="57">
        <v>273.5</v>
      </c>
      <c r="AM119" s="108">
        <f t="shared" si="112"/>
        <v>252.5</v>
      </c>
      <c r="AN119" s="55">
        <v>252.5</v>
      </c>
      <c r="AO119" s="63">
        <f t="shared" si="113"/>
        <v>252.5</v>
      </c>
      <c r="AP119" s="57">
        <v>252.5</v>
      </c>
      <c r="AQ119" s="108">
        <f t="shared" si="114"/>
        <v>166.79999999999998</v>
      </c>
      <c r="AR119" s="55">
        <v>166.7</v>
      </c>
      <c r="AS119" s="63">
        <f t="shared" si="115"/>
        <v>168.6</v>
      </c>
      <c r="AT119" s="57">
        <v>168.5</v>
      </c>
      <c r="AU119" s="108">
        <f>AV119+0.1</f>
        <v>192.1</v>
      </c>
      <c r="AV119" s="109" t="s">
        <v>369</v>
      </c>
      <c r="AW119" s="63">
        <f>AX119+0.1</f>
        <v>201.9</v>
      </c>
      <c r="AX119" s="110" t="s">
        <v>370</v>
      </c>
      <c r="AY119" s="108">
        <f>AZ119-0.1</f>
        <v>253.1</v>
      </c>
      <c r="AZ119" s="55">
        <v>253.2</v>
      </c>
      <c r="BA119" s="63">
        <f>BB119-0.1</f>
        <v>257.5</v>
      </c>
      <c r="BB119" s="57">
        <v>257.60000000000002</v>
      </c>
      <c r="BC119" s="108">
        <f t="shared" si="116"/>
        <v>174.4</v>
      </c>
      <c r="BD119" s="55">
        <v>174.5</v>
      </c>
      <c r="BE119" s="63">
        <f t="shared" si="117"/>
        <v>179.3</v>
      </c>
      <c r="BF119" s="57">
        <v>179.4</v>
      </c>
      <c r="BG119" s="108">
        <f t="shared" si="118"/>
        <v>126.2</v>
      </c>
      <c r="BH119" s="109">
        <v>126.2</v>
      </c>
      <c r="BI119" s="63">
        <f t="shared" si="119"/>
        <v>129.9</v>
      </c>
      <c r="BJ119" s="110">
        <v>129.9</v>
      </c>
    </row>
    <row r="120" spans="1:65" s="1" customFormat="1" ht="15" customHeight="1" x14ac:dyDescent="0.25">
      <c r="A120" s="1">
        <v>2017</v>
      </c>
      <c r="B120" s="1" t="s">
        <v>93</v>
      </c>
      <c r="C120" s="54">
        <f t="shared" si="102"/>
        <v>287.20000000000005</v>
      </c>
      <c r="D120" s="109">
        <v>287.10000000000002</v>
      </c>
      <c r="E120" s="146">
        <f t="shared" si="103"/>
        <v>299.70000000000005</v>
      </c>
      <c r="F120" s="110">
        <v>299.60000000000002</v>
      </c>
      <c r="G120" s="54">
        <f t="shared" si="104"/>
        <v>175.9</v>
      </c>
      <c r="H120" s="63">
        <v>175.9</v>
      </c>
      <c r="I120" s="63">
        <f t="shared" si="105"/>
        <v>192.8</v>
      </c>
      <c r="J120" s="64">
        <v>192.8</v>
      </c>
      <c r="K120" s="54">
        <f t="shared" si="106"/>
        <v>160.9</v>
      </c>
      <c r="L120" s="55">
        <v>160.80000000000001</v>
      </c>
      <c r="M120" s="63">
        <f t="shared" si="107"/>
        <v>172.5</v>
      </c>
      <c r="N120" s="57">
        <v>172.4</v>
      </c>
      <c r="O120" s="54">
        <f t="shared" si="108"/>
        <v>134.6</v>
      </c>
      <c r="P120" s="60">
        <v>134.5</v>
      </c>
      <c r="Q120" s="56">
        <f t="shared" si="109"/>
        <v>134.6</v>
      </c>
      <c r="R120" s="61">
        <v>134.5</v>
      </c>
      <c r="S120" s="62">
        <f>T120+0.2</f>
        <v>153.79999999999998</v>
      </c>
      <c r="T120" s="55" t="s">
        <v>354</v>
      </c>
      <c r="U120" s="56">
        <f>V120+0.2</f>
        <v>155.69999999999999</v>
      </c>
      <c r="V120" s="57" t="s">
        <v>355</v>
      </c>
      <c r="W120" s="54">
        <f t="shared" si="110"/>
        <v>184.5</v>
      </c>
      <c r="X120" s="60">
        <v>184.6</v>
      </c>
      <c r="Y120" s="72">
        <f t="shared" si="111"/>
        <v>190.6</v>
      </c>
      <c r="Z120" s="57">
        <v>190.7</v>
      </c>
      <c r="AA120" s="108">
        <f>AB120-0.3</f>
        <v>160.39999999999998</v>
      </c>
      <c r="AB120" s="67" t="s">
        <v>481</v>
      </c>
      <c r="AC120" s="67">
        <f>AD120-0.3</f>
        <v>160.39999999999998</v>
      </c>
      <c r="AD120" s="142">
        <v>160.69999999999999</v>
      </c>
      <c r="AE120" s="54">
        <f>AF120</f>
        <v>241.8</v>
      </c>
      <c r="AF120" s="169">
        <v>241.8</v>
      </c>
      <c r="AG120" s="56">
        <f>AH120</f>
        <v>248.1</v>
      </c>
      <c r="AH120" s="170">
        <v>248.1</v>
      </c>
      <c r="AI120" s="54">
        <f>AJ120+0.1</f>
        <v>270.3</v>
      </c>
      <c r="AJ120" s="109">
        <v>270.2</v>
      </c>
      <c r="AK120" s="63">
        <f>AL120+0.1</f>
        <v>270.3</v>
      </c>
      <c r="AL120" s="110">
        <v>270.2</v>
      </c>
      <c r="AM120" s="62">
        <f t="shared" si="112"/>
        <v>250.4</v>
      </c>
      <c r="AN120" s="60">
        <v>250.4</v>
      </c>
      <c r="AO120" s="56">
        <f t="shared" si="113"/>
        <v>251.4</v>
      </c>
      <c r="AP120" s="61">
        <v>251.4</v>
      </c>
      <c r="AQ120" s="54">
        <f t="shared" si="114"/>
        <v>166.9</v>
      </c>
      <c r="AR120" s="60">
        <v>166.8</v>
      </c>
      <c r="AS120" s="56">
        <f t="shared" si="115"/>
        <v>166.9</v>
      </c>
      <c r="AT120" s="61">
        <v>166.8</v>
      </c>
      <c r="AU120" s="54">
        <f>AV120-0.2</f>
        <v>190.20000000000002</v>
      </c>
      <c r="AV120" s="121">
        <v>190.4</v>
      </c>
      <c r="AW120" s="72">
        <f>AX120-0.2</f>
        <v>190.20000000000002</v>
      </c>
      <c r="AX120" s="122">
        <v>190.4</v>
      </c>
      <c r="AY120" s="62">
        <f>AZ120</f>
        <v>253.5</v>
      </c>
      <c r="AZ120" s="55">
        <v>253.5</v>
      </c>
      <c r="BA120" s="63">
        <f>BB120</f>
        <v>253.5</v>
      </c>
      <c r="BB120" s="57">
        <v>253.5</v>
      </c>
      <c r="BC120" s="62">
        <f t="shared" si="116"/>
        <v>174.3</v>
      </c>
      <c r="BD120" s="55">
        <v>174.4</v>
      </c>
      <c r="BE120" s="146">
        <f t="shared" si="117"/>
        <v>174.3</v>
      </c>
      <c r="BF120" s="57">
        <v>174.4</v>
      </c>
      <c r="BG120" s="54">
        <f t="shared" si="118"/>
        <v>128.19999999999999</v>
      </c>
      <c r="BH120" s="109">
        <v>128.19999999999999</v>
      </c>
      <c r="BI120" s="56">
        <f t="shared" si="119"/>
        <v>130</v>
      </c>
      <c r="BJ120" s="110">
        <v>130</v>
      </c>
      <c r="BK120" s="9"/>
    </row>
    <row r="121" spans="1:65" s="1" customFormat="1" ht="15" customHeight="1" x14ac:dyDescent="0.25">
      <c r="A121" s="1">
        <v>2017</v>
      </c>
      <c r="B121" s="1" t="s">
        <v>94</v>
      </c>
      <c r="C121" s="54">
        <f t="shared" si="102"/>
        <v>270.5</v>
      </c>
      <c r="D121" s="109">
        <v>270.39999999999998</v>
      </c>
      <c r="E121" s="146">
        <f t="shared" si="103"/>
        <v>289.40000000000003</v>
      </c>
      <c r="F121" s="110">
        <v>289.3</v>
      </c>
      <c r="G121" s="54" t="str">
        <f t="shared" si="104"/>
        <v>194.7</v>
      </c>
      <c r="H121" s="63" t="s">
        <v>351</v>
      </c>
      <c r="I121" s="63" t="str">
        <f t="shared" si="105"/>
        <v>198.8</v>
      </c>
      <c r="J121" s="64" t="s">
        <v>352</v>
      </c>
      <c r="K121" s="54">
        <f t="shared" si="106"/>
        <v>155</v>
      </c>
      <c r="L121" s="55">
        <v>154.9</v>
      </c>
      <c r="M121" s="63">
        <f t="shared" si="107"/>
        <v>157.9</v>
      </c>
      <c r="N121" s="57">
        <v>157.80000000000001</v>
      </c>
      <c r="O121" s="54">
        <f t="shared" si="108"/>
        <v>132.6</v>
      </c>
      <c r="P121" s="60">
        <v>132.5</v>
      </c>
      <c r="Q121" s="56">
        <f t="shared" si="109"/>
        <v>134.69999999999999</v>
      </c>
      <c r="R121" s="61">
        <v>134.6</v>
      </c>
      <c r="S121" s="62">
        <f>T121+0.2</f>
        <v>155.79999999999998</v>
      </c>
      <c r="T121" s="55" t="s">
        <v>356</v>
      </c>
      <c r="U121" s="56">
        <f>V121+0.2</f>
        <v>167.39999999999998</v>
      </c>
      <c r="V121" s="57" t="s">
        <v>357</v>
      </c>
      <c r="W121" s="54">
        <f t="shared" si="110"/>
        <v>176.6</v>
      </c>
      <c r="X121" s="60">
        <v>176.7</v>
      </c>
      <c r="Y121" s="72">
        <f t="shared" si="111"/>
        <v>186.70000000000002</v>
      </c>
      <c r="Z121" s="57">
        <v>186.8</v>
      </c>
      <c r="AA121" s="54">
        <f>AB121-0.3</f>
        <v>168.5</v>
      </c>
      <c r="AB121" s="65">
        <v>168.8</v>
      </c>
      <c r="AC121" s="72">
        <f>AD121-0.3</f>
        <v>170.6</v>
      </c>
      <c r="AD121" s="66">
        <v>170.9</v>
      </c>
      <c r="AE121" s="54">
        <f>AF121</f>
        <v>237.6</v>
      </c>
      <c r="AF121" s="169">
        <v>237.6</v>
      </c>
      <c r="AG121" s="56">
        <f>AH121</f>
        <v>250.5</v>
      </c>
      <c r="AH121" s="170">
        <v>250.5</v>
      </c>
      <c r="AI121" s="54">
        <f>AJ121+0.1</f>
        <v>270.10000000000002</v>
      </c>
      <c r="AJ121" s="109">
        <v>270</v>
      </c>
      <c r="AK121" s="63">
        <f>AL121+0.1</f>
        <v>270.10000000000002</v>
      </c>
      <c r="AL121" s="110">
        <v>270</v>
      </c>
      <c r="AM121" s="62">
        <f t="shared" si="112"/>
        <v>250.4</v>
      </c>
      <c r="AN121" s="60">
        <v>250.4</v>
      </c>
      <c r="AO121" s="56">
        <f t="shared" si="113"/>
        <v>250.4</v>
      </c>
      <c r="AP121" s="61">
        <v>250.4</v>
      </c>
      <c r="AQ121" s="54">
        <f t="shared" si="114"/>
        <v>166.7</v>
      </c>
      <c r="AR121" s="60">
        <v>166.6</v>
      </c>
      <c r="AS121" s="56">
        <f t="shared" si="115"/>
        <v>168.5</v>
      </c>
      <c r="AT121" s="61">
        <v>168.4</v>
      </c>
      <c r="AU121" s="54">
        <f>AV121-0.2</f>
        <v>192</v>
      </c>
      <c r="AV121" s="121">
        <v>192.2</v>
      </c>
      <c r="AW121" s="72">
        <f>AX121-0.2</f>
        <v>192</v>
      </c>
      <c r="AX121" s="122">
        <v>192.2</v>
      </c>
      <c r="AY121" s="62" t="str">
        <f>AZ121</f>
        <v>255.3</v>
      </c>
      <c r="AZ121" s="55" t="s">
        <v>353</v>
      </c>
      <c r="BA121" s="63" t="str">
        <f>BB121</f>
        <v>259.1</v>
      </c>
      <c r="BB121" s="57" t="s">
        <v>347</v>
      </c>
      <c r="BC121" s="62">
        <f t="shared" si="116"/>
        <v>174.6</v>
      </c>
      <c r="BD121" s="55">
        <v>174.7</v>
      </c>
      <c r="BE121" s="146">
        <f t="shared" si="117"/>
        <v>179.4</v>
      </c>
      <c r="BF121" s="57">
        <v>179.5</v>
      </c>
      <c r="BG121" s="54">
        <f t="shared" si="118"/>
        <v>120.6</v>
      </c>
      <c r="BH121" s="109">
        <v>120.6</v>
      </c>
      <c r="BI121" s="56">
        <f t="shared" si="119"/>
        <v>128.19999999999999</v>
      </c>
      <c r="BJ121" s="110">
        <v>128.19999999999999</v>
      </c>
      <c r="BK121" s="9"/>
    </row>
    <row r="122" spans="1:65" ht="15" customHeight="1" x14ac:dyDescent="0.25">
      <c r="A122" s="97">
        <v>2017</v>
      </c>
      <c r="B122" s="97" t="s">
        <v>101</v>
      </c>
      <c r="C122" s="108">
        <f t="shared" si="102"/>
        <v>266.20000000000005</v>
      </c>
      <c r="D122" s="109">
        <v>266.10000000000002</v>
      </c>
      <c r="E122" s="63">
        <f t="shared" si="103"/>
        <v>287.20000000000005</v>
      </c>
      <c r="F122" s="110">
        <v>287.10000000000002</v>
      </c>
      <c r="G122" s="108" t="str">
        <f t="shared" si="104"/>
        <v>171.8</v>
      </c>
      <c r="H122" s="63" t="s">
        <v>371</v>
      </c>
      <c r="I122" s="63" t="str">
        <f t="shared" si="105"/>
        <v>175.8</v>
      </c>
      <c r="J122" s="64" t="s">
        <v>300</v>
      </c>
      <c r="K122" s="108">
        <f t="shared" si="106"/>
        <v>160.79999999999998</v>
      </c>
      <c r="L122" s="55">
        <v>160.69999999999999</v>
      </c>
      <c r="M122" s="63">
        <f t="shared" si="107"/>
        <v>162.69999999999999</v>
      </c>
      <c r="N122" s="57">
        <v>162.6</v>
      </c>
      <c r="O122" s="108">
        <f t="shared" si="108"/>
        <v>134.6</v>
      </c>
      <c r="P122" s="55">
        <v>134.5</v>
      </c>
      <c r="Q122" s="63">
        <f t="shared" si="109"/>
        <v>134.6</v>
      </c>
      <c r="R122" s="57">
        <v>134.5</v>
      </c>
      <c r="S122" s="108">
        <f>T122+0.1</f>
        <v>171.2</v>
      </c>
      <c r="T122" s="55">
        <v>171.1</v>
      </c>
      <c r="U122" s="63">
        <f>V122+0.1</f>
        <v>171.2</v>
      </c>
      <c r="V122" s="57">
        <v>171.1</v>
      </c>
      <c r="W122" s="54">
        <f t="shared" si="110"/>
        <v>186.4</v>
      </c>
      <c r="X122" s="60">
        <v>186.5</v>
      </c>
      <c r="Y122" s="72">
        <f t="shared" si="111"/>
        <v>202.4</v>
      </c>
      <c r="Z122" s="61">
        <v>202.5</v>
      </c>
      <c r="AA122" s="54">
        <f>AB122-0.3</f>
        <v>166.39999999999998</v>
      </c>
      <c r="AB122" s="65">
        <v>166.7</v>
      </c>
      <c r="AC122" s="72">
        <f>AD122-0.3</f>
        <v>166.39999999999998</v>
      </c>
      <c r="AD122" s="66">
        <v>166.7</v>
      </c>
      <c r="AE122" s="108">
        <f>AF122+0.1</f>
        <v>244.1</v>
      </c>
      <c r="AF122" s="101" t="s">
        <v>528</v>
      </c>
      <c r="AG122" s="67">
        <f>AH122+0.1</f>
        <v>248.2</v>
      </c>
      <c r="AH122" s="115">
        <v>248.1</v>
      </c>
      <c r="AI122" s="108">
        <f>AJ122+0.7</f>
        <v>270</v>
      </c>
      <c r="AJ122" s="55">
        <v>269.3</v>
      </c>
      <c r="AK122" s="63">
        <f>AL122+0.7</f>
        <v>270</v>
      </c>
      <c r="AL122" s="57">
        <v>269.3</v>
      </c>
      <c r="AM122" s="108">
        <f t="shared" si="112"/>
        <v>250.4</v>
      </c>
      <c r="AN122" s="55">
        <v>250.4</v>
      </c>
      <c r="AO122" s="63">
        <f t="shared" si="113"/>
        <v>250.4</v>
      </c>
      <c r="AP122" s="57">
        <v>250.4</v>
      </c>
      <c r="AQ122" s="108">
        <f t="shared" si="114"/>
        <v>166.79999999999998</v>
      </c>
      <c r="AR122" s="55">
        <v>166.7</v>
      </c>
      <c r="AS122" s="63">
        <f t="shared" si="115"/>
        <v>168.5</v>
      </c>
      <c r="AT122" s="57">
        <v>168.4</v>
      </c>
      <c r="AU122" s="54">
        <f>AV122+18.6</f>
        <v>193</v>
      </c>
      <c r="AV122" s="121">
        <v>174.4</v>
      </c>
      <c r="AW122" s="72">
        <f>AX122+18.6</f>
        <v>193</v>
      </c>
      <c r="AX122" s="122">
        <v>174.4</v>
      </c>
      <c r="AY122" s="108">
        <f>AZ122-0.1</f>
        <v>251.3</v>
      </c>
      <c r="AZ122" s="55">
        <v>251.4</v>
      </c>
      <c r="BA122" s="63">
        <f>BB122-0.1</f>
        <v>255.20000000000002</v>
      </c>
      <c r="BB122" s="57">
        <v>255.3</v>
      </c>
      <c r="BC122" s="108">
        <f t="shared" si="116"/>
        <v>174.4</v>
      </c>
      <c r="BD122" s="55">
        <v>174.5</v>
      </c>
      <c r="BE122" s="63">
        <f t="shared" si="117"/>
        <v>179.4</v>
      </c>
      <c r="BF122" s="57">
        <v>179.5</v>
      </c>
      <c r="BG122" s="108">
        <f t="shared" si="118"/>
        <v>135.69999999999999</v>
      </c>
      <c r="BH122" s="109">
        <v>135.69999999999999</v>
      </c>
      <c r="BI122" s="63">
        <f t="shared" si="119"/>
        <v>139.5</v>
      </c>
      <c r="BJ122" s="110">
        <v>139.5</v>
      </c>
    </row>
    <row r="123" spans="1:65" ht="15" customHeight="1" x14ac:dyDescent="0.25">
      <c r="A123" s="97">
        <v>2017</v>
      </c>
      <c r="B123" s="97" t="s">
        <v>102</v>
      </c>
      <c r="C123" s="108">
        <f t="shared" si="102"/>
        <v>266.20000000000005</v>
      </c>
      <c r="D123" s="109">
        <v>266.10000000000002</v>
      </c>
      <c r="E123" s="67">
        <f t="shared" si="103"/>
        <v>266.20000000000005</v>
      </c>
      <c r="F123" s="110">
        <v>266.10000000000002</v>
      </c>
      <c r="G123" s="108" t="str">
        <f t="shared" si="104"/>
        <v>175.9</v>
      </c>
      <c r="H123" s="63" t="s">
        <v>372</v>
      </c>
      <c r="I123" s="63" t="str">
        <f t="shared" si="105"/>
        <v>192.6</v>
      </c>
      <c r="J123" s="64" t="s">
        <v>343</v>
      </c>
      <c r="K123" s="108">
        <f t="shared" si="106"/>
        <v>145.19999999999999</v>
      </c>
      <c r="L123" s="55" t="s">
        <v>363</v>
      </c>
      <c r="M123" s="63">
        <f t="shared" si="107"/>
        <v>164.7</v>
      </c>
      <c r="N123" s="57" t="s">
        <v>373</v>
      </c>
      <c r="O123" s="108">
        <f t="shared" si="108"/>
        <v>134.6</v>
      </c>
      <c r="P123" s="55" t="s">
        <v>374</v>
      </c>
      <c r="Q123" s="63">
        <f t="shared" si="109"/>
        <v>134.6</v>
      </c>
      <c r="R123" s="57" t="s">
        <v>374</v>
      </c>
      <c r="S123" s="124">
        <f t="shared" ref="S123:U123" si="120">T123+15.6</f>
        <v>161</v>
      </c>
      <c r="T123" s="125">
        <v>145.4</v>
      </c>
      <c r="U123" s="151">
        <f t="shared" si="120"/>
        <v>161</v>
      </c>
      <c r="V123" s="127">
        <v>145.4</v>
      </c>
      <c r="W123" s="108">
        <f t="shared" si="110"/>
        <v>180.6</v>
      </c>
      <c r="X123" s="55" t="s">
        <v>342</v>
      </c>
      <c r="Y123" s="63">
        <f t="shared" si="111"/>
        <v>220.5</v>
      </c>
      <c r="Z123" s="57" t="s">
        <v>375</v>
      </c>
      <c r="AA123" s="108">
        <f>AB123+0.1</f>
        <v>166.29999999999998</v>
      </c>
      <c r="AB123" s="63">
        <v>166.2</v>
      </c>
      <c r="AC123" s="63">
        <f>AD123+0.1</f>
        <v>166.29999999999998</v>
      </c>
      <c r="AD123" s="64">
        <v>166.2</v>
      </c>
      <c r="AE123" s="108">
        <f>AF123+0.1</f>
        <v>237.6</v>
      </c>
      <c r="AF123" s="58" t="s">
        <v>271</v>
      </c>
      <c r="AG123" s="63">
        <f>AH123+0.1</f>
        <v>241.9</v>
      </c>
      <c r="AH123" s="59" t="s">
        <v>368</v>
      </c>
      <c r="AI123" s="108">
        <f>AJ123+0.7</f>
        <v>266.09999999999997</v>
      </c>
      <c r="AJ123" s="55">
        <v>265.39999999999998</v>
      </c>
      <c r="AK123" s="63">
        <f>AL123+0.7</f>
        <v>270.39999999999998</v>
      </c>
      <c r="AL123" s="57">
        <v>269.7</v>
      </c>
      <c r="AM123" s="108">
        <f t="shared" si="112"/>
        <v>246.3</v>
      </c>
      <c r="AN123" s="55">
        <v>246.3</v>
      </c>
      <c r="AO123" s="63">
        <f t="shared" si="113"/>
        <v>250.5</v>
      </c>
      <c r="AP123" s="57">
        <v>250.5</v>
      </c>
      <c r="AQ123" s="108">
        <f t="shared" si="114"/>
        <v>166.79999999999998</v>
      </c>
      <c r="AR123" s="55">
        <v>166.7</v>
      </c>
      <c r="AS123" s="63">
        <f t="shared" si="115"/>
        <v>168.7</v>
      </c>
      <c r="AT123" s="57">
        <v>168.6</v>
      </c>
      <c r="AU123" s="108">
        <f>AV123+0.1</f>
        <v>192.2</v>
      </c>
      <c r="AV123" s="109" t="s">
        <v>376</v>
      </c>
      <c r="AW123" s="63">
        <f>AX123+0.1</f>
        <v>198.1</v>
      </c>
      <c r="AX123" s="110" t="s">
        <v>377</v>
      </c>
      <c r="AY123" s="108">
        <f>AZ123-0.1</f>
        <v>261</v>
      </c>
      <c r="AZ123" s="55">
        <v>261.10000000000002</v>
      </c>
      <c r="BA123" s="63">
        <f>BB123-0.1</f>
        <v>264.79999999999995</v>
      </c>
      <c r="BB123" s="57">
        <v>264.89999999999998</v>
      </c>
      <c r="BC123" s="108">
        <f t="shared" si="116"/>
        <v>174.4</v>
      </c>
      <c r="BD123" s="55">
        <v>174.5</v>
      </c>
      <c r="BE123" s="63">
        <f t="shared" si="117"/>
        <v>174.4</v>
      </c>
      <c r="BF123" s="57">
        <v>174.5</v>
      </c>
      <c r="BG123" s="108">
        <f t="shared" si="118"/>
        <v>114.7</v>
      </c>
      <c r="BH123" s="109">
        <v>114.7</v>
      </c>
      <c r="BI123" s="63">
        <f t="shared" si="119"/>
        <v>141.4</v>
      </c>
      <c r="BJ123" s="110">
        <v>141.4</v>
      </c>
    </row>
    <row r="124" spans="1:65" s="33" customFormat="1" ht="15" customHeight="1" x14ac:dyDescent="0.25">
      <c r="A124" s="33">
        <v>2017</v>
      </c>
      <c r="B124" s="33" t="s">
        <v>95</v>
      </c>
      <c r="C124" s="54">
        <f t="shared" si="102"/>
        <v>260.10000000000002</v>
      </c>
      <c r="D124" s="109">
        <v>260</v>
      </c>
      <c r="E124" s="146">
        <f t="shared" si="103"/>
        <v>278.90000000000003</v>
      </c>
      <c r="F124" s="110">
        <v>278.8</v>
      </c>
      <c r="G124" s="54">
        <f t="shared" si="104"/>
        <v>180.1</v>
      </c>
      <c r="H124" s="63">
        <v>180.1</v>
      </c>
      <c r="I124" s="63">
        <f t="shared" si="105"/>
        <v>190.5</v>
      </c>
      <c r="J124" s="64">
        <v>190.5</v>
      </c>
      <c r="K124" s="54">
        <f t="shared" si="106"/>
        <v>151</v>
      </c>
      <c r="L124" s="55">
        <v>150.9</v>
      </c>
      <c r="M124" s="63">
        <f t="shared" si="107"/>
        <v>162.79999999999998</v>
      </c>
      <c r="N124" s="57">
        <v>162.69999999999999</v>
      </c>
      <c r="O124" s="54">
        <f t="shared" si="108"/>
        <v>134.6</v>
      </c>
      <c r="P124" s="60">
        <v>134.5</v>
      </c>
      <c r="Q124" s="56">
        <f t="shared" si="109"/>
        <v>136.9</v>
      </c>
      <c r="R124" s="61">
        <v>136.80000000000001</v>
      </c>
      <c r="S124" s="62">
        <f>T124+0.2</f>
        <v>171.29999999999998</v>
      </c>
      <c r="T124" s="55">
        <v>171.1</v>
      </c>
      <c r="U124" s="56">
        <f>V124+0.2</f>
        <v>175.29999999999998</v>
      </c>
      <c r="V124" s="57">
        <v>175.1</v>
      </c>
      <c r="W124" s="62">
        <f t="shared" si="110"/>
        <v>180.6</v>
      </c>
      <c r="X124" s="55">
        <v>180.7</v>
      </c>
      <c r="Y124" s="63">
        <f t="shared" si="111"/>
        <v>186.70000000000002</v>
      </c>
      <c r="Z124" s="57">
        <v>186.8</v>
      </c>
      <c r="AA124" s="54">
        <f>AB124-0.3</f>
        <v>166.5</v>
      </c>
      <c r="AB124" s="65">
        <v>166.8</v>
      </c>
      <c r="AC124" s="72">
        <f>AD124-0.3</f>
        <v>170.7</v>
      </c>
      <c r="AD124" s="66">
        <v>171</v>
      </c>
      <c r="AE124" s="54">
        <f>AF124</f>
        <v>239.7</v>
      </c>
      <c r="AF124" s="114">
        <v>239.7</v>
      </c>
      <c r="AG124" s="72">
        <f>AH124</f>
        <v>244.1</v>
      </c>
      <c r="AH124" s="115">
        <v>244.1</v>
      </c>
      <c r="AI124" s="54">
        <f>AJ124+0.1</f>
        <v>270.20000000000005</v>
      </c>
      <c r="AJ124" s="109">
        <v>270.10000000000002</v>
      </c>
      <c r="AK124" s="63">
        <f>AL124+0.1</f>
        <v>270.20000000000005</v>
      </c>
      <c r="AL124" s="110">
        <v>270.10000000000002</v>
      </c>
      <c r="AM124" s="62">
        <f t="shared" si="112"/>
        <v>246.3</v>
      </c>
      <c r="AN124" s="60">
        <v>246.3</v>
      </c>
      <c r="AO124" s="56">
        <f t="shared" si="113"/>
        <v>251.5</v>
      </c>
      <c r="AP124" s="61">
        <v>251.5</v>
      </c>
      <c r="AQ124" s="54">
        <f t="shared" si="114"/>
        <v>166.79999999999998</v>
      </c>
      <c r="AR124" s="60">
        <v>166.7</v>
      </c>
      <c r="AS124" s="56">
        <f t="shared" si="115"/>
        <v>166.79999999999998</v>
      </c>
      <c r="AT124" s="61">
        <v>166.7</v>
      </c>
      <c r="AU124" s="54">
        <f>AV124+18.6</f>
        <v>190.79999999999998</v>
      </c>
      <c r="AV124" s="143" t="s">
        <v>559</v>
      </c>
      <c r="AW124" s="72">
        <f>AX124+18.6</f>
        <v>192.9</v>
      </c>
      <c r="AX124" s="122">
        <v>174.3</v>
      </c>
      <c r="AY124" s="62">
        <f>AZ124</f>
        <v>255.3</v>
      </c>
      <c r="AZ124" s="55">
        <v>255.3</v>
      </c>
      <c r="BA124" s="63">
        <f>BB124</f>
        <v>257.3</v>
      </c>
      <c r="BB124" s="57">
        <v>257.3</v>
      </c>
      <c r="BC124" s="62">
        <f t="shared" si="116"/>
        <v>161</v>
      </c>
      <c r="BD124" s="55">
        <v>161.1</v>
      </c>
      <c r="BE124" s="146">
        <f t="shared" si="117"/>
        <v>174.4</v>
      </c>
      <c r="BF124" s="57">
        <v>174.5</v>
      </c>
      <c r="BG124" s="54">
        <f t="shared" si="118"/>
        <v>114.8</v>
      </c>
      <c r="BH124" s="109">
        <v>114.8</v>
      </c>
      <c r="BI124" s="56">
        <f t="shared" si="119"/>
        <v>141.69999999999999</v>
      </c>
      <c r="BJ124" s="110">
        <v>141.69999999999999</v>
      </c>
      <c r="BK124" s="9"/>
    </row>
    <row r="125" spans="1:65" s="1" customFormat="1" ht="15" customHeight="1" x14ac:dyDescent="0.25">
      <c r="A125" s="1">
        <v>2017</v>
      </c>
      <c r="B125" s="1" t="s">
        <v>96</v>
      </c>
      <c r="C125" s="54">
        <f t="shared" si="102"/>
        <v>268.3</v>
      </c>
      <c r="D125" s="109">
        <v>268.2</v>
      </c>
      <c r="E125" s="146">
        <f t="shared" si="103"/>
        <v>274.60000000000002</v>
      </c>
      <c r="F125" s="110">
        <v>274.5</v>
      </c>
      <c r="G125" s="54" t="str">
        <f t="shared" si="104"/>
        <v>175.7</v>
      </c>
      <c r="H125" s="63" t="s">
        <v>336</v>
      </c>
      <c r="I125" s="63" t="str">
        <f t="shared" si="105"/>
        <v>186.2</v>
      </c>
      <c r="J125" s="64" t="s">
        <v>337</v>
      </c>
      <c r="K125" s="54">
        <f t="shared" si="106"/>
        <v>145</v>
      </c>
      <c r="L125" s="55" t="s">
        <v>338</v>
      </c>
      <c r="M125" s="63">
        <f t="shared" si="107"/>
        <v>149</v>
      </c>
      <c r="N125" s="57" t="s">
        <v>339</v>
      </c>
      <c r="O125" s="54">
        <f t="shared" si="108"/>
        <v>134.5</v>
      </c>
      <c r="P125" s="60">
        <v>134.4</v>
      </c>
      <c r="Q125" s="56">
        <f t="shared" si="109"/>
        <v>136.6</v>
      </c>
      <c r="R125" s="61">
        <v>136.5</v>
      </c>
      <c r="S125" s="62">
        <f>T125+0.2</f>
        <v>163.5</v>
      </c>
      <c r="T125" s="55" t="s">
        <v>340</v>
      </c>
      <c r="U125" s="56">
        <f>V125+0.2</f>
        <v>177.2</v>
      </c>
      <c r="V125" s="57" t="s">
        <v>341</v>
      </c>
      <c r="W125" s="62">
        <f t="shared" si="110"/>
        <v>180.6</v>
      </c>
      <c r="X125" s="55" t="s">
        <v>342</v>
      </c>
      <c r="Y125" s="63">
        <f t="shared" si="111"/>
        <v>192.5</v>
      </c>
      <c r="Z125" s="57" t="s">
        <v>343</v>
      </c>
      <c r="AA125" s="62">
        <f>AB125+0.2</f>
        <v>166.6</v>
      </c>
      <c r="AB125" s="63" t="s">
        <v>344</v>
      </c>
      <c r="AC125" s="63">
        <f>AD125+0.2</f>
        <v>166.6</v>
      </c>
      <c r="AD125" s="64" t="s">
        <v>344</v>
      </c>
      <c r="AE125" s="54">
        <f>AF125</f>
        <v>237.6</v>
      </c>
      <c r="AF125" s="169">
        <v>237.6</v>
      </c>
      <c r="AG125" s="56">
        <f>AH125</f>
        <v>237.6</v>
      </c>
      <c r="AH125" s="170">
        <v>237.6</v>
      </c>
      <c r="AI125" s="54">
        <f>AJ125+0.1</f>
        <v>270.3</v>
      </c>
      <c r="AJ125" s="109" t="s">
        <v>345</v>
      </c>
      <c r="AK125" s="63">
        <f>AL125+0.1</f>
        <v>270.3</v>
      </c>
      <c r="AL125" s="110" t="s">
        <v>345</v>
      </c>
      <c r="AM125" s="62">
        <f t="shared" si="112"/>
        <v>251.4</v>
      </c>
      <c r="AN125" s="60">
        <v>251.4</v>
      </c>
      <c r="AO125" s="56">
        <f t="shared" si="113"/>
        <v>252.5</v>
      </c>
      <c r="AP125" s="61">
        <v>252.5</v>
      </c>
      <c r="AQ125" s="54">
        <f t="shared" si="114"/>
        <v>166.79999999999998</v>
      </c>
      <c r="AR125" s="60">
        <v>166.7</v>
      </c>
      <c r="AS125" s="56">
        <f t="shared" si="115"/>
        <v>166.79999999999998</v>
      </c>
      <c r="AT125" s="61">
        <v>166.7</v>
      </c>
      <c r="AU125" s="54">
        <f>AV125-0.2</f>
        <v>190.4</v>
      </c>
      <c r="AV125" s="121">
        <v>190.6</v>
      </c>
      <c r="AW125" s="72">
        <f>AX125-0.2</f>
        <v>196.10000000000002</v>
      </c>
      <c r="AX125" s="122">
        <v>196.3</v>
      </c>
      <c r="AY125" s="62" t="str">
        <f>AZ125</f>
        <v>253.3</v>
      </c>
      <c r="AZ125" s="55" t="s">
        <v>346</v>
      </c>
      <c r="BA125" s="63" t="str">
        <f>BB125</f>
        <v>259.1</v>
      </c>
      <c r="BB125" s="57" t="s">
        <v>347</v>
      </c>
      <c r="BC125" s="62">
        <f t="shared" si="116"/>
        <v>174.20000000000002</v>
      </c>
      <c r="BD125" s="55" t="s">
        <v>348</v>
      </c>
      <c r="BE125" s="146">
        <f t="shared" si="117"/>
        <v>179.3</v>
      </c>
      <c r="BF125" s="57" t="s">
        <v>349</v>
      </c>
      <c r="BG125" s="54">
        <f t="shared" si="118"/>
        <v>126.2</v>
      </c>
      <c r="BH125" s="109">
        <v>126.2</v>
      </c>
      <c r="BI125" s="56">
        <f t="shared" si="119"/>
        <v>130</v>
      </c>
      <c r="BJ125" s="110">
        <v>130</v>
      </c>
      <c r="BK125" s="9"/>
    </row>
    <row r="126" spans="1:65" ht="15" customHeight="1" x14ac:dyDescent="0.25">
      <c r="A126" s="97">
        <v>2017</v>
      </c>
      <c r="B126" s="97" t="s">
        <v>103</v>
      </c>
      <c r="C126" s="124">
        <f t="shared" si="102"/>
        <v>266.40000000000003</v>
      </c>
      <c r="D126" s="133">
        <v>266.3</v>
      </c>
      <c r="E126" s="151">
        <f t="shared" si="103"/>
        <v>274.70000000000005</v>
      </c>
      <c r="F126" s="134">
        <v>274.60000000000002</v>
      </c>
      <c r="G126" s="108" t="str">
        <f t="shared" si="104"/>
        <v>173.7</v>
      </c>
      <c r="H126" s="63" t="s">
        <v>378</v>
      </c>
      <c r="I126" s="63" t="str">
        <f t="shared" si="105"/>
        <v>192.4</v>
      </c>
      <c r="J126" s="64" t="s">
        <v>299</v>
      </c>
      <c r="K126" s="108">
        <f t="shared" si="106"/>
        <v>156.9</v>
      </c>
      <c r="L126" s="55">
        <v>156.80000000000001</v>
      </c>
      <c r="M126" s="63">
        <f t="shared" si="107"/>
        <v>156.9</v>
      </c>
      <c r="N126" s="57">
        <v>156.80000000000001</v>
      </c>
      <c r="O126" s="108">
        <f t="shared" si="108"/>
        <v>134.6</v>
      </c>
      <c r="P126" s="55">
        <v>134.5</v>
      </c>
      <c r="Q126" s="63">
        <f t="shared" si="109"/>
        <v>134.6</v>
      </c>
      <c r="R126" s="57">
        <v>134.5</v>
      </c>
      <c r="S126" s="108">
        <f>T126+0.1</f>
        <v>153.79999999999998</v>
      </c>
      <c r="T126" s="55">
        <v>153.69999999999999</v>
      </c>
      <c r="U126" s="63">
        <f>V126+0.1</f>
        <v>171.2</v>
      </c>
      <c r="V126" s="57">
        <v>171.1</v>
      </c>
      <c r="W126" s="108">
        <f t="shared" si="110"/>
        <v>186.8</v>
      </c>
      <c r="X126" s="55">
        <v>186.9</v>
      </c>
      <c r="Y126" s="63">
        <f t="shared" si="111"/>
        <v>193</v>
      </c>
      <c r="Z126" s="57">
        <v>193.1</v>
      </c>
      <c r="AA126" s="108">
        <f>AB126+0.1</f>
        <v>154.5</v>
      </c>
      <c r="AB126" s="63">
        <v>154.4</v>
      </c>
      <c r="AC126" s="63">
        <f>AD126+0.1</f>
        <v>170.6</v>
      </c>
      <c r="AD126" s="64">
        <v>170.5</v>
      </c>
      <c r="AE126" s="108">
        <f>AF126+0.1</f>
        <v>248.4</v>
      </c>
      <c r="AF126" s="58">
        <v>248.3</v>
      </c>
      <c r="AG126" s="63">
        <f>AH126+0.1</f>
        <v>260.8</v>
      </c>
      <c r="AH126" s="59">
        <v>260.7</v>
      </c>
      <c r="AI126" s="108">
        <f>AJ126+0.7</f>
        <v>265.89999999999998</v>
      </c>
      <c r="AJ126" s="55" t="s">
        <v>379</v>
      </c>
      <c r="AK126" s="63">
        <f>AL126+0.7</f>
        <v>274.2</v>
      </c>
      <c r="AL126" s="57" t="s">
        <v>380</v>
      </c>
      <c r="AM126" s="108">
        <f t="shared" si="112"/>
        <v>250.4</v>
      </c>
      <c r="AN126" s="55">
        <v>250.4</v>
      </c>
      <c r="AO126" s="63">
        <f t="shared" si="113"/>
        <v>251.4</v>
      </c>
      <c r="AP126" s="57">
        <v>251.4</v>
      </c>
      <c r="AQ126" s="108">
        <f t="shared" si="114"/>
        <v>166.79999999999998</v>
      </c>
      <c r="AR126" s="55">
        <v>166.7</v>
      </c>
      <c r="AS126" s="63">
        <f t="shared" si="115"/>
        <v>166.79999999999998</v>
      </c>
      <c r="AT126" s="57">
        <v>166.7</v>
      </c>
      <c r="AU126" s="54">
        <f>AV126-0.2</f>
        <v>192</v>
      </c>
      <c r="AV126" s="121">
        <v>192.2</v>
      </c>
      <c r="AW126" s="72">
        <f>AX126-0.2</f>
        <v>192</v>
      </c>
      <c r="AX126" s="122">
        <v>192.2</v>
      </c>
      <c r="AY126" s="108">
        <f>AZ126-0.1</f>
        <v>255.20000000000002</v>
      </c>
      <c r="AZ126" s="55">
        <v>255.3</v>
      </c>
      <c r="BA126" s="63">
        <f>BB126-0.1</f>
        <v>264.89999999999998</v>
      </c>
      <c r="BB126" s="57">
        <v>265</v>
      </c>
      <c r="BC126" s="108">
        <f t="shared" si="116"/>
        <v>161.9</v>
      </c>
      <c r="BD126" s="55">
        <v>162</v>
      </c>
      <c r="BE126" s="63">
        <f t="shared" si="117"/>
        <v>174.3</v>
      </c>
      <c r="BF126" s="57">
        <v>174.4</v>
      </c>
      <c r="BG126" s="108">
        <f t="shared" si="118"/>
        <v>131.9</v>
      </c>
      <c r="BH126" s="109">
        <v>131.9</v>
      </c>
      <c r="BI126" s="63">
        <f t="shared" si="119"/>
        <v>137.69999999999999</v>
      </c>
      <c r="BJ126" s="110">
        <v>137.69999999999999</v>
      </c>
    </row>
    <row r="127" spans="1:65" s="1" customFormat="1" ht="15" customHeight="1" x14ac:dyDescent="0.25">
      <c r="A127" s="1">
        <v>2017</v>
      </c>
      <c r="B127" s="1" t="s">
        <v>97</v>
      </c>
      <c r="C127" s="54">
        <f t="shared" si="102"/>
        <v>270.60000000000002</v>
      </c>
      <c r="D127" s="109">
        <v>270.5</v>
      </c>
      <c r="E127" s="146">
        <f t="shared" si="103"/>
        <v>274.70000000000005</v>
      </c>
      <c r="F127" s="110">
        <v>274.60000000000002</v>
      </c>
      <c r="G127" s="54">
        <f t="shared" si="104"/>
        <v>177.8</v>
      </c>
      <c r="H127" s="63">
        <v>177.8</v>
      </c>
      <c r="I127" s="63">
        <f t="shared" si="105"/>
        <v>184.2</v>
      </c>
      <c r="J127" s="64">
        <v>184.2</v>
      </c>
      <c r="K127" s="54">
        <f t="shared" si="106"/>
        <v>149.1</v>
      </c>
      <c r="L127" s="55">
        <v>149</v>
      </c>
      <c r="M127" s="63">
        <f t="shared" si="107"/>
        <v>160.79999999999998</v>
      </c>
      <c r="N127" s="57">
        <v>160.69999999999999</v>
      </c>
      <c r="O127" s="54">
        <f t="shared" si="108"/>
        <v>134.5</v>
      </c>
      <c r="P127" s="60">
        <v>134.4</v>
      </c>
      <c r="Q127" s="56">
        <f t="shared" si="109"/>
        <v>134.5</v>
      </c>
      <c r="R127" s="61">
        <v>134.4</v>
      </c>
      <c r="S127" s="62">
        <f>T127+0.2</f>
        <v>155.69999999999999</v>
      </c>
      <c r="T127" s="55">
        <v>155.5</v>
      </c>
      <c r="U127" s="56">
        <f>V127+0.2</f>
        <v>171.29999999999998</v>
      </c>
      <c r="V127" s="57">
        <v>171.1</v>
      </c>
      <c r="W127" s="62">
        <f t="shared" si="110"/>
        <v>168.3</v>
      </c>
      <c r="X127" s="55">
        <v>168.4</v>
      </c>
      <c r="Y127" s="63">
        <f t="shared" si="111"/>
        <v>210</v>
      </c>
      <c r="Z127" s="57">
        <v>210.1</v>
      </c>
      <c r="AA127" s="62">
        <f>AB127+0.2</f>
        <v>150.29999999999998</v>
      </c>
      <c r="AB127" s="63">
        <v>150.1</v>
      </c>
      <c r="AC127" s="63">
        <f>AD127+0.2</f>
        <v>156.39999999999998</v>
      </c>
      <c r="AD127" s="64">
        <v>156.19999999999999</v>
      </c>
      <c r="AE127" s="54">
        <f>AF127</f>
        <v>237.7</v>
      </c>
      <c r="AF127" s="169">
        <v>237.7</v>
      </c>
      <c r="AG127" s="56">
        <f>AH127</f>
        <v>241.7</v>
      </c>
      <c r="AH127" s="170">
        <v>241.7</v>
      </c>
      <c r="AI127" s="159">
        <v>270.39999999999998</v>
      </c>
      <c r="AJ127" s="60">
        <v>253</v>
      </c>
      <c r="AK127" s="65">
        <v>270.39999999999998</v>
      </c>
      <c r="AL127" s="61">
        <v>253</v>
      </c>
      <c r="AM127" s="62">
        <f t="shared" si="112"/>
        <v>250.4</v>
      </c>
      <c r="AN127" s="60">
        <v>250.4</v>
      </c>
      <c r="AO127" s="56">
        <f t="shared" si="113"/>
        <v>250.4</v>
      </c>
      <c r="AP127" s="61">
        <v>250.4</v>
      </c>
      <c r="AQ127" s="54">
        <f t="shared" si="114"/>
        <v>166.9</v>
      </c>
      <c r="AR127" s="60">
        <v>166.8</v>
      </c>
      <c r="AS127" s="56">
        <f t="shared" si="115"/>
        <v>168.5</v>
      </c>
      <c r="AT127" s="61">
        <v>168.4</v>
      </c>
      <c r="AU127" s="108">
        <f>AV127</f>
        <v>194</v>
      </c>
      <c r="AV127" s="109">
        <v>194</v>
      </c>
      <c r="AW127" s="67">
        <f>AX127</f>
        <v>217.5</v>
      </c>
      <c r="AX127" s="110">
        <v>217.5</v>
      </c>
      <c r="AY127" s="62">
        <f>AZ127</f>
        <v>255.2</v>
      </c>
      <c r="AZ127" s="55">
        <v>255.2</v>
      </c>
      <c r="BA127" s="63">
        <f>BB127</f>
        <v>257.10000000000002</v>
      </c>
      <c r="BB127" s="57">
        <v>257.10000000000002</v>
      </c>
      <c r="BC127" s="62">
        <f t="shared" si="116"/>
        <v>174.3</v>
      </c>
      <c r="BD127" s="55">
        <v>174.4</v>
      </c>
      <c r="BE127" s="146">
        <f t="shared" si="117"/>
        <v>179.3</v>
      </c>
      <c r="BF127" s="57">
        <v>179.4</v>
      </c>
      <c r="BG127" s="108">
        <f t="shared" ref="BG127:BI127" si="121">BH127+18.5</f>
        <v>136.19999999999999</v>
      </c>
      <c r="BH127" s="55" t="s">
        <v>329</v>
      </c>
      <c r="BI127" s="67">
        <f t="shared" si="121"/>
        <v>136.19999999999999</v>
      </c>
      <c r="BJ127" s="57" t="s">
        <v>329</v>
      </c>
      <c r="BK127" s="9"/>
    </row>
    <row r="128" spans="1:65" ht="15" customHeight="1" x14ac:dyDescent="0.25">
      <c r="A128" s="97">
        <v>2017</v>
      </c>
      <c r="B128" s="97" t="s">
        <v>104</v>
      </c>
      <c r="C128" s="108">
        <f t="shared" si="102"/>
        <v>255.9</v>
      </c>
      <c r="D128" s="109">
        <v>255.8</v>
      </c>
      <c r="E128" s="63">
        <f t="shared" si="103"/>
        <v>262.10000000000002</v>
      </c>
      <c r="F128" s="110">
        <v>262</v>
      </c>
      <c r="G128" s="108" t="str">
        <f t="shared" si="104"/>
        <v>177.8</v>
      </c>
      <c r="H128" s="63" t="s">
        <v>381</v>
      </c>
      <c r="I128" s="63" t="str">
        <f t="shared" si="105"/>
        <v>188.3</v>
      </c>
      <c r="J128" s="64" t="s">
        <v>382</v>
      </c>
      <c r="K128" s="108">
        <f t="shared" si="106"/>
        <v>158.79999999999998</v>
      </c>
      <c r="L128" s="55" t="s">
        <v>383</v>
      </c>
      <c r="M128" s="63">
        <f t="shared" si="107"/>
        <v>158.79999999999998</v>
      </c>
      <c r="N128" s="57" t="s">
        <v>383</v>
      </c>
      <c r="O128" s="108">
        <f t="shared" si="108"/>
        <v>134.69999999999999</v>
      </c>
      <c r="P128" s="55" t="s">
        <v>384</v>
      </c>
      <c r="Q128" s="63">
        <f t="shared" si="109"/>
        <v>134.69999999999999</v>
      </c>
      <c r="R128" s="57" t="s">
        <v>384</v>
      </c>
      <c r="S128" s="108">
        <f>T128+0.1</f>
        <v>173.2</v>
      </c>
      <c r="T128" s="55">
        <v>173.1</v>
      </c>
      <c r="U128" s="63">
        <f>V128+0.1</f>
        <v>173.2</v>
      </c>
      <c r="V128" s="57">
        <v>173.1</v>
      </c>
      <c r="W128" s="108">
        <f t="shared" si="110"/>
        <v>180.4</v>
      </c>
      <c r="X128" s="55" t="s">
        <v>385</v>
      </c>
      <c r="Y128" s="63">
        <f t="shared" si="111"/>
        <v>210.4</v>
      </c>
      <c r="Z128" s="57" t="s">
        <v>386</v>
      </c>
      <c r="AA128" s="108">
        <f>AB128+0.1</f>
        <v>154.5</v>
      </c>
      <c r="AB128" s="63">
        <v>154.4</v>
      </c>
      <c r="AC128" s="63">
        <f>AD128+0.1</f>
        <v>168.7</v>
      </c>
      <c r="AD128" s="64">
        <v>168.6</v>
      </c>
      <c r="AE128" s="108">
        <f>AF128+0.1</f>
        <v>239.6</v>
      </c>
      <c r="AF128" s="58" t="s">
        <v>387</v>
      </c>
      <c r="AG128" s="63">
        <f>AH128+0.1</f>
        <v>241.9</v>
      </c>
      <c r="AH128" s="59" t="s">
        <v>368</v>
      </c>
      <c r="AI128" s="108">
        <f>AJ128+0.7</f>
        <v>270.09999999999997</v>
      </c>
      <c r="AJ128" s="55">
        <v>269.39999999999998</v>
      </c>
      <c r="AK128" s="63">
        <f>AL128+0.7</f>
        <v>274.2</v>
      </c>
      <c r="AL128" s="57">
        <v>273.5</v>
      </c>
      <c r="AM128" s="108">
        <f t="shared" si="112"/>
        <v>250.5</v>
      </c>
      <c r="AN128" s="55">
        <v>250.5</v>
      </c>
      <c r="AO128" s="63">
        <f t="shared" si="113"/>
        <v>250.5</v>
      </c>
      <c r="AP128" s="57">
        <v>250.5</v>
      </c>
      <c r="AQ128" s="108">
        <f t="shared" si="114"/>
        <v>166.79999999999998</v>
      </c>
      <c r="AR128" s="55">
        <v>166.7</v>
      </c>
      <c r="AS128" s="63">
        <f t="shared" si="115"/>
        <v>166.79999999999998</v>
      </c>
      <c r="AT128" s="57">
        <v>166.7</v>
      </c>
      <c r="AU128" s="108">
        <f>AV128+0.1</f>
        <v>192.2</v>
      </c>
      <c r="AV128" s="109" t="s">
        <v>376</v>
      </c>
      <c r="AW128" s="63">
        <f>AX128+0.1</f>
        <v>192.2</v>
      </c>
      <c r="AX128" s="110" t="s">
        <v>376</v>
      </c>
      <c r="AY128" s="108">
        <f>AZ128-0.1</f>
        <v>257.09999999999997</v>
      </c>
      <c r="AZ128" s="55">
        <v>257.2</v>
      </c>
      <c r="BA128" s="63">
        <f>BB128-0.1</f>
        <v>260.89999999999998</v>
      </c>
      <c r="BB128" s="57">
        <v>261</v>
      </c>
      <c r="BC128" s="108">
        <f t="shared" si="116"/>
        <v>174.3</v>
      </c>
      <c r="BD128" s="55">
        <v>174.4</v>
      </c>
      <c r="BE128" s="63">
        <f t="shared" si="117"/>
        <v>174.3</v>
      </c>
      <c r="BF128" s="57">
        <v>174.4</v>
      </c>
      <c r="BG128" s="153">
        <f>BH128+18</f>
        <v>114.1</v>
      </c>
      <c r="BH128" s="125">
        <v>96.1</v>
      </c>
      <c r="BI128" s="129">
        <f>BJ128+18</f>
        <v>114.1</v>
      </c>
      <c r="BJ128" s="127">
        <v>96.1</v>
      </c>
    </row>
    <row r="129" spans="1:63" ht="15" customHeight="1" x14ac:dyDescent="0.25">
      <c r="A129" s="97">
        <v>2017</v>
      </c>
      <c r="B129" s="97" t="s">
        <v>105</v>
      </c>
      <c r="C129" s="108">
        <f t="shared" si="102"/>
        <v>249.7</v>
      </c>
      <c r="D129" s="109">
        <v>249.6</v>
      </c>
      <c r="E129" s="63">
        <f t="shared" si="103"/>
        <v>251.79999999999998</v>
      </c>
      <c r="F129" s="110">
        <v>251.7</v>
      </c>
      <c r="G129" s="108" t="str">
        <f t="shared" si="104"/>
        <v>192.5</v>
      </c>
      <c r="H129" s="63" t="s">
        <v>388</v>
      </c>
      <c r="I129" s="63" t="str">
        <f t="shared" si="105"/>
        <v>192.5</v>
      </c>
      <c r="J129" s="64" t="s">
        <v>388</v>
      </c>
      <c r="K129" s="108">
        <f t="shared" si="106"/>
        <v>151.19999999999999</v>
      </c>
      <c r="L129" s="55">
        <v>151.1</v>
      </c>
      <c r="M129" s="63">
        <f t="shared" si="107"/>
        <v>166.7</v>
      </c>
      <c r="N129" s="57">
        <v>166.6</v>
      </c>
      <c r="O129" s="108">
        <f t="shared" si="108"/>
        <v>134.6</v>
      </c>
      <c r="P129" s="55">
        <v>134.5</v>
      </c>
      <c r="Q129" s="63">
        <f t="shared" si="109"/>
        <v>136.79999999999998</v>
      </c>
      <c r="R129" s="57">
        <v>136.69999999999999</v>
      </c>
      <c r="S129" s="108">
        <f>T129+0.1</f>
        <v>171.2</v>
      </c>
      <c r="T129" s="55">
        <v>171.1</v>
      </c>
      <c r="U129" s="63">
        <f>V129+0.1</f>
        <v>180.79999999999998</v>
      </c>
      <c r="V129" s="57">
        <v>180.7</v>
      </c>
      <c r="W129" s="108">
        <f t="shared" si="110"/>
        <v>192.9</v>
      </c>
      <c r="X129" s="55">
        <v>193</v>
      </c>
      <c r="Y129" s="63">
        <f t="shared" si="111"/>
        <v>206.70000000000002</v>
      </c>
      <c r="Z129" s="57">
        <v>206.8</v>
      </c>
      <c r="AA129" s="108">
        <f>AB129+0.1</f>
        <v>154.5</v>
      </c>
      <c r="AB129" s="63">
        <v>154.4</v>
      </c>
      <c r="AC129" s="63">
        <f>AD129+0.1</f>
        <v>166.29999999999998</v>
      </c>
      <c r="AD129" s="64">
        <v>166.2</v>
      </c>
      <c r="AE129" s="108">
        <f>AF129+0.1</f>
        <v>241.9</v>
      </c>
      <c r="AF129" s="58">
        <v>241.8</v>
      </c>
      <c r="AG129" s="63">
        <f>AH129+0.1</f>
        <v>250.6</v>
      </c>
      <c r="AH129" s="59">
        <v>250.5</v>
      </c>
      <c r="AI129" s="108">
        <f>AJ129+0.7</f>
        <v>270.2</v>
      </c>
      <c r="AJ129" s="55">
        <v>269.5</v>
      </c>
      <c r="AK129" s="63">
        <f>AL129+0.7</f>
        <v>270.2</v>
      </c>
      <c r="AL129" s="57">
        <v>269.5</v>
      </c>
      <c r="AM129" s="108">
        <f t="shared" si="112"/>
        <v>250.4</v>
      </c>
      <c r="AN129" s="55">
        <v>250.4</v>
      </c>
      <c r="AO129" s="63">
        <f t="shared" si="113"/>
        <v>252.5</v>
      </c>
      <c r="AP129" s="57">
        <v>252.5</v>
      </c>
      <c r="AQ129" s="108">
        <f t="shared" si="114"/>
        <v>166.79999999999998</v>
      </c>
      <c r="AR129" s="55">
        <v>166.7</v>
      </c>
      <c r="AS129" s="63">
        <f t="shared" si="115"/>
        <v>168.7</v>
      </c>
      <c r="AT129" s="57">
        <v>168.6</v>
      </c>
      <c r="AU129" s="108">
        <f>AV129+0.1</f>
        <v>194.1</v>
      </c>
      <c r="AV129" s="109">
        <v>194</v>
      </c>
      <c r="AW129" s="63">
        <f>AX129+0.1</f>
        <v>194.1</v>
      </c>
      <c r="AX129" s="110">
        <v>194</v>
      </c>
      <c r="AY129" s="108">
        <f>AZ129-0.1</f>
        <v>241.4</v>
      </c>
      <c r="AZ129" s="55">
        <v>241.5</v>
      </c>
      <c r="BA129" s="63">
        <f>BB129-0.1</f>
        <v>259</v>
      </c>
      <c r="BB129" s="57">
        <v>259.10000000000002</v>
      </c>
      <c r="BC129" s="108">
        <f t="shared" si="116"/>
        <v>174.5</v>
      </c>
      <c r="BD129" s="55">
        <v>174.6</v>
      </c>
      <c r="BE129" s="63">
        <f t="shared" si="117"/>
        <v>174.5</v>
      </c>
      <c r="BF129" s="57">
        <v>174.6</v>
      </c>
      <c r="BG129" s="108">
        <f>BH129</f>
        <v>124.1</v>
      </c>
      <c r="BH129" s="109">
        <v>124.1</v>
      </c>
      <c r="BI129" s="63">
        <f>BJ129</f>
        <v>126.1</v>
      </c>
      <c r="BJ129" s="110">
        <v>126.1</v>
      </c>
    </row>
    <row r="130" spans="1:63" ht="15" customHeight="1" x14ac:dyDescent="0.25">
      <c r="A130" s="97">
        <v>2017</v>
      </c>
      <c r="B130" s="97" t="s">
        <v>106</v>
      </c>
      <c r="C130" s="108">
        <f t="shared" si="102"/>
        <v>264.20000000000005</v>
      </c>
      <c r="D130" s="109">
        <v>264.10000000000002</v>
      </c>
      <c r="E130" s="63">
        <f t="shared" si="103"/>
        <v>268.40000000000003</v>
      </c>
      <c r="F130" s="110">
        <v>268.3</v>
      </c>
      <c r="G130" s="108" t="str">
        <f t="shared" si="104"/>
        <v>173.8</v>
      </c>
      <c r="H130" s="63" t="s">
        <v>389</v>
      </c>
      <c r="I130" s="63" t="str">
        <f t="shared" si="105"/>
        <v>177.8</v>
      </c>
      <c r="J130" s="64" t="s">
        <v>381</v>
      </c>
      <c r="K130" s="108">
        <f t="shared" si="106"/>
        <v>153</v>
      </c>
      <c r="L130" s="55" t="s">
        <v>390</v>
      </c>
      <c r="M130" s="63">
        <f t="shared" si="107"/>
        <v>162.79999999999998</v>
      </c>
      <c r="N130" s="57" t="s">
        <v>313</v>
      </c>
      <c r="O130" s="108">
        <f t="shared" si="108"/>
        <v>134.6</v>
      </c>
      <c r="P130" s="55" t="s">
        <v>374</v>
      </c>
      <c r="Q130" s="63">
        <f t="shared" si="109"/>
        <v>138.79999999999998</v>
      </c>
      <c r="R130" s="57" t="s">
        <v>391</v>
      </c>
      <c r="S130" s="108">
        <f>T130+15.2</f>
        <v>169</v>
      </c>
      <c r="T130" s="55">
        <v>153.80000000000001</v>
      </c>
      <c r="U130" s="67">
        <f>V130+15.2</f>
        <v>177.5</v>
      </c>
      <c r="V130" s="57">
        <v>162.30000000000001</v>
      </c>
      <c r="W130" s="108">
        <f t="shared" si="110"/>
        <v>172.5</v>
      </c>
      <c r="X130" s="55" t="s">
        <v>392</v>
      </c>
      <c r="Y130" s="63">
        <f t="shared" si="111"/>
        <v>194.70000000000002</v>
      </c>
      <c r="Z130" s="57" t="s">
        <v>393</v>
      </c>
      <c r="AA130" s="108">
        <f>AB130+0.1</f>
        <v>166.2</v>
      </c>
      <c r="AB130" s="63">
        <v>166.1</v>
      </c>
      <c r="AC130" s="63">
        <f>AD130+0.1</f>
        <v>166.2</v>
      </c>
      <c r="AD130" s="64">
        <v>166.1</v>
      </c>
      <c r="AE130" s="108">
        <f>AF130+0.1</f>
        <v>237.7</v>
      </c>
      <c r="AF130" s="58" t="s">
        <v>333</v>
      </c>
      <c r="AG130" s="63">
        <f>AH130+0.1</f>
        <v>237.7</v>
      </c>
      <c r="AH130" s="59" t="s">
        <v>333</v>
      </c>
      <c r="AI130" s="108">
        <f>AJ130+0.7</f>
        <v>270.2</v>
      </c>
      <c r="AJ130" s="55">
        <v>269.5</v>
      </c>
      <c r="AK130" s="63">
        <f>AL130+0.7</f>
        <v>270.2</v>
      </c>
      <c r="AL130" s="57">
        <v>269.5</v>
      </c>
      <c r="AM130" s="108">
        <f t="shared" si="112"/>
        <v>250.4</v>
      </c>
      <c r="AN130" s="55">
        <v>250.4</v>
      </c>
      <c r="AO130" s="63">
        <f t="shared" si="113"/>
        <v>252.5</v>
      </c>
      <c r="AP130" s="57">
        <v>252.5</v>
      </c>
      <c r="AQ130" s="108">
        <f t="shared" si="114"/>
        <v>166.79999999999998</v>
      </c>
      <c r="AR130" s="55">
        <v>166.7</v>
      </c>
      <c r="AS130" s="63">
        <f t="shared" si="115"/>
        <v>166.79999999999998</v>
      </c>
      <c r="AT130" s="57">
        <v>166.7</v>
      </c>
      <c r="AU130" s="108">
        <f>AV130+0.1</f>
        <v>180.6</v>
      </c>
      <c r="AV130" s="109" t="s">
        <v>385</v>
      </c>
      <c r="AW130" s="63">
        <f>AX130+0.1</f>
        <v>180.6</v>
      </c>
      <c r="AX130" s="110" t="s">
        <v>385</v>
      </c>
      <c r="AY130" s="108">
        <f>AZ130-0.1</f>
        <v>255.3</v>
      </c>
      <c r="AZ130" s="55">
        <v>255.4</v>
      </c>
      <c r="BA130" s="63">
        <f>BB130-0.1</f>
        <v>257.2</v>
      </c>
      <c r="BB130" s="57">
        <v>257.3</v>
      </c>
      <c r="BC130" s="108">
        <f t="shared" si="116"/>
        <v>179.3</v>
      </c>
      <c r="BD130" s="55">
        <v>179.4</v>
      </c>
      <c r="BE130" s="63">
        <f t="shared" si="117"/>
        <v>179.3</v>
      </c>
      <c r="BF130" s="57">
        <v>179.4</v>
      </c>
      <c r="BG130" s="108">
        <f>BH130</f>
        <v>124.3</v>
      </c>
      <c r="BH130" s="109">
        <v>124.3</v>
      </c>
      <c r="BI130" s="63">
        <f>BJ130</f>
        <v>141.6</v>
      </c>
      <c r="BJ130" s="110">
        <v>141.6</v>
      </c>
    </row>
    <row r="131" spans="1:63" s="1" customFormat="1" ht="15" customHeight="1" x14ac:dyDescent="0.25">
      <c r="A131" s="1">
        <v>2017</v>
      </c>
      <c r="B131" s="1" t="s">
        <v>61</v>
      </c>
      <c r="C131" s="54">
        <f t="shared" si="102"/>
        <v>262.10000000000002</v>
      </c>
      <c r="D131" s="121">
        <v>262</v>
      </c>
      <c r="E131" s="146">
        <f t="shared" si="103"/>
        <v>264.20000000000005</v>
      </c>
      <c r="F131" s="122">
        <v>264.10000000000002</v>
      </c>
      <c r="G131" s="54">
        <f t="shared" si="104"/>
        <v>173.8</v>
      </c>
      <c r="H131" s="63">
        <v>173.8</v>
      </c>
      <c r="I131" s="63">
        <f t="shared" si="105"/>
        <v>177.9</v>
      </c>
      <c r="J131" s="64">
        <v>177.9</v>
      </c>
      <c r="K131" s="54">
        <f t="shared" si="106"/>
        <v>160.79999999999998</v>
      </c>
      <c r="L131" s="55">
        <v>160.69999999999999</v>
      </c>
      <c r="M131" s="63">
        <f t="shared" si="107"/>
        <v>166.6</v>
      </c>
      <c r="N131" s="57">
        <v>166.5</v>
      </c>
      <c r="O131" s="54">
        <f t="shared" si="108"/>
        <v>134.6</v>
      </c>
      <c r="P131" s="55">
        <v>134.5</v>
      </c>
      <c r="Q131" s="56">
        <f t="shared" si="109"/>
        <v>134.6</v>
      </c>
      <c r="R131" s="57">
        <v>134.5</v>
      </c>
      <c r="S131" s="62">
        <f t="shared" ref="S131:S148" si="122">T131+0.2</f>
        <v>153.79999999999998</v>
      </c>
      <c r="T131" s="60">
        <v>153.6</v>
      </c>
      <c r="U131" s="56">
        <f t="shared" ref="U131:U148" si="123">V131+0.2</f>
        <v>153.79999999999998</v>
      </c>
      <c r="V131" s="61">
        <v>153.6</v>
      </c>
      <c r="W131" s="62">
        <f t="shared" si="110"/>
        <v>180.6</v>
      </c>
      <c r="X131" s="55">
        <v>180.7</v>
      </c>
      <c r="Y131" s="63">
        <f t="shared" si="111"/>
        <v>190.6</v>
      </c>
      <c r="Z131" s="57">
        <v>190.7</v>
      </c>
      <c r="AA131" s="62">
        <f t="shared" ref="AA131:AA160" si="124">AB131+0.2</f>
        <v>152.5</v>
      </c>
      <c r="AB131" s="65">
        <v>152.30000000000001</v>
      </c>
      <c r="AC131" s="63">
        <f t="shared" ref="AC131:AC160" si="125">AD131+0.2</f>
        <v>170.79999999999998</v>
      </c>
      <c r="AD131" s="66">
        <v>170.6</v>
      </c>
      <c r="AE131" s="54">
        <f t="shared" ref="AE131:AE160" si="126">AF131</f>
        <v>241.8</v>
      </c>
      <c r="AF131" s="58">
        <v>241.8</v>
      </c>
      <c r="AG131" s="56">
        <f t="shared" ref="AG131:AG160" si="127">AH131</f>
        <v>247.9</v>
      </c>
      <c r="AH131" s="59">
        <v>247.9</v>
      </c>
      <c r="AI131" s="54">
        <f t="shared" ref="AI131:AI160" si="128">AJ131+0.1</f>
        <v>270.20000000000005</v>
      </c>
      <c r="AJ131" s="109" t="s">
        <v>305</v>
      </c>
      <c r="AK131" s="63">
        <f t="shared" ref="AK131:AK160" si="129">AL131+0.1</f>
        <v>270.20000000000005</v>
      </c>
      <c r="AL131" s="110" t="s">
        <v>305</v>
      </c>
      <c r="AM131" s="62">
        <f t="shared" si="112"/>
        <v>242.5</v>
      </c>
      <c r="AN131" s="55">
        <v>242.5</v>
      </c>
      <c r="AO131" s="56">
        <f t="shared" si="113"/>
        <v>251.5</v>
      </c>
      <c r="AP131" s="57">
        <v>251.5</v>
      </c>
      <c r="AQ131" s="54">
        <f t="shared" si="114"/>
        <v>166.6</v>
      </c>
      <c r="AR131" s="55" t="s">
        <v>275</v>
      </c>
      <c r="AS131" s="56">
        <f t="shared" si="115"/>
        <v>166.6</v>
      </c>
      <c r="AT131" s="57" t="s">
        <v>275</v>
      </c>
      <c r="AU131" s="54">
        <f>AV131</f>
        <v>190.2</v>
      </c>
      <c r="AV131" s="109">
        <v>190.2</v>
      </c>
      <c r="AW131" s="63">
        <f>AX131</f>
        <v>192.2</v>
      </c>
      <c r="AX131" s="110">
        <v>192.2</v>
      </c>
      <c r="AY131" s="62">
        <f t="shared" ref="AY131:AY160" si="130">AZ131</f>
        <v>255.2</v>
      </c>
      <c r="AZ131" s="55">
        <v>255.2</v>
      </c>
      <c r="BA131" s="63">
        <f t="shared" ref="BA131:BA160" si="131">BB131</f>
        <v>257.10000000000002</v>
      </c>
      <c r="BB131" s="57">
        <v>257.10000000000002</v>
      </c>
      <c r="BC131" s="62">
        <f t="shared" si="116"/>
        <v>174.4</v>
      </c>
      <c r="BD131" s="55">
        <v>174.5</v>
      </c>
      <c r="BE131" s="146">
        <f t="shared" si="117"/>
        <v>174.4</v>
      </c>
      <c r="BF131" s="57">
        <v>174.5</v>
      </c>
      <c r="BG131" s="54" t="str">
        <f>BH131</f>
        <v>112.8</v>
      </c>
      <c r="BH131" s="109" t="s">
        <v>288</v>
      </c>
      <c r="BI131" s="56" t="str">
        <f>BJ131</f>
        <v>135.8</v>
      </c>
      <c r="BJ131" s="110" t="s">
        <v>295</v>
      </c>
      <c r="BK131" s="9"/>
    </row>
    <row r="132" spans="1:63" s="1" customFormat="1" ht="15" customHeight="1" x14ac:dyDescent="0.25">
      <c r="A132" s="1">
        <v>2017</v>
      </c>
      <c r="B132" s="1" t="s">
        <v>62</v>
      </c>
      <c r="C132" s="124">
        <f t="shared" si="102"/>
        <v>260</v>
      </c>
      <c r="D132" s="133">
        <v>259.89999999999998</v>
      </c>
      <c r="E132" s="151">
        <f t="shared" si="103"/>
        <v>266.3</v>
      </c>
      <c r="F132" s="134">
        <v>266.2</v>
      </c>
      <c r="G132" s="54">
        <f t="shared" si="104"/>
        <v>173.8</v>
      </c>
      <c r="H132" s="63">
        <v>173.8</v>
      </c>
      <c r="I132" s="63">
        <f t="shared" si="105"/>
        <v>192.5</v>
      </c>
      <c r="J132" s="64">
        <v>192.5</v>
      </c>
      <c r="K132" s="54">
        <f t="shared" si="106"/>
        <v>149.1</v>
      </c>
      <c r="L132" s="55">
        <v>149</v>
      </c>
      <c r="M132" s="63">
        <f t="shared" si="107"/>
        <v>154.9</v>
      </c>
      <c r="N132" s="57">
        <v>154.80000000000001</v>
      </c>
      <c r="O132" s="54">
        <f t="shared" si="108"/>
        <v>134.6</v>
      </c>
      <c r="P132" s="55">
        <v>134.5</v>
      </c>
      <c r="Q132" s="56">
        <f t="shared" si="109"/>
        <v>134.6</v>
      </c>
      <c r="R132" s="57">
        <v>134.5</v>
      </c>
      <c r="S132" s="62">
        <f t="shared" si="122"/>
        <v>155.79999999999998</v>
      </c>
      <c r="T132" s="60">
        <v>155.6</v>
      </c>
      <c r="U132" s="56">
        <f t="shared" si="123"/>
        <v>155.79999999999998</v>
      </c>
      <c r="V132" s="61">
        <v>155.6</v>
      </c>
      <c r="W132" s="62">
        <f t="shared" si="110"/>
        <v>192.5</v>
      </c>
      <c r="X132" s="55">
        <v>192.6</v>
      </c>
      <c r="Y132" s="63">
        <f t="shared" si="111"/>
        <v>208.3</v>
      </c>
      <c r="Z132" s="57">
        <v>208.4</v>
      </c>
      <c r="AA132" s="62">
        <f t="shared" si="124"/>
        <v>166.7</v>
      </c>
      <c r="AB132" s="65">
        <v>166.5</v>
      </c>
      <c r="AC132" s="63">
        <f t="shared" si="125"/>
        <v>166.7</v>
      </c>
      <c r="AD132" s="66">
        <v>166.5</v>
      </c>
      <c r="AE132" s="54">
        <f t="shared" si="126"/>
        <v>237.6</v>
      </c>
      <c r="AF132" s="58">
        <v>237.6</v>
      </c>
      <c r="AG132" s="56">
        <f t="shared" si="127"/>
        <v>239.6</v>
      </c>
      <c r="AH132" s="59">
        <v>239.6</v>
      </c>
      <c r="AI132" s="54">
        <f t="shared" si="128"/>
        <v>270.10000000000002</v>
      </c>
      <c r="AJ132" s="109" t="s">
        <v>306</v>
      </c>
      <c r="AK132" s="63">
        <f t="shared" si="129"/>
        <v>270.10000000000002</v>
      </c>
      <c r="AL132" s="110" t="s">
        <v>306</v>
      </c>
      <c r="AM132" s="62">
        <f t="shared" si="112"/>
        <v>250.5</v>
      </c>
      <c r="AN132" s="55">
        <v>250.5</v>
      </c>
      <c r="AO132" s="56">
        <f t="shared" si="113"/>
        <v>252.6</v>
      </c>
      <c r="AP132" s="57">
        <v>252.6</v>
      </c>
      <c r="AQ132" s="54">
        <f t="shared" si="114"/>
        <v>166.79999999999998</v>
      </c>
      <c r="AR132" s="55" t="s">
        <v>276</v>
      </c>
      <c r="AS132" s="56">
        <f t="shared" si="115"/>
        <v>166.79999999999998</v>
      </c>
      <c r="AT132" s="57" t="s">
        <v>276</v>
      </c>
      <c r="AU132" s="54">
        <f>AV132</f>
        <v>192.2</v>
      </c>
      <c r="AV132" s="109">
        <v>192.2</v>
      </c>
      <c r="AW132" s="63">
        <f>AX132</f>
        <v>192.2</v>
      </c>
      <c r="AX132" s="110">
        <v>192.2</v>
      </c>
      <c r="AY132" s="62">
        <f t="shared" si="130"/>
        <v>255.1</v>
      </c>
      <c r="AZ132" s="55">
        <v>255.1</v>
      </c>
      <c r="BA132" s="63">
        <f t="shared" si="131"/>
        <v>257.10000000000002</v>
      </c>
      <c r="BB132" s="57">
        <v>257.10000000000002</v>
      </c>
      <c r="BC132" s="62">
        <f t="shared" si="116"/>
        <v>174.3</v>
      </c>
      <c r="BD132" s="55">
        <v>174.4</v>
      </c>
      <c r="BE132" s="146">
        <f t="shared" si="117"/>
        <v>179.3</v>
      </c>
      <c r="BF132" s="57">
        <v>179.4</v>
      </c>
      <c r="BG132" s="108">
        <f t="shared" ref="BG132:BI132" si="132">BH132+18.5</f>
        <v>124.3</v>
      </c>
      <c r="BH132" s="55" t="s">
        <v>736</v>
      </c>
      <c r="BI132" s="67">
        <f t="shared" si="132"/>
        <v>143.9</v>
      </c>
      <c r="BJ132" s="57" t="s">
        <v>737</v>
      </c>
      <c r="BK132" s="9"/>
    </row>
    <row r="133" spans="1:63" s="1" customFormat="1" ht="15" customHeight="1" x14ac:dyDescent="0.25">
      <c r="A133" s="1">
        <v>2017</v>
      </c>
      <c r="B133" s="1" t="s">
        <v>63</v>
      </c>
      <c r="C133" s="54">
        <f t="shared" si="102"/>
        <v>251.9</v>
      </c>
      <c r="D133" s="121">
        <v>251.8</v>
      </c>
      <c r="E133" s="146">
        <f t="shared" si="103"/>
        <v>270.5</v>
      </c>
      <c r="F133" s="122">
        <v>270.39999999999998</v>
      </c>
      <c r="G133" s="54">
        <f t="shared" si="104"/>
        <v>167.4</v>
      </c>
      <c r="H133" s="63">
        <v>167.4</v>
      </c>
      <c r="I133" s="63">
        <f t="shared" si="105"/>
        <v>175.9</v>
      </c>
      <c r="J133" s="64">
        <v>175.9</v>
      </c>
      <c r="K133" s="54">
        <f t="shared" si="106"/>
        <v>156.79999999999998</v>
      </c>
      <c r="L133" s="55">
        <v>156.69999999999999</v>
      </c>
      <c r="M133" s="63">
        <f t="shared" si="107"/>
        <v>160.69999999999999</v>
      </c>
      <c r="N133" s="57">
        <v>160.6</v>
      </c>
      <c r="O133" s="54">
        <f t="shared" si="108"/>
        <v>134.6</v>
      </c>
      <c r="P133" s="55">
        <v>134.5</v>
      </c>
      <c r="Q133" s="56">
        <f t="shared" si="109"/>
        <v>136.69999999999999</v>
      </c>
      <c r="R133" s="57">
        <v>136.6</v>
      </c>
      <c r="S133" s="62">
        <f t="shared" si="122"/>
        <v>167.39999999999998</v>
      </c>
      <c r="T133" s="55">
        <v>167.2</v>
      </c>
      <c r="U133" s="56">
        <f t="shared" si="123"/>
        <v>169.39999999999998</v>
      </c>
      <c r="V133" s="57">
        <v>169.2</v>
      </c>
      <c r="W133" s="62">
        <f t="shared" si="110"/>
        <v>192.6</v>
      </c>
      <c r="X133" s="55">
        <v>192.7</v>
      </c>
      <c r="Y133" s="63">
        <f t="shared" si="111"/>
        <v>212.4</v>
      </c>
      <c r="Z133" s="57">
        <v>212.5</v>
      </c>
      <c r="AA133" s="62">
        <f t="shared" si="124"/>
        <v>166.6</v>
      </c>
      <c r="AB133" s="65">
        <v>166.4</v>
      </c>
      <c r="AC133" s="63">
        <f t="shared" si="125"/>
        <v>172.79999999999998</v>
      </c>
      <c r="AD133" s="66">
        <v>172.6</v>
      </c>
      <c r="AE133" s="54">
        <f t="shared" si="126"/>
        <v>237.5</v>
      </c>
      <c r="AF133" s="58">
        <v>237.5</v>
      </c>
      <c r="AG133" s="56">
        <f t="shared" si="127"/>
        <v>241.8</v>
      </c>
      <c r="AH133" s="59">
        <v>241.8</v>
      </c>
      <c r="AI133" s="54">
        <f t="shared" si="128"/>
        <v>261.8</v>
      </c>
      <c r="AJ133" s="109" t="s">
        <v>307</v>
      </c>
      <c r="AK133" s="63">
        <f t="shared" si="129"/>
        <v>270.10000000000002</v>
      </c>
      <c r="AL133" s="110" t="s">
        <v>306</v>
      </c>
      <c r="AM133" s="62">
        <f t="shared" si="112"/>
        <v>250.5</v>
      </c>
      <c r="AN133" s="55">
        <v>250.5</v>
      </c>
      <c r="AO133" s="56">
        <f t="shared" si="113"/>
        <v>252.5</v>
      </c>
      <c r="AP133" s="57">
        <v>252.5</v>
      </c>
      <c r="AQ133" s="54">
        <f t="shared" si="114"/>
        <v>166.7</v>
      </c>
      <c r="AR133" s="55" t="s">
        <v>277</v>
      </c>
      <c r="AS133" s="56">
        <f t="shared" si="115"/>
        <v>166.7</v>
      </c>
      <c r="AT133" s="57" t="s">
        <v>277</v>
      </c>
      <c r="AU133" s="54">
        <f>AV133</f>
        <v>188.2</v>
      </c>
      <c r="AV133" s="109">
        <v>188.2</v>
      </c>
      <c r="AW133" s="63">
        <f>AX133</f>
        <v>192.1</v>
      </c>
      <c r="AX133" s="110">
        <v>192.1</v>
      </c>
      <c r="AY133" s="62">
        <f t="shared" si="130"/>
        <v>253.2</v>
      </c>
      <c r="AZ133" s="55">
        <v>253.2</v>
      </c>
      <c r="BA133" s="63">
        <f t="shared" si="131"/>
        <v>255.3</v>
      </c>
      <c r="BB133" s="57">
        <v>255.3</v>
      </c>
      <c r="BC133" s="62">
        <f t="shared" si="116"/>
        <v>179.4</v>
      </c>
      <c r="BD133" s="55">
        <v>179.5</v>
      </c>
      <c r="BE133" s="146">
        <f t="shared" si="117"/>
        <v>179.4</v>
      </c>
      <c r="BF133" s="57">
        <v>179.5</v>
      </c>
      <c r="BG133" s="153">
        <f>BH133+18</f>
        <v>131.9</v>
      </c>
      <c r="BH133" s="125">
        <v>113.9</v>
      </c>
      <c r="BI133" s="129">
        <f>BJ133+18</f>
        <v>131.9</v>
      </c>
      <c r="BJ133" s="127">
        <v>113.9</v>
      </c>
      <c r="BK133" s="9"/>
    </row>
    <row r="134" spans="1:63" s="1" customFormat="1" ht="15" customHeight="1" x14ac:dyDescent="0.25">
      <c r="A134" s="1">
        <v>2017</v>
      </c>
      <c r="B134" s="1" t="s">
        <v>64</v>
      </c>
      <c r="C134" s="54">
        <f t="shared" si="102"/>
        <v>270.40000000000003</v>
      </c>
      <c r="D134" s="121">
        <v>270.3</v>
      </c>
      <c r="E134" s="146">
        <f t="shared" si="103"/>
        <v>331.3</v>
      </c>
      <c r="F134" s="122">
        <v>331.2</v>
      </c>
      <c r="G134" s="54">
        <f t="shared" si="104"/>
        <v>173.8</v>
      </c>
      <c r="H134" s="63">
        <v>173.8</v>
      </c>
      <c r="I134" s="63">
        <f t="shared" si="105"/>
        <v>173.8</v>
      </c>
      <c r="J134" s="64">
        <v>173.8</v>
      </c>
      <c r="K134" s="54">
        <f t="shared" si="106"/>
        <v>145.1</v>
      </c>
      <c r="L134" s="55">
        <v>145</v>
      </c>
      <c r="M134" s="63">
        <f t="shared" si="107"/>
        <v>158.79999999999998</v>
      </c>
      <c r="N134" s="57">
        <v>158.69999999999999</v>
      </c>
      <c r="O134" s="54">
        <f t="shared" si="108"/>
        <v>134.6</v>
      </c>
      <c r="P134" s="55">
        <v>134.5</v>
      </c>
      <c r="Q134" s="56">
        <f t="shared" si="109"/>
        <v>134.6</v>
      </c>
      <c r="R134" s="57">
        <v>134.5</v>
      </c>
      <c r="S134" s="62">
        <f t="shared" si="122"/>
        <v>155.69999999999999</v>
      </c>
      <c r="T134" s="60">
        <v>155.5</v>
      </c>
      <c r="U134" s="56">
        <f t="shared" si="123"/>
        <v>155.69999999999999</v>
      </c>
      <c r="V134" s="61">
        <v>155.5</v>
      </c>
      <c r="W134" s="62">
        <f t="shared" si="110"/>
        <v>184.6</v>
      </c>
      <c r="X134" s="55">
        <v>184.7</v>
      </c>
      <c r="Y134" s="63">
        <f t="shared" si="111"/>
        <v>196.4</v>
      </c>
      <c r="Z134" s="57">
        <v>196.5</v>
      </c>
      <c r="AA134" s="62">
        <f t="shared" si="124"/>
        <v>172.7</v>
      </c>
      <c r="AB134" s="65">
        <v>172.5</v>
      </c>
      <c r="AC134" s="63">
        <f t="shared" si="125"/>
        <v>172.7</v>
      </c>
      <c r="AD134" s="66">
        <v>172.5</v>
      </c>
      <c r="AE134" s="54">
        <f t="shared" si="126"/>
        <v>241.8</v>
      </c>
      <c r="AF134" s="58">
        <v>241.8</v>
      </c>
      <c r="AG134" s="56">
        <f t="shared" si="127"/>
        <v>247.9</v>
      </c>
      <c r="AH134" s="59">
        <v>247.9</v>
      </c>
      <c r="AI134" s="54">
        <f t="shared" si="128"/>
        <v>270.20000000000005</v>
      </c>
      <c r="AJ134" s="109" t="s">
        <v>305</v>
      </c>
      <c r="AK134" s="63">
        <f t="shared" si="129"/>
        <v>274.3</v>
      </c>
      <c r="AL134" s="110" t="s">
        <v>308</v>
      </c>
      <c r="AM134" s="62">
        <f t="shared" si="112"/>
        <v>251.5</v>
      </c>
      <c r="AN134" s="55">
        <v>251.5</v>
      </c>
      <c r="AO134" s="56">
        <f t="shared" si="113"/>
        <v>251.5</v>
      </c>
      <c r="AP134" s="57">
        <v>251.5</v>
      </c>
      <c r="AQ134" s="54">
        <f t="shared" si="114"/>
        <v>166.7</v>
      </c>
      <c r="AR134" s="55" t="s">
        <v>277</v>
      </c>
      <c r="AS134" s="56">
        <f t="shared" si="115"/>
        <v>166.7</v>
      </c>
      <c r="AT134" s="57" t="s">
        <v>277</v>
      </c>
      <c r="AU134" s="54">
        <f>AV134</f>
        <v>192.2</v>
      </c>
      <c r="AV134" s="109">
        <v>192.2</v>
      </c>
      <c r="AW134" s="63">
        <f>AX134</f>
        <v>192.2</v>
      </c>
      <c r="AX134" s="110">
        <v>192.2</v>
      </c>
      <c r="AY134" s="62">
        <f t="shared" si="130"/>
        <v>255.7</v>
      </c>
      <c r="AZ134" s="55">
        <v>255.7</v>
      </c>
      <c r="BA134" s="63">
        <f t="shared" si="131"/>
        <v>255.7</v>
      </c>
      <c r="BB134" s="57">
        <v>255.7</v>
      </c>
      <c r="BC134" s="62">
        <f t="shared" si="116"/>
        <v>174.3</v>
      </c>
      <c r="BD134" s="55">
        <v>174.4</v>
      </c>
      <c r="BE134" s="146">
        <f t="shared" si="117"/>
        <v>174.3</v>
      </c>
      <c r="BF134" s="57">
        <v>174.4</v>
      </c>
      <c r="BG134" s="54" t="str">
        <f>BH134</f>
        <v>114.6</v>
      </c>
      <c r="BH134" s="109" t="s">
        <v>290</v>
      </c>
      <c r="BI134" s="56" t="str">
        <f>BJ134</f>
        <v>130</v>
      </c>
      <c r="BJ134" s="110" t="s">
        <v>296</v>
      </c>
      <c r="BK134" s="9"/>
    </row>
    <row r="135" spans="1:63" s="1" customFormat="1" ht="15" customHeight="1" x14ac:dyDescent="0.25">
      <c r="A135" s="1">
        <v>2017</v>
      </c>
      <c r="B135" s="1" t="s">
        <v>65</v>
      </c>
      <c r="C135" s="124">
        <f t="shared" si="102"/>
        <v>261.20000000000005</v>
      </c>
      <c r="D135" s="133">
        <v>261.10000000000002</v>
      </c>
      <c r="E135" s="151">
        <f t="shared" si="103"/>
        <v>274.60000000000002</v>
      </c>
      <c r="F135" s="134">
        <v>274.5</v>
      </c>
      <c r="G135" s="54">
        <f t="shared" si="104"/>
        <v>177.9</v>
      </c>
      <c r="H135" s="63">
        <v>177.9</v>
      </c>
      <c r="I135" s="63">
        <f t="shared" si="105"/>
        <v>182</v>
      </c>
      <c r="J135" s="64">
        <v>182</v>
      </c>
      <c r="K135" s="54">
        <f t="shared" si="106"/>
        <v>135.29999999999998</v>
      </c>
      <c r="L135" s="55">
        <v>135.19999999999999</v>
      </c>
      <c r="M135" s="63">
        <f t="shared" si="107"/>
        <v>156.5</v>
      </c>
      <c r="N135" s="57">
        <v>156.4</v>
      </c>
      <c r="O135" s="54">
        <f t="shared" si="108"/>
        <v>134.5</v>
      </c>
      <c r="P135" s="55">
        <v>134.4</v>
      </c>
      <c r="Q135" s="56">
        <f t="shared" si="109"/>
        <v>136.6</v>
      </c>
      <c r="R135" s="57">
        <v>136.5</v>
      </c>
      <c r="S135" s="62">
        <f t="shared" si="122"/>
        <v>165.39999999999998</v>
      </c>
      <c r="T135" s="60">
        <v>165.2</v>
      </c>
      <c r="U135" s="56">
        <f t="shared" si="123"/>
        <v>171.2</v>
      </c>
      <c r="V135" s="61">
        <v>171</v>
      </c>
      <c r="W135" s="62">
        <f t="shared" si="110"/>
        <v>168.6</v>
      </c>
      <c r="X135" s="55">
        <v>168.7</v>
      </c>
      <c r="Y135" s="63">
        <f t="shared" si="111"/>
        <v>186.6</v>
      </c>
      <c r="Z135" s="57">
        <v>186.7</v>
      </c>
      <c r="AA135" s="62">
        <f t="shared" si="124"/>
        <v>152.39999999999998</v>
      </c>
      <c r="AB135" s="65">
        <v>152.19999999999999</v>
      </c>
      <c r="AC135" s="63">
        <f t="shared" si="125"/>
        <v>166.7</v>
      </c>
      <c r="AD135" s="66">
        <v>166.5</v>
      </c>
      <c r="AE135" s="54">
        <f t="shared" si="126"/>
        <v>250.4</v>
      </c>
      <c r="AF135" s="58">
        <v>250.4</v>
      </c>
      <c r="AG135" s="56">
        <f t="shared" si="127"/>
        <v>250.4</v>
      </c>
      <c r="AH135" s="59">
        <v>250.4</v>
      </c>
      <c r="AI135" s="54">
        <f t="shared" si="128"/>
        <v>261.70000000000005</v>
      </c>
      <c r="AJ135" s="109" t="s">
        <v>309</v>
      </c>
      <c r="AK135" s="63">
        <f t="shared" si="129"/>
        <v>270.10000000000002</v>
      </c>
      <c r="AL135" s="110" t="s">
        <v>306</v>
      </c>
      <c r="AM135" s="54">
        <f>AN135-0.3</f>
        <v>250.39999999999998</v>
      </c>
      <c r="AN135" s="60">
        <v>250.7</v>
      </c>
      <c r="AO135" s="72">
        <f>AP135-0.3</f>
        <v>250.39999999999998</v>
      </c>
      <c r="AP135" s="61">
        <v>250.7</v>
      </c>
      <c r="AQ135" s="54">
        <f t="shared" si="114"/>
        <v>168.5</v>
      </c>
      <c r="AR135" s="55" t="s">
        <v>278</v>
      </c>
      <c r="AS135" s="56">
        <f t="shared" si="115"/>
        <v>168.5</v>
      </c>
      <c r="AT135" s="57" t="s">
        <v>278</v>
      </c>
      <c r="AU135" s="54">
        <f>AV135</f>
        <v>192.1</v>
      </c>
      <c r="AV135" s="109">
        <v>192.1</v>
      </c>
      <c r="AW135" s="63">
        <f>AX135</f>
        <v>192.1</v>
      </c>
      <c r="AX135" s="110">
        <v>192.1</v>
      </c>
      <c r="AY135" s="62">
        <f t="shared" si="130"/>
        <v>253.3</v>
      </c>
      <c r="AZ135" s="55">
        <v>253.3</v>
      </c>
      <c r="BA135" s="63">
        <f t="shared" si="131"/>
        <v>255.2</v>
      </c>
      <c r="BB135" s="57">
        <v>255.2</v>
      </c>
      <c r="BC135" s="108">
        <f t="shared" ref="BC135" si="133">BD135+15.1</f>
        <v>174.5</v>
      </c>
      <c r="BD135" s="55">
        <v>159.4</v>
      </c>
      <c r="BE135" s="67">
        <f t="shared" ref="BE135" si="134">BF135+15.1</f>
        <v>174.5</v>
      </c>
      <c r="BF135" s="57">
        <v>159.4</v>
      </c>
      <c r="BG135" s="54" t="str">
        <f>BH135</f>
        <v>135.7</v>
      </c>
      <c r="BH135" s="109" t="s">
        <v>291</v>
      </c>
      <c r="BI135" s="56" t="str">
        <f>BJ135</f>
        <v>137.5</v>
      </c>
      <c r="BJ135" s="110" t="s">
        <v>297</v>
      </c>
      <c r="BK135" s="9"/>
    </row>
    <row r="136" spans="1:63" s="1" customFormat="1" ht="15" customHeight="1" x14ac:dyDescent="0.25">
      <c r="A136" s="1">
        <v>2017</v>
      </c>
      <c r="B136" s="1" t="s">
        <v>66</v>
      </c>
      <c r="C136" s="54">
        <f t="shared" si="102"/>
        <v>262</v>
      </c>
      <c r="D136" s="121">
        <v>261.89999999999998</v>
      </c>
      <c r="E136" s="146">
        <f t="shared" si="103"/>
        <v>270.5</v>
      </c>
      <c r="F136" s="122">
        <v>270.39999999999998</v>
      </c>
      <c r="G136" s="54">
        <f t="shared" si="104"/>
        <v>171.9</v>
      </c>
      <c r="H136" s="63">
        <v>171.9</v>
      </c>
      <c r="I136" s="63">
        <f t="shared" si="105"/>
        <v>175.9</v>
      </c>
      <c r="J136" s="64">
        <v>175.9</v>
      </c>
      <c r="K136" s="54">
        <f t="shared" si="106"/>
        <v>156.79999999999998</v>
      </c>
      <c r="L136" s="55">
        <v>156.69999999999999</v>
      </c>
      <c r="M136" s="63">
        <f t="shared" si="107"/>
        <v>156.79999999999998</v>
      </c>
      <c r="N136" s="57">
        <v>156.69999999999999</v>
      </c>
      <c r="O136" s="54">
        <f t="shared" si="108"/>
        <v>134.5</v>
      </c>
      <c r="P136" s="55">
        <v>134.4</v>
      </c>
      <c r="Q136" s="56">
        <f t="shared" si="109"/>
        <v>134.5</v>
      </c>
      <c r="R136" s="57">
        <v>134.4</v>
      </c>
      <c r="S136" s="62">
        <f t="shared" si="122"/>
        <v>155.79999999999998</v>
      </c>
      <c r="T136" s="55" t="s">
        <v>356</v>
      </c>
      <c r="U136" s="56">
        <f t="shared" si="123"/>
        <v>177.2</v>
      </c>
      <c r="V136" s="57" t="s">
        <v>341</v>
      </c>
      <c r="W136" s="62">
        <f t="shared" si="110"/>
        <v>180.5</v>
      </c>
      <c r="X136" s="55">
        <v>180.6</v>
      </c>
      <c r="Y136" s="63">
        <f t="shared" si="111"/>
        <v>182.6</v>
      </c>
      <c r="Z136" s="57">
        <v>182.7</v>
      </c>
      <c r="AA136" s="62">
        <f t="shared" si="124"/>
        <v>166.7</v>
      </c>
      <c r="AB136" s="65">
        <v>166.5</v>
      </c>
      <c r="AC136" s="63">
        <f t="shared" si="125"/>
        <v>166.7</v>
      </c>
      <c r="AD136" s="66">
        <v>166.5</v>
      </c>
      <c r="AE136" s="54">
        <f t="shared" si="126"/>
        <v>241.6</v>
      </c>
      <c r="AF136" s="58">
        <v>241.6</v>
      </c>
      <c r="AG136" s="56">
        <f t="shared" si="127"/>
        <v>250.4</v>
      </c>
      <c r="AH136" s="59">
        <v>250.4</v>
      </c>
      <c r="AI136" s="54">
        <f t="shared" si="128"/>
        <v>266</v>
      </c>
      <c r="AJ136" s="109" t="s">
        <v>310</v>
      </c>
      <c r="AK136" s="63">
        <f t="shared" si="129"/>
        <v>270.20000000000005</v>
      </c>
      <c r="AL136" s="110" t="s">
        <v>305</v>
      </c>
      <c r="AM136" s="62">
        <f t="shared" ref="AM136:AM181" si="135">AN136</f>
        <v>246.2</v>
      </c>
      <c r="AN136" s="55">
        <v>246.2</v>
      </c>
      <c r="AO136" s="56">
        <f t="shared" ref="AO136:AO181" si="136">AP136</f>
        <v>251.4</v>
      </c>
      <c r="AP136" s="57">
        <v>251.4</v>
      </c>
      <c r="AQ136" s="54">
        <f t="shared" si="114"/>
        <v>166.79999999999998</v>
      </c>
      <c r="AR136" s="55" t="s">
        <v>276</v>
      </c>
      <c r="AS136" s="56">
        <f t="shared" si="115"/>
        <v>168.6</v>
      </c>
      <c r="AT136" s="57" t="s">
        <v>279</v>
      </c>
      <c r="AU136" s="54">
        <f>AV136+18.6</f>
        <v>195</v>
      </c>
      <c r="AV136" s="143" t="s">
        <v>419</v>
      </c>
      <c r="AW136" s="72">
        <f>AX136+18.6</f>
        <v>199.2</v>
      </c>
      <c r="AX136" s="122">
        <v>180.6</v>
      </c>
      <c r="AY136" s="62">
        <f t="shared" si="130"/>
        <v>261</v>
      </c>
      <c r="AZ136" s="55">
        <v>261</v>
      </c>
      <c r="BA136" s="63">
        <f t="shared" si="131"/>
        <v>261</v>
      </c>
      <c r="BB136" s="57">
        <v>261</v>
      </c>
      <c r="BC136" s="62">
        <f t="shared" si="116"/>
        <v>179.3</v>
      </c>
      <c r="BD136" s="55">
        <v>179.4</v>
      </c>
      <c r="BE136" s="146">
        <f t="shared" si="117"/>
        <v>179.3</v>
      </c>
      <c r="BF136" s="57">
        <v>179.4</v>
      </c>
      <c r="BG136" s="153">
        <f>BH136+18</f>
        <v>147.30000000000001</v>
      </c>
      <c r="BH136" s="125">
        <v>129.30000000000001</v>
      </c>
      <c r="BI136" s="129">
        <f>BJ136+18</f>
        <v>166.6</v>
      </c>
      <c r="BJ136" s="127">
        <v>148.6</v>
      </c>
      <c r="BK136" s="9"/>
    </row>
    <row r="137" spans="1:63" s="1" customFormat="1" ht="15" customHeight="1" x14ac:dyDescent="0.25">
      <c r="A137" s="1">
        <v>2017</v>
      </c>
      <c r="B137" s="1" t="s">
        <v>67</v>
      </c>
      <c r="C137" s="54">
        <f t="shared" si="102"/>
        <v>270.5</v>
      </c>
      <c r="D137" s="121">
        <v>270.39999999999998</v>
      </c>
      <c r="E137" s="146">
        <f t="shared" si="103"/>
        <v>270.5</v>
      </c>
      <c r="F137" s="122">
        <v>270.39999999999998</v>
      </c>
      <c r="G137" s="54">
        <f t="shared" si="104"/>
        <v>171.7</v>
      </c>
      <c r="H137" s="63">
        <v>171.7</v>
      </c>
      <c r="I137" s="63">
        <f t="shared" si="105"/>
        <v>180</v>
      </c>
      <c r="J137" s="64">
        <v>180</v>
      </c>
      <c r="K137" s="54">
        <f t="shared" si="106"/>
        <v>151</v>
      </c>
      <c r="L137" s="55">
        <v>150.9</v>
      </c>
      <c r="M137" s="63">
        <f t="shared" si="107"/>
        <v>152.9</v>
      </c>
      <c r="N137" s="57">
        <v>152.80000000000001</v>
      </c>
      <c r="O137" s="54">
        <f t="shared" si="108"/>
        <v>134.5</v>
      </c>
      <c r="P137" s="55">
        <v>134.4</v>
      </c>
      <c r="Q137" s="56">
        <f t="shared" si="109"/>
        <v>134.5</v>
      </c>
      <c r="R137" s="57">
        <v>134.4</v>
      </c>
      <c r="S137" s="62">
        <f t="shared" si="122"/>
        <v>167.39999999999998</v>
      </c>
      <c r="T137" s="55">
        <v>167.2</v>
      </c>
      <c r="U137" s="56">
        <f t="shared" si="123"/>
        <v>181</v>
      </c>
      <c r="V137" s="57">
        <v>180.8</v>
      </c>
      <c r="W137" s="62">
        <f t="shared" si="110"/>
        <v>184.6</v>
      </c>
      <c r="X137" s="55">
        <v>184.7</v>
      </c>
      <c r="Y137" s="63">
        <f t="shared" si="111"/>
        <v>184.6</v>
      </c>
      <c r="Z137" s="57">
        <v>184.7</v>
      </c>
      <c r="AA137" s="62">
        <f t="shared" si="124"/>
        <v>166.6</v>
      </c>
      <c r="AB137" s="65">
        <v>166.4</v>
      </c>
      <c r="AC137" s="63">
        <f t="shared" si="125"/>
        <v>166.6</v>
      </c>
      <c r="AD137" s="66">
        <v>166.4</v>
      </c>
      <c r="AE137" s="54">
        <f t="shared" si="126"/>
        <v>237.5</v>
      </c>
      <c r="AF137" s="58">
        <v>237.5</v>
      </c>
      <c r="AG137" s="56">
        <f t="shared" si="127"/>
        <v>241.7</v>
      </c>
      <c r="AH137" s="59">
        <v>241.7</v>
      </c>
      <c r="AI137" s="54">
        <f t="shared" si="128"/>
        <v>270.20000000000005</v>
      </c>
      <c r="AJ137" s="109" t="s">
        <v>305</v>
      </c>
      <c r="AK137" s="63">
        <f t="shared" si="129"/>
        <v>270.20000000000005</v>
      </c>
      <c r="AL137" s="110" t="s">
        <v>305</v>
      </c>
      <c r="AM137" s="62">
        <f t="shared" si="135"/>
        <v>250.4</v>
      </c>
      <c r="AN137" s="55">
        <v>250.4</v>
      </c>
      <c r="AO137" s="56">
        <f t="shared" si="136"/>
        <v>251.5</v>
      </c>
      <c r="AP137" s="57">
        <v>251.5</v>
      </c>
      <c r="AQ137" s="54">
        <f t="shared" si="114"/>
        <v>166.7</v>
      </c>
      <c r="AR137" s="55" t="s">
        <v>277</v>
      </c>
      <c r="AS137" s="56">
        <f t="shared" si="115"/>
        <v>168.6</v>
      </c>
      <c r="AT137" s="57" t="s">
        <v>279</v>
      </c>
      <c r="AU137" s="54">
        <f t="shared" ref="AU137:AU142" si="137">AV137</f>
        <v>192.1</v>
      </c>
      <c r="AV137" s="109">
        <v>192.1</v>
      </c>
      <c r="AW137" s="63">
        <f t="shared" ref="AW137:AW142" si="138">AX137</f>
        <v>195.9</v>
      </c>
      <c r="AX137" s="110">
        <v>195.9</v>
      </c>
      <c r="AY137" s="62">
        <f t="shared" si="130"/>
        <v>253.3</v>
      </c>
      <c r="AZ137" s="55">
        <v>253.3</v>
      </c>
      <c r="BA137" s="63">
        <f t="shared" si="131"/>
        <v>255.3</v>
      </c>
      <c r="BB137" s="57">
        <v>255.3</v>
      </c>
      <c r="BC137" s="62">
        <f t="shared" si="116"/>
        <v>179.3</v>
      </c>
      <c r="BD137" s="55">
        <v>179.4</v>
      </c>
      <c r="BE137" s="146">
        <f t="shared" si="117"/>
        <v>179.3</v>
      </c>
      <c r="BF137" s="57">
        <v>179.4</v>
      </c>
      <c r="BG137" s="54" t="str">
        <f t="shared" ref="BG137:BG143" si="139">BH137</f>
        <v>122.5</v>
      </c>
      <c r="BH137" s="109" t="s">
        <v>292</v>
      </c>
      <c r="BI137" s="56" t="str">
        <f t="shared" ref="BI137:BI143" si="140">BJ137</f>
        <v>132</v>
      </c>
      <c r="BJ137" s="110" t="s">
        <v>289</v>
      </c>
      <c r="BK137" s="9"/>
    </row>
    <row r="138" spans="1:63" s="1" customFormat="1" ht="15" customHeight="1" x14ac:dyDescent="0.25">
      <c r="A138" s="1">
        <v>2017</v>
      </c>
      <c r="B138" s="33" t="s">
        <v>68</v>
      </c>
      <c r="C138" s="124">
        <f t="shared" si="102"/>
        <v>253.9</v>
      </c>
      <c r="D138" s="133">
        <v>253.8</v>
      </c>
      <c r="E138" s="126">
        <f t="shared" si="103"/>
        <v>276.8</v>
      </c>
      <c r="F138" s="134">
        <v>276.7</v>
      </c>
      <c r="G138" s="124" t="str">
        <f t="shared" si="104"/>
        <v>192.4</v>
      </c>
      <c r="H138" s="129" t="s">
        <v>299</v>
      </c>
      <c r="I138" s="129" t="str">
        <f t="shared" si="105"/>
        <v>200.8</v>
      </c>
      <c r="J138" s="130" t="s">
        <v>301</v>
      </c>
      <c r="K138" s="124">
        <f t="shared" si="106"/>
        <v>162.79999999999998</v>
      </c>
      <c r="L138" s="125" t="s">
        <v>313</v>
      </c>
      <c r="M138" s="129">
        <f t="shared" si="107"/>
        <v>166.6</v>
      </c>
      <c r="N138" s="127" t="s">
        <v>275</v>
      </c>
      <c r="O138" s="124">
        <f t="shared" si="108"/>
        <v>134.6</v>
      </c>
      <c r="P138" s="125">
        <v>134.5</v>
      </c>
      <c r="Q138" s="126">
        <f t="shared" si="109"/>
        <v>134.6</v>
      </c>
      <c r="R138" s="127">
        <v>134.5</v>
      </c>
      <c r="S138" s="128">
        <f t="shared" si="122"/>
        <v>167.5</v>
      </c>
      <c r="T138" s="125">
        <v>167.3</v>
      </c>
      <c r="U138" s="126">
        <f t="shared" si="123"/>
        <v>175.29999999999998</v>
      </c>
      <c r="V138" s="127">
        <v>175.1</v>
      </c>
      <c r="W138" s="128">
        <f t="shared" si="110"/>
        <v>180.6</v>
      </c>
      <c r="X138" s="125">
        <v>180.7</v>
      </c>
      <c r="Y138" s="129">
        <f t="shared" si="111"/>
        <v>194.5</v>
      </c>
      <c r="Z138" s="127">
        <v>194.6</v>
      </c>
      <c r="AA138" s="128">
        <f t="shared" si="124"/>
        <v>164.6</v>
      </c>
      <c r="AB138" s="129">
        <v>164.4</v>
      </c>
      <c r="AC138" s="129">
        <f t="shared" si="125"/>
        <v>166.6</v>
      </c>
      <c r="AD138" s="130">
        <v>166.4</v>
      </c>
      <c r="AE138" s="124" t="str">
        <f t="shared" si="126"/>
        <v>237.5</v>
      </c>
      <c r="AF138" s="131" t="s">
        <v>271</v>
      </c>
      <c r="AG138" s="126" t="str">
        <f t="shared" si="127"/>
        <v>258.2</v>
      </c>
      <c r="AH138" s="132" t="s">
        <v>272</v>
      </c>
      <c r="AI138" s="124">
        <f t="shared" si="128"/>
        <v>270.20000000000005</v>
      </c>
      <c r="AJ138" s="133" t="s">
        <v>305</v>
      </c>
      <c r="AK138" s="129">
        <f t="shared" si="129"/>
        <v>270.20000000000005</v>
      </c>
      <c r="AL138" s="134" t="s">
        <v>305</v>
      </c>
      <c r="AM138" s="128">
        <f t="shared" si="135"/>
        <v>250.4</v>
      </c>
      <c r="AN138" s="125">
        <v>250.4</v>
      </c>
      <c r="AO138" s="126">
        <f t="shared" si="136"/>
        <v>252.6</v>
      </c>
      <c r="AP138" s="127">
        <v>252.6</v>
      </c>
      <c r="AQ138" s="124">
        <f t="shared" si="114"/>
        <v>166.79999999999998</v>
      </c>
      <c r="AR138" s="125" t="s">
        <v>276</v>
      </c>
      <c r="AS138" s="126">
        <f t="shared" si="115"/>
        <v>166.79999999999998</v>
      </c>
      <c r="AT138" s="127" t="s">
        <v>276</v>
      </c>
      <c r="AU138" s="124">
        <f t="shared" si="137"/>
        <v>192</v>
      </c>
      <c r="AV138" s="133">
        <v>192</v>
      </c>
      <c r="AW138" s="129">
        <f t="shared" si="138"/>
        <v>213.5</v>
      </c>
      <c r="AX138" s="134">
        <v>213.5</v>
      </c>
      <c r="AY138" s="128">
        <f t="shared" si="130"/>
        <v>257.2</v>
      </c>
      <c r="AZ138" s="125">
        <v>257.2</v>
      </c>
      <c r="BA138" s="129">
        <f t="shared" si="131"/>
        <v>257.2</v>
      </c>
      <c r="BB138" s="127">
        <v>257.2</v>
      </c>
      <c r="BC138" s="128">
        <f t="shared" si="116"/>
        <v>174.3</v>
      </c>
      <c r="BD138" s="125">
        <v>174.4</v>
      </c>
      <c r="BE138" s="126">
        <f t="shared" si="117"/>
        <v>179.3</v>
      </c>
      <c r="BF138" s="127">
        <v>179.4</v>
      </c>
      <c r="BG138" s="124" t="str">
        <f t="shared" si="139"/>
        <v>128.3</v>
      </c>
      <c r="BH138" s="133" t="s">
        <v>293</v>
      </c>
      <c r="BI138" s="126" t="str">
        <f t="shared" si="140"/>
        <v>133.8</v>
      </c>
      <c r="BJ138" s="134" t="s">
        <v>298</v>
      </c>
      <c r="BK138" s="9"/>
    </row>
    <row r="139" spans="1:63" s="1" customFormat="1" ht="15" customHeight="1" x14ac:dyDescent="0.25">
      <c r="A139" s="1">
        <v>2017</v>
      </c>
      <c r="B139" s="1" t="s">
        <v>69</v>
      </c>
      <c r="C139" s="54">
        <f t="shared" si="102"/>
        <v>253.9</v>
      </c>
      <c r="D139" s="121">
        <v>253.8</v>
      </c>
      <c r="E139" s="146">
        <f t="shared" si="103"/>
        <v>274.70000000000005</v>
      </c>
      <c r="F139" s="122">
        <v>274.60000000000002</v>
      </c>
      <c r="G139" s="54">
        <f t="shared" si="104"/>
        <v>177.9</v>
      </c>
      <c r="H139" s="63">
        <v>177.9</v>
      </c>
      <c r="I139" s="63">
        <f t="shared" si="105"/>
        <v>196.7</v>
      </c>
      <c r="J139" s="64">
        <v>196.7</v>
      </c>
      <c r="K139" s="54">
        <f t="shared" si="106"/>
        <v>135.29999999999998</v>
      </c>
      <c r="L139" s="55">
        <v>135.19999999999999</v>
      </c>
      <c r="M139" s="63">
        <f t="shared" si="107"/>
        <v>149</v>
      </c>
      <c r="N139" s="57">
        <v>148.9</v>
      </c>
      <c r="O139" s="54">
        <f t="shared" si="108"/>
        <v>134.6</v>
      </c>
      <c r="P139" s="55">
        <v>134.5</v>
      </c>
      <c r="Q139" s="56">
        <f t="shared" si="109"/>
        <v>136.69999999999999</v>
      </c>
      <c r="R139" s="57">
        <v>136.6</v>
      </c>
      <c r="S139" s="62">
        <f t="shared" si="122"/>
        <v>173.2</v>
      </c>
      <c r="T139" s="60">
        <v>173</v>
      </c>
      <c r="U139" s="56">
        <f t="shared" si="123"/>
        <v>173.2</v>
      </c>
      <c r="V139" s="61">
        <v>173</v>
      </c>
      <c r="W139" s="62">
        <f t="shared" si="110"/>
        <v>184.5</v>
      </c>
      <c r="X139" s="55">
        <v>184.6</v>
      </c>
      <c r="Y139" s="63">
        <f t="shared" si="111"/>
        <v>192.6</v>
      </c>
      <c r="Z139" s="57">
        <v>192.7</v>
      </c>
      <c r="AA139" s="62">
        <f t="shared" si="124"/>
        <v>151.29999999999998</v>
      </c>
      <c r="AB139" s="65">
        <v>151.1</v>
      </c>
      <c r="AC139" s="63">
        <f t="shared" si="125"/>
        <v>168.7</v>
      </c>
      <c r="AD139" s="66">
        <v>168.5</v>
      </c>
      <c r="AE139" s="54">
        <f t="shared" si="126"/>
        <v>237.5</v>
      </c>
      <c r="AF139" s="58">
        <v>237.5</v>
      </c>
      <c r="AG139" s="56">
        <f t="shared" si="127"/>
        <v>237.5</v>
      </c>
      <c r="AH139" s="59">
        <v>237.5</v>
      </c>
      <c r="AI139" s="54">
        <f t="shared" si="128"/>
        <v>270.10000000000002</v>
      </c>
      <c r="AJ139" s="109">
        <v>270</v>
      </c>
      <c r="AK139" s="63">
        <f t="shared" si="129"/>
        <v>270.10000000000002</v>
      </c>
      <c r="AL139" s="110">
        <v>270</v>
      </c>
      <c r="AM139" s="62">
        <f t="shared" si="135"/>
        <v>250.4</v>
      </c>
      <c r="AN139" s="55">
        <v>250.4</v>
      </c>
      <c r="AO139" s="56">
        <f t="shared" si="136"/>
        <v>252.3</v>
      </c>
      <c r="AP139" s="57">
        <v>252.3</v>
      </c>
      <c r="AQ139" s="54">
        <f t="shared" si="114"/>
        <v>166.79999999999998</v>
      </c>
      <c r="AR139" s="55">
        <v>166.7</v>
      </c>
      <c r="AS139" s="56">
        <f t="shared" si="115"/>
        <v>166.79999999999998</v>
      </c>
      <c r="AT139" s="57">
        <v>166.7</v>
      </c>
      <c r="AU139" s="54">
        <f t="shared" si="137"/>
        <v>192</v>
      </c>
      <c r="AV139" s="109">
        <v>192</v>
      </c>
      <c r="AW139" s="63">
        <f t="shared" si="138"/>
        <v>192</v>
      </c>
      <c r="AX139" s="110">
        <v>192</v>
      </c>
      <c r="AY139" s="62">
        <f t="shared" si="130"/>
        <v>255.2</v>
      </c>
      <c r="AZ139" s="55">
        <v>255.2</v>
      </c>
      <c r="BA139" s="63">
        <f t="shared" si="131"/>
        <v>260.89999999999998</v>
      </c>
      <c r="BB139" s="57">
        <v>260.89999999999998</v>
      </c>
      <c r="BC139" s="62">
        <f t="shared" si="116"/>
        <v>174.3</v>
      </c>
      <c r="BD139" s="55">
        <v>174.4</v>
      </c>
      <c r="BE139" s="146">
        <f t="shared" si="117"/>
        <v>179.3</v>
      </c>
      <c r="BF139" s="57">
        <v>179.4</v>
      </c>
      <c r="BG139" s="54">
        <f t="shared" si="139"/>
        <v>135.69999999999999</v>
      </c>
      <c r="BH139" s="109">
        <v>135.69999999999999</v>
      </c>
      <c r="BI139" s="56">
        <f t="shared" si="140"/>
        <v>137.69999999999999</v>
      </c>
      <c r="BJ139" s="110">
        <v>137.69999999999999</v>
      </c>
      <c r="BK139" s="9"/>
    </row>
    <row r="140" spans="1:63" s="1" customFormat="1" ht="15" customHeight="1" x14ac:dyDescent="0.25">
      <c r="A140" s="1">
        <v>2017</v>
      </c>
      <c r="B140" s="1" t="s">
        <v>70</v>
      </c>
      <c r="C140" s="54">
        <f t="shared" si="102"/>
        <v>257.90000000000003</v>
      </c>
      <c r="D140" s="121">
        <v>257.8</v>
      </c>
      <c r="E140" s="146">
        <f t="shared" si="103"/>
        <v>268.3</v>
      </c>
      <c r="F140" s="122">
        <v>268.2</v>
      </c>
      <c r="G140" s="54">
        <f t="shared" si="104"/>
        <v>173.7</v>
      </c>
      <c r="H140" s="63">
        <v>173.7</v>
      </c>
      <c r="I140" s="63">
        <f t="shared" si="105"/>
        <v>198.6</v>
      </c>
      <c r="J140" s="64">
        <v>198.6</v>
      </c>
      <c r="K140" s="54">
        <f t="shared" si="106"/>
        <v>153.1</v>
      </c>
      <c r="L140" s="55">
        <v>153</v>
      </c>
      <c r="M140" s="63">
        <f t="shared" si="107"/>
        <v>160.79999999999998</v>
      </c>
      <c r="N140" s="57">
        <v>160.69999999999999</v>
      </c>
      <c r="O140" s="54">
        <f t="shared" si="108"/>
        <v>134.5</v>
      </c>
      <c r="P140" s="55">
        <v>134.4</v>
      </c>
      <c r="Q140" s="56">
        <f t="shared" si="109"/>
        <v>138.79999999999998</v>
      </c>
      <c r="R140" s="57">
        <v>138.69999999999999</v>
      </c>
      <c r="S140" s="62">
        <f t="shared" si="122"/>
        <v>157.69999999999999</v>
      </c>
      <c r="T140" s="60">
        <v>157.5</v>
      </c>
      <c r="U140" s="56">
        <f t="shared" si="123"/>
        <v>157.69999999999999</v>
      </c>
      <c r="V140" s="61">
        <v>157.5</v>
      </c>
      <c r="W140" s="62">
        <f t="shared" si="110"/>
        <v>180.6</v>
      </c>
      <c r="X140" s="55">
        <v>180.7</v>
      </c>
      <c r="Y140" s="63">
        <f t="shared" si="111"/>
        <v>180.6</v>
      </c>
      <c r="Z140" s="57">
        <v>180.7</v>
      </c>
      <c r="AA140" s="62">
        <f t="shared" si="124"/>
        <v>166.6</v>
      </c>
      <c r="AB140" s="65">
        <v>166.4</v>
      </c>
      <c r="AC140" s="63">
        <f t="shared" si="125"/>
        <v>168.7</v>
      </c>
      <c r="AD140" s="66">
        <v>168.5</v>
      </c>
      <c r="AE140" s="54">
        <f t="shared" si="126"/>
        <v>237.5</v>
      </c>
      <c r="AF140" s="58">
        <v>237.5</v>
      </c>
      <c r="AG140" s="56">
        <f t="shared" si="127"/>
        <v>243.8</v>
      </c>
      <c r="AH140" s="59">
        <v>243.8</v>
      </c>
      <c r="AI140" s="54">
        <f t="shared" si="128"/>
        <v>270.10000000000002</v>
      </c>
      <c r="AJ140" s="109">
        <v>270</v>
      </c>
      <c r="AK140" s="63">
        <f t="shared" si="129"/>
        <v>270.10000000000002</v>
      </c>
      <c r="AL140" s="110">
        <v>270</v>
      </c>
      <c r="AM140" s="62">
        <f t="shared" si="135"/>
        <v>250.4</v>
      </c>
      <c r="AN140" s="55">
        <v>250.4</v>
      </c>
      <c r="AO140" s="56">
        <f t="shared" si="136"/>
        <v>250.4</v>
      </c>
      <c r="AP140" s="57">
        <v>250.4</v>
      </c>
      <c r="AQ140" s="54">
        <f t="shared" si="114"/>
        <v>166.79999999999998</v>
      </c>
      <c r="AR140" s="55">
        <v>166.7</v>
      </c>
      <c r="AS140" s="56">
        <f t="shared" si="115"/>
        <v>168.6</v>
      </c>
      <c r="AT140" s="57">
        <v>168.5</v>
      </c>
      <c r="AU140" s="54">
        <f t="shared" si="137"/>
        <v>190.2</v>
      </c>
      <c r="AV140" s="109">
        <v>190.2</v>
      </c>
      <c r="AW140" s="63">
        <f t="shared" si="138"/>
        <v>192</v>
      </c>
      <c r="AX140" s="110">
        <v>192</v>
      </c>
      <c r="AY140" s="62">
        <f t="shared" si="130"/>
        <v>257</v>
      </c>
      <c r="AZ140" s="55">
        <v>257</v>
      </c>
      <c r="BA140" s="63">
        <f t="shared" si="131"/>
        <v>260.8</v>
      </c>
      <c r="BB140" s="57">
        <v>260.8</v>
      </c>
      <c r="BC140" s="62">
        <f t="shared" si="116"/>
        <v>174.3</v>
      </c>
      <c r="BD140" s="55">
        <v>174.4</v>
      </c>
      <c r="BE140" s="146">
        <f t="shared" si="117"/>
        <v>179.4</v>
      </c>
      <c r="BF140" s="57">
        <v>179.5</v>
      </c>
      <c r="BG140" s="54">
        <f t="shared" si="139"/>
        <v>135.69999999999999</v>
      </c>
      <c r="BH140" s="109">
        <v>135.69999999999999</v>
      </c>
      <c r="BI140" s="56">
        <f t="shared" si="140"/>
        <v>139.5</v>
      </c>
      <c r="BJ140" s="110">
        <v>139.5</v>
      </c>
      <c r="BK140" s="9"/>
    </row>
    <row r="141" spans="1:63" s="1" customFormat="1" ht="15" customHeight="1" x14ac:dyDescent="0.25">
      <c r="A141" s="1">
        <v>2017</v>
      </c>
      <c r="B141" s="1" t="s">
        <v>71</v>
      </c>
      <c r="C141" s="124">
        <f t="shared" si="102"/>
        <v>262.10000000000002</v>
      </c>
      <c r="D141" s="133" t="s">
        <v>729</v>
      </c>
      <c r="E141" s="151">
        <f t="shared" si="103"/>
        <v>297.70000000000005</v>
      </c>
      <c r="F141" s="134" t="s">
        <v>730</v>
      </c>
      <c r="G141" s="54">
        <f t="shared" si="104"/>
        <v>173.7</v>
      </c>
      <c r="H141" s="63">
        <v>173.7</v>
      </c>
      <c r="I141" s="63">
        <f t="shared" si="105"/>
        <v>175.8</v>
      </c>
      <c r="J141" s="64">
        <v>175.8</v>
      </c>
      <c r="K141" s="54">
        <f t="shared" si="106"/>
        <v>160.79999999999998</v>
      </c>
      <c r="L141" s="55">
        <v>160.69999999999999</v>
      </c>
      <c r="M141" s="63">
        <f t="shared" si="107"/>
        <v>160.79999999999998</v>
      </c>
      <c r="N141" s="57">
        <v>160.69999999999999</v>
      </c>
      <c r="O141" s="54">
        <f t="shared" si="108"/>
        <v>134.6</v>
      </c>
      <c r="P141" s="55">
        <v>134.5</v>
      </c>
      <c r="Q141" s="56">
        <f t="shared" si="109"/>
        <v>134.6</v>
      </c>
      <c r="R141" s="57">
        <v>134.5</v>
      </c>
      <c r="S141" s="62">
        <f t="shared" si="122"/>
        <v>175</v>
      </c>
      <c r="T141" s="60">
        <v>174.8</v>
      </c>
      <c r="U141" s="56">
        <f t="shared" si="123"/>
        <v>175</v>
      </c>
      <c r="V141" s="61">
        <v>174.8</v>
      </c>
      <c r="W141" s="62">
        <f t="shared" si="110"/>
        <v>192.6</v>
      </c>
      <c r="X141" s="55">
        <v>192.7</v>
      </c>
      <c r="Y141" s="63">
        <f t="shared" si="111"/>
        <v>208.3</v>
      </c>
      <c r="Z141" s="57">
        <v>208.4</v>
      </c>
      <c r="AA141" s="62">
        <f t="shared" si="124"/>
        <v>156.5</v>
      </c>
      <c r="AB141" s="65">
        <v>156.30000000000001</v>
      </c>
      <c r="AC141" s="63">
        <f t="shared" si="125"/>
        <v>166.6</v>
      </c>
      <c r="AD141" s="66">
        <v>166.4</v>
      </c>
      <c r="AE141" s="54">
        <f t="shared" si="126"/>
        <v>241.8</v>
      </c>
      <c r="AF141" s="58">
        <v>241.8</v>
      </c>
      <c r="AG141" s="56">
        <f t="shared" si="127"/>
        <v>248.1</v>
      </c>
      <c r="AH141" s="59">
        <v>248.1</v>
      </c>
      <c r="AI141" s="54">
        <f t="shared" si="128"/>
        <v>270.10000000000002</v>
      </c>
      <c r="AJ141" s="109">
        <v>270</v>
      </c>
      <c r="AK141" s="63">
        <f t="shared" si="129"/>
        <v>270.10000000000002</v>
      </c>
      <c r="AL141" s="110">
        <v>270</v>
      </c>
      <c r="AM141" s="62">
        <f t="shared" si="135"/>
        <v>250.4</v>
      </c>
      <c r="AN141" s="55">
        <v>250.4</v>
      </c>
      <c r="AO141" s="56">
        <f t="shared" si="136"/>
        <v>250.4</v>
      </c>
      <c r="AP141" s="57">
        <v>250.4</v>
      </c>
      <c r="AQ141" s="54">
        <f t="shared" si="114"/>
        <v>166.7</v>
      </c>
      <c r="AR141" s="55">
        <v>166.6</v>
      </c>
      <c r="AS141" s="56">
        <f t="shared" si="115"/>
        <v>166.7</v>
      </c>
      <c r="AT141" s="57">
        <v>166.6</v>
      </c>
      <c r="AU141" s="54">
        <f t="shared" si="137"/>
        <v>182.4</v>
      </c>
      <c r="AV141" s="109">
        <v>182.4</v>
      </c>
      <c r="AW141" s="63">
        <f t="shared" si="138"/>
        <v>192</v>
      </c>
      <c r="AX141" s="110">
        <v>192</v>
      </c>
      <c r="AY141" s="62">
        <f t="shared" si="130"/>
        <v>253.2</v>
      </c>
      <c r="AZ141" s="55">
        <v>253.2</v>
      </c>
      <c r="BA141" s="63">
        <f t="shared" si="131"/>
        <v>255.2</v>
      </c>
      <c r="BB141" s="57">
        <v>255.2</v>
      </c>
      <c r="BC141" s="108">
        <f t="shared" ref="BC141" si="141">BD141+15.1</f>
        <v>174.7</v>
      </c>
      <c r="BD141" s="55">
        <v>159.6</v>
      </c>
      <c r="BE141" s="67">
        <f t="shared" ref="BE141" si="142">BF141+15.1</f>
        <v>174.7</v>
      </c>
      <c r="BF141" s="57">
        <v>159.6</v>
      </c>
      <c r="BG141" s="54">
        <f t="shared" si="139"/>
        <v>139.5</v>
      </c>
      <c r="BH141" s="109">
        <v>139.5</v>
      </c>
      <c r="BI141" s="56">
        <f t="shared" si="140"/>
        <v>143.5</v>
      </c>
      <c r="BJ141" s="110">
        <v>143.5</v>
      </c>
      <c r="BK141" s="9"/>
    </row>
    <row r="142" spans="1:63" s="1" customFormat="1" ht="15" customHeight="1" x14ac:dyDescent="0.25">
      <c r="A142" s="1">
        <v>2017</v>
      </c>
      <c r="B142" s="33" t="s">
        <v>72</v>
      </c>
      <c r="C142" s="54">
        <f t="shared" si="102"/>
        <v>285.20000000000005</v>
      </c>
      <c r="D142" s="109">
        <v>285.10000000000002</v>
      </c>
      <c r="E142" s="56">
        <f t="shared" si="103"/>
        <v>350.20000000000005</v>
      </c>
      <c r="F142" s="110">
        <v>350.1</v>
      </c>
      <c r="G142" s="124">
        <f t="shared" si="104"/>
        <v>175.8</v>
      </c>
      <c r="H142" s="129">
        <v>175.8</v>
      </c>
      <c r="I142" s="129">
        <f t="shared" si="105"/>
        <v>186.4</v>
      </c>
      <c r="J142" s="130">
        <v>186.4</v>
      </c>
      <c r="K142" s="124">
        <f t="shared" si="106"/>
        <v>160.79999999999998</v>
      </c>
      <c r="L142" s="125">
        <v>160.69999999999999</v>
      </c>
      <c r="M142" s="129">
        <f t="shared" si="107"/>
        <v>170.5</v>
      </c>
      <c r="N142" s="127">
        <v>170.4</v>
      </c>
      <c r="O142" s="124">
        <f t="shared" si="108"/>
        <v>132.4</v>
      </c>
      <c r="P142" s="125">
        <v>132.30000000000001</v>
      </c>
      <c r="Q142" s="126">
        <f t="shared" si="109"/>
        <v>136.6</v>
      </c>
      <c r="R142" s="127">
        <v>136.5</v>
      </c>
      <c r="S142" s="62">
        <f t="shared" si="122"/>
        <v>171.29999999999998</v>
      </c>
      <c r="T142" s="55">
        <v>171.1</v>
      </c>
      <c r="U142" s="56">
        <f t="shared" si="123"/>
        <v>171.29999999999998</v>
      </c>
      <c r="V142" s="57">
        <v>171.1</v>
      </c>
      <c r="W142" s="128">
        <f t="shared" si="110"/>
        <v>192.6</v>
      </c>
      <c r="X142" s="125">
        <v>192.7</v>
      </c>
      <c r="Y142" s="129">
        <f t="shared" si="111"/>
        <v>192.6</v>
      </c>
      <c r="Z142" s="127">
        <v>192.7</v>
      </c>
      <c r="AA142" s="62">
        <f t="shared" si="124"/>
        <v>166.6</v>
      </c>
      <c r="AB142" s="63">
        <v>166.4</v>
      </c>
      <c r="AC142" s="63">
        <f t="shared" si="125"/>
        <v>168.6</v>
      </c>
      <c r="AD142" s="64">
        <v>168.4</v>
      </c>
      <c r="AE142" s="124">
        <f t="shared" si="126"/>
        <v>237.6</v>
      </c>
      <c r="AF142" s="131">
        <v>237.6</v>
      </c>
      <c r="AG142" s="126">
        <f t="shared" si="127"/>
        <v>248</v>
      </c>
      <c r="AH142" s="132">
        <v>248</v>
      </c>
      <c r="AI142" s="124">
        <f t="shared" si="128"/>
        <v>270.20000000000005</v>
      </c>
      <c r="AJ142" s="133">
        <v>270.10000000000002</v>
      </c>
      <c r="AK142" s="129">
        <f t="shared" si="129"/>
        <v>270.20000000000005</v>
      </c>
      <c r="AL142" s="134">
        <v>270.10000000000002</v>
      </c>
      <c r="AM142" s="62">
        <f t="shared" si="135"/>
        <v>250.4</v>
      </c>
      <c r="AN142" s="55">
        <v>250.4</v>
      </c>
      <c r="AO142" s="56">
        <f t="shared" si="136"/>
        <v>253.5</v>
      </c>
      <c r="AP142" s="57">
        <v>253.5</v>
      </c>
      <c r="AQ142" s="124">
        <f t="shared" si="114"/>
        <v>166.7</v>
      </c>
      <c r="AR142" s="125">
        <v>166.6</v>
      </c>
      <c r="AS142" s="126">
        <f t="shared" si="115"/>
        <v>166.7</v>
      </c>
      <c r="AT142" s="127">
        <v>166.6</v>
      </c>
      <c r="AU142" s="124">
        <f t="shared" si="137"/>
        <v>192</v>
      </c>
      <c r="AV142" s="133">
        <v>192</v>
      </c>
      <c r="AW142" s="129">
        <f t="shared" si="138"/>
        <v>192</v>
      </c>
      <c r="AX142" s="134">
        <v>192</v>
      </c>
      <c r="AY142" s="128">
        <f t="shared" si="130"/>
        <v>255.2</v>
      </c>
      <c r="AZ142" s="125">
        <v>255.2</v>
      </c>
      <c r="BA142" s="129">
        <f t="shared" si="131"/>
        <v>255.2</v>
      </c>
      <c r="BB142" s="127">
        <v>255.2</v>
      </c>
      <c r="BC142" s="128">
        <f t="shared" si="116"/>
        <v>174.20000000000002</v>
      </c>
      <c r="BD142" s="125">
        <v>174.3</v>
      </c>
      <c r="BE142" s="126">
        <f t="shared" si="117"/>
        <v>174.20000000000002</v>
      </c>
      <c r="BF142" s="127">
        <v>174.3</v>
      </c>
      <c r="BG142" s="124">
        <f t="shared" si="139"/>
        <v>120.5</v>
      </c>
      <c r="BH142" s="133">
        <v>120.5</v>
      </c>
      <c r="BI142" s="126">
        <f t="shared" si="140"/>
        <v>143.6</v>
      </c>
      <c r="BJ142" s="134">
        <v>143.6</v>
      </c>
      <c r="BK142" s="9"/>
    </row>
    <row r="143" spans="1:63" s="1" customFormat="1" ht="15" customHeight="1" x14ac:dyDescent="0.25">
      <c r="A143" s="1">
        <v>2017</v>
      </c>
      <c r="B143" s="1" t="s">
        <v>73</v>
      </c>
      <c r="C143" s="54">
        <f t="shared" si="102"/>
        <v>256.10000000000002</v>
      </c>
      <c r="D143" s="121">
        <v>256</v>
      </c>
      <c r="E143" s="146">
        <f t="shared" si="103"/>
        <v>258</v>
      </c>
      <c r="F143" s="122">
        <v>257.89999999999998</v>
      </c>
      <c r="G143" s="54">
        <f t="shared" si="104"/>
        <v>175.8</v>
      </c>
      <c r="H143" s="63">
        <v>175.8</v>
      </c>
      <c r="I143" s="63">
        <f t="shared" si="105"/>
        <v>184</v>
      </c>
      <c r="J143" s="64">
        <v>184</v>
      </c>
      <c r="K143" s="54">
        <f t="shared" si="106"/>
        <v>154.69999999999999</v>
      </c>
      <c r="L143" s="55">
        <v>154.6</v>
      </c>
      <c r="M143" s="63">
        <f t="shared" si="107"/>
        <v>157</v>
      </c>
      <c r="N143" s="57">
        <v>156.9</v>
      </c>
      <c r="O143" s="54">
        <f t="shared" si="108"/>
        <v>134.69999999999999</v>
      </c>
      <c r="P143" s="55">
        <v>134.6</v>
      </c>
      <c r="Q143" s="56">
        <f t="shared" si="109"/>
        <v>136.69999999999999</v>
      </c>
      <c r="R143" s="57">
        <v>136.6</v>
      </c>
      <c r="S143" s="62">
        <f t="shared" si="122"/>
        <v>171.29999999999998</v>
      </c>
      <c r="T143" s="60">
        <v>171.1</v>
      </c>
      <c r="U143" s="56">
        <f t="shared" si="123"/>
        <v>171.29999999999998</v>
      </c>
      <c r="V143" s="61">
        <v>171.1</v>
      </c>
      <c r="W143" s="62">
        <f t="shared" si="110"/>
        <v>172.4</v>
      </c>
      <c r="X143" s="55">
        <v>172.5</v>
      </c>
      <c r="Y143" s="63">
        <f t="shared" si="111"/>
        <v>214.3</v>
      </c>
      <c r="Z143" s="57">
        <v>214.4</v>
      </c>
      <c r="AA143" s="62">
        <f t="shared" si="124"/>
        <v>166.5</v>
      </c>
      <c r="AB143" s="65">
        <v>166.3</v>
      </c>
      <c r="AC143" s="63">
        <f t="shared" si="125"/>
        <v>184.79999999999998</v>
      </c>
      <c r="AD143" s="66">
        <v>184.6</v>
      </c>
      <c r="AE143" s="54">
        <f t="shared" si="126"/>
        <v>241.8</v>
      </c>
      <c r="AF143" s="58">
        <v>241.8</v>
      </c>
      <c r="AG143" s="56">
        <f t="shared" si="127"/>
        <v>248.2</v>
      </c>
      <c r="AH143" s="59">
        <v>248.2</v>
      </c>
      <c r="AI143" s="54">
        <f t="shared" si="128"/>
        <v>270.10000000000002</v>
      </c>
      <c r="AJ143" s="109">
        <v>270</v>
      </c>
      <c r="AK143" s="63">
        <f t="shared" si="129"/>
        <v>270.10000000000002</v>
      </c>
      <c r="AL143" s="110">
        <v>270</v>
      </c>
      <c r="AM143" s="62">
        <f t="shared" si="135"/>
        <v>250.4</v>
      </c>
      <c r="AN143" s="55">
        <v>250.4</v>
      </c>
      <c r="AO143" s="56">
        <f t="shared" si="136"/>
        <v>251.5</v>
      </c>
      <c r="AP143" s="57">
        <v>251.5</v>
      </c>
      <c r="AQ143" s="54">
        <f t="shared" si="114"/>
        <v>166.7</v>
      </c>
      <c r="AR143" s="55">
        <v>166.6</v>
      </c>
      <c r="AS143" s="56">
        <f t="shared" si="115"/>
        <v>168.5</v>
      </c>
      <c r="AT143" s="57">
        <v>168.4</v>
      </c>
      <c r="AU143" s="54">
        <f>AV143+18.6</f>
        <v>190.6</v>
      </c>
      <c r="AV143" s="143" t="s">
        <v>560</v>
      </c>
      <c r="AW143" s="72">
        <f>AX143+18.6</f>
        <v>201.29999999999998</v>
      </c>
      <c r="AX143" s="122">
        <v>182.7</v>
      </c>
      <c r="AY143" s="62">
        <f t="shared" si="130"/>
        <v>259.10000000000002</v>
      </c>
      <c r="AZ143" s="55">
        <v>259.10000000000002</v>
      </c>
      <c r="BA143" s="63">
        <f t="shared" si="131"/>
        <v>261</v>
      </c>
      <c r="BB143" s="57">
        <v>261</v>
      </c>
      <c r="BC143" s="62">
        <f t="shared" si="116"/>
        <v>174.4</v>
      </c>
      <c r="BD143" s="55">
        <v>174.5</v>
      </c>
      <c r="BE143" s="146">
        <f t="shared" si="117"/>
        <v>179.4</v>
      </c>
      <c r="BF143" s="57">
        <v>179.5</v>
      </c>
      <c r="BG143" s="54">
        <f t="shared" si="139"/>
        <v>120.5</v>
      </c>
      <c r="BH143" s="109">
        <v>120.5</v>
      </c>
      <c r="BI143" s="56">
        <f t="shared" si="140"/>
        <v>149.6</v>
      </c>
      <c r="BJ143" s="110">
        <v>149.6</v>
      </c>
      <c r="BK143" s="9"/>
    </row>
    <row r="144" spans="1:63" s="1" customFormat="1" ht="15" customHeight="1" x14ac:dyDescent="0.25">
      <c r="A144" s="1">
        <v>2017</v>
      </c>
      <c r="B144" s="1" t="s">
        <v>74</v>
      </c>
      <c r="C144" s="124">
        <f t="shared" si="102"/>
        <v>266.20000000000005</v>
      </c>
      <c r="D144" s="133">
        <v>266.10000000000002</v>
      </c>
      <c r="E144" s="151">
        <f t="shared" si="103"/>
        <v>297.70000000000005</v>
      </c>
      <c r="F144" s="134">
        <v>297.60000000000002</v>
      </c>
      <c r="G144" s="124">
        <f t="shared" ref="G144:I144" si="143">H144+20.5</f>
        <v>178.3</v>
      </c>
      <c r="H144" s="129">
        <v>157.80000000000001</v>
      </c>
      <c r="I144" s="151">
        <f t="shared" si="143"/>
        <v>203.7</v>
      </c>
      <c r="J144" s="130">
        <v>183.2</v>
      </c>
      <c r="K144" s="54">
        <f t="shared" si="106"/>
        <v>160.69999999999999</v>
      </c>
      <c r="L144" s="55">
        <v>160.6</v>
      </c>
      <c r="M144" s="63">
        <f t="shared" si="107"/>
        <v>170.4</v>
      </c>
      <c r="N144" s="57">
        <v>170.3</v>
      </c>
      <c r="O144" s="54">
        <f t="shared" si="108"/>
        <v>130.4</v>
      </c>
      <c r="P144" s="60">
        <v>130.30000000000001</v>
      </c>
      <c r="Q144" s="56">
        <f t="shared" si="109"/>
        <v>134.6</v>
      </c>
      <c r="R144" s="61">
        <v>134.5</v>
      </c>
      <c r="S144" s="62">
        <f t="shared" si="122"/>
        <v>163.39999999999998</v>
      </c>
      <c r="T144" s="60">
        <v>163.19999999999999</v>
      </c>
      <c r="U144" s="56">
        <f t="shared" si="123"/>
        <v>163.39999999999998</v>
      </c>
      <c r="V144" s="61">
        <v>163.19999999999999</v>
      </c>
      <c r="W144" s="62">
        <f t="shared" si="110"/>
        <v>180.6</v>
      </c>
      <c r="X144" s="55">
        <v>180.7</v>
      </c>
      <c r="Y144" s="63">
        <f t="shared" si="111"/>
        <v>186.6</v>
      </c>
      <c r="Z144" s="57">
        <v>186.7</v>
      </c>
      <c r="AA144" s="62">
        <f t="shared" si="124"/>
        <v>168.6</v>
      </c>
      <c r="AB144" s="65">
        <v>168.4</v>
      </c>
      <c r="AC144" s="63">
        <f t="shared" si="125"/>
        <v>168.6</v>
      </c>
      <c r="AD144" s="66">
        <v>168.4</v>
      </c>
      <c r="AE144" s="54">
        <f t="shared" si="126"/>
        <v>241.7</v>
      </c>
      <c r="AF144" s="58">
        <v>241.7</v>
      </c>
      <c r="AG144" s="56">
        <f t="shared" si="127"/>
        <v>252.5</v>
      </c>
      <c r="AH144" s="59">
        <v>252.5</v>
      </c>
      <c r="AI144" s="54">
        <f t="shared" si="128"/>
        <v>270.10000000000002</v>
      </c>
      <c r="AJ144" s="109">
        <v>270</v>
      </c>
      <c r="AK144" s="63">
        <f t="shared" si="129"/>
        <v>270.10000000000002</v>
      </c>
      <c r="AL144" s="110">
        <v>270</v>
      </c>
      <c r="AM144" s="62">
        <f t="shared" si="135"/>
        <v>250.4</v>
      </c>
      <c r="AN144" s="60">
        <v>250.4</v>
      </c>
      <c r="AO144" s="56">
        <f t="shared" si="136"/>
        <v>251.5</v>
      </c>
      <c r="AP144" s="61">
        <v>251.5</v>
      </c>
      <c r="AQ144" s="54">
        <f t="shared" si="114"/>
        <v>166.79999999999998</v>
      </c>
      <c r="AR144" s="55">
        <v>166.7</v>
      </c>
      <c r="AS144" s="56">
        <f t="shared" si="115"/>
        <v>166.79999999999998</v>
      </c>
      <c r="AT144" s="57">
        <v>166.7</v>
      </c>
      <c r="AU144" s="54">
        <f t="shared" ref="AU144:AU160" si="144">AV144</f>
        <v>182.4</v>
      </c>
      <c r="AV144" s="109">
        <v>182.4</v>
      </c>
      <c r="AW144" s="63">
        <f t="shared" ref="AW144:AW160" si="145">AX144</f>
        <v>192</v>
      </c>
      <c r="AX144" s="110">
        <v>192</v>
      </c>
      <c r="AY144" s="62">
        <f t="shared" si="130"/>
        <v>253.2</v>
      </c>
      <c r="AZ144" s="55">
        <v>253.2</v>
      </c>
      <c r="BA144" s="63">
        <f t="shared" si="131"/>
        <v>261</v>
      </c>
      <c r="BB144" s="57">
        <v>261</v>
      </c>
      <c r="BC144" s="62">
        <f t="shared" si="116"/>
        <v>174.5</v>
      </c>
      <c r="BD144" s="60">
        <v>174.6</v>
      </c>
      <c r="BE144" s="146">
        <f t="shared" si="117"/>
        <v>174.5</v>
      </c>
      <c r="BF144" s="61">
        <v>174.6</v>
      </c>
      <c r="BG144" s="140">
        <f>BH144+18</f>
        <v>107.9</v>
      </c>
      <c r="BH144" s="60">
        <v>89.9</v>
      </c>
      <c r="BI144" s="63">
        <f>BJ144+18</f>
        <v>141.5</v>
      </c>
      <c r="BJ144" s="61">
        <v>123.5</v>
      </c>
      <c r="BK144" s="9"/>
    </row>
    <row r="145" spans="1:63" s="1" customFormat="1" ht="15" customHeight="1" x14ac:dyDescent="0.25">
      <c r="A145" s="1">
        <v>2017</v>
      </c>
      <c r="B145" s="1" t="s">
        <v>75</v>
      </c>
      <c r="C145" s="54">
        <f t="shared" si="102"/>
        <v>259.90000000000003</v>
      </c>
      <c r="D145" s="121">
        <v>259.8</v>
      </c>
      <c r="E145" s="146">
        <f t="shared" si="103"/>
        <v>268.3</v>
      </c>
      <c r="F145" s="122">
        <v>268.2</v>
      </c>
      <c r="G145" s="54">
        <f t="shared" si="104"/>
        <v>167.5</v>
      </c>
      <c r="H145" s="63">
        <v>167.5</v>
      </c>
      <c r="I145" s="63">
        <f t="shared" si="105"/>
        <v>175.9</v>
      </c>
      <c r="J145" s="64">
        <v>175.9</v>
      </c>
      <c r="K145" s="54">
        <f t="shared" si="106"/>
        <v>162.79999999999998</v>
      </c>
      <c r="L145" s="55">
        <v>162.69999999999999</v>
      </c>
      <c r="M145" s="63">
        <f t="shared" si="107"/>
        <v>164.7</v>
      </c>
      <c r="N145" s="57">
        <v>164.6</v>
      </c>
      <c r="O145" s="54">
        <f t="shared" si="108"/>
        <v>134.6</v>
      </c>
      <c r="P145" s="60">
        <v>134.5</v>
      </c>
      <c r="Q145" s="56">
        <f t="shared" si="109"/>
        <v>136.69999999999999</v>
      </c>
      <c r="R145" s="61">
        <v>136.6</v>
      </c>
      <c r="S145" s="62">
        <f t="shared" si="122"/>
        <v>173.2</v>
      </c>
      <c r="T145" s="55">
        <v>173</v>
      </c>
      <c r="U145" s="56">
        <f t="shared" si="123"/>
        <v>173.2</v>
      </c>
      <c r="V145" s="57">
        <v>173</v>
      </c>
      <c r="W145" s="62">
        <f t="shared" si="110"/>
        <v>180.4</v>
      </c>
      <c r="X145" s="55">
        <v>180.5</v>
      </c>
      <c r="Y145" s="63">
        <f t="shared" si="111"/>
        <v>184.70000000000002</v>
      </c>
      <c r="Z145" s="57">
        <v>184.8</v>
      </c>
      <c r="AA145" s="62">
        <f t="shared" si="124"/>
        <v>166.7</v>
      </c>
      <c r="AB145" s="65">
        <v>166.5</v>
      </c>
      <c r="AC145" s="63">
        <f t="shared" si="125"/>
        <v>174.89999999999998</v>
      </c>
      <c r="AD145" s="66">
        <v>174.7</v>
      </c>
      <c r="AE145" s="54">
        <f t="shared" si="126"/>
        <v>237.5</v>
      </c>
      <c r="AF145" s="58">
        <v>237.5</v>
      </c>
      <c r="AG145" s="56">
        <f t="shared" si="127"/>
        <v>250.5</v>
      </c>
      <c r="AH145" s="59">
        <v>250.5</v>
      </c>
      <c r="AI145" s="54">
        <f t="shared" si="128"/>
        <v>270.10000000000002</v>
      </c>
      <c r="AJ145" s="109">
        <v>270</v>
      </c>
      <c r="AK145" s="63">
        <f t="shared" si="129"/>
        <v>270.10000000000002</v>
      </c>
      <c r="AL145" s="110">
        <v>270</v>
      </c>
      <c r="AM145" s="62">
        <f t="shared" si="135"/>
        <v>250.4</v>
      </c>
      <c r="AN145" s="60">
        <v>250.4</v>
      </c>
      <c r="AO145" s="56">
        <f t="shared" si="136"/>
        <v>252.4</v>
      </c>
      <c r="AP145" s="61">
        <v>252.4</v>
      </c>
      <c r="AQ145" s="54">
        <f t="shared" si="114"/>
        <v>166.7</v>
      </c>
      <c r="AR145" s="55">
        <v>166.6</v>
      </c>
      <c r="AS145" s="56">
        <f t="shared" si="115"/>
        <v>168.4</v>
      </c>
      <c r="AT145" s="57">
        <v>168.3</v>
      </c>
      <c r="AU145" s="54">
        <f t="shared" si="144"/>
        <v>192</v>
      </c>
      <c r="AV145" s="109">
        <v>192</v>
      </c>
      <c r="AW145" s="63">
        <f t="shared" si="145"/>
        <v>194.1</v>
      </c>
      <c r="AX145" s="110">
        <v>194.1</v>
      </c>
      <c r="AY145" s="62">
        <f t="shared" si="130"/>
        <v>255.3</v>
      </c>
      <c r="AZ145" s="55">
        <v>255.3</v>
      </c>
      <c r="BA145" s="63">
        <f t="shared" si="131"/>
        <v>259.10000000000002</v>
      </c>
      <c r="BB145" s="57">
        <v>259.10000000000002</v>
      </c>
      <c r="BC145" s="62">
        <f t="shared" si="116"/>
        <v>174.3</v>
      </c>
      <c r="BD145" s="60">
        <v>174.4</v>
      </c>
      <c r="BE145" s="146">
        <f t="shared" si="117"/>
        <v>174.3</v>
      </c>
      <c r="BF145" s="61">
        <v>174.4</v>
      </c>
      <c r="BG145" s="54">
        <f>BH145</f>
        <v>133.9</v>
      </c>
      <c r="BH145" s="109">
        <v>133.9</v>
      </c>
      <c r="BI145" s="56">
        <f>BJ145</f>
        <v>139.6</v>
      </c>
      <c r="BJ145" s="110">
        <v>139.6</v>
      </c>
      <c r="BK145" s="9"/>
    </row>
    <row r="146" spans="1:63" s="1" customFormat="1" ht="15" customHeight="1" x14ac:dyDescent="0.25">
      <c r="A146" s="1">
        <v>2017</v>
      </c>
      <c r="B146" s="1" t="s">
        <v>76</v>
      </c>
      <c r="C146" s="54">
        <f t="shared" si="102"/>
        <v>260.10000000000002</v>
      </c>
      <c r="D146" s="121">
        <v>260</v>
      </c>
      <c r="E146" s="146">
        <f t="shared" si="103"/>
        <v>303.8</v>
      </c>
      <c r="F146" s="122">
        <v>303.7</v>
      </c>
      <c r="G146" s="54">
        <f t="shared" si="104"/>
        <v>173.7</v>
      </c>
      <c r="H146" s="63">
        <v>173.7</v>
      </c>
      <c r="I146" s="63">
        <f t="shared" si="105"/>
        <v>177.9</v>
      </c>
      <c r="J146" s="64">
        <v>177.9</v>
      </c>
      <c r="K146" s="54">
        <f t="shared" si="106"/>
        <v>158.79999999999998</v>
      </c>
      <c r="L146" s="55">
        <v>158.69999999999999</v>
      </c>
      <c r="M146" s="63">
        <f t="shared" si="107"/>
        <v>168.7</v>
      </c>
      <c r="N146" s="57">
        <v>168.6</v>
      </c>
      <c r="O146" s="54">
        <f t="shared" si="108"/>
        <v>134.69999999999999</v>
      </c>
      <c r="P146" s="60">
        <v>134.6</v>
      </c>
      <c r="Q146" s="56">
        <f t="shared" si="109"/>
        <v>136.79999999999998</v>
      </c>
      <c r="R146" s="61">
        <v>136.69999999999999</v>
      </c>
      <c r="S146" s="62">
        <f t="shared" si="122"/>
        <v>171.29999999999998</v>
      </c>
      <c r="T146" s="60">
        <v>171.1</v>
      </c>
      <c r="U146" s="56">
        <f t="shared" si="123"/>
        <v>171.29999999999998</v>
      </c>
      <c r="V146" s="61">
        <v>171.1</v>
      </c>
      <c r="W146" s="62">
        <f t="shared" si="110"/>
        <v>178.4</v>
      </c>
      <c r="X146" s="55">
        <v>178.5</v>
      </c>
      <c r="Y146" s="63">
        <f t="shared" si="111"/>
        <v>214.4</v>
      </c>
      <c r="Z146" s="57">
        <v>214.5</v>
      </c>
      <c r="AA146" s="62">
        <f t="shared" si="124"/>
        <v>164.6</v>
      </c>
      <c r="AB146" s="65">
        <v>164.4</v>
      </c>
      <c r="AC146" s="63">
        <f t="shared" si="125"/>
        <v>166.6</v>
      </c>
      <c r="AD146" s="66">
        <v>166.4</v>
      </c>
      <c r="AE146" s="54">
        <f t="shared" si="126"/>
        <v>237.5</v>
      </c>
      <c r="AF146" s="58">
        <v>237.5</v>
      </c>
      <c r="AG146" s="56">
        <f t="shared" si="127"/>
        <v>252.6</v>
      </c>
      <c r="AH146" s="59">
        <v>252.6</v>
      </c>
      <c r="AI146" s="54">
        <f t="shared" si="128"/>
        <v>270</v>
      </c>
      <c r="AJ146" s="109">
        <v>269.89999999999998</v>
      </c>
      <c r="AK146" s="63">
        <f t="shared" si="129"/>
        <v>274.3</v>
      </c>
      <c r="AL146" s="110">
        <v>274.2</v>
      </c>
      <c r="AM146" s="62">
        <f t="shared" si="135"/>
        <v>250.4</v>
      </c>
      <c r="AN146" s="55">
        <v>250.4</v>
      </c>
      <c r="AO146" s="56">
        <f t="shared" si="136"/>
        <v>252.4</v>
      </c>
      <c r="AP146" s="57">
        <v>252.4</v>
      </c>
      <c r="AQ146" s="54">
        <f t="shared" si="114"/>
        <v>166.79999999999998</v>
      </c>
      <c r="AR146" s="55">
        <v>166.7</v>
      </c>
      <c r="AS146" s="56">
        <f t="shared" si="115"/>
        <v>168.6</v>
      </c>
      <c r="AT146" s="57">
        <v>168.5</v>
      </c>
      <c r="AU146" s="54">
        <f t="shared" si="144"/>
        <v>192.2</v>
      </c>
      <c r="AV146" s="109">
        <v>192.2</v>
      </c>
      <c r="AW146" s="63">
        <f t="shared" si="145"/>
        <v>194.1</v>
      </c>
      <c r="AX146" s="110">
        <v>194.1</v>
      </c>
      <c r="AY146" s="62">
        <f t="shared" si="130"/>
        <v>255.3</v>
      </c>
      <c r="AZ146" s="55">
        <v>255.3</v>
      </c>
      <c r="BA146" s="63">
        <f t="shared" si="131"/>
        <v>255.3</v>
      </c>
      <c r="BB146" s="57">
        <v>255.3</v>
      </c>
      <c r="BC146" s="62">
        <f t="shared" si="116"/>
        <v>165.9</v>
      </c>
      <c r="BD146" s="60">
        <v>166</v>
      </c>
      <c r="BE146" s="146">
        <f t="shared" si="117"/>
        <v>174.4</v>
      </c>
      <c r="BF146" s="61">
        <v>174.5</v>
      </c>
      <c r="BG146" s="54">
        <f>BH146</f>
        <v>130.1</v>
      </c>
      <c r="BH146" s="109">
        <v>130.1</v>
      </c>
      <c r="BI146" s="56">
        <f>BJ146</f>
        <v>131.9</v>
      </c>
      <c r="BJ146" s="110">
        <v>131.9</v>
      </c>
      <c r="BK146" s="9"/>
    </row>
    <row r="147" spans="1:63" s="1" customFormat="1" ht="15" customHeight="1" x14ac:dyDescent="0.25">
      <c r="A147" s="1">
        <v>2017</v>
      </c>
      <c r="B147" s="1" t="s">
        <v>77</v>
      </c>
      <c r="C147" s="54">
        <f t="shared" si="102"/>
        <v>253.9</v>
      </c>
      <c r="D147" s="121">
        <v>253.8</v>
      </c>
      <c r="E147" s="146">
        <f t="shared" si="103"/>
        <v>283.10000000000002</v>
      </c>
      <c r="F147" s="122">
        <v>283</v>
      </c>
      <c r="G147" s="54">
        <f t="shared" si="104"/>
        <v>175.9</v>
      </c>
      <c r="H147" s="63">
        <v>175.9</v>
      </c>
      <c r="I147" s="63">
        <f t="shared" si="105"/>
        <v>177.7</v>
      </c>
      <c r="J147" s="64">
        <v>177.7</v>
      </c>
      <c r="K147" s="54">
        <f t="shared" si="106"/>
        <v>160.69999999999999</v>
      </c>
      <c r="L147" s="55">
        <v>160.6</v>
      </c>
      <c r="M147" s="63">
        <f t="shared" si="107"/>
        <v>160.69999999999999</v>
      </c>
      <c r="N147" s="57">
        <v>160.6</v>
      </c>
      <c r="O147" s="54">
        <f t="shared" si="108"/>
        <v>136.69999999999999</v>
      </c>
      <c r="P147" s="60">
        <v>136.6</v>
      </c>
      <c r="Q147" s="56">
        <f t="shared" si="109"/>
        <v>138.9</v>
      </c>
      <c r="R147" s="61">
        <v>138.80000000000001</v>
      </c>
      <c r="S147" s="62">
        <f t="shared" si="122"/>
        <v>161.6</v>
      </c>
      <c r="T147" s="55" t="s">
        <v>358</v>
      </c>
      <c r="U147" s="56">
        <f t="shared" si="123"/>
        <v>163.5</v>
      </c>
      <c r="V147" s="57" t="s">
        <v>340</v>
      </c>
      <c r="W147" s="62">
        <f t="shared" si="110"/>
        <v>158.9</v>
      </c>
      <c r="X147" s="55">
        <v>159</v>
      </c>
      <c r="Y147" s="63">
        <f t="shared" si="111"/>
        <v>186.5</v>
      </c>
      <c r="Z147" s="57">
        <v>186.6</v>
      </c>
      <c r="AA147" s="62">
        <f t="shared" si="124"/>
        <v>158.5</v>
      </c>
      <c r="AB147" s="65">
        <v>158.30000000000001</v>
      </c>
      <c r="AC147" s="63">
        <f t="shared" si="125"/>
        <v>166.7</v>
      </c>
      <c r="AD147" s="66">
        <v>166.5</v>
      </c>
      <c r="AE147" s="54">
        <f t="shared" si="126"/>
        <v>241.8</v>
      </c>
      <c r="AF147" s="58">
        <v>241.8</v>
      </c>
      <c r="AG147" s="56">
        <f t="shared" si="127"/>
        <v>248.1</v>
      </c>
      <c r="AH147" s="59">
        <v>248.1</v>
      </c>
      <c r="AI147" s="54">
        <f t="shared" si="128"/>
        <v>266</v>
      </c>
      <c r="AJ147" s="109" t="s">
        <v>310</v>
      </c>
      <c r="AK147" s="63">
        <f t="shared" si="129"/>
        <v>270</v>
      </c>
      <c r="AL147" s="110" t="s">
        <v>311</v>
      </c>
      <c r="AM147" s="62">
        <f t="shared" si="135"/>
        <v>250.4</v>
      </c>
      <c r="AN147" s="60">
        <v>250.4</v>
      </c>
      <c r="AO147" s="56">
        <f t="shared" si="136"/>
        <v>251.6</v>
      </c>
      <c r="AP147" s="61">
        <v>251.6</v>
      </c>
      <c r="AQ147" s="54">
        <f t="shared" si="114"/>
        <v>166.79999999999998</v>
      </c>
      <c r="AR147" s="55" t="s">
        <v>276</v>
      </c>
      <c r="AS147" s="56">
        <f t="shared" si="115"/>
        <v>168.6</v>
      </c>
      <c r="AT147" s="57" t="s">
        <v>279</v>
      </c>
      <c r="AU147" s="54">
        <f t="shared" si="144"/>
        <v>192</v>
      </c>
      <c r="AV147" s="109">
        <v>192</v>
      </c>
      <c r="AW147" s="63">
        <f t="shared" si="145"/>
        <v>192</v>
      </c>
      <c r="AX147" s="110">
        <v>192</v>
      </c>
      <c r="AY147" s="62">
        <f t="shared" si="130"/>
        <v>253.3</v>
      </c>
      <c r="AZ147" s="55">
        <v>253.3</v>
      </c>
      <c r="BA147" s="63">
        <f t="shared" si="131"/>
        <v>257</v>
      </c>
      <c r="BB147" s="57">
        <v>257</v>
      </c>
      <c r="BC147" s="62">
        <f t="shared" si="116"/>
        <v>179.20000000000002</v>
      </c>
      <c r="BD147" s="60">
        <v>179.3</v>
      </c>
      <c r="BE147" s="146">
        <f t="shared" si="117"/>
        <v>179.20000000000002</v>
      </c>
      <c r="BF147" s="61">
        <v>179.3</v>
      </c>
      <c r="BG147" s="54" t="str">
        <f>BH147</f>
        <v>120.6</v>
      </c>
      <c r="BH147" s="109" t="s">
        <v>294</v>
      </c>
      <c r="BI147" s="56" t="str">
        <f>BJ147</f>
        <v>132</v>
      </c>
      <c r="BJ147" s="110" t="s">
        <v>289</v>
      </c>
      <c r="BK147" s="9"/>
    </row>
    <row r="148" spans="1:63" s="1" customFormat="1" ht="15" customHeight="1" x14ac:dyDescent="0.25">
      <c r="A148" s="1">
        <v>2017</v>
      </c>
      <c r="B148" s="1" t="s">
        <v>78</v>
      </c>
      <c r="C148" s="54">
        <f t="shared" si="102"/>
        <v>259</v>
      </c>
      <c r="D148" s="121">
        <v>258.89999999999998</v>
      </c>
      <c r="E148" s="146">
        <f t="shared" si="103"/>
        <v>285.20000000000005</v>
      </c>
      <c r="F148" s="122">
        <v>285.10000000000002</v>
      </c>
      <c r="G148" s="54">
        <f t="shared" si="104"/>
        <v>175.9</v>
      </c>
      <c r="H148" s="63">
        <v>175.9</v>
      </c>
      <c r="I148" s="63">
        <f t="shared" si="105"/>
        <v>177.9</v>
      </c>
      <c r="J148" s="64">
        <v>177.9</v>
      </c>
      <c r="K148" s="54">
        <f t="shared" si="106"/>
        <v>155.1</v>
      </c>
      <c r="L148" s="55">
        <v>155</v>
      </c>
      <c r="M148" s="63">
        <f t="shared" si="107"/>
        <v>164.7</v>
      </c>
      <c r="N148" s="57">
        <v>164.6</v>
      </c>
      <c r="O148" s="54">
        <f t="shared" si="108"/>
        <v>134.6</v>
      </c>
      <c r="P148" s="60">
        <v>134.5</v>
      </c>
      <c r="Q148" s="56">
        <f t="shared" si="109"/>
        <v>134.6</v>
      </c>
      <c r="R148" s="61">
        <v>134.5</v>
      </c>
      <c r="S148" s="62">
        <f t="shared" si="122"/>
        <v>165.39999999999998</v>
      </c>
      <c r="T148" s="55">
        <v>165.2</v>
      </c>
      <c r="U148" s="56">
        <f t="shared" si="123"/>
        <v>169.29999999999998</v>
      </c>
      <c r="V148" s="57">
        <v>169.1</v>
      </c>
      <c r="W148" s="62">
        <f t="shared" si="110"/>
        <v>186.6</v>
      </c>
      <c r="X148" s="55">
        <v>186.7</v>
      </c>
      <c r="Y148" s="63">
        <f t="shared" si="111"/>
        <v>198.6</v>
      </c>
      <c r="Z148" s="57">
        <v>198.7</v>
      </c>
      <c r="AA148" s="62">
        <f t="shared" si="124"/>
        <v>162.6</v>
      </c>
      <c r="AB148" s="65">
        <v>162.4</v>
      </c>
      <c r="AC148" s="63">
        <f t="shared" si="125"/>
        <v>162.6</v>
      </c>
      <c r="AD148" s="66">
        <v>162.4</v>
      </c>
      <c r="AE148" s="54">
        <f t="shared" si="126"/>
        <v>244</v>
      </c>
      <c r="AF148" s="58">
        <v>244</v>
      </c>
      <c r="AG148" s="56">
        <f t="shared" si="127"/>
        <v>252.5</v>
      </c>
      <c r="AH148" s="59">
        <v>252.5</v>
      </c>
      <c r="AI148" s="54">
        <f t="shared" si="128"/>
        <v>270.3</v>
      </c>
      <c r="AJ148" s="109">
        <v>270.2</v>
      </c>
      <c r="AK148" s="63">
        <f t="shared" si="129"/>
        <v>270.3</v>
      </c>
      <c r="AL148" s="110">
        <v>270.2</v>
      </c>
      <c r="AM148" s="62">
        <f t="shared" si="135"/>
        <v>250.5</v>
      </c>
      <c r="AN148" s="60">
        <v>250.5</v>
      </c>
      <c r="AO148" s="56">
        <f t="shared" si="136"/>
        <v>250.5</v>
      </c>
      <c r="AP148" s="61">
        <v>250.5</v>
      </c>
      <c r="AQ148" s="54">
        <f t="shared" si="114"/>
        <v>166.79999999999998</v>
      </c>
      <c r="AR148" s="55">
        <v>166.7</v>
      </c>
      <c r="AS148" s="56">
        <f t="shared" si="115"/>
        <v>168.5</v>
      </c>
      <c r="AT148" s="57">
        <v>168.4</v>
      </c>
      <c r="AU148" s="54">
        <f t="shared" si="144"/>
        <v>192.1</v>
      </c>
      <c r="AV148" s="109">
        <v>192.1</v>
      </c>
      <c r="AW148" s="63">
        <f t="shared" si="145"/>
        <v>196</v>
      </c>
      <c r="AX148" s="110">
        <v>196</v>
      </c>
      <c r="AY148" s="62">
        <f t="shared" si="130"/>
        <v>255.3</v>
      </c>
      <c r="AZ148" s="55">
        <v>255.3</v>
      </c>
      <c r="BA148" s="63">
        <f t="shared" si="131"/>
        <v>255.3</v>
      </c>
      <c r="BB148" s="57">
        <v>255.3</v>
      </c>
      <c r="BC148" s="62">
        <f t="shared" si="116"/>
        <v>174.5</v>
      </c>
      <c r="BD148" s="60">
        <v>174.6</v>
      </c>
      <c r="BE148" s="146">
        <f t="shared" si="117"/>
        <v>179.3</v>
      </c>
      <c r="BF148" s="61">
        <v>179.4</v>
      </c>
      <c r="BG148" s="54">
        <f>BH148</f>
        <v>120.5</v>
      </c>
      <c r="BH148" s="109">
        <v>120.5</v>
      </c>
      <c r="BI148" s="56">
        <f>BJ148</f>
        <v>137.6</v>
      </c>
      <c r="BJ148" s="110">
        <v>137.6</v>
      </c>
      <c r="BK148" s="9"/>
    </row>
    <row r="149" spans="1:63" s="1" customFormat="1" ht="15" customHeight="1" x14ac:dyDescent="0.25">
      <c r="A149" s="1">
        <v>2017</v>
      </c>
      <c r="B149" s="33" t="s">
        <v>79</v>
      </c>
      <c r="C149" s="124">
        <f t="shared" si="102"/>
        <v>264.3</v>
      </c>
      <c r="D149" s="133">
        <v>264.2</v>
      </c>
      <c r="E149" s="151">
        <f t="shared" si="103"/>
        <v>276.8</v>
      </c>
      <c r="F149" s="134">
        <v>276.7</v>
      </c>
      <c r="G149" s="124">
        <f t="shared" ref="G149:I149" si="146">H149+20.5</f>
        <v>178.5</v>
      </c>
      <c r="H149" s="129">
        <v>158</v>
      </c>
      <c r="I149" s="151">
        <f t="shared" si="146"/>
        <v>199.8</v>
      </c>
      <c r="J149" s="130">
        <v>179.3</v>
      </c>
      <c r="K149" s="124">
        <f t="shared" si="106"/>
        <v>153</v>
      </c>
      <c r="L149" s="125">
        <v>152.9</v>
      </c>
      <c r="M149" s="129">
        <f t="shared" si="107"/>
        <v>174.4</v>
      </c>
      <c r="N149" s="127">
        <v>174.3</v>
      </c>
      <c r="O149" s="124">
        <f t="shared" si="108"/>
        <v>134.6</v>
      </c>
      <c r="P149" s="125">
        <v>134.5</v>
      </c>
      <c r="Q149" s="126">
        <f t="shared" si="109"/>
        <v>136.69999999999999</v>
      </c>
      <c r="R149" s="127">
        <v>136.6</v>
      </c>
      <c r="S149" s="108">
        <f>T149+15.2</f>
        <v>166.1</v>
      </c>
      <c r="T149" s="55">
        <v>150.9</v>
      </c>
      <c r="U149" s="67">
        <f>V149+15.2</f>
        <v>166.7</v>
      </c>
      <c r="V149" s="57">
        <v>151.5</v>
      </c>
      <c r="W149" s="128">
        <f t="shared" si="110"/>
        <v>192.6</v>
      </c>
      <c r="X149" s="125">
        <v>192.7</v>
      </c>
      <c r="Y149" s="129">
        <f t="shared" si="111"/>
        <v>192.6</v>
      </c>
      <c r="Z149" s="127">
        <v>192.7</v>
      </c>
      <c r="AA149" s="128">
        <f t="shared" si="124"/>
        <v>164.6</v>
      </c>
      <c r="AB149" s="129">
        <v>164.4</v>
      </c>
      <c r="AC149" s="129">
        <f t="shared" si="125"/>
        <v>168.6</v>
      </c>
      <c r="AD149" s="130">
        <v>168.4</v>
      </c>
      <c r="AE149" s="124">
        <f t="shared" si="126"/>
        <v>237.7</v>
      </c>
      <c r="AF149" s="131">
        <v>237.7</v>
      </c>
      <c r="AG149" s="126">
        <f t="shared" si="127"/>
        <v>242</v>
      </c>
      <c r="AH149" s="132">
        <v>242</v>
      </c>
      <c r="AI149" s="124">
        <f t="shared" si="128"/>
        <v>270.20000000000005</v>
      </c>
      <c r="AJ149" s="133">
        <v>270.10000000000002</v>
      </c>
      <c r="AK149" s="129">
        <f t="shared" si="129"/>
        <v>270.20000000000005</v>
      </c>
      <c r="AL149" s="134">
        <v>270.10000000000002</v>
      </c>
      <c r="AM149" s="128">
        <f t="shared" si="135"/>
        <v>251.5</v>
      </c>
      <c r="AN149" s="125">
        <v>251.5</v>
      </c>
      <c r="AO149" s="126">
        <f t="shared" si="136"/>
        <v>252.5</v>
      </c>
      <c r="AP149" s="127">
        <v>252.5</v>
      </c>
      <c r="AQ149" s="124">
        <f t="shared" si="114"/>
        <v>168.29999999999998</v>
      </c>
      <c r="AR149" s="125">
        <v>168.2</v>
      </c>
      <c r="AS149" s="126">
        <f t="shared" si="115"/>
        <v>168.29999999999998</v>
      </c>
      <c r="AT149" s="127">
        <v>168.2</v>
      </c>
      <c r="AU149" s="124">
        <f t="shared" si="144"/>
        <v>188.2</v>
      </c>
      <c r="AV149" s="133">
        <v>188.2</v>
      </c>
      <c r="AW149" s="129">
        <f t="shared" si="145"/>
        <v>192.2</v>
      </c>
      <c r="AX149" s="134">
        <v>192.2</v>
      </c>
      <c r="AY149" s="128">
        <f t="shared" si="130"/>
        <v>255.3</v>
      </c>
      <c r="AZ149" s="125">
        <v>255.3</v>
      </c>
      <c r="BA149" s="129">
        <f t="shared" si="131"/>
        <v>257.2</v>
      </c>
      <c r="BB149" s="127">
        <v>257.2</v>
      </c>
      <c r="BC149" s="128">
        <f t="shared" si="116"/>
        <v>161</v>
      </c>
      <c r="BD149" s="125">
        <v>161.1</v>
      </c>
      <c r="BE149" s="126">
        <f t="shared" si="117"/>
        <v>174.3</v>
      </c>
      <c r="BF149" s="127">
        <v>174.4</v>
      </c>
      <c r="BG149" s="124">
        <f t="shared" ref="BG149:BI149" si="147">BH149+18.5</f>
        <v>136.30000000000001</v>
      </c>
      <c r="BH149" s="125">
        <v>117.8</v>
      </c>
      <c r="BI149" s="151">
        <f t="shared" si="147"/>
        <v>174.9</v>
      </c>
      <c r="BJ149" s="127">
        <v>156.4</v>
      </c>
      <c r="BK149" s="9"/>
    </row>
    <row r="150" spans="1:63" s="1" customFormat="1" ht="15" customHeight="1" x14ac:dyDescent="0.25">
      <c r="A150" s="1">
        <v>2017</v>
      </c>
      <c r="B150" s="1" t="s">
        <v>80</v>
      </c>
      <c r="C150" s="54">
        <f t="shared" si="102"/>
        <v>253.9</v>
      </c>
      <c r="D150" s="121">
        <v>253.8</v>
      </c>
      <c r="E150" s="146">
        <f t="shared" si="103"/>
        <v>270.5</v>
      </c>
      <c r="F150" s="122">
        <v>270.39999999999998</v>
      </c>
      <c r="G150" s="54">
        <f t="shared" si="104"/>
        <v>173.8</v>
      </c>
      <c r="H150" s="63">
        <v>173.8</v>
      </c>
      <c r="I150" s="63">
        <f t="shared" si="105"/>
        <v>175.8</v>
      </c>
      <c r="J150" s="64">
        <v>175.8</v>
      </c>
      <c r="K150" s="54">
        <f t="shared" ref="K150:K173" si="148">L150+0.1</f>
        <v>159</v>
      </c>
      <c r="L150" s="55">
        <v>158.9</v>
      </c>
      <c r="M150" s="63">
        <f t="shared" ref="M150:M173" si="149">N150+0.1</f>
        <v>162.79999999999998</v>
      </c>
      <c r="N150" s="57">
        <v>162.69999999999999</v>
      </c>
      <c r="O150" s="54">
        <f t="shared" si="108"/>
        <v>136.69999999999999</v>
      </c>
      <c r="P150" s="60">
        <v>136.6</v>
      </c>
      <c r="Q150" s="56">
        <f t="shared" si="109"/>
        <v>136.69999999999999</v>
      </c>
      <c r="R150" s="61">
        <v>136.6</v>
      </c>
      <c r="S150" s="62">
        <f t="shared" ref="S150:S155" si="150">T150+0.2</f>
        <v>155.79999999999998</v>
      </c>
      <c r="T150" s="60">
        <v>155.6</v>
      </c>
      <c r="U150" s="56">
        <f t="shared" ref="U150:U155" si="151">V150+0.2</f>
        <v>167.39999999999998</v>
      </c>
      <c r="V150" s="61">
        <v>167.2</v>
      </c>
      <c r="W150" s="62">
        <f t="shared" si="110"/>
        <v>172.4</v>
      </c>
      <c r="X150" s="55">
        <v>172.5</v>
      </c>
      <c r="Y150" s="63">
        <f t="shared" si="111"/>
        <v>184.6</v>
      </c>
      <c r="Z150" s="57">
        <v>184.7</v>
      </c>
      <c r="AA150" s="62">
        <f t="shared" si="124"/>
        <v>166.6</v>
      </c>
      <c r="AB150" s="65">
        <v>166.4</v>
      </c>
      <c r="AC150" s="63">
        <f t="shared" si="125"/>
        <v>168.6</v>
      </c>
      <c r="AD150" s="66">
        <v>168.4</v>
      </c>
      <c r="AE150" s="54">
        <f t="shared" si="126"/>
        <v>245.9</v>
      </c>
      <c r="AF150" s="58">
        <v>245.9</v>
      </c>
      <c r="AG150" s="56">
        <f t="shared" si="127"/>
        <v>252.5</v>
      </c>
      <c r="AH150" s="59">
        <v>252.5</v>
      </c>
      <c r="AI150" s="54">
        <f t="shared" si="128"/>
        <v>270.20000000000005</v>
      </c>
      <c r="AJ150" s="109">
        <v>270.10000000000002</v>
      </c>
      <c r="AK150" s="63">
        <f t="shared" si="129"/>
        <v>270.20000000000005</v>
      </c>
      <c r="AL150" s="110">
        <v>270.10000000000002</v>
      </c>
      <c r="AM150" s="62">
        <f t="shared" si="135"/>
        <v>250.4</v>
      </c>
      <c r="AN150" s="60">
        <v>250.4</v>
      </c>
      <c r="AO150" s="56">
        <f t="shared" si="136"/>
        <v>250.4</v>
      </c>
      <c r="AP150" s="61">
        <v>250.4</v>
      </c>
      <c r="AQ150" s="54">
        <f t="shared" ref="AQ150:AQ175" si="152">AR150+0.1</f>
        <v>166.7</v>
      </c>
      <c r="AR150" s="55">
        <v>166.6</v>
      </c>
      <c r="AS150" s="56">
        <f t="shared" ref="AS150:AS175" si="153">AT150+0.1</f>
        <v>166.7</v>
      </c>
      <c r="AT150" s="57">
        <v>166.6</v>
      </c>
      <c r="AU150" s="54">
        <f t="shared" si="144"/>
        <v>186.3</v>
      </c>
      <c r="AV150" s="109">
        <v>186.3</v>
      </c>
      <c r="AW150" s="63">
        <f t="shared" si="145"/>
        <v>190.2</v>
      </c>
      <c r="AX150" s="110">
        <v>190.2</v>
      </c>
      <c r="AY150" s="62">
        <f t="shared" si="130"/>
        <v>255.3</v>
      </c>
      <c r="AZ150" s="55">
        <v>255.3</v>
      </c>
      <c r="BA150" s="63">
        <f t="shared" si="131"/>
        <v>255.3</v>
      </c>
      <c r="BB150" s="57">
        <v>255.3</v>
      </c>
      <c r="BC150" s="62">
        <f t="shared" si="116"/>
        <v>179.4</v>
      </c>
      <c r="BD150" s="60">
        <v>179.5</v>
      </c>
      <c r="BE150" s="146">
        <f t="shared" si="117"/>
        <v>179.4</v>
      </c>
      <c r="BF150" s="61">
        <v>179.5</v>
      </c>
      <c r="BG150" s="54">
        <f t="shared" ref="BG150:BG155" si="154">BH150</f>
        <v>110.8</v>
      </c>
      <c r="BH150" s="109">
        <v>110.8</v>
      </c>
      <c r="BI150" s="56">
        <f t="shared" ref="BI150:BI155" si="155">BJ150</f>
        <v>116.7</v>
      </c>
      <c r="BJ150" s="110">
        <v>116.7</v>
      </c>
      <c r="BK150" s="9"/>
    </row>
    <row r="151" spans="1:63" s="1" customFormat="1" ht="15" customHeight="1" x14ac:dyDescent="0.25">
      <c r="A151" s="1">
        <v>2017</v>
      </c>
      <c r="B151" s="1" t="s">
        <v>81</v>
      </c>
      <c r="C151" s="54">
        <f t="shared" si="102"/>
        <v>253.9</v>
      </c>
      <c r="D151" s="121">
        <v>253.8</v>
      </c>
      <c r="E151" s="146">
        <f t="shared" si="103"/>
        <v>264.20000000000005</v>
      </c>
      <c r="F151" s="122">
        <v>264.10000000000002</v>
      </c>
      <c r="G151" s="54">
        <f t="shared" si="104"/>
        <v>182.2</v>
      </c>
      <c r="H151" s="63">
        <v>182.2</v>
      </c>
      <c r="I151" s="63">
        <f t="shared" si="105"/>
        <v>192.5</v>
      </c>
      <c r="J151" s="64">
        <v>192.5</v>
      </c>
      <c r="K151" s="54">
        <f t="shared" si="148"/>
        <v>151</v>
      </c>
      <c r="L151" s="55">
        <v>150.9</v>
      </c>
      <c r="M151" s="63">
        <f t="shared" si="149"/>
        <v>156.9</v>
      </c>
      <c r="N151" s="57">
        <v>156.80000000000001</v>
      </c>
      <c r="O151" s="54">
        <f t="shared" si="108"/>
        <v>134.6</v>
      </c>
      <c r="P151" s="60">
        <v>134.5</v>
      </c>
      <c r="Q151" s="56">
        <f t="shared" si="109"/>
        <v>134.6</v>
      </c>
      <c r="R151" s="61">
        <v>134.5</v>
      </c>
      <c r="S151" s="62">
        <f t="shared" si="150"/>
        <v>161.6</v>
      </c>
      <c r="T151" s="60">
        <v>161.4</v>
      </c>
      <c r="U151" s="56">
        <f t="shared" si="151"/>
        <v>161.6</v>
      </c>
      <c r="V151" s="61">
        <v>161.4</v>
      </c>
      <c r="W151" s="62">
        <f t="shared" si="110"/>
        <v>170.3</v>
      </c>
      <c r="X151" s="55">
        <v>170.4</v>
      </c>
      <c r="Y151" s="63">
        <f t="shared" si="111"/>
        <v>172.4</v>
      </c>
      <c r="Z151" s="57">
        <v>172.5</v>
      </c>
      <c r="AA151" s="62">
        <f t="shared" si="124"/>
        <v>166.5</v>
      </c>
      <c r="AB151" s="65">
        <v>166.3</v>
      </c>
      <c r="AC151" s="63">
        <f t="shared" si="125"/>
        <v>166.5</v>
      </c>
      <c r="AD151" s="66">
        <v>166.3</v>
      </c>
      <c r="AE151" s="54">
        <f t="shared" si="126"/>
        <v>241.7</v>
      </c>
      <c r="AF151" s="58">
        <v>241.7</v>
      </c>
      <c r="AG151" s="56">
        <f t="shared" si="127"/>
        <v>252.5</v>
      </c>
      <c r="AH151" s="59">
        <v>252.5</v>
      </c>
      <c r="AI151" s="54">
        <f t="shared" si="128"/>
        <v>266.10000000000002</v>
      </c>
      <c r="AJ151" s="109">
        <v>266</v>
      </c>
      <c r="AK151" s="63">
        <f t="shared" si="129"/>
        <v>270.10000000000002</v>
      </c>
      <c r="AL151" s="110">
        <v>270</v>
      </c>
      <c r="AM151" s="62">
        <f t="shared" si="135"/>
        <v>251.4</v>
      </c>
      <c r="AN151" s="60">
        <v>251.4</v>
      </c>
      <c r="AO151" s="56">
        <f t="shared" si="136"/>
        <v>251.4</v>
      </c>
      <c r="AP151" s="61">
        <v>251.4</v>
      </c>
      <c r="AQ151" s="54">
        <f t="shared" si="152"/>
        <v>166.7</v>
      </c>
      <c r="AR151" s="55">
        <v>166.6</v>
      </c>
      <c r="AS151" s="56">
        <f t="shared" si="153"/>
        <v>166.7</v>
      </c>
      <c r="AT151" s="57">
        <v>166.6</v>
      </c>
      <c r="AU151" s="54">
        <f t="shared" si="144"/>
        <v>192</v>
      </c>
      <c r="AV151" s="109">
        <v>192</v>
      </c>
      <c r="AW151" s="63">
        <f t="shared" si="145"/>
        <v>192</v>
      </c>
      <c r="AX151" s="110">
        <v>192</v>
      </c>
      <c r="AY151" s="62">
        <f t="shared" si="130"/>
        <v>255.2</v>
      </c>
      <c r="AZ151" s="55">
        <v>255.2</v>
      </c>
      <c r="BA151" s="63">
        <f t="shared" si="131"/>
        <v>261</v>
      </c>
      <c r="BB151" s="57">
        <v>261</v>
      </c>
      <c r="BC151" s="62">
        <f t="shared" si="116"/>
        <v>174.3</v>
      </c>
      <c r="BD151" s="60">
        <v>174.4</v>
      </c>
      <c r="BE151" s="146">
        <f t="shared" si="117"/>
        <v>174.3</v>
      </c>
      <c r="BF151" s="61">
        <v>174.4</v>
      </c>
      <c r="BG151" s="54">
        <f t="shared" si="154"/>
        <v>112.7</v>
      </c>
      <c r="BH151" s="109">
        <v>112.7</v>
      </c>
      <c r="BI151" s="56">
        <f t="shared" si="155"/>
        <v>134</v>
      </c>
      <c r="BJ151" s="110">
        <v>134</v>
      </c>
      <c r="BK151" s="9"/>
    </row>
    <row r="152" spans="1:63" s="1" customFormat="1" ht="15" customHeight="1" x14ac:dyDescent="0.25">
      <c r="A152" s="1">
        <v>2017</v>
      </c>
      <c r="B152" s="1" t="s">
        <v>82</v>
      </c>
      <c r="C152" s="54">
        <f t="shared" si="102"/>
        <v>260.10000000000002</v>
      </c>
      <c r="D152" s="121">
        <v>260</v>
      </c>
      <c r="E152" s="146">
        <f t="shared" si="103"/>
        <v>270.5</v>
      </c>
      <c r="F152" s="122">
        <v>270.39999999999998</v>
      </c>
      <c r="G152" s="54">
        <f t="shared" si="104"/>
        <v>167.5</v>
      </c>
      <c r="H152" s="63">
        <v>167.5</v>
      </c>
      <c r="I152" s="63">
        <f t="shared" si="105"/>
        <v>176</v>
      </c>
      <c r="J152" s="64">
        <v>176</v>
      </c>
      <c r="K152" s="54">
        <f t="shared" si="148"/>
        <v>145.19999999999999</v>
      </c>
      <c r="L152" s="55">
        <v>145.1</v>
      </c>
      <c r="M152" s="63">
        <f t="shared" si="149"/>
        <v>154.9</v>
      </c>
      <c r="N152" s="57">
        <v>154.80000000000001</v>
      </c>
      <c r="O152" s="54">
        <f t="shared" si="108"/>
        <v>134.69999999999999</v>
      </c>
      <c r="P152" s="60">
        <v>134.6</v>
      </c>
      <c r="Q152" s="56">
        <f t="shared" si="109"/>
        <v>134.69999999999999</v>
      </c>
      <c r="R152" s="61">
        <v>134.6</v>
      </c>
      <c r="S152" s="62">
        <f t="shared" si="150"/>
        <v>155.69999999999999</v>
      </c>
      <c r="T152" s="60">
        <v>155.5</v>
      </c>
      <c r="U152" s="56">
        <f t="shared" si="151"/>
        <v>163.6</v>
      </c>
      <c r="V152" s="61">
        <v>163.4</v>
      </c>
      <c r="W152" s="62">
        <f t="shared" si="110"/>
        <v>170.4</v>
      </c>
      <c r="X152" s="55">
        <v>170.5</v>
      </c>
      <c r="Y152" s="63">
        <f t="shared" si="111"/>
        <v>184.6</v>
      </c>
      <c r="Z152" s="57">
        <v>184.7</v>
      </c>
      <c r="AA152" s="62">
        <f t="shared" si="124"/>
        <v>166.7</v>
      </c>
      <c r="AB152" s="65">
        <v>166.5</v>
      </c>
      <c r="AC152" s="63">
        <f t="shared" si="125"/>
        <v>168.6</v>
      </c>
      <c r="AD152" s="66">
        <v>168.4</v>
      </c>
      <c r="AE152" s="54">
        <f t="shared" si="126"/>
        <v>250.5</v>
      </c>
      <c r="AF152" s="58">
        <v>250.5</v>
      </c>
      <c r="AG152" s="56">
        <f t="shared" si="127"/>
        <v>252.3</v>
      </c>
      <c r="AH152" s="59">
        <v>252.3</v>
      </c>
      <c r="AI152" s="54">
        <f t="shared" si="128"/>
        <v>270.20000000000005</v>
      </c>
      <c r="AJ152" s="109">
        <v>270.10000000000002</v>
      </c>
      <c r="AK152" s="63">
        <f t="shared" si="129"/>
        <v>270.20000000000005</v>
      </c>
      <c r="AL152" s="110">
        <v>270.10000000000002</v>
      </c>
      <c r="AM152" s="62">
        <f t="shared" si="135"/>
        <v>250.5</v>
      </c>
      <c r="AN152" s="60">
        <v>250.5</v>
      </c>
      <c r="AO152" s="56">
        <f t="shared" si="136"/>
        <v>251.5</v>
      </c>
      <c r="AP152" s="61">
        <v>251.5</v>
      </c>
      <c r="AQ152" s="54">
        <f t="shared" si="152"/>
        <v>166.79999999999998</v>
      </c>
      <c r="AR152" s="55">
        <v>166.7</v>
      </c>
      <c r="AS152" s="56">
        <f t="shared" si="153"/>
        <v>166.79999999999998</v>
      </c>
      <c r="AT152" s="57">
        <v>166.7</v>
      </c>
      <c r="AU152" s="54">
        <f t="shared" si="144"/>
        <v>192</v>
      </c>
      <c r="AV152" s="109">
        <v>192</v>
      </c>
      <c r="AW152" s="63">
        <f t="shared" si="145"/>
        <v>209.5</v>
      </c>
      <c r="AX152" s="110">
        <v>209.5</v>
      </c>
      <c r="AY152" s="62">
        <f t="shared" si="130"/>
        <v>255.2</v>
      </c>
      <c r="AZ152" s="55">
        <v>255.2</v>
      </c>
      <c r="BA152" s="63">
        <f t="shared" si="131"/>
        <v>260.89999999999998</v>
      </c>
      <c r="BB152" s="57">
        <v>260.89999999999998</v>
      </c>
      <c r="BC152" s="62">
        <f t="shared" si="116"/>
        <v>174.3</v>
      </c>
      <c r="BD152" s="60">
        <v>174.4</v>
      </c>
      <c r="BE152" s="146">
        <f t="shared" si="117"/>
        <v>174.3</v>
      </c>
      <c r="BF152" s="61">
        <v>174.4</v>
      </c>
      <c r="BG152" s="54">
        <f t="shared" si="154"/>
        <v>120.4</v>
      </c>
      <c r="BH152" s="109">
        <v>120.4</v>
      </c>
      <c r="BI152" s="56">
        <f t="shared" si="155"/>
        <v>133.80000000000001</v>
      </c>
      <c r="BJ152" s="110">
        <v>133.80000000000001</v>
      </c>
      <c r="BK152" s="9"/>
    </row>
    <row r="153" spans="1:63" s="1" customFormat="1" ht="15" customHeight="1" x14ac:dyDescent="0.25">
      <c r="A153" s="1">
        <v>2017</v>
      </c>
      <c r="B153" s="1" t="s">
        <v>83</v>
      </c>
      <c r="C153" s="54">
        <f t="shared" si="102"/>
        <v>264.20000000000005</v>
      </c>
      <c r="D153" s="121">
        <v>264.10000000000002</v>
      </c>
      <c r="E153" s="146">
        <f t="shared" si="103"/>
        <v>270.5</v>
      </c>
      <c r="F153" s="122">
        <v>270.39999999999998</v>
      </c>
      <c r="G153" s="54">
        <f t="shared" si="104"/>
        <v>175.9</v>
      </c>
      <c r="H153" s="63">
        <v>175.9</v>
      </c>
      <c r="I153" s="63">
        <f t="shared" si="105"/>
        <v>177.9</v>
      </c>
      <c r="J153" s="64">
        <v>177.9</v>
      </c>
      <c r="K153" s="54">
        <f t="shared" si="148"/>
        <v>149</v>
      </c>
      <c r="L153" s="55">
        <v>148.9</v>
      </c>
      <c r="M153" s="63">
        <f t="shared" si="149"/>
        <v>149</v>
      </c>
      <c r="N153" s="57">
        <v>148.9</v>
      </c>
      <c r="O153" s="54">
        <f t="shared" si="108"/>
        <v>134.6</v>
      </c>
      <c r="P153" s="60">
        <v>134.5</v>
      </c>
      <c r="Q153" s="56">
        <f t="shared" si="109"/>
        <v>134.6</v>
      </c>
      <c r="R153" s="61">
        <v>134.5</v>
      </c>
      <c r="S153" s="62">
        <f t="shared" si="150"/>
        <v>157.69999999999999</v>
      </c>
      <c r="T153" s="55">
        <v>157.5</v>
      </c>
      <c r="U153" s="56">
        <f t="shared" si="151"/>
        <v>179.1</v>
      </c>
      <c r="V153" s="57">
        <v>178.9</v>
      </c>
      <c r="W153" s="62">
        <f t="shared" si="110"/>
        <v>190.70000000000002</v>
      </c>
      <c r="X153" s="55">
        <v>190.8</v>
      </c>
      <c r="Y153" s="63">
        <f t="shared" si="111"/>
        <v>204.3</v>
      </c>
      <c r="Z153" s="57">
        <v>204.4</v>
      </c>
      <c r="AA153" s="62">
        <f t="shared" si="124"/>
        <v>168.7</v>
      </c>
      <c r="AB153" s="65">
        <v>168.5</v>
      </c>
      <c r="AC153" s="63">
        <f t="shared" si="125"/>
        <v>170.7</v>
      </c>
      <c r="AD153" s="66">
        <v>170.5</v>
      </c>
      <c r="AE153" s="54">
        <f t="shared" si="126"/>
        <v>237.6</v>
      </c>
      <c r="AF153" s="58">
        <v>237.6</v>
      </c>
      <c r="AG153" s="56">
        <f t="shared" si="127"/>
        <v>237.6</v>
      </c>
      <c r="AH153" s="59">
        <v>237.6</v>
      </c>
      <c r="AI153" s="54">
        <f t="shared" si="128"/>
        <v>270.20000000000005</v>
      </c>
      <c r="AJ153" s="109">
        <v>270.10000000000002</v>
      </c>
      <c r="AK153" s="63">
        <f t="shared" si="129"/>
        <v>270.20000000000005</v>
      </c>
      <c r="AL153" s="110">
        <v>270.10000000000002</v>
      </c>
      <c r="AM153" s="62">
        <f t="shared" si="135"/>
        <v>250.4</v>
      </c>
      <c r="AN153" s="60">
        <v>250.4</v>
      </c>
      <c r="AO153" s="56">
        <f t="shared" si="136"/>
        <v>250.4</v>
      </c>
      <c r="AP153" s="61">
        <v>250.4</v>
      </c>
      <c r="AQ153" s="54">
        <f t="shared" si="152"/>
        <v>166.7</v>
      </c>
      <c r="AR153" s="55">
        <v>166.6</v>
      </c>
      <c r="AS153" s="56">
        <f t="shared" si="153"/>
        <v>166.7</v>
      </c>
      <c r="AT153" s="57">
        <v>166.6</v>
      </c>
      <c r="AU153" s="54">
        <f t="shared" si="144"/>
        <v>192</v>
      </c>
      <c r="AV153" s="109">
        <v>192</v>
      </c>
      <c r="AW153" s="63">
        <f t="shared" si="145"/>
        <v>223.2</v>
      </c>
      <c r="AX153" s="110">
        <v>223.2</v>
      </c>
      <c r="AY153" s="62">
        <f t="shared" si="130"/>
        <v>255.3</v>
      </c>
      <c r="AZ153" s="55">
        <v>255.3</v>
      </c>
      <c r="BA153" s="63">
        <f t="shared" si="131"/>
        <v>257.2</v>
      </c>
      <c r="BB153" s="57">
        <v>257.2</v>
      </c>
      <c r="BC153" s="62">
        <f t="shared" si="116"/>
        <v>162</v>
      </c>
      <c r="BD153" s="60">
        <v>162.1</v>
      </c>
      <c r="BE153" s="146">
        <f t="shared" si="117"/>
        <v>162</v>
      </c>
      <c r="BF153" s="61">
        <v>162.1</v>
      </c>
      <c r="BG153" s="54">
        <f t="shared" si="154"/>
        <v>122.5</v>
      </c>
      <c r="BH153" s="109">
        <v>122.5</v>
      </c>
      <c r="BI153" s="56">
        <f t="shared" si="155"/>
        <v>139.6</v>
      </c>
      <c r="BJ153" s="110">
        <v>139.6</v>
      </c>
      <c r="BK153" s="9"/>
    </row>
    <row r="154" spans="1:63" s="1" customFormat="1" ht="15" customHeight="1" x14ac:dyDescent="0.25">
      <c r="A154" s="1">
        <v>2017</v>
      </c>
      <c r="B154" s="1" t="s">
        <v>84</v>
      </c>
      <c r="C154" s="54">
        <f t="shared" si="102"/>
        <v>264.20000000000005</v>
      </c>
      <c r="D154" s="121">
        <v>264.10000000000002</v>
      </c>
      <c r="E154" s="146">
        <f t="shared" si="103"/>
        <v>264.20000000000005</v>
      </c>
      <c r="F154" s="122">
        <v>264.10000000000002</v>
      </c>
      <c r="G154" s="54">
        <f t="shared" si="104"/>
        <v>177.8</v>
      </c>
      <c r="H154" s="63">
        <v>177.8</v>
      </c>
      <c r="I154" s="63">
        <f t="shared" si="105"/>
        <v>192.5</v>
      </c>
      <c r="J154" s="64">
        <v>192.5</v>
      </c>
      <c r="K154" s="54">
        <f t="shared" si="148"/>
        <v>159</v>
      </c>
      <c r="L154" s="55">
        <v>158.9</v>
      </c>
      <c r="M154" s="63">
        <f t="shared" si="149"/>
        <v>160.79999999999998</v>
      </c>
      <c r="N154" s="57">
        <v>160.69999999999999</v>
      </c>
      <c r="O154" s="54">
        <f t="shared" si="108"/>
        <v>136.6</v>
      </c>
      <c r="P154" s="60">
        <v>136.5</v>
      </c>
      <c r="Q154" s="56">
        <f t="shared" si="109"/>
        <v>136.6</v>
      </c>
      <c r="R154" s="61">
        <v>136.5</v>
      </c>
      <c r="S154" s="62">
        <f t="shared" si="150"/>
        <v>155.79999999999998</v>
      </c>
      <c r="T154" s="55">
        <v>155.6</v>
      </c>
      <c r="U154" s="56">
        <f t="shared" si="151"/>
        <v>185</v>
      </c>
      <c r="V154" s="57">
        <v>184.8</v>
      </c>
      <c r="W154" s="62">
        <f t="shared" si="110"/>
        <v>180.5</v>
      </c>
      <c r="X154" s="55">
        <v>180.6</v>
      </c>
      <c r="Y154" s="63">
        <f t="shared" si="111"/>
        <v>188.5</v>
      </c>
      <c r="Z154" s="57">
        <v>188.6</v>
      </c>
      <c r="AA154" s="62">
        <f t="shared" si="124"/>
        <v>158.5</v>
      </c>
      <c r="AB154" s="65">
        <v>158.30000000000001</v>
      </c>
      <c r="AC154" s="63">
        <f t="shared" si="125"/>
        <v>166.7</v>
      </c>
      <c r="AD154" s="66">
        <v>166.5</v>
      </c>
      <c r="AE154" s="54">
        <f t="shared" si="126"/>
        <v>237.5</v>
      </c>
      <c r="AF154" s="58">
        <v>237.5</v>
      </c>
      <c r="AG154" s="56">
        <f t="shared" si="127"/>
        <v>248</v>
      </c>
      <c r="AH154" s="59">
        <v>248</v>
      </c>
      <c r="AI154" s="54">
        <f t="shared" si="128"/>
        <v>270.20000000000005</v>
      </c>
      <c r="AJ154" s="109">
        <v>270.10000000000002</v>
      </c>
      <c r="AK154" s="63">
        <f t="shared" si="129"/>
        <v>270.20000000000005</v>
      </c>
      <c r="AL154" s="110">
        <v>270.10000000000002</v>
      </c>
      <c r="AM154" s="62">
        <f t="shared" si="135"/>
        <v>251.4</v>
      </c>
      <c r="AN154" s="60">
        <v>251.4</v>
      </c>
      <c r="AO154" s="56">
        <f t="shared" si="136"/>
        <v>252.4</v>
      </c>
      <c r="AP154" s="61">
        <v>252.4</v>
      </c>
      <c r="AQ154" s="54">
        <f t="shared" si="152"/>
        <v>168.5</v>
      </c>
      <c r="AR154" s="55">
        <v>168.4</v>
      </c>
      <c r="AS154" s="56">
        <f t="shared" si="153"/>
        <v>168.5</v>
      </c>
      <c r="AT154" s="57">
        <v>168.4</v>
      </c>
      <c r="AU154" s="54">
        <f t="shared" si="144"/>
        <v>188.3</v>
      </c>
      <c r="AV154" s="109">
        <v>188.3</v>
      </c>
      <c r="AW154" s="63">
        <f t="shared" si="145"/>
        <v>190.2</v>
      </c>
      <c r="AX154" s="110">
        <v>190.2</v>
      </c>
      <c r="AY154" s="62">
        <f t="shared" si="130"/>
        <v>259</v>
      </c>
      <c r="AZ154" s="55">
        <v>259</v>
      </c>
      <c r="BA154" s="63">
        <f t="shared" si="131"/>
        <v>261</v>
      </c>
      <c r="BB154" s="57">
        <v>261</v>
      </c>
      <c r="BC154" s="62">
        <f t="shared" si="116"/>
        <v>179.4</v>
      </c>
      <c r="BD154" s="60">
        <v>179.5</v>
      </c>
      <c r="BE154" s="146">
        <f t="shared" si="117"/>
        <v>179.4</v>
      </c>
      <c r="BF154" s="61">
        <v>179.5</v>
      </c>
      <c r="BG154" s="54">
        <f t="shared" si="154"/>
        <v>116.6</v>
      </c>
      <c r="BH154" s="109">
        <v>116.6</v>
      </c>
      <c r="BI154" s="56">
        <f t="shared" si="155"/>
        <v>128</v>
      </c>
      <c r="BJ154" s="110">
        <v>128</v>
      </c>
      <c r="BK154" s="9"/>
    </row>
    <row r="155" spans="1:63" s="1" customFormat="1" ht="15" customHeight="1" x14ac:dyDescent="0.25">
      <c r="A155" s="1">
        <v>2017</v>
      </c>
      <c r="B155" s="1" t="s">
        <v>85</v>
      </c>
      <c r="C155" s="54">
        <f t="shared" si="102"/>
        <v>259.90000000000003</v>
      </c>
      <c r="D155" s="121">
        <v>259.8</v>
      </c>
      <c r="E155" s="146">
        <f t="shared" si="103"/>
        <v>266.20000000000005</v>
      </c>
      <c r="F155" s="122">
        <v>266.10000000000002</v>
      </c>
      <c r="G155" s="54">
        <f t="shared" si="104"/>
        <v>178</v>
      </c>
      <c r="H155" s="63">
        <v>178</v>
      </c>
      <c r="I155" s="63">
        <f t="shared" si="105"/>
        <v>192.6</v>
      </c>
      <c r="J155" s="64">
        <v>192.6</v>
      </c>
      <c r="K155" s="54">
        <f t="shared" si="148"/>
        <v>154.79999999999998</v>
      </c>
      <c r="L155" s="55">
        <v>154.69999999999999</v>
      </c>
      <c r="M155" s="63">
        <f t="shared" si="149"/>
        <v>160.79999999999998</v>
      </c>
      <c r="N155" s="57">
        <v>160.69999999999999</v>
      </c>
      <c r="O155" s="54">
        <f t="shared" si="108"/>
        <v>134.5</v>
      </c>
      <c r="P155" s="60">
        <v>134.4</v>
      </c>
      <c r="Q155" s="56">
        <f t="shared" si="109"/>
        <v>136.6</v>
      </c>
      <c r="R155" s="61">
        <v>136.5</v>
      </c>
      <c r="S155" s="62">
        <f t="shared" si="150"/>
        <v>167.29999999999998</v>
      </c>
      <c r="T155" s="60">
        <v>167.1</v>
      </c>
      <c r="U155" s="56">
        <f t="shared" si="151"/>
        <v>167.29999999999998</v>
      </c>
      <c r="V155" s="61">
        <v>167.1</v>
      </c>
      <c r="W155" s="62">
        <f t="shared" si="110"/>
        <v>172.4</v>
      </c>
      <c r="X155" s="55">
        <v>172.5</v>
      </c>
      <c r="Y155" s="63">
        <f t="shared" si="111"/>
        <v>184.6</v>
      </c>
      <c r="Z155" s="57">
        <v>184.7</v>
      </c>
      <c r="AA155" s="62">
        <f t="shared" si="124"/>
        <v>158.5</v>
      </c>
      <c r="AB155" s="65">
        <v>158.30000000000001</v>
      </c>
      <c r="AC155" s="63">
        <f t="shared" si="125"/>
        <v>164.7</v>
      </c>
      <c r="AD155" s="66">
        <v>164.5</v>
      </c>
      <c r="AE155" s="54">
        <f t="shared" si="126"/>
        <v>237.7</v>
      </c>
      <c r="AF155" s="58">
        <v>237.7</v>
      </c>
      <c r="AG155" s="56">
        <f t="shared" si="127"/>
        <v>250.4</v>
      </c>
      <c r="AH155" s="59">
        <v>250.4</v>
      </c>
      <c r="AI155" s="54">
        <f t="shared" si="128"/>
        <v>270.3</v>
      </c>
      <c r="AJ155" s="109">
        <v>270.2</v>
      </c>
      <c r="AK155" s="63">
        <f t="shared" si="129"/>
        <v>270.3</v>
      </c>
      <c r="AL155" s="110">
        <v>270.2</v>
      </c>
      <c r="AM155" s="62">
        <f t="shared" si="135"/>
        <v>251.4</v>
      </c>
      <c r="AN155" s="60">
        <v>251.4</v>
      </c>
      <c r="AO155" s="56">
        <f t="shared" si="136"/>
        <v>251.4</v>
      </c>
      <c r="AP155" s="61">
        <v>251.4</v>
      </c>
      <c r="AQ155" s="54">
        <f t="shared" si="152"/>
        <v>166.79999999999998</v>
      </c>
      <c r="AR155" s="55">
        <v>166.7</v>
      </c>
      <c r="AS155" s="56">
        <f t="shared" si="153"/>
        <v>168.6</v>
      </c>
      <c r="AT155" s="57">
        <v>168.5</v>
      </c>
      <c r="AU155" s="54">
        <f t="shared" si="144"/>
        <v>192.2</v>
      </c>
      <c r="AV155" s="109">
        <v>192.2</v>
      </c>
      <c r="AW155" s="63">
        <f t="shared" si="145"/>
        <v>221.3</v>
      </c>
      <c r="AX155" s="110">
        <v>221.3</v>
      </c>
      <c r="AY155" s="62">
        <f t="shared" si="130"/>
        <v>255.3</v>
      </c>
      <c r="AZ155" s="55">
        <v>255.3</v>
      </c>
      <c r="BA155" s="63">
        <f t="shared" si="131"/>
        <v>257.2</v>
      </c>
      <c r="BB155" s="57">
        <v>257.2</v>
      </c>
      <c r="BC155" s="62">
        <f t="shared" si="116"/>
        <v>174.20000000000002</v>
      </c>
      <c r="BD155" s="60">
        <v>174.3</v>
      </c>
      <c r="BE155" s="146">
        <f t="shared" si="117"/>
        <v>179.3</v>
      </c>
      <c r="BF155" s="61">
        <v>179.4</v>
      </c>
      <c r="BG155" s="54">
        <f t="shared" si="154"/>
        <v>137.69999999999999</v>
      </c>
      <c r="BH155" s="109">
        <v>137.69999999999999</v>
      </c>
      <c r="BI155" s="56">
        <f t="shared" si="155"/>
        <v>151.4</v>
      </c>
      <c r="BJ155" s="110">
        <v>151.4</v>
      </c>
      <c r="BK155" s="9"/>
    </row>
    <row r="156" spans="1:63" s="1" customFormat="1" ht="15" customHeight="1" x14ac:dyDescent="0.25">
      <c r="A156" s="1">
        <v>2017</v>
      </c>
      <c r="B156" s="1" t="s">
        <v>86</v>
      </c>
      <c r="C156" s="124">
        <f t="shared" si="102"/>
        <v>276.8</v>
      </c>
      <c r="D156" s="133">
        <v>276.7</v>
      </c>
      <c r="E156" s="151">
        <f t="shared" si="103"/>
        <v>297.90000000000003</v>
      </c>
      <c r="F156" s="134">
        <v>297.8</v>
      </c>
      <c r="G156" s="54">
        <f t="shared" si="104"/>
        <v>167.4</v>
      </c>
      <c r="H156" s="63">
        <v>167.4</v>
      </c>
      <c r="I156" s="63">
        <f t="shared" si="105"/>
        <v>175.9</v>
      </c>
      <c r="J156" s="64">
        <v>175.9</v>
      </c>
      <c r="K156" s="54">
        <f t="shared" si="148"/>
        <v>145.19999999999999</v>
      </c>
      <c r="L156" s="55">
        <v>145.1</v>
      </c>
      <c r="M156" s="63">
        <f t="shared" si="149"/>
        <v>155</v>
      </c>
      <c r="N156" s="57">
        <v>154.9</v>
      </c>
      <c r="O156" s="54">
        <f>P156-0.3</f>
        <v>134.6</v>
      </c>
      <c r="P156" s="60">
        <v>134.9</v>
      </c>
      <c r="Q156" s="72">
        <f>R156-0.3</f>
        <v>136.69999999999999</v>
      </c>
      <c r="R156" s="61">
        <v>137</v>
      </c>
      <c r="S156" s="108">
        <f>T156+15.2</f>
        <v>167</v>
      </c>
      <c r="T156" s="55">
        <v>151.80000000000001</v>
      </c>
      <c r="U156" s="67">
        <f>V156+15.2</f>
        <v>171.29999999999998</v>
      </c>
      <c r="V156" s="57">
        <v>156.1</v>
      </c>
      <c r="W156" s="62">
        <f t="shared" si="110"/>
        <v>168.5</v>
      </c>
      <c r="X156" s="55">
        <v>168.6</v>
      </c>
      <c r="Y156" s="63">
        <f t="shared" si="111"/>
        <v>178.3</v>
      </c>
      <c r="Z156" s="57">
        <v>178.4</v>
      </c>
      <c r="AA156" s="62">
        <f t="shared" si="124"/>
        <v>129.89999999999998</v>
      </c>
      <c r="AB156" s="65">
        <v>129.69999999999999</v>
      </c>
      <c r="AC156" s="63">
        <f t="shared" si="125"/>
        <v>168.5</v>
      </c>
      <c r="AD156" s="66">
        <v>168.3</v>
      </c>
      <c r="AE156" s="54">
        <f t="shared" si="126"/>
        <v>250.4</v>
      </c>
      <c r="AF156" s="58">
        <v>250.4</v>
      </c>
      <c r="AG156" s="56">
        <f t="shared" si="127"/>
        <v>250.4</v>
      </c>
      <c r="AH156" s="59">
        <v>250.4</v>
      </c>
      <c r="AI156" s="54">
        <f t="shared" si="128"/>
        <v>270.20000000000005</v>
      </c>
      <c r="AJ156" s="109">
        <v>270.10000000000002</v>
      </c>
      <c r="AK156" s="63">
        <f t="shared" si="129"/>
        <v>270.20000000000005</v>
      </c>
      <c r="AL156" s="110">
        <v>270.10000000000002</v>
      </c>
      <c r="AM156" s="62">
        <f t="shared" si="135"/>
        <v>250.4</v>
      </c>
      <c r="AN156" s="55">
        <v>250.4</v>
      </c>
      <c r="AO156" s="56">
        <f t="shared" si="136"/>
        <v>252.4</v>
      </c>
      <c r="AP156" s="57">
        <v>252.4</v>
      </c>
      <c r="AQ156" s="54">
        <f t="shared" si="152"/>
        <v>166.79999999999998</v>
      </c>
      <c r="AR156" s="55">
        <v>166.7</v>
      </c>
      <c r="AS156" s="56">
        <f t="shared" si="153"/>
        <v>166.79999999999998</v>
      </c>
      <c r="AT156" s="57">
        <v>166.7</v>
      </c>
      <c r="AU156" s="54">
        <f t="shared" si="144"/>
        <v>184.2</v>
      </c>
      <c r="AV156" s="109">
        <v>184.2</v>
      </c>
      <c r="AW156" s="63">
        <f t="shared" si="145"/>
        <v>201.8</v>
      </c>
      <c r="AX156" s="110">
        <v>201.8</v>
      </c>
      <c r="AY156" s="62">
        <f t="shared" si="130"/>
        <v>257.10000000000002</v>
      </c>
      <c r="AZ156" s="55">
        <v>257.10000000000002</v>
      </c>
      <c r="BA156" s="63">
        <f t="shared" si="131"/>
        <v>257.10000000000002</v>
      </c>
      <c r="BB156" s="57">
        <v>257.10000000000002</v>
      </c>
      <c r="BC156" s="62">
        <f t="shared" si="116"/>
        <v>174.4</v>
      </c>
      <c r="BD156" s="60">
        <v>174.5</v>
      </c>
      <c r="BE156" s="146">
        <f t="shared" si="117"/>
        <v>174.4</v>
      </c>
      <c r="BF156" s="61">
        <v>174.5</v>
      </c>
      <c r="BG156" s="124">
        <f t="shared" ref="BG156:BI156" si="156">BH156+18.5</f>
        <v>149.69999999999999</v>
      </c>
      <c r="BH156" s="125">
        <v>131.19999999999999</v>
      </c>
      <c r="BI156" s="151">
        <f t="shared" si="156"/>
        <v>155.4</v>
      </c>
      <c r="BJ156" s="127">
        <v>136.9</v>
      </c>
      <c r="BK156" s="9"/>
    </row>
    <row r="157" spans="1:63" s="1" customFormat="1" ht="15" customHeight="1" x14ac:dyDescent="0.25">
      <c r="A157" s="1">
        <v>2017</v>
      </c>
      <c r="B157" s="1" t="s">
        <v>87</v>
      </c>
      <c r="C157" s="54">
        <f t="shared" si="102"/>
        <v>291.5</v>
      </c>
      <c r="D157" s="121">
        <v>291.39999999999998</v>
      </c>
      <c r="E157" s="146">
        <f t="shared" si="103"/>
        <v>291.5</v>
      </c>
      <c r="F157" s="122">
        <v>291.39999999999998</v>
      </c>
      <c r="G157" s="54" t="str">
        <f t="shared" si="104"/>
        <v>175.8</v>
      </c>
      <c r="H157" s="63" t="s">
        <v>300</v>
      </c>
      <c r="I157" s="63" t="str">
        <f t="shared" si="105"/>
        <v>177.9</v>
      </c>
      <c r="J157" s="64" t="s">
        <v>302</v>
      </c>
      <c r="K157" s="54">
        <f t="shared" si="148"/>
        <v>156</v>
      </c>
      <c r="L157" s="55" t="s">
        <v>314</v>
      </c>
      <c r="M157" s="63">
        <f t="shared" si="149"/>
        <v>157</v>
      </c>
      <c r="N157" s="57" t="s">
        <v>315</v>
      </c>
      <c r="O157" s="54">
        <f t="shared" ref="O157:O175" si="157">P157+0.1</f>
        <v>134.6</v>
      </c>
      <c r="P157" s="60">
        <v>134.5</v>
      </c>
      <c r="Q157" s="56">
        <f t="shared" ref="Q157:Q175" si="158">R157+0.1</f>
        <v>136.69999999999999</v>
      </c>
      <c r="R157" s="61">
        <v>136.6</v>
      </c>
      <c r="S157" s="62">
        <f>T157+0.2</f>
        <v>175.2</v>
      </c>
      <c r="T157" s="60">
        <v>175</v>
      </c>
      <c r="U157" s="56">
        <f>V157+0.2</f>
        <v>175.2</v>
      </c>
      <c r="V157" s="61">
        <v>175</v>
      </c>
      <c r="W157" s="62">
        <f t="shared" si="110"/>
        <v>186.6</v>
      </c>
      <c r="X157" s="55">
        <v>186.7</v>
      </c>
      <c r="Y157" s="63">
        <f t="shared" si="111"/>
        <v>192.6</v>
      </c>
      <c r="Z157" s="57">
        <v>192.7</v>
      </c>
      <c r="AA157" s="62">
        <f t="shared" si="124"/>
        <v>166.5</v>
      </c>
      <c r="AB157" s="65">
        <v>166.3</v>
      </c>
      <c r="AC157" s="63">
        <f t="shared" si="125"/>
        <v>166.5</v>
      </c>
      <c r="AD157" s="66">
        <v>166.3</v>
      </c>
      <c r="AE157" s="54" t="str">
        <f t="shared" si="126"/>
        <v>241.7</v>
      </c>
      <c r="AF157" s="58" t="s">
        <v>273</v>
      </c>
      <c r="AG157" s="56" t="str">
        <f t="shared" si="127"/>
        <v>250.3</v>
      </c>
      <c r="AH157" s="59" t="s">
        <v>274</v>
      </c>
      <c r="AI157" s="54">
        <f t="shared" si="128"/>
        <v>270.20000000000005</v>
      </c>
      <c r="AJ157" s="109">
        <v>270.10000000000002</v>
      </c>
      <c r="AK157" s="63">
        <f t="shared" si="129"/>
        <v>274.3</v>
      </c>
      <c r="AL157" s="110">
        <v>274.2</v>
      </c>
      <c r="AM157" s="62">
        <f t="shared" si="135"/>
        <v>250.5</v>
      </c>
      <c r="AN157" s="60">
        <v>250.5</v>
      </c>
      <c r="AO157" s="56">
        <f t="shared" si="136"/>
        <v>250.5</v>
      </c>
      <c r="AP157" s="61">
        <v>250.5</v>
      </c>
      <c r="AQ157" s="54">
        <f t="shared" si="152"/>
        <v>166.7</v>
      </c>
      <c r="AR157" s="55">
        <v>166.6</v>
      </c>
      <c r="AS157" s="56">
        <f t="shared" si="153"/>
        <v>166.7</v>
      </c>
      <c r="AT157" s="57">
        <v>166.6</v>
      </c>
      <c r="AU157" s="54">
        <f t="shared" si="144"/>
        <v>217.4</v>
      </c>
      <c r="AV157" s="109">
        <v>217.4</v>
      </c>
      <c r="AW157" s="63">
        <f t="shared" si="145"/>
        <v>217.4</v>
      </c>
      <c r="AX157" s="110">
        <v>217.4</v>
      </c>
      <c r="AY157" s="62">
        <f t="shared" si="130"/>
        <v>255.3</v>
      </c>
      <c r="AZ157" s="55">
        <v>255.3</v>
      </c>
      <c r="BA157" s="63">
        <f t="shared" si="131"/>
        <v>257.2</v>
      </c>
      <c r="BB157" s="57">
        <v>257.2</v>
      </c>
      <c r="BC157" s="62">
        <f t="shared" si="116"/>
        <v>164.1</v>
      </c>
      <c r="BD157" s="60">
        <v>164.2</v>
      </c>
      <c r="BE157" s="146">
        <f t="shared" si="117"/>
        <v>179.4</v>
      </c>
      <c r="BF157" s="61">
        <v>179.5</v>
      </c>
      <c r="BG157" s="140">
        <f>BH157+18</f>
        <v>119.9</v>
      </c>
      <c r="BH157" s="60">
        <v>101.9</v>
      </c>
      <c r="BI157" s="63">
        <f>BJ157+18</f>
        <v>141.30000000000001</v>
      </c>
      <c r="BJ157" s="61">
        <v>123.3</v>
      </c>
      <c r="BK157" s="9"/>
    </row>
    <row r="158" spans="1:63" s="1" customFormat="1" ht="15" customHeight="1" x14ac:dyDescent="0.25">
      <c r="A158" s="1">
        <v>2017</v>
      </c>
      <c r="B158" s="1" t="s">
        <v>88</v>
      </c>
      <c r="C158" s="54">
        <f t="shared" si="102"/>
        <v>264.20000000000005</v>
      </c>
      <c r="D158" s="121">
        <v>264.10000000000002</v>
      </c>
      <c r="E158" s="146">
        <f t="shared" si="103"/>
        <v>268.40000000000003</v>
      </c>
      <c r="F158" s="122">
        <v>268.3</v>
      </c>
      <c r="G158" s="54">
        <f t="shared" si="104"/>
        <v>173.8</v>
      </c>
      <c r="H158" s="63">
        <v>173.8</v>
      </c>
      <c r="I158" s="63">
        <f t="shared" si="105"/>
        <v>175.9</v>
      </c>
      <c r="J158" s="64">
        <v>175.9</v>
      </c>
      <c r="K158" s="54">
        <f t="shared" si="148"/>
        <v>154.9</v>
      </c>
      <c r="L158" s="55">
        <v>154.80000000000001</v>
      </c>
      <c r="M158" s="63">
        <f t="shared" si="149"/>
        <v>158.9</v>
      </c>
      <c r="N158" s="57">
        <v>158.80000000000001</v>
      </c>
      <c r="O158" s="54">
        <f t="shared" si="157"/>
        <v>134.6</v>
      </c>
      <c r="P158" s="60">
        <v>134.5</v>
      </c>
      <c r="Q158" s="56">
        <f t="shared" si="158"/>
        <v>134.6</v>
      </c>
      <c r="R158" s="61">
        <v>134.5</v>
      </c>
      <c r="S158" s="62">
        <f>T158+0.2</f>
        <v>167.39999999999998</v>
      </c>
      <c r="T158" s="60">
        <v>167.2</v>
      </c>
      <c r="U158" s="56">
        <f>V158+0.2</f>
        <v>167.39999999999998</v>
      </c>
      <c r="V158" s="61">
        <v>167.2</v>
      </c>
      <c r="W158" s="62">
        <f t="shared" si="110"/>
        <v>172.4</v>
      </c>
      <c r="X158" s="55">
        <v>172.5</v>
      </c>
      <c r="Y158" s="63">
        <f t="shared" si="111"/>
        <v>204.20000000000002</v>
      </c>
      <c r="Z158" s="57">
        <v>204.3</v>
      </c>
      <c r="AA158" s="62">
        <f t="shared" si="124"/>
        <v>154.29999999999998</v>
      </c>
      <c r="AB158" s="65">
        <v>154.1</v>
      </c>
      <c r="AC158" s="63">
        <f t="shared" si="125"/>
        <v>166.6</v>
      </c>
      <c r="AD158" s="66">
        <v>166.4</v>
      </c>
      <c r="AE158" s="54">
        <f t="shared" si="126"/>
        <v>241.8</v>
      </c>
      <c r="AF158" s="58">
        <v>241.8</v>
      </c>
      <c r="AG158" s="56">
        <f t="shared" si="127"/>
        <v>252.4</v>
      </c>
      <c r="AH158" s="59">
        <v>252.4</v>
      </c>
      <c r="AI158" s="54">
        <f t="shared" si="128"/>
        <v>266.10000000000002</v>
      </c>
      <c r="AJ158" s="109">
        <v>266</v>
      </c>
      <c r="AK158" s="63">
        <f t="shared" si="129"/>
        <v>270.3</v>
      </c>
      <c r="AL158" s="110">
        <v>270.2</v>
      </c>
      <c r="AM158" s="62">
        <f t="shared" si="135"/>
        <v>250.5</v>
      </c>
      <c r="AN158" s="60">
        <v>250.5</v>
      </c>
      <c r="AO158" s="56">
        <f t="shared" si="136"/>
        <v>251.5</v>
      </c>
      <c r="AP158" s="61">
        <v>251.5</v>
      </c>
      <c r="AQ158" s="54">
        <f t="shared" si="152"/>
        <v>166.6</v>
      </c>
      <c r="AR158" s="55">
        <v>166.5</v>
      </c>
      <c r="AS158" s="56">
        <f t="shared" si="153"/>
        <v>168.5</v>
      </c>
      <c r="AT158" s="57">
        <v>168.4</v>
      </c>
      <c r="AU158" s="54">
        <f t="shared" si="144"/>
        <v>192</v>
      </c>
      <c r="AV158" s="109">
        <v>192</v>
      </c>
      <c r="AW158" s="63">
        <f t="shared" si="145"/>
        <v>196</v>
      </c>
      <c r="AX158" s="110">
        <v>196</v>
      </c>
      <c r="AY158" s="62">
        <f t="shared" si="130"/>
        <v>255.3</v>
      </c>
      <c r="AZ158" s="55">
        <v>255.3</v>
      </c>
      <c r="BA158" s="63">
        <f t="shared" si="131"/>
        <v>259.10000000000002</v>
      </c>
      <c r="BB158" s="57">
        <v>259.10000000000002</v>
      </c>
      <c r="BC158" s="62">
        <f t="shared" si="116"/>
        <v>174.4</v>
      </c>
      <c r="BD158" s="60">
        <v>174.5</v>
      </c>
      <c r="BE158" s="146">
        <f t="shared" si="117"/>
        <v>174.4</v>
      </c>
      <c r="BF158" s="61">
        <v>174.5</v>
      </c>
      <c r="BG158" s="140">
        <f>BH158+18</f>
        <v>106.1</v>
      </c>
      <c r="BH158" s="60">
        <v>88.1</v>
      </c>
      <c r="BI158" s="63">
        <f>BJ158+18</f>
        <v>153</v>
      </c>
      <c r="BJ158" s="61">
        <v>135</v>
      </c>
      <c r="BK158" s="9"/>
    </row>
    <row r="159" spans="1:63" s="1" customFormat="1" ht="15" customHeight="1" x14ac:dyDescent="0.25">
      <c r="A159" s="1">
        <v>2017</v>
      </c>
      <c r="B159" s="1" t="s">
        <v>89</v>
      </c>
      <c r="C159" s="54">
        <f t="shared" si="102"/>
        <v>264.40000000000003</v>
      </c>
      <c r="D159" s="121">
        <v>264.3</v>
      </c>
      <c r="E159" s="146">
        <f t="shared" si="103"/>
        <v>281</v>
      </c>
      <c r="F159" s="122">
        <v>280.89999999999998</v>
      </c>
      <c r="G159" s="54">
        <f t="shared" si="104"/>
        <v>190.5</v>
      </c>
      <c r="H159" s="63">
        <v>190.5</v>
      </c>
      <c r="I159" s="63">
        <f t="shared" si="105"/>
        <v>192.6</v>
      </c>
      <c r="J159" s="64">
        <v>192.6</v>
      </c>
      <c r="K159" s="54">
        <f t="shared" si="148"/>
        <v>143.19999999999999</v>
      </c>
      <c r="L159" s="55">
        <v>143.1</v>
      </c>
      <c r="M159" s="63">
        <f t="shared" si="149"/>
        <v>156.9</v>
      </c>
      <c r="N159" s="57">
        <v>156.80000000000001</v>
      </c>
      <c r="O159" s="54">
        <f t="shared" si="157"/>
        <v>134.6</v>
      </c>
      <c r="P159" s="60">
        <v>134.5</v>
      </c>
      <c r="Q159" s="56">
        <f t="shared" si="158"/>
        <v>134.6</v>
      </c>
      <c r="R159" s="61">
        <v>134.5</v>
      </c>
      <c r="S159" s="62">
        <f>T159+0.2</f>
        <v>173.29999999999998</v>
      </c>
      <c r="T159" s="60">
        <v>173.1</v>
      </c>
      <c r="U159" s="56">
        <f>V159+0.2</f>
        <v>177.1</v>
      </c>
      <c r="V159" s="61">
        <v>176.9</v>
      </c>
      <c r="W159" s="62">
        <f t="shared" si="110"/>
        <v>178.4</v>
      </c>
      <c r="X159" s="55">
        <v>178.5</v>
      </c>
      <c r="Y159" s="63">
        <f t="shared" si="111"/>
        <v>192.6</v>
      </c>
      <c r="Z159" s="57">
        <v>192.7</v>
      </c>
      <c r="AA159" s="62">
        <f t="shared" si="124"/>
        <v>164.6</v>
      </c>
      <c r="AB159" s="65">
        <v>164.4</v>
      </c>
      <c r="AC159" s="63">
        <f t="shared" si="125"/>
        <v>164.6</v>
      </c>
      <c r="AD159" s="66">
        <v>164.4</v>
      </c>
      <c r="AE159" s="54">
        <f t="shared" si="126"/>
        <v>237.7</v>
      </c>
      <c r="AF159" s="58">
        <v>237.7</v>
      </c>
      <c r="AG159" s="56">
        <f t="shared" si="127"/>
        <v>248.1</v>
      </c>
      <c r="AH159" s="59">
        <v>248.1</v>
      </c>
      <c r="AI159" s="54">
        <f t="shared" si="128"/>
        <v>270.3</v>
      </c>
      <c r="AJ159" s="109">
        <v>270.2</v>
      </c>
      <c r="AK159" s="63">
        <f t="shared" si="129"/>
        <v>270.3</v>
      </c>
      <c r="AL159" s="110">
        <v>270.2</v>
      </c>
      <c r="AM159" s="62">
        <f t="shared" si="135"/>
        <v>250.4</v>
      </c>
      <c r="AN159" s="60">
        <v>250.4</v>
      </c>
      <c r="AO159" s="56">
        <f t="shared" si="136"/>
        <v>251.5</v>
      </c>
      <c r="AP159" s="61">
        <v>251.5</v>
      </c>
      <c r="AQ159" s="54">
        <f t="shared" si="152"/>
        <v>166.79999999999998</v>
      </c>
      <c r="AR159" s="55">
        <v>166.7</v>
      </c>
      <c r="AS159" s="56">
        <f t="shared" si="153"/>
        <v>166.79999999999998</v>
      </c>
      <c r="AT159" s="57">
        <v>166.7</v>
      </c>
      <c r="AU159" s="54">
        <f t="shared" si="144"/>
        <v>192</v>
      </c>
      <c r="AV159" s="109">
        <v>192</v>
      </c>
      <c r="AW159" s="63">
        <f t="shared" si="145"/>
        <v>194.1</v>
      </c>
      <c r="AX159" s="110">
        <v>194.1</v>
      </c>
      <c r="AY159" s="62">
        <f t="shared" si="130"/>
        <v>257.2</v>
      </c>
      <c r="AZ159" s="55">
        <v>257.2</v>
      </c>
      <c r="BA159" s="63">
        <f t="shared" si="131"/>
        <v>261</v>
      </c>
      <c r="BB159" s="57">
        <v>261</v>
      </c>
      <c r="BC159" s="62">
        <f t="shared" si="116"/>
        <v>174.3</v>
      </c>
      <c r="BD159" s="60">
        <v>174.4</v>
      </c>
      <c r="BE159" s="146">
        <f t="shared" si="117"/>
        <v>174.3</v>
      </c>
      <c r="BF159" s="61">
        <v>174.4</v>
      </c>
      <c r="BG159" s="140">
        <f>BH159+18</f>
        <v>115.9</v>
      </c>
      <c r="BH159" s="60">
        <v>97.9</v>
      </c>
      <c r="BI159" s="63">
        <f>BJ159+18</f>
        <v>135.80000000000001</v>
      </c>
      <c r="BJ159" s="61">
        <v>117.8</v>
      </c>
      <c r="BK159" s="9"/>
    </row>
    <row r="160" spans="1:63" s="1" customFormat="1" ht="15" customHeight="1" x14ac:dyDescent="0.25">
      <c r="A160" s="1">
        <v>2017</v>
      </c>
      <c r="B160" s="1" t="s">
        <v>90</v>
      </c>
      <c r="C160" s="54">
        <f t="shared" si="102"/>
        <v>266.3</v>
      </c>
      <c r="D160" s="121">
        <v>266.2</v>
      </c>
      <c r="E160" s="146">
        <f t="shared" si="103"/>
        <v>266.3</v>
      </c>
      <c r="F160" s="122">
        <v>266.2</v>
      </c>
      <c r="G160" s="54">
        <f t="shared" si="104"/>
        <v>188.3</v>
      </c>
      <c r="H160" s="63">
        <v>188.3</v>
      </c>
      <c r="I160" s="63">
        <f t="shared" si="105"/>
        <v>190.5</v>
      </c>
      <c r="J160" s="64">
        <v>190.5</v>
      </c>
      <c r="K160" s="54">
        <f t="shared" si="148"/>
        <v>156.9</v>
      </c>
      <c r="L160" s="55">
        <v>156.80000000000001</v>
      </c>
      <c r="M160" s="63">
        <f t="shared" si="149"/>
        <v>176.29999999999998</v>
      </c>
      <c r="N160" s="57">
        <v>176.2</v>
      </c>
      <c r="O160" s="54">
        <f t="shared" si="157"/>
        <v>134.69999999999999</v>
      </c>
      <c r="P160" s="60">
        <v>134.6</v>
      </c>
      <c r="Q160" s="56">
        <f t="shared" si="158"/>
        <v>136.79999999999998</v>
      </c>
      <c r="R160" s="61">
        <v>136.69999999999999</v>
      </c>
      <c r="S160" s="62">
        <f>T160+0.2</f>
        <v>163.69999999999999</v>
      </c>
      <c r="T160" s="60">
        <v>163.5</v>
      </c>
      <c r="U160" s="56">
        <f>V160+0.2</f>
        <v>173.29999999999998</v>
      </c>
      <c r="V160" s="61">
        <v>173.1</v>
      </c>
      <c r="W160" s="62">
        <f t="shared" si="110"/>
        <v>168.5</v>
      </c>
      <c r="X160" s="55">
        <v>168.6</v>
      </c>
      <c r="Y160" s="63">
        <f t="shared" si="111"/>
        <v>184.6</v>
      </c>
      <c r="Z160" s="57">
        <v>184.7</v>
      </c>
      <c r="AA160" s="62">
        <f t="shared" si="124"/>
        <v>166.7</v>
      </c>
      <c r="AB160" s="65">
        <v>166.5</v>
      </c>
      <c r="AC160" s="63">
        <f t="shared" si="125"/>
        <v>168.7</v>
      </c>
      <c r="AD160" s="66">
        <v>168.5</v>
      </c>
      <c r="AE160" s="54">
        <f t="shared" si="126"/>
        <v>237.6</v>
      </c>
      <c r="AF160" s="58">
        <v>237.6</v>
      </c>
      <c r="AG160" s="56">
        <f t="shared" si="127"/>
        <v>248.1</v>
      </c>
      <c r="AH160" s="59">
        <v>248.1</v>
      </c>
      <c r="AI160" s="54">
        <f t="shared" si="128"/>
        <v>262</v>
      </c>
      <c r="AJ160" s="109">
        <v>261.89999999999998</v>
      </c>
      <c r="AK160" s="63">
        <f t="shared" si="129"/>
        <v>270.3</v>
      </c>
      <c r="AL160" s="110">
        <v>270.2</v>
      </c>
      <c r="AM160" s="62">
        <f t="shared" si="135"/>
        <v>250.4</v>
      </c>
      <c r="AN160" s="60">
        <v>250.4</v>
      </c>
      <c r="AO160" s="56">
        <f t="shared" si="136"/>
        <v>250.4</v>
      </c>
      <c r="AP160" s="61">
        <v>250.4</v>
      </c>
      <c r="AQ160" s="54">
        <f t="shared" si="152"/>
        <v>166.79999999999998</v>
      </c>
      <c r="AR160" s="55">
        <v>166.7</v>
      </c>
      <c r="AS160" s="56">
        <f t="shared" si="153"/>
        <v>166.79999999999998</v>
      </c>
      <c r="AT160" s="57">
        <v>166.7</v>
      </c>
      <c r="AU160" s="54">
        <f t="shared" si="144"/>
        <v>196.1</v>
      </c>
      <c r="AV160" s="109">
        <v>196.1</v>
      </c>
      <c r="AW160" s="63">
        <f t="shared" si="145"/>
        <v>201.9</v>
      </c>
      <c r="AX160" s="110">
        <v>201.9</v>
      </c>
      <c r="AY160" s="62">
        <f t="shared" si="130"/>
        <v>253.3</v>
      </c>
      <c r="AZ160" s="55">
        <v>253.3</v>
      </c>
      <c r="BA160" s="63">
        <f t="shared" si="131"/>
        <v>255.3</v>
      </c>
      <c r="BB160" s="57">
        <v>255.3</v>
      </c>
      <c r="BC160" s="62">
        <f t="shared" si="116"/>
        <v>179.3</v>
      </c>
      <c r="BD160" s="60">
        <v>179.4</v>
      </c>
      <c r="BE160" s="146">
        <f t="shared" si="117"/>
        <v>179.3</v>
      </c>
      <c r="BF160" s="61">
        <v>179.4</v>
      </c>
      <c r="BG160" s="140">
        <f>BH160+18</f>
        <v>113.9</v>
      </c>
      <c r="BH160" s="60">
        <v>95.9</v>
      </c>
      <c r="BI160" s="63">
        <f>BJ160+18</f>
        <v>135.80000000000001</v>
      </c>
      <c r="BJ160" s="61">
        <v>117.8</v>
      </c>
      <c r="BK160" s="9"/>
    </row>
    <row r="161" spans="1:63" ht="15" customHeight="1" x14ac:dyDescent="0.25">
      <c r="A161" s="97">
        <v>2017</v>
      </c>
      <c r="B161" s="98" t="s">
        <v>107</v>
      </c>
      <c r="C161" s="54">
        <f t="shared" si="102"/>
        <v>262</v>
      </c>
      <c r="D161" s="109">
        <v>261.89999999999998</v>
      </c>
      <c r="E161" s="63">
        <f t="shared" si="103"/>
        <v>299.70000000000005</v>
      </c>
      <c r="F161" s="110">
        <v>299.60000000000002</v>
      </c>
      <c r="G161" s="124" t="str">
        <f t="shared" si="104"/>
        <v>173.8</v>
      </c>
      <c r="H161" s="129" t="s">
        <v>389</v>
      </c>
      <c r="I161" s="129" t="str">
        <f t="shared" si="105"/>
        <v>175.8</v>
      </c>
      <c r="J161" s="130" t="s">
        <v>300</v>
      </c>
      <c r="K161" s="54">
        <f t="shared" si="148"/>
        <v>156.9</v>
      </c>
      <c r="L161" s="55">
        <v>156.80000000000001</v>
      </c>
      <c r="M161" s="63">
        <f t="shared" si="149"/>
        <v>176.4</v>
      </c>
      <c r="N161" s="57">
        <v>176.3</v>
      </c>
      <c r="O161" s="124">
        <f t="shared" si="157"/>
        <v>134.6</v>
      </c>
      <c r="P161" s="125">
        <v>134.5</v>
      </c>
      <c r="Q161" s="129">
        <f t="shared" si="158"/>
        <v>136.6</v>
      </c>
      <c r="R161" s="127">
        <v>136.5</v>
      </c>
      <c r="S161" s="124">
        <f>T161+0.1</f>
        <v>155.6</v>
      </c>
      <c r="T161" s="125">
        <v>155.5</v>
      </c>
      <c r="U161" s="129">
        <f>V161+0.1</f>
        <v>169.29999999999998</v>
      </c>
      <c r="V161" s="127">
        <v>169.2</v>
      </c>
      <c r="W161" s="124">
        <f t="shared" si="110"/>
        <v>186.8</v>
      </c>
      <c r="X161" s="125">
        <v>186.9</v>
      </c>
      <c r="Y161" s="129">
        <f t="shared" si="111"/>
        <v>212.3</v>
      </c>
      <c r="Z161" s="127">
        <v>212.4</v>
      </c>
      <c r="AA161" s="124">
        <f>AB161+0.1</f>
        <v>156.29999999999998</v>
      </c>
      <c r="AB161" s="129">
        <v>156.19999999999999</v>
      </c>
      <c r="AC161" s="129">
        <f>AD161+0.1</f>
        <v>166.6</v>
      </c>
      <c r="AD161" s="130">
        <v>166.5</v>
      </c>
      <c r="AE161" s="124">
        <f>AF161+0.1</f>
        <v>248.2</v>
      </c>
      <c r="AF161" s="131">
        <v>248.1</v>
      </c>
      <c r="AG161" s="129">
        <f>AH161+0.1</f>
        <v>256.70000000000005</v>
      </c>
      <c r="AH161" s="132">
        <v>256.60000000000002</v>
      </c>
      <c r="AI161" s="124">
        <f>AJ161+0.7</f>
        <v>270.09999999999997</v>
      </c>
      <c r="AJ161" s="125">
        <v>269.39999999999998</v>
      </c>
      <c r="AK161" s="129">
        <f>AL161+0.7</f>
        <v>270.09999999999997</v>
      </c>
      <c r="AL161" s="127">
        <v>269.39999999999998</v>
      </c>
      <c r="AM161" s="124">
        <f t="shared" si="135"/>
        <v>250.4</v>
      </c>
      <c r="AN161" s="125">
        <v>250.4</v>
      </c>
      <c r="AO161" s="129">
        <f t="shared" si="136"/>
        <v>251.4</v>
      </c>
      <c r="AP161" s="127">
        <v>251.4</v>
      </c>
      <c r="AQ161" s="124">
        <f t="shared" si="152"/>
        <v>166.79999999999998</v>
      </c>
      <c r="AR161" s="125">
        <v>166.7</v>
      </c>
      <c r="AS161" s="129">
        <f t="shared" si="153"/>
        <v>166.79999999999998</v>
      </c>
      <c r="AT161" s="127">
        <v>166.7</v>
      </c>
      <c r="AU161" s="124">
        <f>AV161+0.1</f>
        <v>192.1</v>
      </c>
      <c r="AV161" s="133">
        <v>192</v>
      </c>
      <c r="AW161" s="129">
        <f>AX161+0.1</f>
        <v>192.1</v>
      </c>
      <c r="AX161" s="134">
        <v>192</v>
      </c>
      <c r="AY161" s="54">
        <f>AZ161-0.1</f>
        <v>255.3</v>
      </c>
      <c r="AZ161" s="55">
        <v>255.4</v>
      </c>
      <c r="BA161" s="63">
        <f>BB161-0.1</f>
        <v>260.89999999999998</v>
      </c>
      <c r="BB161" s="57">
        <v>261</v>
      </c>
      <c r="BC161" s="124">
        <f t="shared" si="116"/>
        <v>174.3</v>
      </c>
      <c r="BD161" s="125">
        <v>174.4</v>
      </c>
      <c r="BE161" s="129">
        <f t="shared" si="117"/>
        <v>179.3</v>
      </c>
      <c r="BF161" s="127">
        <v>179.4</v>
      </c>
      <c r="BG161" s="124">
        <f>BH161</f>
        <v>130</v>
      </c>
      <c r="BH161" s="133">
        <v>130</v>
      </c>
      <c r="BI161" s="129">
        <f>BJ161</f>
        <v>141.6</v>
      </c>
      <c r="BJ161" s="134">
        <v>141.6</v>
      </c>
    </row>
    <row r="162" spans="1:63" s="1" customFormat="1" ht="15" customHeight="1" x14ac:dyDescent="0.25">
      <c r="A162" s="1">
        <v>2017</v>
      </c>
      <c r="B162" s="1" t="s">
        <v>122</v>
      </c>
      <c r="C162" s="54">
        <f>D162-17.6</f>
        <v>256.89999999999998</v>
      </c>
      <c r="D162" s="109" t="s">
        <v>479</v>
      </c>
      <c r="E162" s="72">
        <f>F162-17.6</f>
        <v>256.89999999999998</v>
      </c>
      <c r="F162" s="110" t="s">
        <v>479</v>
      </c>
      <c r="G162" s="54">
        <f>H162+0.1</f>
        <v>173.9</v>
      </c>
      <c r="H162" s="63" t="s">
        <v>389</v>
      </c>
      <c r="I162" s="72">
        <f>J162+0.1</f>
        <v>173.9</v>
      </c>
      <c r="J162" s="64" t="s">
        <v>389</v>
      </c>
      <c r="K162" s="54">
        <f t="shared" si="148"/>
        <v>156.79999999999998</v>
      </c>
      <c r="L162" s="55" t="s">
        <v>480</v>
      </c>
      <c r="M162" s="72">
        <f t="shared" si="149"/>
        <v>160.79999999999998</v>
      </c>
      <c r="N162" s="57" t="s">
        <v>481</v>
      </c>
      <c r="O162" s="54">
        <f t="shared" si="157"/>
        <v>134.6</v>
      </c>
      <c r="P162" s="55" t="s">
        <v>374</v>
      </c>
      <c r="Q162" s="72">
        <f t="shared" si="158"/>
        <v>134.6</v>
      </c>
      <c r="R162" s="57" t="s">
        <v>374</v>
      </c>
      <c r="S162" s="54">
        <f>T162+0.1</f>
        <v>163.5</v>
      </c>
      <c r="T162" s="55" t="s">
        <v>482</v>
      </c>
      <c r="U162" s="72">
        <f>V162+0.1</f>
        <v>163.5</v>
      </c>
      <c r="V162" s="57" t="s">
        <v>482</v>
      </c>
      <c r="W162" s="54">
        <f>X162-0.2</f>
        <v>189.3</v>
      </c>
      <c r="X162" s="55" t="s">
        <v>483</v>
      </c>
      <c r="Y162" s="72">
        <f>Z162-0.2</f>
        <v>190.3</v>
      </c>
      <c r="Z162" s="57" t="s">
        <v>484</v>
      </c>
      <c r="AA162" s="54">
        <f>AB162+0.4</f>
        <v>164.4</v>
      </c>
      <c r="AB162" s="55" t="s">
        <v>485</v>
      </c>
      <c r="AC162" s="72">
        <f>AD162+0.4</f>
        <v>170.5</v>
      </c>
      <c r="AD162" s="57" t="s">
        <v>486</v>
      </c>
      <c r="AE162" s="54" t="str">
        <f>AF162</f>
        <v>239.5</v>
      </c>
      <c r="AF162" s="116" t="s">
        <v>387</v>
      </c>
      <c r="AG162" s="72" t="str">
        <f>AH162</f>
        <v>252.4</v>
      </c>
      <c r="AH162" s="117" t="s">
        <v>487</v>
      </c>
      <c r="AI162" s="54">
        <f>AJ162-0.3</f>
        <v>270.09999999999997</v>
      </c>
      <c r="AJ162" s="121">
        <v>270.39999999999998</v>
      </c>
      <c r="AK162" s="72">
        <f>AL162-0.3</f>
        <v>270.09999999999997</v>
      </c>
      <c r="AL162" s="122">
        <v>270.39999999999998</v>
      </c>
      <c r="AM162" s="54" t="str">
        <f t="shared" si="135"/>
        <v>250.5</v>
      </c>
      <c r="AN162" s="55" t="s">
        <v>399</v>
      </c>
      <c r="AO162" s="72" t="str">
        <f t="shared" si="136"/>
        <v>250.5</v>
      </c>
      <c r="AP162" s="57" t="s">
        <v>399</v>
      </c>
      <c r="AQ162" s="54">
        <f t="shared" si="152"/>
        <v>166.6</v>
      </c>
      <c r="AR162" s="55" t="s">
        <v>275</v>
      </c>
      <c r="AS162" s="72">
        <f t="shared" si="153"/>
        <v>168.5</v>
      </c>
      <c r="AT162" s="57" t="s">
        <v>278</v>
      </c>
      <c r="AU162" s="54">
        <f>AV162+0.2</f>
        <v>192.39999999999998</v>
      </c>
      <c r="AV162" s="109" t="s">
        <v>400</v>
      </c>
      <c r="AW162" s="72">
        <f>AX162+0.2</f>
        <v>196.2</v>
      </c>
      <c r="AX162" s="110" t="s">
        <v>488</v>
      </c>
      <c r="AY162" s="54" t="str">
        <f>AZ162</f>
        <v>249.4</v>
      </c>
      <c r="AZ162" s="55" t="s">
        <v>447</v>
      </c>
      <c r="BA162" s="72" t="str">
        <f>BB162</f>
        <v>257.1</v>
      </c>
      <c r="BB162" s="57" t="s">
        <v>489</v>
      </c>
      <c r="BC162" s="54">
        <f>BD162</f>
        <v>179.5</v>
      </c>
      <c r="BD162" s="55">
        <v>179.5</v>
      </c>
      <c r="BE162" s="72" t="str">
        <f>BF162</f>
        <v>179.5</v>
      </c>
      <c r="BF162" s="57" t="s">
        <v>285</v>
      </c>
      <c r="BG162" s="54">
        <f>BH162+0.8</f>
        <v>124.39999999999999</v>
      </c>
      <c r="BH162" s="55" t="s">
        <v>490</v>
      </c>
      <c r="BI162" s="72">
        <f>BJ162+0.8</f>
        <v>143.60000000000002</v>
      </c>
      <c r="BJ162" s="57">
        <v>142.80000000000001</v>
      </c>
      <c r="BK162" s="9"/>
    </row>
    <row r="163" spans="1:63" ht="15" customHeight="1" x14ac:dyDescent="0.25">
      <c r="A163" s="97">
        <v>2017</v>
      </c>
      <c r="B163" s="97" t="s">
        <v>108</v>
      </c>
      <c r="C163" s="124">
        <f>D163+0.1</f>
        <v>280.20000000000005</v>
      </c>
      <c r="D163" s="133">
        <v>280.10000000000002</v>
      </c>
      <c r="E163" s="129">
        <f>F163+0.1</f>
        <v>281</v>
      </c>
      <c r="F163" s="134">
        <v>280.89999999999998</v>
      </c>
      <c r="G163" s="124" t="str">
        <f>H163</f>
        <v>171.7</v>
      </c>
      <c r="H163" s="129" t="s">
        <v>394</v>
      </c>
      <c r="I163" s="129" t="str">
        <f>J163</f>
        <v>182</v>
      </c>
      <c r="J163" s="130" t="s">
        <v>395</v>
      </c>
      <c r="K163" s="124">
        <f t="shared" si="148"/>
        <v>150.79999999999998</v>
      </c>
      <c r="L163" s="125" t="s">
        <v>396</v>
      </c>
      <c r="M163" s="129">
        <f t="shared" si="149"/>
        <v>152.79999999999998</v>
      </c>
      <c r="N163" s="127" t="s">
        <v>397</v>
      </c>
      <c r="O163" s="124">
        <f t="shared" si="157"/>
        <v>134.6</v>
      </c>
      <c r="P163" s="125" t="s">
        <v>374</v>
      </c>
      <c r="Q163" s="129">
        <f t="shared" si="158"/>
        <v>138.79999999999998</v>
      </c>
      <c r="R163" s="127" t="s">
        <v>391</v>
      </c>
      <c r="S163" s="124">
        <f>T163+0.1</f>
        <v>165.4</v>
      </c>
      <c r="T163" s="125">
        <v>165.3</v>
      </c>
      <c r="U163" s="129">
        <f>V163+0.1</f>
        <v>165.4</v>
      </c>
      <c r="V163" s="127">
        <v>165.3</v>
      </c>
      <c r="W163" s="124">
        <f>X163-0.1</f>
        <v>180.70000000000002</v>
      </c>
      <c r="X163" s="125" t="s">
        <v>398</v>
      </c>
      <c r="Y163" s="129">
        <f>Z163-0.1</f>
        <v>198.70000000000002</v>
      </c>
      <c r="Z163" s="127" t="s">
        <v>352</v>
      </c>
      <c r="AA163" s="124">
        <f>AB163+0.1</f>
        <v>164.4</v>
      </c>
      <c r="AB163" s="129">
        <v>164.3</v>
      </c>
      <c r="AC163" s="129">
        <f>AD163+0.1</f>
        <v>166.29999999999998</v>
      </c>
      <c r="AD163" s="130">
        <v>166.2</v>
      </c>
      <c r="AE163" s="124">
        <f>AF163+0.1</f>
        <v>237.79999999999998</v>
      </c>
      <c r="AF163" s="131" t="s">
        <v>367</v>
      </c>
      <c r="AG163" s="129">
        <f>AH163+0.1</f>
        <v>250.6</v>
      </c>
      <c r="AH163" s="132" t="s">
        <v>399</v>
      </c>
      <c r="AI163" s="124">
        <f>AJ163+0.7</f>
        <v>266.2</v>
      </c>
      <c r="AJ163" s="125">
        <v>265.5</v>
      </c>
      <c r="AK163" s="129">
        <f>AL163+0.7</f>
        <v>270.09999999999997</v>
      </c>
      <c r="AL163" s="127">
        <v>269.39999999999998</v>
      </c>
      <c r="AM163" s="124">
        <f t="shared" si="135"/>
        <v>246.3</v>
      </c>
      <c r="AN163" s="125">
        <v>246.3</v>
      </c>
      <c r="AO163" s="129">
        <f t="shared" si="136"/>
        <v>250.4</v>
      </c>
      <c r="AP163" s="127">
        <v>250.4</v>
      </c>
      <c r="AQ163" s="124">
        <f t="shared" si="152"/>
        <v>166.9</v>
      </c>
      <c r="AR163" s="125">
        <v>166.8</v>
      </c>
      <c r="AS163" s="129">
        <f t="shared" si="153"/>
        <v>168.6</v>
      </c>
      <c r="AT163" s="127">
        <v>168.5</v>
      </c>
      <c r="AU163" s="124">
        <f>AV163+0.1</f>
        <v>192.29999999999998</v>
      </c>
      <c r="AV163" s="133" t="s">
        <v>400</v>
      </c>
      <c r="AW163" s="129">
        <f>AX163+0.1</f>
        <v>192.29999999999998</v>
      </c>
      <c r="AX163" s="134" t="s">
        <v>400</v>
      </c>
      <c r="AY163" s="124">
        <f>AZ163-0.1</f>
        <v>255.3</v>
      </c>
      <c r="AZ163" s="125">
        <v>255.4</v>
      </c>
      <c r="BA163" s="129">
        <f>BB163-0.1</f>
        <v>255.3</v>
      </c>
      <c r="BB163" s="127">
        <v>255.4</v>
      </c>
      <c r="BC163" s="124">
        <f>BD163-0.1</f>
        <v>174.4</v>
      </c>
      <c r="BD163" s="125">
        <v>174.5</v>
      </c>
      <c r="BE163" s="129">
        <f>BF163-0.1</f>
        <v>179.4</v>
      </c>
      <c r="BF163" s="127">
        <v>179.5</v>
      </c>
      <c r="BG163" s="124">
        <f>BH163</f>
        <v>120.4</v>
      </c>
      <c r="BH163" s="133">
        <v>120.4</v>
      </c>
      <c r="BI163" s="129">
        <f>BJ163</f>
        <v>133.80000000000001</v>
      </c>
      <c r="BJ163" s="134">
        <v>133.80000000000001</v>
      </c>
    </row>
    <row r="164" spans="1:63" ht="15" customHeight="1" x14ac:dyDescent="0.25">
      <c r="A164" s="97">
        <v>2017</v>
      </c>
      <c r="B164" s="97" t="s">
        <v>109</v>
      </c>
      <c r="C164" s="108">
        <f>D164+0.1</f>
        <v>254</v>
      </c>
      <c r="D164" s="109">
        <v>253.9</v>
      </c>
      <c r="E164" s="63">
        <f>F164+0.1</f>
        <v>270.40000000000003</v>
      </c>
      <c r="F164" s="110">
        <v>270.3</v>
      </c>
      <c r="G164" s="108" t="str">
        <f>H164</f>
        <v>173.8</v>
      </c>
      <c r="H164" s="63" t="s">
        <v>389</v>
      </c>
      <c r="I164" s="63" t="str">
        <f>J164</f>
        <v>175.9</v>
      </c>
      <c r="J164" s="64" t="s">
        <v>372</v>
      </c>
      <c r="K164" s="108">
        <f t="shared" si="148"/>
        <v>148.69999999999999</v>
      </c>
      <c r="L164" s="55">
        <v>148.6</v>
      </c>
      <c r="M164" s="63">
        <f t="shared" si="149"/>
        <v>160.79999999999998</v>
      </c>
      <c r="N164" s="57">
        <v>160.69999999999999</v>
      </c>
      <c r="O164" s="108">
        <f t="shared" si="157"/>
        <v>134.6</v>
      </c>
      <c r="P164" s="55">
        <v>134.5</v>
      </c>
      <c r="Q164" s="63">
        <f t="shared" si="158"/>
        <v>136.69999999999999</v>
      </c>
      <c r="R164" s="57">
        <v>136.6</v>
      </c>
      <c r="S164" s="108">
        <f>T164+15.2</f>
        <v>171.2</v>
      </c>
      <c r="T164" s="55">
        <v>156</v>
      </c>
      <c r="U164" s="67">
        <f>V164+15.2</f>
        <v>171.2</v>
      </c>
      <c r="V164" s="57">
        <v>156</v>
      </c>
      <c r="W164" s="108">
        <f>X164-0.1</f>
        <v>184.70000000000002</v>
      </c>
      <c r="X164" s="55">
        <v>184.8</v>
      </c>
      <c r="Y164" s="63">
        <f>Z164-0.1</f>
        <v>186.9</v>
      </c>
      <c r="Z164" s="57">
        <v>187</v>
      </c>
      <c r="AA164" s="108">
        <f>AB164+0.1</f>
        <v>164.7</v>
      </c>
      <c r="AB164" s="63">
        <v>164.6</v>
      </c>
      <c r="AC164" s="63">
        <f>AD164+0.1</f>
        <v>166.6</v>
      </c>
      <c r="AD164" s="64">
        <v>166.5</v>
      </c>
      <c r="AE164" s="108">
        <f>AF164+0.1</f>
        <v>250.6</v>
      </c>
      <c r="AF164" s="58">
        <v>250.5</v>
      </c>
      <c r="AG164" s="63">
        <f>AH164+0.1</f>
        <v>252.5</v>
      </c>
      <c r="AH164" s="59">
        <v>252.4</v>
      </c>
      <c r="AI164" s="108">
        <f>AJ164+0.7</f>
        <v>266.09999999999997</v>
      </c>
      <c r="AJ164" s="55">
        <v>265.39999999999998</v>
      </c>
      <c r="AK164" s="63">
        <f>AL164+0.7</f>
        <v>270.3</v>
      </c>
      <c r="AL164" s="57">
        <v>269.60000000000002</v>
      </c>
      <c r="AM164" s="108">
        <f t="shared" si="135"/>
        <v>251.5</v>
      </c>
      <c r="AN164" s="55">
        <v>251.5</v>
      </c>
      <c r="AO164" s="63">
        <f t="shared" si="136"/>
        <v>252.5</v>
      </c>
      <c r="AP164" s="57">
        <v>252.5</v>
      </c>
      <c r="AQ164" s="108">
        <f t="shared" si="152"/>
        <v>166.9</v>
      </c>
      <c r="AR164" s="55">
        <v>166.8</v>
      </c>
      <c r="AS164" s="63">
        <f t="shared" si="153"/>
        <v>166.9</v>
      </c>
      <c r="AT164" s="57">
        <v>166.8</v>
      </c>
      <c r="AU164" s="108">
        <f>AV164+0.1</f>
        <v>184.5</v>
      </c>
      <c r="AV164" s="109">
        <v>184.4</v>
      </c>
      <c r="AW164" s="63">
        <f>AX164+0.1</f>
        <v>211.5</v>
      </c>
      <c r="AX164" s="110">
        <v>211.4</v>
      </c>
      <c r="AY164" s="108">
        <f>AZ164-0.1</f>
        <v>255.3</v>
      </c>
      <c r="AZ164" s="55">
        <v>255.4</v>
      </c>
      <c r="BA164" s="63">
        <f>BB164-0.1</f>
        <v>257.29999999999995</v>
      </c>
      <c r="BB164" s="57">
        <v>257.39999999999998</v>
      </c>
      <c r="BC164" s="108">
        <f>BD164-0.1</f>
        <v>174.3</v>
      </c>
      <c r="BD164" s="55">
        <v>174.4</v>
      </c>
      <c r="BE164" s="63">
        <f>BF164-0.1</f>
        <v>174.3</v>
      </c>
      <c r="BF164" s="57">
        <v>174.4</v>
      </c>
      <c r="BG164" s="108">
        <f>BH164</f>
        <v>133.80000000000001</v>
      </c>
      <c r="BH164" s="109">
        <v>133.80000000000001</v>
      </c>
      <c r="BI164" s="63">
        <f>BJ164</f>
        <v>141.5</v>
      </c>
      <c r="BJ164" s="110">
        <v>141.5</v>
      </c>
    </row>
    <row r="165" spans="1:63" ht="15" customHeight="1" x14ac:dyDescent="0.25">
      <c r="A165" s="97">
        <v>2017</v>
      </c>
      <c r="B165" s="97" t="s">
        <v>110</v>
      </c>
      <c r="C165" s="108">
        <f>D165+0.1</f>
        <v>266.3</v>
      </c>
      <c r="D165" s="109">
        <v>266.2</v>
      </c>
      <c r="E165" s="63">
        <f>F165+0.1</f>
        <v>276.8</v>
      </c>
      <c r="F165" s="110">
        <v>276.7</v>
      </c>
      <c r="G165" s="108" t="str">
        <f>H165</f>
        <v>177.9</v>
      </c>
      <c r="H165" s="63" t="s">
        <v>302</v>
      </c>
      <c r="I165" s="63" t="str">
        <f>J165</f>
        <v>188.3</v>
      </c>
      <c r="J165" s="64" t="s">
        <v>382</v>
      </c>
      <c r="K165" s="108">
        <f t="shared" si="148"/>
        <v>161.29999999999998</v>
      </c>
      <c r="L165" s="55" t="s">
        <v>401</v>
      </c>
      <c r="M165" s="63">
        <f t="shared" si="149"/>
        <v>162.79999999999998</v>
      </c>
      <c r="N165" s="57" t="s">
        <v>313</v>
      </c>
      <c r="O165" s="108">
        <f t="shared" si="157"/>
        <v>134.6</v>
      </c>
      <c r="P165" s="55" t="s">
        <v>374</v>
      </c>
      <c r="Q165" s="63">
        <f t="shared" si="158"/>
        <v>138.79999999999998</v>
      </c>
      <c r="R165" s="57" t="s">
        <v>391</v>
      </c>
      <c r="S165" s="108">
        <f>T165+0.1</f>
        <v>167.4</v>
      </c>
      <c r="T165" s="55">
        <v>167.3</v>
      </c>
      <c r="U165" s="63">
        <f>V165+0.1</f>
        <v>171.29999999999998</v>
      </c>
      <c r="V165" s="57">
        <v>171.2</v>
      </c>
      <c r="W165" s="108">
        <f>X165-0.1</f>
        <v>176.70000000000002</v>
      </c>
      <c r="X165" s="55" t="s">
        <v>402</v>
      </c>
      <c r="Y165" s="63">
        <f>Z165-0.1</f>
        <v>186.8</v>
      </c>
      <c r="Z165" s="57" t="s">
        <v>403</v>
      </c>
      <c r="AA165" s="108">
        <f>AB165+0.1</f>
        <v>152.4</v>
      </c>
      <c r="AB165" s="63">
        <v>152.30000000000001</v>
      </c>
      <c r="AC165" s="63">
        <f>AD165+0.1</f>
        <v>166.6</v>
      </c>
      <c r="AD165" s="64">
        <v>166.5</v>
      </c>
      <c r="AE165" s="108">
        <f>AF165+0.1</f>
        <v>237.79999999999998</v>
      </c>
      <c r="AF165" s="58" t="s">
        <v>367</v>
      </c>
      <c r="AG165" s="63">
        <f>AH165+0.1</f>
        <v>244.2</v>
      </c>
      <c r="AH165" s="59" t="s">
        <v>404</v>
      </c>
      <c r="AI165" s="108">
        <f>AJ165+0.7</f>
        <v>270.2</v>
      </c>
      <c r="AJ165" s="55">
        <v>269.5</v>
      </c>
      <c r="AK165" s="63">
        <f>AL165+0.7</f>
        <v>270.2</v>
      </c>
      <c r="AL165" s="57">
        <v>269.5</v>
      </c>
      <c r="AM165" s="108">
        <f t="shared" si="135"/>
        <v>250.5</v>
      </c>
      <c r="AN165" s="55">
        <v>250.5</v>
      </c>
      <c r="AO165" s="63">
        <f t="shared" si="136"/>
        <v>252.5</v>
      </c>
      <c r="AP165" s="57">
        <v>252.5</v>
      </c>
      <c r="AQ165" s="108">
        <f t="shared" si="152"/>
        <v>166.79999999999998</v>
      </c>
      <c r="AR165" s="55">
        <v>166.7</v>
      </c>
      <c r="AS165" s="63">
        <f t="shared" si="153"/>
        <v>168.6</v>
      </c>
      <c r="AT165" s="57">
        <v>168.5</v>
      </c>
      <c r="AU165" s="54">
        <f>AV165-0.2</f>
        <v>192</v>
      </c>
      <c r="AV165" s="121">
        <v>192.2</v>
      </c>
      <c r="AW165" s="72">
        <f>AX165-0.2</f>
        <v>192</v>
      </c>
      <c r="AX165" s="122">
        <v>192.2</v>
      </c>
      <c r="AY165" s="108">
        <f>AZ165-0.1</f>
        <v>249.4</v>
      </c>
      <c r="AZ165" s="55">
        <v>249.5</v>
      </c>
      <c r="BA165" s="63">
        <f>BB165-0.1</f>
        <v>253.4</v>
      </c>
      <c r="BB165" s="57">
        <v>253.5</v>
      </c>
      <c r="BC165" s="108">
        <f>BD165-0.1</f>
        <v>179.4</v>
      </c>
      <c r="BD165" s="55">
        <v>179.5</v>
      </c>
      <c r="BE165" s="63">
        <f>BF165-0.1</f>
        <v>179.4</v>
      </c>
      <c r="BF165" s="57">
        <v>179.5</v>
      </c>
      <c r="BG165" s="108">
        <f>BH165</f>
        <v>131.9</v>
      </c>
      <c r="BH165" s="109">
        <v>131.9</v>
      </c>
      <c r="BI165" s="63">
        <f>BJ165</f>
        <v>139.6</v>
      </c>
      <c r="BJ165" s="110">
        <v>139.6</v>
      </c>
    </row>
    <row r="166" spans="1:63" s="1" customFormat="1" ht="15" customHeight="1" x14ac:dyDescent="0.25">
      <c r="A166" s="1">
        <v>2017</v>
      </c>
      <c r="B166" s="1" t="s">
        <v>123</v>
      </c>
      <c r="C166" s="54">
        <f>D166-17.6</f>
        <v>256.89999999999998</v>
      </c>
      <c r="D166" s="109">
        <v>274.5</v>
      </c>
      <c r="E166" s="72">
        <f>F166-17.6</f>
        <v>270.39999999999998</v>
      </c>
      <c r="F166" s="110">
        <v>288</v>
      </c>
      <c r="G166" s="54">
        <f>H166+0.1</f>
        <v>177.9</v>
      </c>
      <c r="H166" s="63" t="s">
        <v>381</v>
      </c>
      <c r="I166" s="72">
        <f>J166+0.1</f>
        <v>177.9</v>
      </c>
      <c r="J166" s="64" t="s">
        <v>381</v>
      </c>
      <c r="K166" s="54">
        <f t="shared" si="148"/>
        <v>160.9</v>
      </c>
      <c r="L166" s="55" t="s">
        <v>491</v>
      </c>
      <c r="M166" s="72">
        <f t="shared" si="149"/>
        <v>170.7</v>
      </c>
      <c r="N166" s="57" t="s">
        <v>492</v>
      </c>
      <c r="O166" s="54">
        <f t="shared" si="157"/>
        <v>134.6</v>
      </c>
      <c r="P166" s="55" t="s">
        <v>374</v>
      </c>
      <c r="Q166" s="72">
        <f t="shared" si="158"/>
        <v>134.6</v>
      </c>
      <c r="R166" s="57" t="s">
        <v>374</v>
      </c>
      <c r="S166" s="54">
        <f>T166+0.1</f>
        <v>176.9</v>
      </c>
      <c r="T166" s="55" t="s">
        <v>402</v>
      </c>
      <c r="U166" s="72">
        <f>V166+0.1</f>
        <v>176.9</v>
      </c>
      <c r="V166" s="57" t="s">
        <v>402</v>
      </c>
      <c r="W166" s="54">
        <f>X166-0.2</f>
        <v>186.8</v>
      </c>
      <c r="X166" s="55" t="s">
        <v>493</v>
      </c>
      <c r="Y166" s="72">
        <f>Z166-0.2</f>
        <v>192.3</v>
      </c>
      <c r="Z166" s="57" t="s">
        <v>388</v>
      </c>
      <c r="AA166" s="54">
        <f>AB166+0.4</f>
        <v>166.4</v>
      </c>
      <c r="AB166" s="55" t="s">
        <v>494</v>
      </c>
      <c r="AC166" s="72">
        <f>AD166+0.4</f>
        <v>168.70000000000002</v>
      </c>
      <c r="AD166" s="57" t="s">
        <v>456</v>
      </c>
      <c r="AE166" s="54" t="str">
        <f t="shared" ref="AE166:AE175" si="159">AF166</f>
        <v>237.6</v>
      </c>
      <c r="AF166" s="116" t="s">
        <v>333</v>
      </c>
      <c r="AG166" s="72" t="str">
        <f t="shared" ref="AG166:AG175" si="160">AH166</f>
        <v>256.6</v>
      </c>
      <c r="AH166" s="117" t="s">
        <v>334</v>
      </c>
      <c r="AI166" s="54" t="str">
        <f t="shared" ref="AI166:AI173" si="161">AJ166</f>
        <v>270.4</v>
      </c>
      <c r="AJ166" s="109" t="s">
        <v>495</v>
      </c>
      <c r="AK166" s="72" t="str">
        <f t="shared" ref="AK166:AK173" si="162">AL166</f>
        <v>274.5</v>
      </c>
      <c r="AL166" s="110" t="s">
        <v>479</v>
      </c>
      <c r="AM166" s="54" t="str">
        <f t="shared" si="135"/>
        <v>251.5</v>
      </c>
      <c r="AN166" s="55" t="s">
        <v>411</v>
      </c>
      <c r="AO166" s="72" t="str">
        <f t="shared" si="136"/>
        <v>251.5</v>
      </c>
      <c r="AP166" s="57" t="s">
        <v>411</v>
      </c>
      <c r="AQ166" s="54">
        <f t="shared" si="152"/>
        <v>166.7</v>
      </c>
      <c r="AR166" s="55">
        <v>166.6</v>
      </c>
      <c r="AS166" s="72">
        <f t="shared" si="153"/>
        <v>166.7</v>
      </c>
      <c r="AT166" s="57">
        <v>166.6</v>
      </c>
      <c r="AU166" s="54">
        <f>AV166+0.2</f>
        <v>192.2</v>
      </c>
      <c r="AV166" s="109" t="s">
        <v>369</v>
      </c>
      <c r="AW166" s="72">
        <f>AX166+0.2</f>
        <v>196.1</v>
      </c>
      <c r="AX166" s="110" t="s">
        <v>496</v>
      </c>
      <c r="AY166" s="54" t="str">
        <f t="shared" ref="AY166:AY175" si="163">AZ166</f>
        <v>253.2</v>
      </c>
      <c r="AZ166" s="55" t="s">
        <v>476</v>
      </c>
      <c r="BA166" s="72" t="str">
        <f t="shared" ref="BA166:BA175" si="164">BB166</f>
        <v>257.2</v>
      </c>
      <c r="BB166" s="57" t="s">
        <v>497</v>
      </c>
      <c r="BC166" s="54" t="str">
        <f t="shared" ref="BC166:BC184" si="165">BD166</f>
        <v>174.3</v>
      </c>
      <c r="BD166" s="55" t="s">
        <v>348</v>
      </c>
      <c r="BE166" s="72" t="str">
        <f t="shared" ref="BE166:BE184" si="166">BF166</f>
        <v>174.3</v>
      </c>
      <c r="BF166" s="57" t="s">
        <v>348</v>
      </c>
      <c r="BG166" s="54">
        <f>BH166+0.8</f>
        <v>116.7</v>
      </c>
      <c r="BH166" s="55" t="s">
        <v>498</v>
      </c>
      <c r="BI166" s="72">
        <f>BJ166+0.8</f>
        <v>118.6</v>
      </c>
      <c r="BJ166" s="57" t="s">
        <v>499</v>
      </c>
      <c r="BK166" s="9"/>
    </row>
    <row r="167" spans="1:63" s="1" customFormat="1" ht="15" customHeight="1" x14ac:dyDescent="0.25">
      <c r="A167" s="1">
        <v>2017</v>
      </c>
      <c r="B167" s="1" t="s">
        <v>124</v>
      </c>
      <c r="C167" s="54">
        <f>D167-17.6</f>
        <v>266.7</v>
      </c>
      <c r="D167" s="109" t="s">
        <v>500</v>
      </c>
      <c r="E167" s="72">
        <f>F167-17.6</f>
        <v>282</v>
      </c>
      <c r="F167" s="110" t="s">
        <v>501</v>
      </c>
      <c r="G167" s="54">
        <f>H167+0.1</f>
        <v>175.9</v>
      </c>
      <c r="H167" s="63" t="s">
        <v>300</v>
      </c>
      <c r="I167" s="72">
        <f>J167+0.1</f>
        <v>178</v>
      </c>
      <c r="J167" s="64" t="s">
        <v>302</v>
      </c>
      <c r="K167" s="54">
        <f t="shared" si="148"/>
        <v>157</v>
      </c>
      <c r="L167" s="55" t="s">
        <v>315</v>
      </c>
      <c r="M167" s="72">
        <f t="shared" si="149"/>
        <v>168.6</v>
      </c>
      <c r="N167" s="57" t="s">
        <v>279</v>
      </c>
      <c r="O167" s="54">
        <f t="shared" si="157"/>
        <v>132.6</v>
      </c>
      <c r="P167" s="55" t="s">
        <v>502</v>
      </c>
      <c r="Q167" s="72">
        <f t="shared" si="158"/>
        <v>134.69999999999999</v>
      </c>
      <c r="R167" s="57" t="s">
        <v>384</v>
      </c>
      <c r="S167" s="54">
        <f>T167+0.1</f>
        <v>169.4</v>
      </c>
      <c r="T167" s="55" t="s">
        <v>503</v>
      </c>
      <c r="U167" s="72">
        <f>V167+0.1</f>
        <v>169.4</v>
      </c>
      <c r="V167" s="57" t="s">
        <v>503</v>
      </c>
      <c r="W167" s="54">
        <f>X167-0.2</f>
        <v>186.70000000000002</v>
      </c>
      <c r="X167" s="55" t="s">
        <v>403</v>
      </c>
      <c r="Y167" s="72">
        <f>Z167-0.2</f>
        <v>186.70000000000002</v>
      </c>
      <c r="Z167" s="57" t="s">
        <v>403</v>
      </c>
      <c r="AA167" s="54">
        <f>AB167+0.4</f>
        <v>168.5</v>
      </c>
      <c r="AB167" s="55" t="s">
        <v>428</v>
      </c>
      <c r="AC167" s="72">
        <f>AD167+0.4</f>
        <v>168.5</v>
      </c>
      <c r="AD167" s="57" t="s">
        <v>428</v>
      </c>
      <c r="AE167" s="54" t="str">
        <f t="shared" si="159"/>
        <v>245.9</v>
      </c>
      <c r="AF167" s="116" t="s">
        <v>504</v>
      </c>
      <c r="AG167" s="72" t="str">
        <f t="shared" si="160"/>
        <v>252.5</v>
      </c>
      <c r="AH167" s="117" t="s">
        <v>410</v>
      </c>
      <c r="AI167" s="54" t="str">
        <f t="shared" si="161"/>
        <v>270.1</v>
      </c>
      <c r="AJ167" s="109" t="s">
        <v>305</v>
      </c>
      <c r="AK167" s="72" t="str">
        <f t="shared" si="162"/>
        <v>270.1</v>
      </c>
      <c r="AL167" s="110" t="s">
        <v>305</v>
      </c>
      <c r="AM167" s="54" t="str">
        <f t="shared" si="135"/>
        <v>242.6</v>
      </c>
      <c r="AN167" s="55" t="s">
        <v>505</v>
      </c>
      <c r="AO167" s="72" t="str">
        <f t="shared" si="136"/>
        <v>249.6</v>
      </c>
      <c r="AP167" s="57" t="s">
        <v>506</v>
      </c>
      <c r="AQ167" s="54">
        <f t="shared" si="152"/>
        <v>166.79999999999998</v>
      </c>
      <c r="AR167" s="55" t="s">
        <v>276</v>
      </c>
      <c r="AS167" s="72">
        <f t="shared" si="153"/>
        <v>168.6</v>
      </c>
      <c r="AT167" s="57" t="s">
        <v>279</v>
      </c>
      <c r="AU167" s="54">
        <f>AV167+0.2</f>
        <v>192.39999999999998</v>
      </c>
      <c r="AV167" s="109" t="s">
        <v>400</v>
      </c>
      <c r="AW167" s="72">
        <f>AX167+0.2</f>
        <v>194.29999999999998</v>
      </c>
      <c r="AX167" s="110" t="s">
        <v>507</v>
      </c>
      <c r="AY167" s="54" t="str">
        <f t="shared" si="163"/>
        <v>255.4</v>
      </c>
      <c r="AZ167" s="55" t="s">
        <v>448</v>
      </c>
      <c r="BA167" s="72" t="str">
        <f t="shared" si="164"/>
        <v>255.4</v>
      </c>
      <c r="BB167" s="57" t="s">
        <v>448</v>
      </c>
      <c r="BC167" s="54" t="str">
        <f t="shared" si="165"/>
        <v>179.5</v>
      </c>
      <c r="BD167" s="55" t="s">
        <v>285</v>
      </c>
      <c r="BE167" s="72" t="str">
        <f t="shared" si="166"/>
        <v>179.5</v>
      </c>
      <c r="BF167" s="57" t="s">
        <v>285</v>
      </c>
      <c r="BG167" s="54">
        <f>BH167+0.8</f>
        <v>104.8</v>
      </c>
      <c r="BH167" s="55" t="s">
        <v>508</v>
      </c>
      <c r="BI167" s="72">
        <f>BJ167+0.8</f>
        <v>128.20000000000002</v>
      </c>
      <c r="BJ167" s="57" t="s">
        <v>509</v>
      </c>
      <c r="BK167" s="9"/>
    </row>
    <row r="168" spans="1:63" s="1" customFormat="1" ht="15" customHeight="1" x14ac:dyDescent="0.25">
      <c r="A168" s="1">
        <v>2017</v>
      </c>
      <c r="B168" s="1" t="s">
        <v>125</v>
      </c>
      <c r="C168" s="54">
        <f>D168-17.6</f>
        <v>264.7</v>
      </c>
      <c r="D168" s="109">
        <v>282.3</v>
      </c>
      <c r="E168" s="72">
        <f>F168-17.6</f>
        <v>268.5</v>
      </c>
      <c r="F168" s="110">
        <v>286.10000000000002</v>
      </c>
      <c r="G168" s="54">
        <f>H168+0.1</f>
        <v>173.7</v>
      </c>
      <c r="H168" s="63" t="s">
        <v>510</v>
      </c>
      <c r="I168" s="72">
        <f>J168+0.1</f>
        <v>184.2</v>
      </c>
      <c r="J168" s="64" t="s">
        <v>511</v>
      </c>
      <c r="K168" s="54">
        <f t="shared" si="148"/>
        <v>162.79999999999998</v>
      </c>
      <c r="L168" s="55" t="s">
        <v>313</v>
      </c>
      <c r="M168" s="72">
        <f t="shared" si="149"/>
        <v>162.79999999999998</v>
      </c>
      <c r="N168" s="57" t="s">
        <v>313</v>
      </c>
      <c r="O168" s="54">
        <f t="shared" si="157"/>
        <v>134.69999999999999</v>
      </c>
      <c r="P168" s="55" t="s">
        <v>384</v>
      </c>
      <c r="Q168" s="72">
        <f t="shared" si="158"/>
        <v>134.69999999999999</v>
      </c>
      <c r="R168" s="57" t="s">
        <v>384</v>
      </c>
      <c r="S168" s="54">
        <f>T168</f>
        <v>169.4</v>
      </c>
      <c r="T168" s="60">
        <v>169.4</v>
      </c>
      <c r="U168" s="72">
        <f>V168</f>
        <v>175.3</v>
      </c>
      <c r="V168" s="57">
        <v>175.3</v>
      </c>
      <c r="W168" s="54">
        <f>X168-0.2</f>
        <v>184.4</v>
      </c>
      <c r="X168" s="55" t="s">
        <v>426</v>
      </c>
      <c r="Y168" s="72">
        <f>Z168-0.2</f>
        <v>184.4</v>
      </c>
      <c r="Z168" s="57" t="s">
        <v>426</v>
      </c>
      <c r="AA168" s="54">
        <f>AB168+0.4</f>
        <v>166.70000000000002</v>
      </c>
      <c r="AB168" s="55" t="s">
        <v>512</v>
      </c>
      <c r="AC168" s="72">
        <f>AD168+0.4</f>
        <v>166.70000000000002</v>
      </c>
      <c r="AD168" s="57" t="s">
        <v>512</v>
      </c>
      <c r="AE168" s="54" t="str">
        <f t="shared" si="159"/>
        <v>237.6</v>
      </c>
      <c r="AF168" s="116" t="s">
        <v>333</v>
      </c>
      <c r="AG168" s="72" t="str">
        <f t="shared" si="160"/>
        <v>237.6</v>
      </c>
      <c r="AH168" s="117" t="s">
        <v>333</v>
      </c>
      <c r="AI168" s="54" t="str">
        <f t="shared" si="161"/>
        <v>270.2</v>
      </c>
      <c r="AJ168" s="109" t="s">
        <v>345</v>
      </c>
      <c r="AK168" s="72" t="str">
        <f t="shared" si="162"/>
        <v>270.2</v>
      </c>
      <c r="AL168" s="110" t="s">
        <v>345</v>
      </c>
      <c r="AM168" s="54" t="str">
        <f t="shared" si="135"/>
        <v>252.5</v>
      </c>
      <c r="AN168" s="55" t="s">
        <v>410</v>
      </c>
      <c r="AO168" s="72" t="str">
        <f t="shared" si="136"/>
        <v>252.5</v>
      </c>
      <c r="AP168" s="57" t="s">
        <v>410</v>
      </c>
      <c r="AQ168" s="54">
        <f t="shared" si="152"/>
        <v>166.79999999999998</v>
      </c>
      <c r="AR168" s="55">
        <v>166.7</v>
      </c>
      <c r="AS168" s="72">
        <f t="shared" si="153"/>
        <v>166.79999999999998</v>
      </c>
      <c r="AT168" s="57">
        <v>166.7</v>
      </c>
      <c r="AU168" s="54">
        <f>AV168+0.2</f>
        <v>188.5</v>
      </c>
      <c r="AV168" s="109" t="s">
        <v>382</v>
      </c>
      <c r="AW168" s="72">
        <f>AX168+0.2</f>
        <v>192.39999999999998</v>
      </c>
      <c r="AX168" s="110" t="s">
        <v>400</v>
      </c>
      <c r="AY168" s="54" t="str">
        <f t="shared" si="163"/>
        <v>251.5</v>
      </c>
      <c r="AZ168" s="55" t="s">
        <v>411</v>
      </c>
      <c r="BA168" s="72" t="str">
        <f t="shared" si="164"/>
        <v>257.3</v>
      </c>
      <c r="BB168" s="57" t="s">
        <v>432</v>
      </c>
      <c r="BC168" s="54" t="str">
        <f t="shared" si="165"/>
        <v>174.5</v>
      </c>
      <c r="BD168" s="55" t="s">
        <v>414</v>
      </c>
      <c r="BE168" s="72" t="str">
        <f t="shared" si="166"/>
        <v>179.5</v>
      </c>
      <c r="BF168" s="57" t="s">
        <v>285</v>
      </c>
      <c r="BG168" s="54">
        <f>BH168+0.8</f>
        <v>114.8</v>
      </c>
      <c r="BH168" s="55" t="s">
        <v>513</v>
      </c>
      <c r="BI168" s="72">
        <f>BJ168+0.8</f>
        <v>137.9</v>
      </c>
      <c r="BJ168" s="57">
        <v>137.1</v>
      </c>
      <c r="BK168" s="9"/>
    </row>
    <row r="169" spans="1:63" s="1" customFormat="1" ht="15" customHeight="1" x14ac:dyDescent="0.25">
      <c r="A169" s="1">
        <v>2017</v>
      </c>
      <c r="B169" s="1" t="s">
        <v>126</v>
      </c>
      <c r="C169" s="124">
        <f t="shared" ref="C169" si="167">D169+0.1</f>
        <v>262</v>
      </c>
      <c r="D169" s="133">
        <v>261.89999999999998</v>
      </c>
      <c r="E169" s="151">
        <f t="shared" ref="E169" si="168">F169+0.1</f>
        <v>281</v>
      </c>
      <c r="F169" s="134">
        <v>280.89999999999998</v>
      </c>
      <c r="G169" s="54">
        <f>H169+0.1</f>
        <v>177.79999999999998</v>
      </c>
      <c r="H169" s="65" t="s">
        <v>361</v>
      </c>
      <c r="I169" s="72">
        <f>J169+0.1</f>
        <v>177.79999999999998</v>
      </c>
      <c r="J169" s="64" t="s">
        <v>361</v>
      </c>
      <c r="K169" s="54">
        <f t="shared" si="148"/>
        <v>155</v>
      </c>
      <c r="L169" s="55" t="s">
        <v>514</v>
      </c>
      <c r="M169" s="72">
        <f t="shared" si="149"/>
        <v>160.79999999999998</v>
      </c>
      <c r="N169" s="57" t="s">
        <v>481</v>
      </c>
      <c r="O169" s="54">
        <f t="shared" si="157"/>
        <v>134.69999999999999</v>
      </c>
      <c r="P169" s="55" t="s">
        <v>384</v>
      </c>
      <c r="Q169" s="72">
        <f t="shared" si="158"/>
        <v>136.69999999999999</v>
      </c>
      <c r="R169" s="57" t="s">
        <v>464</v>
      </c>
      <c r="S169" s="54">
        <f>T169+0.1</f>
        <v>171.29999999999998</v>
      </c>
      <c r="T169" s="55" t="s">
        <v>515</v>
      </c>
      <c r="U169" s="72">
        <f>V169+0.1</f>
        <v>171.29999999999998</v>
      </c>
      <c r="V169" s="57" t="s">
        <v>515</v>
      </c>
      <c r="W169" s="54">
        <f>X169-0.2</f>
        <v>184.4</v>
      </c>
      <c r="X169" s="55" t="s">
        <v>426</v>
      </c>
      <c r="Y169" s="72">
        <f>Z169-0.2</f>
        <v>216.5</v>
      </c>
      <c r="Z169" s="57" t="s">
        <v>516</v>
      </c>
      <c r="AA169" s="54">
        <f>AB169+0.4</f>
        <v>164.4</v>
      </c>
      <c r="AB169" s="55" t="s">
        <v>485</v>
      </c>
      <c r="AC169" s="72">
        <f>AD169+0.4</f>
        <v>164.4</v>
      </c>
      <c r="AD169" s="57" t="s">
        <v>485</v>
      </c>
      <c r="AE169" s="54" t="str">
        <f t="shared" si="159"/>
        <v>245.9</v>
      </c>
      <c r="AF169" s="116" t="s">
        <v>504</v>
      </c>
      <c r="AG169" s="72" t="str">
        <f t="shared" si="160"/>
        <v>248.1</v>
      </c>
      <c r="AH169" s="117" t="s">
        <v>517</v>
      </c>
      <c r="AI169" s="54" t="str">
        <f t="shared" si="161"/>
        <v>266.1</v>
      </c>
      <c r="AJ169" s="109" t="s">
        <v>429</v>
      </c>
      <c r="AK169" s="72" t="str">
        <f t="shared" si="162"/>
        <v>270.3</v>
      </c>
      <c r="AL169" s="110" t="s">
        <v>518</v>
      </c>
      <c r="AM169" s="54" t="str">
        <f t="shared" si="135"/>
        <v>251.5</v>
      </c>
      <c r="AN169" s="55" t="s">
        <v>411</v>
      </c>
      <c r="AO169" s="72" t="str">
        <f t="shared" si="136"/>
        <v>252.5</v>
      </c>
      <c r="AP169" s="57" t="s">
        <v>410</v>
      </c>
      <c r="AQ169" s="54">
        <f t="shared" si="152"/>
        <v>166.79999999999998</v>
      </c>
      <c r="AR169" s="55">
        <v>166.7</v>
      </c>
      <c r="AS169" s="72">
        <f t="shared" si="153"/>
        <v>166.79999999999998</v>
      </c>
      <c r="AT169" s="57">
        <v>166.7</v>
      </c>
      <c r="AU169" s="54">
        <f>AV169+0.2</f>
        <v>184.6</v>
      </c>
      <c r="AV169" s="109" t="s">
        <v>519</v>
      </c>
      <c r="AW169" s="72">
        <f>AX169+0.2</f>
        <v>192.39999999999998</v>
      </c>
      <c r="AX169" s="110" t="s">
        <v>400</v>
      </c>
      <c r="AY169" s="54" t="str">
        <f t="shared" si="163"/>
        <v>259.1</v>
      </c>
      <c r="AZ169" s="55" t="s">
        <v>347</v>
      </c>
      <c r="BA169" s="72" t="str">
        <f t="shared" si="164"/>
        <v>259.1</v>
      </c>
      <c r="BB169" s="57" t="s">
        <v>347</v>
      </c>
      <c r="BC169" s="54" t="str">
        <f t="shared" si="165"/>
        <v>179.3</v>
      </c>
      <c r="BD169" s="55" t="s">
        <v>520</v>
      </c>
      <c r="BE169" s="72" t="str">
        <f t="shared" si="166"/>
        <v>179.3</v>
      </c>
      <c r="BF169" s="57" t="s">
        <v>520</v>
      </c>
      <c r="BG169" s="124">
        <f t="shared" ref="BG169:BI169" si="169">BH169+18.5</f>
        <v>126.5</v>
      </c>
      <c r="BH169" s="125">
        <v>108</v>
      </c>
      <c r="BI169" s="151">
        <f t="shared" si="169"/>
        <v>140.1</v>
      </c>
      <c r="BJ169" s="127">
        <v>121.6</v>
      </c>
      <c r="BK169" s="9"/>
    </row>
    <row r="170" spans="1:63" s="1" customFormat="1" ht="15" customHeight="1" x14ac:dyDescent="0.25">
      <c r="A170" s="1">
        <v>2017</v>
      </c>
      <c r="B170" s="1" t="s">
        <v>127</v>
      </c>
      <c r="C170" s="54">
        <f>D170-17.6</f>
        <v>260.79999999999995</v>
      </c>
      <c r="D170" s="109">
        <v>278.39999999999998</v>
      </c>
      <c r="E170" s="72">
        <f>F170-17.6</f>
        <v>260.79999999999995</v>
      </c>
      <c r="F170" s="110">
        <v>278.39999999999998</v>
      </c>
      <c r="G170" s="54">
        <f>H170-0.1</f>
        <v>184.3</v>
      </c>
      <c r="H170" s="65">
        <v>184.4</v>
      </c>
      <c r="I170" s="72">
        <f>J170-0.1</f>
        <v>194.70000000000002</v>
      </c>
      <c r="J170" s="66">
        <v>194.8</v>
      </c>
      <c r="K170" s="54">
        <f t="shared" si="148"/>
        <v>162.79999999999998</v>
      </c>
      <c r="L170" s="55" t="s">
        <v>313</v>
      </c>
      <c r="M170" s="72">
        <f t="shared" si="149"/>
        <v>164.79999999999998</v>
      </c>
      <c r="N170" s="57" t="s">
        <v>521</v>
      </c>
      <c r="O170" s="54">
        <f t="shared" si="157"/>
        <v>134.69999999999999</v>
      </c>
      <c r="P170" s="55" t="s">
        <v>384</v>
      </c>
      <c r="Q170" s="72">
        <f t="shared" si="158"/>
        <v>136.69999999999999</v>
      </c>
      <c r="R170" s="57" t="s">
        <v>464</v>
      </c>
      <c r="S170" s="54">
        <f>T170+0.1</f>
        <v>155.6</v>
      </c>
      <c r="T170" s="55" t="s">
        <v>355</v>
      </c>
      <c r="U170" s="72">
        <f>V170+0.1</f>
        <v>155.6</v>
      </c>
      <c r="V170" s="57" t="s">
        <v>355</v>
      </c>
      <c r="W170" s="54">
        <f>X170-0.1</f>
        <v>196.5</v>
      </c>
      <c r="X170" s="60">
        <v>196.6</v>
      </c>
      <c r="Y170" s="72">
        <f>Z170-0.1</f>
        <v>214.1</v>
      </c>
      <c r="Z170" s="57">
        <v>214.2</v>
      </c>
      <c r="AA170" s="54">
        <f>AB170-0.3</f>
        <v>164.39999999999998</v>
      </c>
      <c r="AB170" s="65">
        <v>164.7</v>
      </c>
      <c r="AC170" s="72">
        <f>AD170-0.3</f>
        <v>180.7</v>
      </c>
      <c r="AD170" s="66">
        <v>181</v>
      </c>
      <c r="AE170" s="54" t="str">
        <f t="shared" si="159"/>
        <v>241.9</v>
      </c>
      <c r="AF170" s="116" t="s">
        <v>474</v>
      </c>
      <c r="AG170" s="72" t="str">
        <f t="shared" si="160"/>
        <v>241.9</v>
      </c>
      <c r="AH170" s="117" t="s">
        <v>474</v>
      </c>
      <c r="AI170" s="54" t="str">
        <f t="shared" si="161"/>
        <v>270.2</v>
      </c>
      <c r="AJ170" s="109" t="s">
        <v>345</v>
      </c>
      <c r="AK170" s="72" t="str">
        <f t="shared" si="162"/>
        <v>274.4</v>
      </c>
      <c r="AL170" s="110" t="s">
        <v>522</v>
      </c>
      <c r="AM170" s="54">
        <f t="shared" si="135"/>
        <v>251.5</v>
      </c>
      <c r="AN170" s="55">
        <v>251.5</v>
      </c>
      <c r="AO170" s="72">
        <f t="shared" si="136"/>
        <v>251.5</v>
      </c>
      <c r="AP170" s="57">
        <v>251.5</v>
      </c>
      <c r="AQ170" s="54">
        <f t="shared" si="152"/>
        <v>166.9</v>
      </c>
      <c r="AR170" s="55">
        <v>166.8</v>
      </c>
      <c r="AS170" s="72">
        <f t="shared" si="153"/>
        <v>166.9</v>
      </c>
      <c r="AT170" s="57">
        <v>166.8</v>
      </c>
      <c r="AU170" s="54">
        <f>AV170+18.6</f>
        <v>194.9</v>
      </c>
      <c r="AV170" s="143" t="s">
        <v>422</v>
      </c>
      <c r="AW170" s="72">
        <f>AX170+18.6</f>
        <v>216</v>
      </c>
      <c r="AX170" s="122">
        <v>197.4</v>
      </c>
      <c r="AY170" s="54" t="str">
        <f t="shared" si="163"/>
        <v>255.4</v>
      </c>
      <c r="AZ170" s="55" t="s">
        <v>448</v>
      </c>
      <c r="BA170" s="72" t="str">
        <f t="shared" si="164"/>
        <v>257.3</v>
      </c>
      <c r="BB170" s="57" t="s">
        <v>432</v>
      </c>
      <c r="BC170" s="54" t="str">
        <f t="shared" si="165"/>
        <v>174.7</v>
      </c>
      <c r="BD170" s="55" t="s">
        <v>523</v>
      </c>
      <c r="BE170" s="72" t="str">
        <f t="shared" si="166"/>
        <v>179.4</v>
      </c>
      <c r="BF170" s="57" t="s">
        <v>349</v>
      </c>
      <c r="BG170" s="108">
        <f>BH170-0.2</f>
        <v>130.10000000000002</v>
      </c>
      <c r="BH170" s="121">
        <v>130.30000000000001</v>
      </c>
      <c r="BI170" s="67">
        <f>BJ170-0.2</f>
        <v>137.70000000000002</v>
      </c>
      <c r="BJ170" s="110">
        <v>137.9</v>
      </c>
      <c r="BK170" s="9"/>
    </row>
    <row r="171" spans="1:63" s="1" customFormat="1" ht="15" customHeight="1" x14ac:dyDescent="0.25">
      <c r="A171" s="1">
        <v>2017</v>
      </c>
      <c r="B171" s="1" t="s">
        <v>128</v>
      </c>
      <c r="C171" s="108">
        <f>D171-17.2</f>
        <v>254.90000000000003</v>
      </c>
      <c r="D171" s="141" t="s">
        <v>552</v>
      </c>
      <c r="E171" s="67">
        <f>F171-17.2</f>
        <v>274.2</v>
      </c>
      <c r="F171" s="61">
        <v>291.39999999999998</v>
      </c>
      <c r="G171" s="108">
        <f>H171+20.4</f>
        <v>176.4</v>
      </c>
      <c r="H171" s="67" t="s">
        <v>554</v>
      </c>
      <c r="I171" s="67">
        <f>J171+20.4</f>
        <v>178.6</v>
      </c>
      <c r="J171" s="142">
        <v>158.19999999999999</v>
      </c>
      <c r="K171" s="54">
        <f t="shared" si="148"/>
        <v>160.9</v>
      </c>
      <c r="L171" s="55" t="s">
        <v>491</v>
      </c>
      <c r="M171" s="72">
        <f t="shared" si="149"/>
        <v>170.5</v>
      </c>
      <c r="N171" s="57" t="s">
        <v>467</v>
      </c>
      <c r="O171" s="54">
        <f t="shared" si="157"/>
        <v>134.6</v>
      </c>
      <c r="P171" s="55" t="s">
        <v>374</v>
      </c>
      <c r="Q171" s="72">
        <f t="shared" si="158"/>
        <v>134.6</v>
      </c>
      <c r="R171" s="57" t="s">
        <v>374</v>
      </c>
      <c r="S171" s="54">
        <f>T171</f>
        <v>173.4</v>
      </c>
      <c r="T171" s="60">
        <v>173.4</v>
      </c>
      <c r="U171" s="72">
        <f>V171</f>
        <v>179.2</v>
      </c>
      <c r="V171" s="61">
        <v>179.2</v>
      </c>
      <c r="W171" s="54">
        <f>X171-0.1</f>
        <v>172.3</v>
      </c>
      <c r="X171" s="60">
        <v>172.4</v>
      </c>
      <c r="Y171" s="72">
        <f>Z171-0.1</f>
        <v>212.1</v>
      </c>
      <c r="Z171" s="57">
        <v>212.2</v>
      </c>
      <c r="AA171" s="108">
        <f>AB171-0.3</f>
        <v>162.5</v>
      </c>
      <c r="AB171" s="67" t="s">
        <v>558</v>
      </c>
      <c r="AC171" s="67">
        <f>AD171-0.3</f>
        <v>162.5</v>
      </c>
      <c r="AD171" s="142">
        <v>162.80000000000001</v>
      </c>
      <c r="AE171" s="54" t="str">
        <f t="shared" si="159"/>
        <v>241.8</v>
      </c>
      <c r="AF171" s="116" t="s">
        <v>368</v>
      </c>
      <c r="AG171" s="72" t="str">
        <f t="shared" si="160"/>
        <v>241.8</v>
      </c>
      <c r="AH171" s="117" t="s">
        <v>368</v>
      </c>
      <c r="AI171" s="54" t="str">
        <f t="shared" si="161"/>
        <v>270.2</v>
      </c>
      <c r="AJ171" s="109" t="s">
        <v>345</v>
      </c>
      <c r="AK171" s="72" t="str">
        <f t="shared" si="162"/>
        <v>270.2</v>
      </c>
      <c r="AL171" s="110" t="s">
        <v>345</v>
      </c>
      <c r="AM171" s="54" t="str">
        <f t="shared" si="135"/>
        <v>252.7</v>
      </c>
      <c r="AN171" s="55" t="s">
        <v>320</v>
      </c>
      <c r="AO171" s="72" t="str">
        <f t="shared" si="136"/>
        <v>254.4</v>
      </c>
      <c r="AP171" s="57" t="s">
        <v>524</v>
      </c>
      <c r="AQ171" s="54">
        <f t="shared" si="152"/>
        <v>166.9</v>
      </c>
      <c r="AR171" s="55">
        <v>166.8</v>
      </c>
      <c r="AS171" s="72">
        <f t="shared" si="153"/>
        <v>166.9</v>
      </c>
      <c r="AT171" s="57">
        <v>166.8</v>
      </c>
      <c r="AU171" s="54">
        <f>AV171+18.6</f>
        <v>193.1</v>
      </c>
      <c r="AV171" s="121">
        <v>174.5</v>
      </c>
      <c r="AW171" s="72">
        <f>AX171+18.6</f>
        <v>201.5</v>
      </c>
      <c r="AX171" s="110">
        <v>182.9</v>
      </c>
      <c r="AY171" s="54">
        <f t="shared" si="163"/>
        <v>257.3</v>
      </c>
      <c r="AZ171" s="60">
        <v>257.3</v>
      </c>
      <c r="BA171" s="72">
        <f t="shared" si="164"/>
        <v>261.2</v>
      </c>
      <c r="BB171" s="61">
        <v>261.2</v>
      </c>
      <c r="BC171" s="54" t="str">
        <f t="shared" si="165"/>
        <v>179.4</v>
      </c>
      <c r="BD171" s="55" t="s">
        <v>349</v>
      </c>
      <c r="BE171" s="72" t="str">
        <f t="shared" si="166"/>
        <v>179.4</v>
      </c>
      <c r="BF171" s="57" t="s">
        <v>349</v>
      </c>
      <c r="BG171" s="108">
        <f>BH171-0.2</f>
        <v>122.5</v>
      </c>
      <c r="BH171" s="121">
        <v>122.7</v>
      </c>
      <c r="BI171" s="67">
        <f>BJ171-0.2</f>
        <v>133.9</v>
      </c>
      <c r="BJ171" s="110">
        <v>134.1</v>
      </c>
      <c r="BK171" s="9"/>
    </row>
    <row r="172" spans="1:63" s="1" customFormat="1" ht="15" customHeight="1" x14ac:dyDescent="0.25">
      <c r="A172" s="1">
        <v>2017</v>
      </c>
      <c r="B172" s="1" t="s">
        <v>129</v>
      </c>
      <c r="C172" s="54">
        <f>D172-17.6</f>
        <v>258.59999999999997</v>
      </c>
      <c r="D172" s="109">
        <v>276.2</v>
      </c>
      <c r="E172" s="72">
        <f>F172-17.6</f>
        <v>268.5</v>
      </c>
      <c r="F172" s="110">
        <v>286.10000000000002</v>
      </c>
      <c r="G172" s="54">
        <f>H172+0.1</f>
        <v>175.9</v>
      </c>
      <c r="H172" s="63" t="s">
        <v>300</v>
      </c>
      <c r="I172" s="72">
        <f>J172+0.1</f>
        <v>175.9</v>
      </c>
      <c r="J172" s="64" t="s">
        <v>300</v>
      </c>
      <c r="K172" s="54">
        <f t="shared" si="148"/>
        <v>155.9</v>
      </c>
      <c r="L172" s="55" t="s">
        <v>525</v>
      </c>
      <c r="M172" s="72">
        <f t="shared" si="149"/>
        <v>168.6</v>
      </c>
      <c r="N172" s="57" t="s">
        <v>279</v>
      </c>
      <c r="O172" s="54">
        <f t="shared" si="157"/>
        <v>134.6</v>
      </c>
      <c r="P172" s="55" t="s">
        <v>374</v>
      </c>
      <c r="Q172" s="72">
        <f t="shared" si="158"/>
        <v>134.6</v>
      </c>
      <c r="R172" s="57" t="s">
        <v>374</v>
      </c>
      <c r="S172" s="54">
        <v>167.5</v>
      </c>
      <c r="T172" s="60">
        <v>152.1</v>
      </c>
      <c r="U172" s="72">
        <v>178.1</v>
      </c>
      <c r="V172" s="61">
        <v>162.69999999999999</v>
      </c>
      <c r="W172" s="54">
        <f>X172-0.2</f>
        <v>192.70000000000002</v>
      </c>
      <c r="X172" s="55" t="s">
        <v>460</v>
      </c>
      <c r="Y172" s="72">
        <f>Z172-0.2</f>
        <v>230.10000000000002</v>
      </c>
      <c r="Z172" s="57" t="s">
        <v>526</v>
      </c>
      <c r="AA172" s="54">
        <f>AB172+0.4</f>
        <v>162.4</v>
      </c>
      <c r="AB172" s="55" t="s">
        <v>527</v>
      </c>
      <c r="AC172" s="72">
        <f>AD172+0.4</f>
        <v>166.5</v>
      </c>
      <c r="AD172" s="57" t="s">
        <v>427</v>
      </c>
      <c r="AE172" s="54" t="str">
        <f t="shared" si="159"/>
        <v>244</v>
      </c>
      <c r="AF172" s="116" t="s">
        <v>528</v>
      </c>
      <c r="AG172" s="72" t="str">
        <f t="shared" si="160"/>
        <v>252.5</v>
      </c>
      <c r="AH172" s="117" t="s">
        <v>410</v>
      </c>
      <c r="AI172" s="54" t="str">
        <f t="shared" si="161"/>
        <v>270.1</v>
      </c>
      <c r="AJ172" s="109" t="s">
        <v>305</v>
      </c>
      <c r="AK172" s="72" t="str">
        <f t="shared" si="162"/>
        <v>270.1</v>
      </c>
      <c r="AL172" s="110" t="s">
        <v>305</v>
      </c>
      <c r="AM172" s="54" t="str">
        <f t="shared" si="135"/>
        <v>250.4</v>
      </c>
      <c r="AN172" s="55" t="s">
        <v>529</v>
      </c>
      <c r="AO172" s="72" t="str">
        <f t="shared" si="136"/>
        <v>251.4</v>
      </c>
      <c r="AP172" s="57" t="s">
        <v>475</v>
      </c>
      <c r="AQ172" s="54">
        <f t="shared" si="152"/>
        <v>166.79999999999998</v>
      </c>
      <c r="AR172" s="55">
        <v>166.7</v>
      </c>
      <c r="AS172" s="72">
        <f t="shared" si="153"/>
        <v>166.79999999999998</v>
      </c>
      <c r="AT172" s="57">
        <v>166.7</v>
      </c>
      <c r="AU172" s="54">
        <f>AV172+0.2</f>
        <v>178.89999999999998</v>
      </c>
      <c r="AV172" s="109" t="s">
        <v>530</v>
      </c>
      <c r="AW172" s="72">
        <f>AX172+0.2</f>
        <v>178.89999999999998</v>
      </c>
      <c r="AX172" s="110" t="s">
        <v>530</v>
      </c>
      <c r="AY172" s="54" t="str">
        <f t="shared" si="163"/>
        <v>255.6</v>
      </c>
      <c r="AZ172" s="55" t="s">
        <v>531</v>
      </c>
      <c r="BA172" s="72" t="str">
        <f t="shared" si="164"/>
        <v>257.8</v>
      </c>
      <c r="BB172" s="57" t="s">
        <v>359</v>
      </c>
      <c r="BC172" s="54" t="str">
        <f t="shared" si="165"/>
        <v>162.1</v>
      </c>
      <c r="BD172" s="55" t="s">
        <v>532</v>
      </c>
      <c r="BE172" s="72" t="str">
        <f t="shared" si="166"/>
        <v>174.4</v>
      </c>
      <c r="BF172" s="57" t="s">
        <v>433</v>
      </c>
      <c r="BG172" s="108">
        <f>BH172-0.2</f>
        <v>133.9</v>
      </c>
      <c r="BH172" s="121">
        <v>134.1</v>
      </c>
      <c r="BI172" s="67">
        <f>BJ172-0.2</f>
        <v>139.60000000000002</v>
      </c>
      <c r="BJ172" s="110">
        <v>139.80000000000001</v>
      </c>
      <c r="BK172" s="9"/>
    </row>
    <row r="173" spans="1:63" s="1" customFormat="1" ht="15" customHeight="1" x14ac:dyDescent="0.25">
      <c r="A173" s="1">
        <v>2017</v>
      </c>
      <c r="B173" s="1" t="s">
        <v>130</v>
      </c>
      <c r="C173" s="54">
        <f>D173-17.6</f>
        <v>270.39999999999998</v>
      </c>
      <c r="D173" s="109">
        <v>288</v>
      </c>
      <c r="E173" s="72">
        <f>F173-17.6</f>
        <v>285.79999999999995</v>
      </c>
      <c r="F173" s="110">
        <v>303.39999999999998</v>
      </c>
      <c r="G173" s="54">
        <f>H173+0.1</f>
        <v>171.9</v>
      </c>
      <c r="H173" s="63" t="s">
        <v>371</v>
      </c>
      <c r="I173" s="72">
        <f>J173+0.1</f>
        <v>180.2</v>
      </c>
      <c r="J173" s="64" t="s">
        <v>533</v>
      </c>
      <c r="K173" s="54">
        <f t="shared" si="148"/>
        <v>155.1</v>
      </c>
      <c r="L173" s="55" t="s">
        <v>534</v>
      </c>
      <c r="M173" s="72">
        <f t="shared" si="149"/>
        <v>170.5</v>
      </c>
      <c r="N173" s="57" t="s">
        <v>467</v>
      </c>
      <c r="O173" s="54">
        <f t="shared" si="157"/>
        <v>134.6</v>
      </c>
      <c r="P173" s="55" t="s">
        <v>374</v>
      </c>
      <c r="Q173" s="72">
        <f t="shared" si="158"/>
        <v>136.69999999999999</v>
      </c>
      <c r="R173" s="57" t="s">
        <v>464</v>
      </c>
      <c r="S173" s="54">
        <f>T173+0.1</f>
        <v>157.6</v>
      </c>
      <c r="T173" s="55" t="s">
        <v>535</v>
      </c>
      <c r="U173" s="72">
        <f>V173+0.1</f>
        <v>173.29999999999998</v>
      </c>
      <c r="V173" s="57" t="s">
        <v>536</v>
      </c>
      <c r="W173" s="54">
        <f>X173-0.2</f>
        <v>184.60000000000002</v>
      </c>
      <c r="X173" s="55" t="s">
        <v>537</v>
      </c>
      <c r="Y173" s="72">
        <f>Z173-0.2</f>
        <v>220.3</v>
      </c>
      <c r="Z173" s="57" t="s">
        <v>538</v>
      </c>
      <c r="AA173" s="54">
        <f>AB173+0.4</f>
        <v>156.20000000000002</v>
      </c>
      <c r="AB173" s="55" t="s">
        <v>525</v>
      </c>
      <c r="AC173" s="72">
        <f>AD173+0.4</f>
        <v>166.4</v>
      </c>
      <c r="AD173" s="57" t="s">
        <v>494</v>
      </c>
      <c r="AE173" s="54" t="str">
        <f t="shared" si="159"/>
        <v>241.9</v>
      </c>
      <c r="AF173" s="116" t="s">
        <v>474</v>
      </c>
      <c r="AG173" s="72" t="str">
        <f t="shared" si="160"/>
        <v>244</v>
      </c>
      <c r="AH173" s="117" t="s">
        <v>528</v>
      </c>
      <c r="AI173" s="54" t="str">
        <f t="shared" si="161"/>
        <v>270.1</v>
      </c>
      <c r="AJ173" s="109" t="s">
        <v>305</v>
      </c>
      <c r="AK173" s="72" t="str">
        <f t="shared" si="162"/>
        <v>270.1</v>
      </c>
      <c r="AL173" s="110" t="s">
        <v>305</v>
      </c>
      <c r="AM173" s="54" t="str">
        <f t="shared" si="135"/>
        <v>251.5</v>
      </c>
      <c r="AN173" s="55" t="s">
        <v>411</v>
      </c>
      <c r="AO173" s="72" t="str">
        <f t="shared" si="136"/>
        <v>252.5</v>
      </c>
      <c r="AP173" s="57" t="s">
        <v>410</v>
      </c>
      <c r="AQ173" s="54">
        <f t="shared" si="152"/>
        <v>166.7</v>
      </c>
      <c r="AR173" s="55">
        <v>166.6</v>
      </c>
      <c r="AS173" s="72">
        <f t="shared" si="153"/>
        <v>166.7</v>
      </c>
      <c r="AT173" s="57">
        <v>166.6</v>
      </c>
      <c r="AU173" s="54">
        <f>AV173+0.2</f>
        <v>188.39999999999998</v>
      </c>
      <c r="AV173" s="109" t="s">
        <v>431</v>
      </c>
      <c r="AW173" s="72">
        <f>AX173+0.2</f>
        <v>188.39999999999998</v>
      </c>
      <c r="AX173" s="110" t="s">
        <v>431</v>
      </c>
      <c r="AY173" s="54" t="str">
        <f t="shared" si="163"/>
        <v>257.2</v>
      </c>
      <c r="AZ173" s="55" t="s">
        <v>497</v>
      </c>
      <c r="BA173" s="72" t="str">
        <f t="shared" si="164"/>
        <v>259.1</v>
      </c>
      <c r="BB173" s="57" t="s">
        <v>347</v>
      </c>
      <c r="BC173" s="54" t="str">
        <f t="shared" si="165"/>
        <v>179.5</v>
      </c>
      <c r="BD173" s="55" t="s">
        <v>285</v>
      </c>
      <c r="BE173" s="72" t="str">
        <f t="shared" si="166"/>
        <v>179.5</v>
      </c>
      <c r="BF173" s="57" t="s">
        <v>285</v>
      </c>
      <c r="BG173" s="54">
        <f>BH173-0.3</f>
        <v>133.79999999999998</v>
      </c>
      <c r="BH173" s="121">
        <v>134.1</v>
      </c>
      <c r="BI173" s="72">
        <f>BJ173-0.3</f>
        <v>137.6</v>
      </c>
      <c r="BJ173" s="122">
        <v>137.9</v>
      </c>
      <c r="BK173" s="9"/>
    </row>
    <row r="174" spans="1:63" s="1" customFormat="1" ht="15" customHeight="1" x14ac:dyDescent="0.25">
      <c r="A174" s="1">
        <v>2017</v>
      </c>
      <c r="B174" s="1" t="s">
        <v>131</v>
      </c>
      <c r="C174" s="54">
        <f>D174-17.6</f>
        <v>266.59999999999997</v>
      </c>
      <c r="D174" s="109">
        <v>284.2</v>
      </c>
      <c r="E174" s="72">
        <f>F174-17.6</f>
        <v>282.09999999999997</v>
      </c>
      <c r="F174" s="110">
        <v>299.7</v>
      </c>
      <c r="G174" s="108">
        <f>H174+20.4</f>
        <v>178.3</v>
      </c>
      <c r="H174" s="67" t="s">
        <v>555</v>
      </c>
      <c r="I174" s="67">
        <f>J174+20.4</f>
        <v>190.1</v>
      </c>
      <c r="J174" s="142">
        <v>169.7</v>
      </c>
      <c r="K174" s="54">
        <f>L174-0.1</f>
        <v>158.9</v>
      </c>
      <c r="L174" s="60">
        <v>159</v>
      </c>
      <c r="M174" s="72">
        <f>N174-0.1</f>
        <v>158.9</v>
      </c>
      <c r="N174" s="57">
        <v>159</v>
      </c>
      <c r="O174" s="54">
        <f t="shared" si="157"/>
        <v>134.69999999999999</v>
      </c>
      <c r="P174" s="55" t="s">
        <v>384</v>
      </c>
      <c r="Q174" s="72">
        <f t="shared" si="158"/>
        <v>134.69999999999999</v>
      </c>
      <c r="R174" s="57" t="s">
        <v>384</v>
      </c>
      <c r="S174" s="108">
        <f>T174</f>
        <v>171.3</v>
      </c>
      <c r="T174" s="60">
        <v>171.3</v>
      </c>
      <c r="U174" s="67">
        <f>V174</f>
        <v>177.1</v>
      </c>
      <c r="V174" s="57">
        <v>177.1</v>
      </c>
      <c r="W174" s="54">
        <f t="shared" ref="W174:W188" si="170">X174-0.1</f>
        <v>186.70000000000002</v>
      </c>
      <c r="X174" s="60">
        <v>186.8</v>
      </c>
      <c r="Y174" s="72">
        <f t="shared" ref="Y174:Y188" si="171">Z174-0.1</f>
        <v>192.5</v>
      </c>
      <c r="Z174" s="57">
        <v>192.6</v>
      </c>
      <c r="AA174" s="54">
        <f>AB174-0.3</f>
        <v>162.69999999999999</v>
      </c>
      <c r="AB174" s="65">
        <v>163</v>
      </c>
      <c r="AC174" s="72">
        <f>AD174-0.3</f>
        <v>166.7</v>
      </c>
      <c r="AD174" s="66">
        <v>167</v>
      </c>
      <c r="AE174" s="54">
        <f t="shared" si="159"/>
        <v>241.8</v>
      </c>
      <c r="AF174" s="114">
        <v>241.8</v>
      </c>
      <c r="AG174" s="72">
        <f t="shared" si="160"/>
        <v>258.60000000000002</v>
      </c>
      <c r="AH174" s="115">
        <v>258.60000000000002</v>
      </c>
      <c r="AI174" s="54">
        <f>AJ174-0.3</f>
        <v>270.2</v>
      </c>
      <c r="AJ174" s="121">
        <v>270.5</v>
      </c>
      <c r="AK174" s="72">
        <f>AL174-0.3</f>
        <v>270.2</v>
      </c>
      <c r="AL174" s="122">
        <v>270.5</v>
      </c>
      <c r="AM174" s="54" t="str">
        <f t="shared" si="135"/>
        <v>251.5</v>
      </c>
      <c r="AN174" s="55" t="s">
        <v>411</v>
      </c>
      <c r="AO174" s="72" t="str">
        <f t="shared" si="136"/>
        <v>251.5</v>
      </c>
      <c r="AP174" s="57" t="s">
        <v>411</v>
      </c>
      <c r="AQ174" s="54">
        <f t="shared" si="152"/>
        <v>166.79999999999998</v>
      </c>
      <c r="AR174" s="55">
        <v>166.7</v>
      </c>
      <c r="AS174" s="72">
        <f t="shared" si="153"/>
        <v>168.6</v>
      </c>
      <c r="AT174" s="57">
        <v>168.5</v>
      </c>
      <c r="AU174" s="54">
        <f>AV174+0.2</f>
        <v>192.39999999999998</v>
      </c>
      <c r="AV174" s="109" t="s">
        <v>400</v>
      </c>
      <c r="AW174" s="72">
        <f>AX174+0.2</f>
        <v>198.39999999999998</v>
      </c>
      <c r="AX174" s="110" t="s">
        <v>539</v>
      </c>
      <c r="AY174" s="54" t="str">
        <f t="shared" si="163"/>
        <v>255.5</v>
      </c>
      <c r="AZ174" s="55" t="s">
        <v>413</v>
      </c>
      <c r="BA174" s="72" t="str">
        <f t="shared" si="164"/>
        <v>263</v>
      </c>
      <c r="BB174" s="57" t="s">
        <v>540</v>
      </c>
      <c r="BC174" s="54">
        <f t="shared" si="165"/>
        <v>174.6</v>
      </c>
      <c r="BD174" s="60">
        <v>174.6</v>
      </c>
      <c r="BE174" s="72">
        <f t="shared" si="166"/>
        <v>179.7</v>
      </c>
      <c r="BF174" s="61">
        <v>179.7</v>
      </c>
      <c r="BG174" s="54">
        <f>BH174-0.3</f>
        <v>124</v>
      </c>
      <c r="BH174" s="121">
        <v>124.3</v>
      </c>
      <c r="BI174" s="72">
        <f>BJ174-0.3</f>
        <v>134.1</v>
      </c>
      <c r="BJ174" s="122">
        <v>134.4</v>
      </c>
      <c r="BK174" s="9"/>
    </row>
    <row r="175" spans="1:63" s="1" customFormat="1" ht="15" customHeight="1" x14ac:dyDescent="0.25">
      <c r="A175" s="1">
        <v>2017</v>
      </c>
      <c r="B175" s="1" t="s">
        <v>132</v>
      </c>
      <c r="C175" s="108">
        <f>D175-0.1</f>
        <v>276.89999999999998</v>
      </c>
      <c r="D175" s="162" t="s">
        <v>573</v>
      </c>
      <c r="E175" s="67">
        <f>F175-0.1</f>
        <v>276.89999999999998</v>
      </c>
      <c r="F175" s="166" t="s">
        <v>573</v>
      </c>
      <c r="G175" s="108">
        <f>H175+20.4</f>
        <v>176.4</v>
      </c>
      <c r="H175" s="67" t="s">
        <v>554</v>
      </c>
      <c r="I175" s="67">
        <f>J175+20.4</f>
        <v>190.20000000000002</v>
      </c>
      <c r="J175" s="142">
        <v>169.8</v>
      </c>
      <c r="K175" s="54">
        <f>L175+0.1</f>
        <v>155</v>
      </c>
      <c r="L175" s="55" t="s">
        <v>514</v>
      </c>
      <c r="M175" s="72">
        <f>N175+0.1</f>
        <v>156.9</v>
      </c>
      <c r="N175" s="57" t="s">
        <v>424</v>
      </c>
      <c r="O175" s="54">
        <f t="shared" si="157"/>
        <v>132.5</v>
      </c>
      <c r="P175" s="55" t="s">
        <v>541</v>
      </c>
      <c r="Q175" s="72">
        <f t="shared" si="158"/>
        <v>134.69999999999999</v>
      </c>
      <c r="R175" s="57" t="s">
        <v>384</v>
      </c>
      <c r="S175" s="54">
        <f>T175+0.1</f>
        <v>163.6</v>
      </c>
      <c r="T175" s="55" t="s">
        <v>542</v>
      </c>
      <c r="U175" s="72">
        <f>V175+0.1</f>
        <v>163.6</v>
      </c>
      <c r="V175" s="57" t="s">
        <v>542</v>
      </c>
      <c r="W175" s="54">
        <f t="shared" si="170"/>
        <v>176.4</v>
      </c>
      <c r="X175" s="60">
        <v>176.5</v>
      </c>
      <c r="Y175" s="72">
        <f t="shared" si="171"/>
        <v>224.1</v>
      </c>
      <c r="Z175" s="57">
        <v>224.2</v>
      </c>
      <c r="AA175" s="54">
        <f>AB175+0.4</f>
        <v>160.5</v>
      </c>
      <c r="AB175" s="55" t="s">
        <v>543</v>
      </c>
      <c r="AC175" s="72">
        <f>AD175+0.4</f>
        <v>166.5</v>
      </c>
      <c r="AD175" s="57" t="s">
        <v>427</v>
      </c>
      <c r="AE175" s="54" t="str">
        <f t="shared" si="159"/>
        <v>241.8</v>
      </c>
      <c r="AF175" s="116" t="s">
        <v>368</v>
      </c>
      <c r="AG175" s="72" t="str">
        <f t="shared" si="160"/>
        <v>241.8</v>
      </c>
      <c r="AH175" s="117" t="s">
        <v>368</v>
      </c>
      <c r="AI175" s="54" t="str">
        <f>AJ175</f>
        <v>270.2</v>
      </c>
      <c r="AJ175" s="109" t="s">
        <v>345</v>
      </c>
      <c r="AK175" s="72" t="str">
        <f>AL175</f>
        <v>270.2</v>
      </c>
      <c r="AL175" s="110" t="s">
        <v>345</v>
      </c>
      <c r="AM175" s="54" t="str">
        <f t="shared" si="135"/>
        <v>251.5</v>
      </c>
      <c r="AN175" s="55" t="s">
        <v>411</v>
      </c>
      <c r="AO175" s="72" t="str">
        <f t="shared" si="136"/>
        <v>252.6</v>
      </c>
      <c r="AP175" s="57" t="s">
        <v>544</v>
      </c>
      <c r="AQ175" s="54">
        <f t="shared" si="152"/>
        <v>168.6</v>
      </c>
      <c r="AR175" s="55">
        <v>168.5</v>
      </c>
      <c r="AS175" s="72">
        <f t="shared" si="153"/>
        <v>168.6</v>
      </c>
      <c r="AT175" s="57">
        <v>168.5</v>
      </c>
      <c r="AU175" s="54">
        <f>AV175+18.6</f>
        <v>197.1</v>
      </c>
      <c r="AV175" s="121">
        <v>178.5</v>
      </c>
      <c r="AW175" s="72">
        <f>AX175+18.6</f>
        <v>201.29999999999998</v>
      </c>
      <c r="AX175" s="110">
        <v>182.7</v>
      </c>
      <c r="AY175" s="54" t="str">
        <f t="shared" si="163"/>
        <v>259.2</v>
      </c>
      <c r="AZ175" s="55" t="s">
        <v>545</v>
      </c>
      <c r="BA175" s="72" t="str">
        <f t="shared" si="164"/>
        <v>265</v>
      </c>
      <c r="BB175" s="57" t="s">
        <v>546</v>
      </c>
      <c r="BC175" s="54" t="str">
        <f t="shared" si="165"/>
        <v>174.5</v>
      </c>
      <c r="BD175" s="55" t="s">
        <v>414</v>
      </c>
      <c r="BE175" s="72" t="str">
        <f t="shared" si="166"/>
        <v>179.5</v>
      </c>
      <c r="BF175" s="57" t="s">
        <v>285</v>
      </c>
      <c r="BG175" s="108">
        <f>BH175-0.2</f>
        <v>128.10000000000002</v>
      </c>
      <c r="BH175" s="121">
        <v>128.30000000000001</v>
      </c>
      <c r="BI175" s="67">
        <f>BJ175-0.2</f>
        <v>135.80000000000001</v>
      </c>
      <c r="BJ175" s="110">
        <v>136</v>
      </c>
      <c r="BK175" s="9"/>
    </row>
    <row r="176" spans="1:63" s="1" customFormat="1" ht="15" customHeight="1" x14ac:dyDescent="0.25">
      <c r="A176" s="1">
        <v>2017</v>
      </c>
      <c r="B176" s="1" t="s">
        <v>111</v>
      </c>
      <c r="C176" s="54">
        <f t="shared" ref="C176:C184" si="172">D176-16.5</f>
        <v>256.3</v>
      </c>
      <c r="D176" s="109" t="s">
        <v>406</v>
      </c>
      <c r="E176" s="72">
        <f t="shared" ref="E176:E184" si="173">F176-16.5</f>
        <v>306.60000000000002</v>
      </c>
      <c r="F176" s="110" t="s">
        <v>407</v>
      </c>
      <c r="G176" s="108">
        <f>H176+20.4</f>
        <v>174.3</v>
      </c>
      <c r="H176" s="67" t="s">
        <v>557</v>
      </c>
      <c r="I176" s="67">
        <f>J176+20.4</f>
        <v>180.20000000000002</v>
      </c>
      <c r="J176" s="142">
        <v>159.80000000000001</v>
      </c>
      <c r="K176" s="54">
        <f t="shared" ref="K176:K184" si="174">L176-0.1</f>
        <v>158.9</v>
      </c>
      <c r="L176" s="60">
        <v>159</v>
      </c>
      <c r="M176" s="72">
        <f t="shared" ref="M176:M184" si="175">N176-0.1</f>
        <v>174.5</v>
      </c>
      <c r="N176" s="57">
        <v>174.6</v>
      </c>
      <c r="O176" s="54">
        <f t="shared" ref="O176:O181" si="176">P176-0.1</f>
        <v>134.5</v>
      </c>
      <c r="P176" s="55" t="s">
        <v>384</v>
      </c>
      <c r="Q176" s="72">
        <f t="shared" ref="Q176:Q181" si="177">R176-0.1</f>
        <v>134.5</v>
      </c>
      <c r="R176" s="57" t="s">
        <v>384</v>
      </c>
      <c r="S176" s="54">
        <f>T176</f>
        <v>161.69999999999999</v>
      </c>
      <c r="T176" s="60">
        <v>161.69999999999999</v>
      </c>
      <c r="U176" s="72">
        <f>V176</f>
        <v>165.7</v>
      </c>
      <c r="V176" s="61">
        <v>165.7</v>
      </c>
      <c r="W176" s="54">
        <f t="shared" si="170"/>
        <v>192.5</v>
      </c>
      <c r="X176" s="60">
        <v>192.6</v>
      </c>
      <c r="Y176" s="72">
        <f t="shared" si="171"/>
        <v>208.20000000000002</v>
      </c>
      <c r="Z176" s="57" t="s">
        <v>549</v>
      </c>
      <c r="AA176" s="108">
        <f>AB176-0.3</f>
        <v>166.5</v>
      </c>
      <c r="AB176" s="67" t="s">
        <v>412</v>
      </c>
      <c r="AC176" s="67">
        <f>AD176-0.3</f>
        <v>172.6</v>
      </c>
      <c r="AD176" s="142">
        <v>172.9</v>
      </c>
      <c r="AE176" s="54">
        <f t="shared" ref="AE176:AE184" si="178">AF176+0.1</f>
        <v>242.1</v>
      </c>
      <c r="AF176" s="58" t="s">
        <v>409</v>
      </c>
      <c r="AG176" s="72">
        <f t="shared" ref="AG176:AG184" si="179">AH176+0.1</f>
        <v>252.6</v>
      </c>
      <c r="AH176" s="59" t="s">
        <v>410</v>
      </c>
      <c r="AI176" s="54">
        <f>AJ176-0.3</f>
        <v>270.09999999999997</v>
      </c>
      <c r="AJ176" s="121">
        <v>270.39999999999998</v>
      </c>
      <c r="AK176" s="72">
        <f>AL176-0.3</f>
        <v>270.09999999999997</v>
      </c>
      <c r="AL176" s="122">
        <v>270.39999999999998</v>
      </c>
      <c r="AM176" s="54" t="str">
        <f t="shared" si="135"/>
        <v>250.5</v>
      </c>
      <c r="AN176" s="55" t="s">
        <v>399</v>
      </c>
      <c r="AO176" s="72" t="str">
        <f t="shared" si="136"/>
        <v>251.5</v>
      </c>
      <c r="AP176" s="57" t="s">
        <v>411</v>
      </c>
      <c r="AQ176" s="54">
        <f t="shared" ref="AQ176:AQ184" si="180">AR176+0.2</f>
        <v>167</v>
      </c>
      <c r="AR176" s="55" t="s">
        <v>412</v>
      </c>
      <c r="AS176" s="72">
        <f t="shared" ref="AS176:AS184" si="181">AT176+0.2</f>
        <v>168.7</v>
      </c>
      <c r="AT176" s="57" t="s">
        <v>279</v>
      </c>
      <c r="AU176" s="54">
        <f>AV176+18.6</f>
        <v>197.2</v>
      </c>
      <c r="AV176" s="121">
        <v>178.6</v>
      </c>
      <c r="AW176" s="72">
        <f>AX176+18.6</f>
        <v>199.29999999999998</v>
      </c>
      <c r="AX176" s="110">
        <v>180.7</v>
      </c>
      <c r="AY176" s="54">
        <f t="shared" ref="AY176:AY184" si="182">AZ176-0.1</f>
        <v>255.4</v>
      </c>
      <c r="AZ176" s="55" t="s">
        <v>413</v>
      </c>
      <c r="BA176" s="72">
        <f t="shared" ref="BA176:BA184" si="183">BB176-0.1</f>
        <v>255.4</v>
      </c>
      <c r="BB176" s="57" t="s">
        <v>413</v>
      </c>
      <c r="BC176" s="54" t="str">
        <f t="shared" si="165"/>
        <v>174.5</v>
      </c>
      <c r="BD176" s="55" t="s">
        <v>414</v>
      </c>
      <c r="BE176" s="72" t="str">
        <f t="shared" si="166"/>
        <v>179.6</v>
      </c>
      <c r="BF176" s="57" t="s">
        <v>415</v>
      </c>
      <c r="BG176" s="124" t="str">
        <f>BH176</f>
        <v>126.2</v>
      </c>
      <c r="BH176" s="133" t="s">
        <v>416</v>
      </c>
      <c r="BI176" s="151" t="str">
        <f>BJ176</f>
        <v>130.1</v>
      </c>
      <c r="BJ176" s="134" t="s">
        <v>417</v>
      </c>
      <c r="BK176" s="9"/>
    </row>
    <row r="177" spans="1:63" s="1" customFormat="1" ht="15" customHeight="1" x14ac:dyDescent="0.25">
      <c r="A177" s="1">
        <v>2017</v>
      </c>
      <c r="B177" s="1" t="s">
        <v>112</v>
      </c>
      <c r="C177" s="54">
        <f t="shared" si="172"/>
        <v>262</v>
      </c>
      <c r="D177" s="109">
        <v>278.5</v>
      </c>
      <c r="E177" s="72">
        <f t="shared" si="173"/>
        <v>275.39999999999998</v>
      </c>
      <c r="F177" s="110">
        <v>291.89999999999998</v>
      </c>
      <c r="G177" s="54">
        <f>H177-0.3</f>
        <v>173.89999999999998</v>
      </c>
      <c r="H177" s="109" t="s">
        <v>418</v>
      </c>
      <c r="I177" s="72">
        <f>J177-0.3</f>
        <v>176.1</v>
      </c>
      <c r="J177" s="110" t="s">
        <v>419</v>
      </c>
      <c r="K177" s="54">
        <f t="shared" si="174"/>
        <v>156.70000000000002</v>
      </c>
      <c r="L177" s="55">
        <v>156.80000000000001</v>
      </c>
      <c r="M177" s="72">
        <f t="shared" si="175"/>
        <v>160.6</v>
      </c>
      <c r="N177" s="57">
        <v>160.69999999999999</v>
      </c>
      <c r="O177" s="54">
        <f t="shared" si="176"/>
        <v>134.4</v>
      </c>
      <c r="P177" s="55">
        <v>134.5</v>
      </c>
      <c r="Q177" s="72">
        <f t="shared" si="177"/>
        <v>134.4</v>
      </c>
      <c r="R177" s="57">
        <v>134.5</v>
      </c>
      <c r="S177" s="108">
        <f>T177+15.2</f>
        <v>183.89999999999998</v>
      </c>
      <c r="T177" s="55" t="s">
        <v>611</v>
      </c>
      <c r="U177" s="67">
        <f>V177+15.2</f>
        <v>183.89999999999998</v>
      </c>
      <c r="V177" s="57" t="s">
        <v>611</v>
      </c>
      <c r="W177" s="54">
        <f t="shared" si="170"/>
        <v>200.9</v>
      </c>
      <c r="X177" s="60">
        <v>201</v>
      </c>
      <c r="Y177" s="72">
        <f t="shared" si="171"/>
        <v>216.6</v>
      </c>
      <c r="Z177" s="61">
        <v>216.7</v>
      </c>
      <c r="AA177" s="54">
        <f t="shared" ref="AA177:AA187" si="184">AB177+0.2</f>
        <v>158.29999999999998</v>
      </c>
      <c r="AB177" s="55">
        <v>158.1</v>
      </c>
      <c r="AC177" s="72">
        <f t="shared" ref="AC177:AC187" si="185">AD177+0.2</f>
        <v>162.29999999999998</v>
      </c>
      <c r="AD177" s="57">
        <v>162.1</v>
      </c>
      <c r="AE177" s="54">
        <f t="shared" si="178"/>
        <v>250.5</v>
      </c>
      <c r="AF177" s="58">
        <v>250.4</v>
      </c>
      <c r="AG177" s="72">
        <f t="shared" si="179"/>
        <v>250.5</v>
      </c>
      <c r="AH177" s="59">
        <v>250.4</v>
      </c>
      <c r="AI177" s="54">
        <f t="shared" ref="AI177:AI184" si="186">AJ177+0.1</f>
        <v>270.3</v>
      </c>
      <c r="AJ177" s="109">
        <v>270.2</v>
      </c>
      <c r="AK177" s="72">
        <f t="shared" ref="AK177:AK184" si="187">AL177+0.1</f>
        <v>270.3</v>
      </c>
      <c r="AL177" s="110">
        <v>270.2</v>
      </c>
      <c r="AM177" s="54">
        <f t="shared" si="135"/>
        <v>251.5</v>
      </c>
      <c r="AN177" s="55">
        <v>251.5</v>
      </c>
      <c r="AO177" s="72">
        <f t="shared" si="136"/>
        <v>252.5</v>
      </c>
      <c r="AP177" s="57">
        <v>252.5</v>
      </c>
      <c r="AQ177" s="54">
        <f t="shared" si="180"/>
        <v>166.89999999999998</v>
      </c>
      <c r="AR177" s="55">
        <v>166.7</v>
      </c>
      <c r="AS177" s="72">
        <f t="shared" si="181"/>
        <v>166.89999999999998</v>
      </c>
      <c r="AT177" s="57">
        <v>166.7</v>
      </c>
      <c r="AU177" s="54">
        <f>AV177+0.2</f>
        <v>180.6</v>
      </c>
      <c r="AV177" s="109">
        <v>180.4</v>
      </c>
      <c r="AW177" s="72">
        <f>AX177+0.2</f>
        <v>180.6</v>
      </c>
      <c r="AX177" s="110">
        <v>180.4</v>
      </c>
      <c r="AY177" s="54">
        <f t="shared" si="182"/>
        <v>255.3</v>
      </c>
      <c r="AZ177" s="55">
        <v>255.4</v>
      </c>
      <c r="BA177" s="72">
        <f t="shared" si="183"/>
        <v>261</v>
      </c>
      <c r="BB177" s="57">
        <v>261.10000000000002</v>
      </c>
      <c r="BC177" s="54">
        <f t="shared" si="165"/>
        <v>174.4</v>
      </c>
      <c r="BD177" s="55">
        <v>174.4</v>
      </c>
      <c r="BE177" s="72">
        <f t="shared" si="166"/>
        <v>174.4</v>
      </c>
      <c r="BF177" s="57">
        <v>174.4</v>
      </c>
      <c r="BG177" s="54" t="str">
        <f>BH177</f>
        <v>124.1</v>
      </c>
      <c r="BH177" s="109" t="s">
        <v>420</v>
      </c>
      <c r="BI177" s="72" t="str">
        <f>BJ177</f>
        <v>139.5</v>
      </c>
      <c r="BJ177" s="110" t="s">
        <v>421</v>
      </c>
      <c r="BK177" s="9"/>
    </row>
    <row r="178" spans="1:63" s="1" customFormat="1" ht="15" customHeight="1" x14ac:dyDescent="0.25">
      <c r="A178" s="1">
        <v>2017</v>
      </c>
      <c r="B178" s="1" t="s">
        <v>113</v>
      </c>
      <c r="C178" s="124">
        <f t="shared" ref="C178" si="188">D178+0.1</f>
        <v>268.40000000000003</v>
      </c>
      <c r="D178" s="133" t="s">
        <v>731</v>
      </c>
      <c r="E178" s="151">
        <f t="shared" ref="E178" si="189">F178+0.1</f>
        <v>278.8</v>
      </c>
      <c r="F178" s="134" t="s">
        <v>728</v>
      </c>
      <c r="G178" s="54">
        <f>H178-0.3</f>
        <v>176</v>
      </c>
      <c r="H178" s="109" t="s">
        <v>422</v>
      </c>
      <c r="I178" s="72">
        <f>J178-0.3</f>
        <v>178.2</v>
      </c>
      <c r="J178" s="110" t="s">
        <v>423</v>
      </c>
      <c r="K178" s="54">
        <f t="shared" si="174"/>
        <v>156.70000000000002</v>
      </c>
      <c r="L178" s="55" t="s">
        <v>424</v>
      </c>
      <c r="M178" s="72">
        <f t="shared" si="175"/>
        <v>164.5</v>
      </c>
      <c r="N178" s="57" t="s">
        <v>373</v>
      </c>
      <c r="O178" s="54">
        <f t="shared" si="176"/>
        <v>134.4</v>
      </c>
      <c r="P178" s="55" t="s">
        <v>374</v>
      </c>
      <c r="Q178" s="72">
        <f t="shared" si="177"/>
        <v>134.4</v>
      </c>
      <c r="R178" s="57" t="s">
        <v>374</v>
      </c>
      <c r="S178" s="54">
        <f t="shared" ref="S178:S184" si="190">T178</f>
        <v>177</v>
      </c>
      <c r="T178" s="55">
        <v>177</v>
      </c>
      <c r="U178" s="72">
        <f t="shared" ref="U178:U184" si="191">V178</f>
        <v>177</v>
      </c>
      <c r="V178" s="57">
        <v>177</v>
      </c>
      <c r="W178" s="54">
        <f t="shared" si="170"/>
        <v>180.8</v>
      </c>
      <c r="X178" s="55" t="s">
        <v>425</v>
      </c>
      <c r="Y178" s="72">
        <f t="shared" si="171"/>
        <v>184.5</v>
      </c>
      <c r="Z178" s="57" t="s">
        <v>426</v>
      </c>
      <c r="AA178" s="54">
        <f t="shared" si="184"/>
        <v>166.29999999999998</v>
      </c>
      <c r="AB178" s="55" t="s">
        <v>427</v>
      </c>
      <c r="AC178" s="72">
        <f t="shared" si="185"/>
        <v>168.29999999999998</v>
      </c>
      <c r="AD178" s="57" t="s">
        <v>428</v>
      </c>
      <c r="AE178" s="54">
        <f t="shared" si="178"/>
        <v>250.4</v>
      </c>
      <c r="AF178" s="58" t="s">
        <v>274</v>
      </c>
      <c r="AG178" s="72">
        <f t="shared" si="179"/>
        <v>250.4</v>
      </c>
      <c r="AH178" s="59" t="s">
        <v>274</v>
      </c>
      <c r="AI178" s="54">
        <f t="shared" si="186"/>
        <v>266.20000000000005</v>
      </c>
      <c r="AJ178" s="109" t="s">
        <v>429</v>
      </c>
      <c r="AK178" s="72">
        <f t="shared" si="187"/>
        <v>270.3</v>
      </c>
      <c r="AL178" s="110" t="s">
        <v>345</v>
      </c>
      <c r="AM178" s="54" t="str">
        <f t="shared" si="135"/>
        <v>251.5</v>
      </c>
      <c r="AN178" s="55" t="s">
        <v>411</v>
      </c>
      <c r="AO178" s="72" t="str">
        <f t="shared" si="136"/>
        <v>252.5</v>
      </c>
      <c r="AP178" s="57" t="s">
        <v>410</v>
      </c>
      <c r="AQ178" s="54">
        <f t="shared" si="180"/>
        <v>167</v>
      </c>
      <c r="AR178" s="55" t="s">
        <v>412</v>
      </c>
      <c r="AS178" s="72">
        <f t="shared" si="181"/>
        <v>168.79999999999998</v>
      </c>
      <c r="AT178" s="57" t="s">
        <v>430</v>
      </c>
      <c r="AU178" s="54">
        <f>AV178+0.2</f>
        <v>188.39999999999998</v>
      </c>
      <c r="AV178" s="109" t="s">
        <v>431</v>
      </c>
      <c r="AW178" s="72">
        <f>AX178+0.2</f>
        <v>192.29999999999998</v>
      </c>
      <c r="AX178" s="110" t="s">
        <v>376</v>
      </c>
      <c r="AY178" s="54">
        <f t="shared" si="182"/>
        <v>255.4</v>
      </c>
      <c r="AZ178" s="55" t="s">
        <v>413</v>
      </c>
      <c r="BA178" s="72">
        <f t="shared" si="183"/>
        <v>257.2</v>
      </c>
      <c r="BB178" s="57" t="s">
        <v>432</v>
      </c>
      <c r="BC178" s="54" t="str">
        <f t="shared" si="165"/>
        <v>174.4</v>
      </c>
      <c r="BD178" s="55" t="s">
        <v>433</v>
      </c>
      <c r="BE178" s="72" t="str">
        <f t="shared" si="166"/>
        <v>174.4</v>
      </c>
      <c r="BF178" s="57" t="s">
        <v>433</v>
      </c>
      <c r="BG178" s="140">
        <f>BH178+18</f>
        <v>123.8</v>
      </c>
      <c r="BH178" s="60">
        <v>105.8</v>
      </c>
      <c r="BI178" s="63">
        <f>BJ178+18</f>
        <v>152.9</v>
      </c>
      <c r="BJ178" s="61">
        <v>134.9</v>
      </c>
      <c r="BK178" s="9"/>
    </row>
    <row r="179" spans="1:63" s="1" customFormat="1" ht="15" customHeight="1" x14ac:dyDescent="0.25">
      <c r="A179" s="1">
        <v>2017</v>
      </c>
      <c r="B179" s="1" t="s">
        <v>114</v>
      </c>
      <c r="C179" s="54">
        <f t="shared" si="172"/>
        <v>292.60000000000002</v>
      </c>
      <c r="D179" s="109">
        <v>309.10000000000002</v>
      </c>
      <c r="E179" s="72">
        <f t="shared" si="173"/>
        <v>292.60000000000002</v>
      </c>
      <c r="F179" s="110">
        <v>309.10000000000002</v>
      </c>
      <c r="G179" s="54">
        <f>H179-0.3</f>
        <v>176</v>
      </c>
      <c r="H179" s="109" t="s">
        <v>422</v>
      </c>
      <c r="I179" s="72">
        <f>J179-0.3</f>
        <v>190.7</v>
      </c>
      <c r="J179" s="110" t="s">
        <v>434</v>
      </c>
      <c r="K179" s="54">
        <f t="shared" si="174"/>
        <v>143.1</v>
      </c>
      <c r="L179" s="55">
        <v>143.19999999999999</v>
      </c>
      <c r="M179" s="72">
        <f t="shared" si="175"/>
        <v>143.1</v>
      </c>
      <c r="N179" s="57">
        <v>143.19999999999999</v>
      </c>
      <c r="O179" s="54">
        <f t="shared" si="176"/>
        <v>134.4</v>
      </c>
      <c r="P179" s="55">
        <v>134.5</v>
      </c>
      <c r="Q179" s="72">
        <f t="shared" si="177"/>
        <v>136.6</v>
      </c>
      <c r="R179" s="57">
        <v>136.69999999999999</v>
      </c>
      <c r="S179" s="54" t="str">
        <f t="shared" si="190"/>
        <v>169.2</v>
      </c>
      <c r="T179" s="55" t="s">
        <v>435</v>
      </c>
      <c r="U179" s="72" t="str">
        <f t="shared" si="191"/>
        <v>169.2</v>
      </c>
      <c r="V179" s="57" t="s">
        <v>435</v>
      </c>
      <c r="W179" s="54">
        <f t="shared" si="170"/>
        <v>172.5</v>
      </c>
      <c r="X179" s="55">
        <v>172.6</v>
      </c>
      <c r="Y179" s="72">
        <f t="shared" si="171"/>
        <v>194.70000000000002</v>
      </c>
      <c r="Z179" s="57">
        <v>194.8</v>
      </c>
      <c r="AA179" s="54">
        <f t="shared" si="184"/>
        <v>160.29999999999998</v>
      </c>
      <c r="AB179" s="55">
        <v>160.1</v>
      </c>
      <c r="AC179" s="72">
        <f t="shared" si="185"/>
        <v>164.29999999999998</v>
      </c>
      <c r="AD179" s="57">
        <v>164.1</v>
      </c>
      <c r="AE179" s="54">
        <f t="shared" si="178"/>
        <v>242</v>
      </c>
      <c r="AF179" s="58">
        <v>241.9</v>
      </c>
      <c r="AG179" s="72">
        <f t="shared" si="179"/>
        <v>250.4</v>
      </c>
      <c r="AH179" s="59">
        <v>250.3</v>
      </c>
      <c r="AI179" s="54">
        <f t="shared" si="186"/>
        <v>266.10000000000002</v>
      </c>
      <c r="AJ179" s="109">
        <v>266</v>
      </c>
      <c r="AK179" s="72">
        <f t="shared" si="187"/>
        <v>270.10000000000002</v>
      </c>
      <c r="AL179" s="110">
        <v>270</v>
      </c>
      <c r="AM179" s="54">
        <f t="shared" si="135"/>
        <v>250.5</v>
      </c>
      <c r="AN179" s="55">
        <v>250.5</v>
      </c>
      <c r="AO179" s="72">
        <f t="shared" si="136"/>
        <v>251.5</v>
      </c>
      <c r="AP179" s="57">
        <v>251.5</v>
      </c>
      <c r="AQ179" s="54">
        <f t="shared" si="180"/>
        <v>166.89999999999998</v>
      </c>
      <c r="AR179" s="55">
        <v>166.7</v>
      </c>
      <c r="AS179" s="72">
        <f t="shared" si="181"/>
        <v>166.89999999999998</v>
      </c>
      <c r="AT179" s="57">
        <v>166.7</v>
      </c>
      <c r="AU179" s="54">
        <f>AV179+0.2</f>
        <v>194.29999999999998</v>
      </c>
      <c r="AV179" s="109">
        <v>194.1</v>
      </c>
      <c r="AW179" s="72">
        <f>AX179+0.2</f>
        <v>198.2</v>
      </c>
      <c r="AX179" s="110">
        <v>198</v>
      </c>
      <c r="AY179" s="54">
        <f t="shared" si="182"/>
        <v>249.5</v>
      </c>
      <c r="AZ179" s="55">
        <v>249.6</v>
      </c>
      <c r="BA179" s="72">
        <f t="shared" si="183"/>
        <v>257.2</v>
      </c>
      <c r="BB179" s="57">
        <v>257.3</v>
      </c>
      <c r="BC179" s="54">
        <f t="shared" si="165"/>
        <v>174.5</v>
      </c>
      <c r="BD179" s="55">
        <v>174.5</v>
      </c>
      <c r="BE179" s="72">
        <f t="shared" si="166"/>
        <v>179.5</v>
      </c>
      <c r="BF179" s="57">
        <v>179.5</v>
      </c>
      <c r="BG179" s="54" t="str">
        <f>BH179</f>
        <v>120.4</v>
      </c>
      <c r="BH179" s="109" t="s">
        <v>436</v>
      </c>
      <c r="BI179" s="72" t="str">
        <f>BJ179</f>
        <v>139.6</v>
      </c>
      <c r="BJ179" s="110" t="s">
        <v>437</v>
      </c>
      <c r="BK179" s="9"/>
    </row>
    <row r="180" spans="1:63" s="1" customFormat="1" ht="15" customHeight="1" x14ac:dyDescent="0.25">
      <c r="A180" s="1">
        <v>2017</v>
      </c>
      <c r="B180" s="1" t="s">
        <v>115</v>
      </c>
      <c r="C180" s="108">
        <f t="shared" ref="C180:C181" si="192">D180+0.1</f>
        <v>255.9</v>
      </c>
      <c r="D180" s="109">
        <v>255.8</v>
      </c>
      <c r="E180" s="67">
        <f t="shared" ref="E180:E181" si="193">F180+0.1</f>
        <v>257.90000000000003</v>
      </c>
      <c r="F180" s="110">
        <v>257.8</v>
      </c>
      <c r="G180" s="54">
        <f>H180-0.3</f>
        <v>173.79999999999998</v>
      </c>
      <c r="H180" s="109" t="s">
        <v>438</v>
      </c>
      <c r="I180" s="72">
        <f>J180-0.3</f>
        <v>173.79999999999998</v>
      </c>
      <c r="J180" s="110" t="s">
        <v>438</v>
      </c>
      <c r="K180" s="54">
        <f t="shared" si="174"/>
        <v>162.5</v>
      </c>
      <c r="L180" s="55" t="s">
        <v>439</v>
      </c>
      <c r="M180" s="72">
        <f t="shared" si="175"/>
        <v>162.5</v>
      </c>
      <c r="N180" s="57" t="s">
        <v>439</v>
      </c>
      <c r="O180" s="54">
        <f t="shared" si="176"/>
        <v>134.5</v>
      </c>
      <c r="P180" s="55" t="s">
        <v>384</v>
      </c>
      <c r="Q180" s="72">
        <f t="shared" si="177"/>
        <v>134.5</v>
      </c>
      <c r="R180" s="57" t="s">
        <v>384</v>
      </c>
      <c r="S180" s="54">
        <f t="shared" si="190"/>
        <v>161.4</v>
      </c>
      <c r="T180" s="55">
        <v>161.4</v>
      </c>
      <c r="U180" s="72">
        <f t="shared" si="191"/>
        <v>163.4</v>
      </c>
      <c r="V180" s="57">
        <v>163.4</v>
      </c>
      <c r="W180" s="54">
        <f t="shared" si="170"/>
        <v>184.6</v>
      </c>
      <c r="X180" s="55" t="s">
        <v>440</v>
      </c>
      <c r="Y180" s="72">
        <f t="shared" si="171"/>
        <v>214.3</v>
      </c>
      <c r="Z180" s="57" t="s">
        <v>441</v>
      </c>
      <c r="AA180" s="54">
        <f t="shared" si="184"/>
        <v>155.89999999999998</v>
      </c>
      <c r="AB180" s="55" t="s">
        <v>442</v>
      </c>
      <c r="AC180" s="72">
        <f t="shared" si="185"/>
        <v>162.1</v>
      </c>
      <c r="AD180" s="57" t="s">
        <v>443</v>
      </c>
      <c r="AE180" s="54">
        <f t="shared" si="178"/>
        <v>248.29999999999998</v>
      </c>
      <c r="AF180" s="58" t="s">
        <v>444</v>
      </c>
      <c r="AG180" s="72">
        <f t="shared" si="179"/>
        <v>252.79999999999998</v>
      </c>
      <c r="AH180" s="59" t="s">
        <v>320</v>
      </c>
      <c r="AI180" s="54">
        <f t="shared" si="186"/>
        <v>274.40000000000003</v>
      </c>
      <c r="AJ180" s="109" t="s">
        <v>445</v>
      </c>
      <c r="AK180" s="72">
        <f t="shared" si="187"/>
        <v>274.40000000000003</v>
      </c>
      <c r="AL180" s="110" t="s">
        <v>445</v>
      </c>
      <c r="AM180" s="54" t="str">
        <f t="shared" si="135"/>
        <v>250.5</v>
      </c>
      <c r="AN180" s="55" t="s">
        <v>399</v>
      </c>
      <c r="AO180" s="72" t="str">
        <f t="shared" si="136"/>
        <v>252.5</v>
      </c>
      <c r="AP180" s="57" t="s">
        <v>410</v>
      </c>
      <c r="AQ180" s="54">
        <f t="shared" si="180"/>
        <v>166.89999999999998</v>
      </c>
      <c r="AR180" s="55" t="s">
        <v>276</v>
      </c>
      <c r="AS180" s="72">
        <f t="shared" si="181"/>
        <v>166.89999999999998</v>
      </c>
      <c r="AT180" s="57" t="s">
        <v>276</v>
      </c>
      <c r="AU180" s="54">
        <f>AV180+0.2</f>
        <v>188.5</v>
      </c>
      <c r="AV180" s="109" t="s">
        <v>382</v>
      </c>
      <c r="AW180" s="72">
        <f>AX180+0.2</f>
        <v>200.29999999999998</v>
      </c>
      <c r="AX180" s="110" t="s">
        <v>446</v>
      </c>
      <c r="AY180" s="54">
        <f t="shared" si="182"/>
        <v>249.3</v>
      </c>
      <c r="AZ180" s="55" t="s">
        <v>447</v>
      </c>
      <c r="BA180" s="72">
        <f t="shared" si="183"/>
        <v>255.3</v>
      </c>
      <c r="BB180" s="57" t="s">
        <v>448</v>
      </c>
      <c r="BC180" s="54">
        <f t="shared" si="165"/>
        <v>174.5</v>
      </c>
      <c r="BD180" s="55">
        <v>174.5</v>
      </c>
      <c r="BE180" s="72">
        <f t="shared" si="166"/>
        <v>179.4</v>
      </c>
      <c r="BF180" s="57">
        <v>179.4</v>
      </c>
      <c r="BG180" s="124">
        <f t="shared" ref="BG180:BI180" si="194">BH180+18.5</f>
        <v>118.3</v>
      </c>
      <c r="BH180" s="125">
        <v>99.8</v>
      </c>
      <c r="BI180" s="151">
        <f t="shared" si="194"/>
        <v>122.3</v>
      </c>
      <c r="BJ180" s="127">
        <v>103.8</v>
      </c>
      <c r="BK180" s="9"/>
    </row>
    <row r="181" spans="1:63" s="1" customFormat="1" ht="15" customHeight="1" x14ac:dyDescent="0.25">
      <c r="A181" s="1">
        <v>2017</v>
      </c>
      <c r="B181" s="1" t="s">
        <v>116</v>
      </c>
      <c r="C181" s="124">
        <f t="shared" si="192"/>
        <v>262.10000000000002</v>
      </c>
      <c r="D181" s="133">
        <v>262</v>
      </c>
      <c r="E181" s="151">
        <f t="shared" si="193"/>
        <v>293.5</v>
      </c>
      <c r="F181" s="134">
        <v>293.39999999999998</v>
      </c>
      <c r="G181" s="54">
        <f>H181-0.3</f>
        <v>175.89999999999998</v>
      </c>
      <c r="H181" s="109" t="s">
        <v>449</v>
      </c>
      <c r="I181" s="72">
        <f>J181-0.3</f>
        <v>186.6</v>
      </c>
      <c r="J181" s="110" t="s">
        <v>403</v>
      </c>
      <c r="K181" s="54">
        <f t="shared" si="174"/>
        <v>156.5</v>
      </c>
      <c r="L181" s="55">
        <v>156.6</v>
      </c>
      <c r="M181" s="72">
        <f t="shared" si="175"/>
        <v>159.70000000000002</v>
      </c>
      <c r="N181" s="57">
        <v>159.80000000000001</v>
      </c>
      <c r="O181" s="54">
        <f t="shared" si="176"/>
        <v>134.4</v>
      </c>
      <c r="P181" s="55">
        <v>134.5</v>
      </c>
      <c r="Q181" s="72">
        <f t="shared" si="177"/>
        <v>134.4</v>
      </c>
      <c r="R181" s="57">
        <v>134.5</v>
      </c>
      <c r="S181" s="54" t="str">
        <f t="shared" si="190"/>
        <v>169.2</v>
      </c>
      <c r="T181" s="55" t="s">
        <v>435</v>
      </c>
      <c r="U181" s="72" t="str">
        <f t="shared" si="191"/>
        <v>169.2</v>
      </c>
      <c r="V181" s="57" t="s">
        <v>435</v>
      </c>
      <c r="W181" s="54">
        <f t="shared" si="170"/>
        <v>180.8</v>
      </c>
      <c r="X181" s="55">
        <v>180.9</v>
      </c>
      <c r="Y181" s="72">
        <f t="shared" si="171"/>
        <v>194.8</v>
      </c>
      <c r="Z181" s="57">
        <v>194.9</v>
      </c>
      <c r="AA181" s="54">
        <f t="shared" si="184"/>
        <v>166.29999999999998</v>
      </c>
      <c r="AB181" s="55">
        <v>166.1</v>
      </c>
      <c r="AC181" s="72">
        <f t="shared" si="185"/>
        <v>168.39999999999998</v>
      </c>
      <c r="AD181" s="57">
        <v>168.2</v>
      </c>
      <c r="AE181" s="54">
        <f t="shared" si="178"/>
        <v>242</v>
      </c>
      <c r="AF181" s="58">
        <v>241.9</v>
      </c>
      <c r="AG181" s="72">
        <f t="shared" si="179"/>
        <v>256.8</v>
      </c>
      <c r="AH181" s="59">
        <v>256.7</v>
      </c>
      <c r="AI181" s="54">
        <f t="shared" si="186"/>
        <v>270.3</v>
      </c>
      <c r="AJ181" s="109">
        <v>270.2</v>
      </c>
      <c r="AK181" s="72">
        <f t="shared" si="187"/>
        <v>270.3</v>
      </c>
      <c r="AL181" s="110">
        <v>270.2</v>
      </c>
      <c r="AM181" s="54">
        <f t="shared" si="135"/>
        <v>250.5</v>
      </c>
      <c r="AN181" s="55">
        <v>250.5</v>
      </c>
      <c r="AO181" s="72">
        <f t="shared" si="136"/>
        <v>251.5</v>
      </c>
      <c r="AP181" s="57">
        <v>251.5</v>
      </c>
      <c r="AQ181" s="54">
        <f t="shared" si="180"/>
        <v>166.89999999999998</v>
      </c>
      <c r="AR181" s="55">
        <v>166.7</v>
      </c>
      <c r="AS181" s="72">
        <f t="shared" si="181"/>
        <v>168.7</v>
      </c>
      <c r="AT181" s="57">
        <v>168.5</v>
      </c>
      <c r="AU181" s="54">
        <f>AV181+0.2</f>
        <v>192.29999999999998</v>
      </c>
      <c r="AV181" s="109">
        <v>192.1</v>
      </c>
      <c r="AW181" s="72">
        <f>AX181+0.2</f>
        <v>196.29999999999998</v>
      </c>
      <c r="AX181" s="110">
        <v>196.1</v>
      </c>
      <c r="AY181" s="54">
        <f t="shared" si="182"/>
        <v>255.3</v>
      </c>
      <c r="AZ181" s="55">
        <v>255.4</v>
      </c>
      <c r="BA181" s="72">
        <f t="shared" si="183"/>
        <v>257.2</v>
      </c>
      <c r="BB181" s="57">
        <v>257.3</v>
      </c>
      <c r="BC181" s="124">
        <f t="shared" ref="BC181" si="195">BD181+15.1</f>
        <v>132.5</v>
      </c>
      <c r="BD181" s="125">
        <v>117.4</v>
      </c>
      <c r="BE181" s="151">
        <f t="shared" ref="BE181" si="196">BF181+15.1</f>
        <v>174.5</v>
      </c>
      <c r="BF181" s="127">
        <v>159.4</v>
      </c>
      <c r="BG181" s="54" t="str">
        <f>BH181</f>
        <v>129.9</v>
      </c>
      <c r="BH181" s="109" t="s">
        <v>450</v>
      </c>
      <c r="BI181" s="72" t="str">
        <f>BJ181</f>
        <v>143.4</v>
      </c>
      <c r="BJ181" s="110" t="s">
        <v>451</v>
      </c>
      <c r="BK181" s="9"/>
    </row>
    <row r="182" spans="1:63" s="1" customFormat="1" ht="15" customHeight="1" x14ac:dyDescent="0.25">
      <c r="A182" s="1">
        <v>2017</v>
      </c>
      <c r="B182" s="1" t="s">
        <v>117</v>
      </c>
      <c r="C182" s="54">
        <f t="shared" si="172"/>
        <v>261.8</v>
      </c>
      <c r="D182" s="109">
        <v>278.3</v>
      </c>
      <c r="E182" s="72">
        <f t="shared" si="173"/>
        <v>271.7</v>
      </c>
      <c r="F182" s="110">
        <v>288.2</v>
      </c>
      <c r="G182" s="108">
        <f>H182+20.4</f>
        <v>172.4</v>
      </c>
      <c r="H182" s="67" t="s">
        <v>556</v>
      </c>
      <c r="I182" s="67">
        <f>J182+20.4</f>
        <v>176.3</v>
      </c>
      <c r="J182" s="142">
        <v>155.9</v>
      </c>
      <c r="K182" s="54">
        <f t="shared" si="174"/>
        <v>146.70000000000002</v>
      </c>
      <c r="L182" s="55" t="s">
        <v>452</v>
      </c>
      <c r="M182" s="72">
        <f t="shared" si="175"/>
        <v>151.80000000000001</v>
      </c>
      <c r="N182" s="57" t="s">
        <v>453</v>
      </c>
      <c r="O182" s="54">
        <f>P182-0.3</f>
        <v>134.5</v>
      </c>
      <c r="P182" s="60">
        <v>134.80000000000001</v>
      </c>
      <c r="Q182" s="72">
        <f>R182-0.3</f>
        <v>134.5</v>
      </c>
      <c r="R182" s="61">
        <v>134.80000000000001</v>
      </c>
      <c r="S182" s="124">
        <f t="shared" si="190"/>
        <v>159.19999999999999</v>
      </c>
      <c r="T182" s="125">
        <v>159.19999999999999</v>
      </c>
      <c r="U182" s="151">
        <f t="shared" si="191"/>
        <v>165.2</v>
      </c>
      <c r="V182" s="127">
        <v>165.2</v>
      </c>
      <c r="W182" s="54">
        <f t="shared" si="170"/>
        <v>172.6</v>
      </c>
      <c r="X182" s="55" t="s">
        <v>454</v>
      </c>
      <c r="Y182" s="72">
        <f t="shared" si="171"/>
        <v>172.6</v>
      </c>
      <c r="Z182" s="57" t="s">
        <v>454</v>
      </c>
      <c r="AA182" s="54">
        <f t="shared" si="184"/>
        <v>154.19999999999999</v>
      </c>
      <c r="AB182" s="55" t="s">
        <v>455</v>
      </c>
      <c r="AC182" s="72">
        <f t="shared" si="185"/>
        <v>168.5</v>
      </c>
      <c r="AD182" s="57" t="s">
        <v>456</v>
      </c>
      <c r="AE182" s="54">
        <f t="shared" si="178"/>
        <v>237.7</v>
      </c>
      <c r="AF182" s="58" t="s">
        <v>333</v>
      </c>
      <c r="AG182" s="72">
        <f t="shared" si="179"/>
        <v>237.7</v>
      </c>
      <c r="AH182" s="59" t="s">
        <v>333</v>
      </c>
      <c r="AI182" s="54">
        <f t="shared" si="186"/>
        <v>270.10000000000002</v>
      </c>
      <c r="AJ182" s="109" t="s">
        <v>306</v>
      </c>
      <c r="AK182" s="72">
        <f t="shared" si="187"/>
        <v>270.10000000000002</v>
      </c>
      <c r="AL182" s="110" t="s">
        <v>306</v>
      </c>
      <c r="AM182" s="54">
        <f>AN182-0.3</f>
        <v>250.5</v>
      </c>
      <c r="AN182" s="60">
        <v>250.8</v>
      </c>
      <c r="AO182" s="72">
        <f>AP182-0.3</f>
        <v>252.5</v>
      </c>
      <c r="AP182" s="61">
        <v>252.8</v>
      </c>
      <c r="AQ182" s="54">
        <f t="shared" si="180"/>
        <v>166.89999999999998</v>
      </c>
      <c r="AR182" s="55" t="s">
        <v>276</v>
      </c>
      <c r="AS182" s="72">
        <f t="shared" si="181"/>
        <v>168.79999999999998</v>
      </c>
      <c r="AT182" s="57" t="s">
        <v>430</v>
      </c>
      <c r="AU182" s="54">
        <f>AV182+18.6</f>
        <v>192.9</v>
      </c>
      <c r="AV182" s="143" t="s">
        <v>348</v>
      </c>
      <c r="AW182" s="72">
        <f>AX182+18.6</f>
        <v>192.9</v>
      </c>
      <c r="AX182" s="122">
        <v>174.3</v>
      </c>
      <c r="AY182" s="54">
        <f t="shared" si="182"/>
        <v>257.2</v>
      </c>
      <c r="AZ182" s="55" t="s">
        <v>432</v>
      </c>
      <c r="BA182" s="72">
        <f t="shared" si="183"/>
        <v>261</v>
      </c>
      <c r="BB182" s="57" t="s">
        <v>457</v>
      </c>
      <c r="BC182" s="54">
        <f t="shared" si="165"/>
        <v>161.19999999999999</v>
      </c>
      <c r="BD182" s="55">
        <v>161.19999999999999</v>
      </c>
      <c r="BE182" s="72">
        <f t="shared" si="166"/>
        <v>174.3</v>
      </c>
      <c r="BF182" s="57">
        <v>174.3</v>
      </c>
      <c r="BG182" s="54" t="str">
        <f>BH182</f>
        <v>118.6</v>
      </c>
      <c r="BH182" s="109" t="s">
        <v>458</v>
      </c>
      <c r="BI182" s="72" t="str">
        <f>BJ182</f>
        <v>131.9</v>
      </c>
      <c r="BJ182" s="110" t="s">
        <v>459</v>
      </c>
      <c r="BK182" s="9"/>
    </row>
    <row r="183" spans="1:63" s="1" customFormat="1" ht="15" customHeight="1" x14ac:dyDescent="0.25">
      <c r="A183" s="1">
        <v>2017</v>
      </c>
      <c r="B183" s="1" t="s">
        <v>118</v>
      </c>
      <c r="C183" s="54">
        <f t="shared" si="172"/>
        <v>267.5</v>
      </c>
      <c r="D183" s="109">
        <v>284</v>
      </c>
      <c r="E183" s="72">
        <f t="shared" si="173"/>
        <v>298.39999999999998</v>
      </c>
      <c r="F183" s="110">
        <v>314.89999999999998</v>
      </c>
      <c r="G183" s="54">
        <f>H183-0.3</f>
        <v>178.2</v>
      </c>
      <c r="H183" s="109" t="s">
        <v>423</v>
      </c>
      <c r="I183" s="72">
        <f>J183-0.3</f>
        <v>192.6</v>
      </c>
      <c r="J183" s="110" t="s">
        <v>460</v>
      </c>
      <c r="K183" s="54">
        <f t="shared" si="174"/>
        <v>150.9</v>
      </c>
      <c r="L183" s="55">
        <v>151</v>
      </c>
      <c r="M183" s="72">
        <f t="shared" si="175"/>
        <v>162.6</v>
      </c>
      <c r="N183" s="57">
        <v>162.69999999999999</v>
      </c>
      <c r="O183" s="54">
        <f>P183-0.1</f>
        <v>134.4</v>
      </c>
      <c r="P183" s="55">
        <v>134.5</v>
      </c>
      <c r="Q183" s="72">
        <f>R183-0.1</f>
        <v>136.5</v>
      </c>
      <c r="R183" s="57">
        <v>136.6</v>
      </c>
      <c r="S183" s="54" t="str">
        <f t="shared" si="190"/>
        <v>167.4</v>
      </c>
      <c r="T183" s="55" t="s">
        <v>461</v>
      </c>
      <c r="U183" s="72" t="str">
        <f t="shared" si="191"/>
        <v>167.4</v>
      </c>
      <c r="V183" s="57" t="s">
        <v>461</v>
      </c>
      <c r="W183" s="54">
        <f t="shared" si="170"/>
        <v>174.6</v>
      </c>
      <c r="X183" s="55">
        <v>174.7</v>
      </c>
      <c r="Y183" s="72">
        <f t="shared" si="171"/>
        <v>186.8</v>
      </c>
      <c r="Z183" s="57">
        <v>186.9</v>
      </c>
      <c r="AA183" s="54">
        <f t="shared" si="184"/>
        <v>166.29999999999998</v>
      </c>
      <c r="AB183" s="55">
        <v>166.1</v>
      </c>
      <c r="AC183" s="72">
        <f t="shared" si="185"/>
        <v>168.5</v>
      </c>
      <c r="AD183" s="57">
        <v>168.3</v>
      </c>
      <c r="AE183" s="54">
        <f t="shared" si="178"/>
        <v>237.9</v>
      </c>
      <c r="AF183" s="58">
        <v>237.8</v>
      </c>
      <c r="AG183" s="72">
        <f t="shared" si="179"/>
        <v>250.79999999999998</v>
      </c>
      <c r="AH183" s="59">
        <v>250.7</v>
      </c>
      <c r="AI183" s="54">
        <f t="shared" si="186"/>
        <v>262</v>
      </c>
      <c r="AJ183" s="109">
        <v>261.89999999999998</v>
      </c>
      <c r="AK183" s="72">
        <f t="shared" si="187"/>
        <v>270.40000000000003</v>
      </c>
      <c r="AL183" s="110">
        <v>270.3</v>
      </c>
      <c r="AM183" s="54">
        <f t="shared" ref="AM183:AM188" si="197">AN183</f>
        <v>250.5</v>
      </c>
      <c r="AN183" s="55">
        <v>250.5</v>
      </c>
      <c r="AO183" s="72">
        <f t="shared" ref="AO183:AO188" si="198">AP183</f>
        <v>252.5</v>
      </c>
      <c r="AP183" s="57">
        <v>252.5</v>
      </c>
      <c r="AQ183" s="54">
        <f t="shared" si="180"/>
        <v>166.89999999999998</v>
      </c>
      <c r="AR183" s="55">
        <v>166.7</v>
      </c>
      <c r="AS183" s="72">
        <f t="shared" si="181"/>
        <v>166.89999999999998</v>
      </c>
      <c r="AT183" s="57">
        <v>166.7</v>
      </c>
      <c r="AU183" s="54">
        <f>AV183+18.6</f>
        <v>193</v>
      </c>
      <c r="AV183" s="143" t="s">
        <v>433</v>
      </c>
      <c r="AW183" s="72">
        <f>AX183+18.6</f>
        <v>201.4</v>
      </c>
      <c r="AX183" s="122">
        <v>182.8</v>
      </c>
      <c r="AY183" s="54">
        <f t="shared" si="182"/>
        <v>255.3</v>
      </c>
      <c r="AZ183" s="55">
        <v>255.4</v>
      </c>
      <c r="BA183" s="72">
        <f t="shared" si="183"/>
        <v>255.3</v>
      </c>
      <c r="BB183" s="57">
        <v>255.4</v>
      </c>
      <c r="BC183" s="54">
        <f t="shared" si="165"/>
        <v>161.1</v>
      </c>
      <c r="BD183" s="55">
        <v>161.1</v>
      </c>
      <c r="BE183" s="72">
        <f t="shared" si="166"/>
        <v>179.5</v>
      </c>
      <c r="BF183" s="57">
        <v>179.5</v>
      </c>
      <c r="BG183" s="140">
        <f>BH183+18</f>
        <v>127.9</v>
      </c>
      <c r="BH183" s="60">
        <v>109.9</v>
      </c>
      <c r="BI183" s="63">
        <f>BJ183+18</f>
        <v>130</v>
      </c>
      <c r="BJ183" s="61">
        <v>112</v>
      </c>
      <c r="BK183" s="9"/>
    </row>
    <row r="184" spans="1:63" s="1" customFormat="1" ht="15" customHeight="1" x14ac:dyDescent="0.25">
      <c r="A184" s="1">
        <v>2017</v>
      </c>
      <c r="B184" s="1" t="s">
        <v>119</v>
      </c>
      <c r="C184" s="54">
        <f t="shared" si="172"/>
        <v>271.60000000000002</v>
      </c>
      <c r="D184" s="109">
        <v>288.10000000000002</v>
      </c>
      <c r="E184" s="72">
        <f t="shared" si="173"/>
        <v>271.60000000000002</v>
      </c>
      <c r="F184" s="110">
        <v>288.10000000000002</v>
      </c>
      <c r="G184" s="54">
        <f>H184-0.3</f>
        <v>178.29999999999998</v>
      </c>
      <c r="H184" s="109" t="s">
        <v>462</v>
      </c>
      <c r="I184" s="72">
        <f>J184-0.3</f>
        <v>178.29999999999998</v>
      </c>
      <c r="J184" s="110" t="s">
        <v>462</v>
      </c>
      <c r="K184" s="54">
        <f t="shared" si="174"/>
        <v>148.9</v>
      </c>
      <c r="L184" s="55" t="s">
        <v>463</v>
      </c>
      <c r="M184" s="72">
        <f t="shared" si="175"/>
        <v>168.3</v>
      </c>
      <c r="N184" s="57" t="s">
        <v>278</v>
      </c>
      <c r="O184" s="54">
        <f>P184-0.1</f>
        <v>134.30000000000001</v>
      </c>
      <c r="P184" s="55" t="s">
        <v>365</v>
      </c>
      <c r="Q184" s="72">
        <f>R184-0.1</f>
        <v>136.5</v>
      </c>
      <c r="R184" s="57" t="s">
        <v>464</v>
      </c>
      <c r="S184" s="54">
        <f t="shared" si="190"/>
        <v>161.69999999999999</v>
      </c>
      <c r="T184" s="55">
        <v>161.69999999999999</v>
      </c>
      <c r="U184" s="72">
        <f t="shared" si="191"/>
        <v>171.2</v>
      </c>
      <c r="V184" s="57">
        <v>171.2</v>
      </c>
      <c r="W184" s="54">
        <f t="shared" si="170"/>
        <v>178.9</v>
      </c>
      <c r="X184" s="55" t="s">
        <v>465</v>
      </c>
      <c r="Y184" s="72">
        <f t="shared" si="171"/>
        <v>178.9</v>
      </c>
      <c r="Z184" s="57" t="s">
        <v>465</v>
      </c>
      <c r="AA184" s="54">
        <f t="shared" si="184"/>
        <v>162.6</v>
      </c>
      <c r="AB184" s="55" t="s">
        <v>466</v>
      </c>
      <c r="AC184" s="72">
        <f t="shared" si="185"/>
        <v>170.6</v>
      </c>
      <c r="AD184" s="57" t="s">
        <v>467</v>
      </c>
      <c r="AE184" s="54">
        <f t="shared" si="178"/>
        <v>237.6</v>
      </c>
      <c r="AF184" s="58" t="s">
        <v>271</v>
      </c>
      <c r="AG184" s="72">
        <f t="shared" si="179"/>
        <v>239.79999999999998</v>
      </c>
      <c r="AH184" s="59" t="s">
        <v>468</v>
      </c>
      <c r="AI184" s="54">
        <f t="shared" si="186"/>
        <v>270.20000000000005</v>
      </c>
      <c r="AJ184" s="109" t="s">
        <v>305</v>
      </c>
      <c r="AK184" s="72">
        <f t="shared" si="187"/>
        <v>270.20000000000005</v>
      </c>
      <c r="AL184" s="110" t="s">
        <v>305</v>
      </c>
      <c r="AM184" s="54" t="str">
        <f t="shared" si="197"/>
        <v>251.5</v>
      </c>
      <c r="AN184" s="55" t="s">
        <v>411</v>
      </c>
      <c r="AO184" s="72" t="str">
        <f t="shared" si="198"/>
        <v>251.5</v>
      </c>
      <c r="AP184" s="57" t="s">
        <v>411</v>
      </c>
      <c r="AQ184" s="54">
        <f t="shared" si="180"/>
        <v>166.89999999999998</v>
      </c>
      <c r="AR184" s="55" t="s">
        <v>276</v>
      </c>
      <c r="AS184" s="72">
        <f t="shared" si="181"/>
        <v>168.6</v>
      </c>
      <c r="AT184" s="57" t="s">
        <v>278</v>
      </c>
      <c r="AU184" s="54">
        <f>AV184+0.2</f>
        <v>182.79999999999998</v>
      </c>
      <c r="AV184" s="109" t="s">
        <v>469</v>
      </c>
      <c r="AW184" s="72">
        <f>AX184+0.2</f>
        <v>196.29999999999998</v>
      </c>
      <c r="AX184" s="110" t="s">
        <v>470</v>
      </c>
      <c r="AY184" s="54">
        <f t="shared" si="182"/>
        <v>255.3</v>
      </c>
      <c r="AZ184" s="55" t="s">
        <v>448</v>
      </c>
      <c r="BA184" s="72">
        <f t="shared" si="183"/>
        <v>257.2</v>
      </c>
      <c r="BB184" s="57" t="s">
        <v>432</v>
      </c>
      <c r="BC184" s="54">
        <f t="shared" si="165"/>
        <v>174.5</v>
      </c>
      <c r="BD184" s="55">
        <v>174.5</v>
      </c>
      <c r="BE184" s="72">
        <f t="shared" si="166"/>
        <v>174.5</v>
      </c>
      <c r="BF184" s="57">
        <v>174.5</v>
      </c>
      <c r="BG184" s="124" t="str">
        <f>BH184</f>
        <v>126.1</v>
      </c>
      <c r="BH184" s="133" t="s">
        <v>471</v>
      </c>
      <c r="BI184" s="151" t="str">
        <f>BJ184</f>
        <v>130</v>
      </c>
      <c r="BJ184" s="134" t="s">
        <v>296</v>
      </c>
      <c r="BK184" s="9"/>
    </row>
    <row r="185" spans="1:63" s="1" customFormat="1" ht="15" customHeight="1" x14ac:dyDescent="0.25">
      <c r="A185" s="1">
        <v>2017</v>
      </c>
      <c r="B185" s="1" t="s">
        <v>91</v>
      </c>
      <c r="C185" s="54">
        <f>D185+0.1</f>
        <v>280.40000000000003</v>
      </c>
      <c r="D185" s="109">
        <v>280.3</v>
      </c>
      <c r="E185" s="146">
        <f>F185+0.1</f>
        <v>297.8</v>
      </c>
      <c r="F185" s="110">
        <v>297.7</v>
      </c>
      <c r="G185" s="54">
        <f>H185</f>
        <v>177.8</v>
      </c>
      <c r="H185" s="63">
        <v>177.8</v>
      </c>
      <c r="I185" s="63">
        <f>J185</f>
        <v>198.9</v>
      </c>
      <c r="J185" s="64">
        <v>198.9</v>
      </c>
      <c r="K185" s="54">
        <f>L185+0.1</f>
        <v>156.9</v>
      </c>
      <c r="L185" s="55">
        <v>156.80000000000001</v>
      </c>
      <c r="M185" s="63">
        <f>N185+0.1</f>
        <v>164.7</v>
      </c>
      <c r="N185" s="57">
        <v>164.6</v>
      </c>
      <c r="O185" s="54">
        <f>P185+0.1</f>
        <v>132.5</v>
      </c>
      <c r="P185" s="55">
        <v>132.4</v>
      </c>
      <c r="Q185" s="56">
        <f>R185+0.1</f>
        <v>134.6</v>
      </c>
      <c r="R185" s="57">
        <v>134.5</v>
      </c>
      <c r="S185" s="62">
        <f>T185+0.2</f>
        <v>165.5</v>
      </c>
      <c r="T185" s="55">
        <v>165.3</v>
      </c>
      <c r="U185" s="56">
        <f>V185+0.2</f>
        <v>169.39999999999998</v>
      </c>
      <c r="V185" s="57">
        <v>169.2</v>
      </c>
      <c r="W185" s="62">
        <f t="shared" si="170"/>
        <v>176.4</v>
      </c>
      <c r="X185" s="55" t="s">
        <v>331</v>
      </c>
      <c r="Y185" s="63">
        <f t="shared" si="171"/>
        <v>192.6</v>
      </c>
      <c r="Z185" s="57" t="s">
        <v>332</v>
      </c>
      <c r="AA185" s="62">
        <f t="shared" si="184"/>
        <v>156.39999999999998</v>
      </c>
      <c r="AB185" s="63">
        <v>156.19999999999999</v>
      </c>
      <c r="AC185" s="63">
        <f t="shared" si="185"/>
        <v>168.79999999999998</v>
      </c>
      <c r="AD185" s="64">
        <v>168.6</v>
      </c>
      <c r="AE185" s="54" t="str">
        <f>AF185</f>
        <v>237.6</v>
      </c>
      <c r="AF185" s="116" t="s">
        <v>333</v>
      </c>
      <c r="AG185" s="56" t="str">
        <f>AH185</f>
        <v>256.6</v>
      </c>
      <c r="AH185" s="117" t="s">
        <v>334</v>
      </c>
      <c r="AI185" s="159">
        <v>262</v>
      </c>
      <c r="AJ185" s="60">
        <v>244.6</v>
      </c>
      <c r="AK185" s="65">
        <v>270.39999999999998</v>
      </c>
      <c r="AL185" s="61">
        <v>253</v>
      </c>
      <c r="AM185" s="62">
        <f t="shared" si="197"/>
        <v>250.4</v>
      </c>
      <c r="AN185" s="55">
        <v>250.4</v>
      </c>
      <c r="AO185" s="56">
        <f t="shared" si="198"/>
        <v>251.4</v>
      </c>
      <c r="AP185" s="57">
        <v>251.4</v>
      </c>
      <c r="AQ185" s="54">
        <f>AR185+0.1</f>
        <v>166.79999999999998</v>
      </c>
      <c r="AR185" s="55" t="s">
        <v>276</v>
      </c>
      <c r="AS185" s="56">
        <f>AT185+0.1</f>
        <v>168.6</v>
      </c>
      <c r="AT185" s="57" t="s">
        <v>279</v>
      </c>
      <c r="AU185" s="54">
        <f>AV185-0.2</f>
        <v>184.3</v>
      </c>
      <c r="AV185" s="109">
        <v>184.5</v>
      </c>
      <c r="AW185" s="72">
        <f>AX185-0.2</f>
        <v>184.3</v>
      </c>
      <c r="AX185" s="110">
        <v>184.5</v>
      </c>
      <c r="AY185" s="62">
        <f>AZ185</f>
        <v>251.4</v>
      </c>
      <c r="AZ185" s="60">
        <v>251.4</v>
      </c>
      <c r="BA185" s="63">
        <f>BB185</f>
        <v>266.60000000000002</v>
      </c>
      <c r="BB185" s="61">
        <v>266.60000000000002</v>
      </c>
      <c r="BC185" s="62">
        <f>BD185-0.1</f>
        <v>174.3</v>
      </c>
      <c r="BD185" s="60">
        <v>174.4</v>
      </c>
      <c r="BE185" s="146">
        <f>BF185-0.1</f>
        <v>174.3</v>
      </c>
      <c r="BF185" s="61">
        <v>174.4</v>
      </c>
      <c r="BG185" s="140">
        <f>BH185+18</f>
        <v>133.80000000000001</v>
      </c>
      <c r="BH185" s="60">
        <v>115.8</v>
      </c>
      <c r="BI185" s="63">
        <f>BJ185+18</f>
        <v>139.6</v>
      </c>
      <c r="BJ185" s="61">
        <v>121.6</v>
      </c>
      <c r="BK185" s="9"/>
    </row>
    <row r="186" spans="1:63" s="1" customFormat="1" ht="15" customHeight="1" x14ac:dyDescent="0.25">
      <c r="A186" s="1">
        <v>2017</v>
      </c>
      <c r="B186" s="1" t="s">
        <v>92</v>
      </c>
      <c r="C186" s="108">
        <f t="shared" ref="C186" si="199">D186+0.1</f>
        <v>262.10000000000002</v>
      </c>
      <c r="D186" s="109">
        <v>262</v>
      </c>
      <c r="E186" s="67">
        <f t="shared" ref="E186" si="200">F186+0.1</f>
        <v>267.5</v>
      </c>
      <c r="F186" s="110">
        <v>267.39999999999998</v>
      </c>
      <c r="G186" s="54">
        <f>H186</f>
        <v>173.5</v>
      </c>
      <c r="H186" s="63">
        <v>173.5</v>
      </c>
      <c r="I186" s="63">
        <f>J186</f>
        <v>173.5</v>
      </c>
      <c r="J186" s="64">
        <v>173.5</v>
      </c>
      <c r="K186" s="54">
        <f>L186+0.1</f>
        <v>156.9</v>
      </c>
      <c r="L186" s="55">
        <v>156.80000000000001</v>
      </c>
      <c r="M186" s="63">
        <f>N186+0.1</f>
        <v>162.79999999999998</v>
      </c>
      <c r="N186" s="57">
        <v>162.69999999999999</v>
      </c>
      <c r="O186" s="54">
        <f>P186+0.1</f>
        <v>134.6</v>
      </c>
      <c r="P186" s="55">
        <v>134.5</v>
      </c>
      <c r="Q186" s="56">
        <f>R186+0.1</f>
        <v>136.6</v>
      </c>
      <c r="R186" s="57">
        <v>136.5</v>
      </c>
      <c r="S186" s="62">
        <f>T186+0.2</f>
        <v>165.39999999999998</v>
      </c>
      <c r="T186" s="55">
        <v>165.2</v>
      </c>
      <c r="U186" s="56">
        <f>V186+0.2</f>
        <v>175.2</v>
      </c>
      <c r="V186" s="57">
        <v>175</v>
      </c>
      <c r="W186" s="62">
        <f t="shared" si="170"/>
        <v>184.6</v>
      </c>
      <c r="X186" s="55">
        <v>184.7</v>
      </c>
      <c r="Y186" s="63">
        <f t="shared" si="171"/>
        <v>184.6</v>
      </c>
      <c r="Z186" s="57">
        <v>184.7</v>
      </c>
      <c r="AA186" s="62">
        <f t="shared" si="184"/>
        <v>152.29999999999998</v>
      </c>
      <c r="AB186" s="63">
        <v>152.1</v>
      </c>
      <c r="AC186" s="63">
        <f t="shared" si="185"/>
        <v>168.79999999999998</v>
      </c>
      <c r="AD186" s="64">
        <v>168.6</v>
      </c>
      <c r="AE186" s="54">
        <f>AF186</f>
        <v>241.8</v>
      </c>
      <c r="AF186" s="58">
        <v>241.8</v>
      </c>
      <c r="AG186" s="56">
        <f>AH186</f>
        <v>252.4</v>
      </c>
      <c r="AH186" s="59">
        <v>252.4</v>
      </c>
      <c r="AI186" s="124">
        <f t="shared" ref="AI186:AK186" si="201">AJ186+17.3</f>
        <v>241.9</v>
      </c>
      <c r="AJ186" s="125">
        <v>224.6</v>
      </c>
      <c r="AK186" s="151">
        <f t="shared" si="201"/>
        <v>270.3</v>
      </c>
      <c r="AL186" s="127">
        <v>253</v>
      </c>
      <c r="AM186" s="62">
        <f t="shared" si="197"/>
        <v>246.2</v>
      </c>
      <c r="AN186" s="55">
        <v>246.2</v>
      </c>
      <c r="AO186" s="56">
        <f t="shared" si="198"/>
        <v>251.5</v>
      </c>
      <c r="AP186" s="57">
        <v>251.5</v>
      </c>
      <c r="AQ186" s="54">
        <f>AR186+0.1</f>
        <v>166.79999999999998</v>
      </c>
      <c r="AR186" s="55" t="s">
        <v>276</v>
      </c>
      <c r="AS186" s="56">
        <f>AT186+0.1</f>
        <v>168.5</v>
      </c>
      <c r="AT186" s="57" t="s">
        <v>278</v>
      </c>
      <c r="AU186" s="108">
        <f>AV186</f>
        <v>192</v>
      </c>
      <c r="AV186" s="109">
        <v>192</v>
      </c>
      <c r="AW186" s="67">
        <f>AX186</f>
        <v>213.6</v>
      </c>
      <c r="AX186" s="166">
        <v>213.6</v>
      </c>
      <c r="AY186" s="62">
        <f>AZ186</f>
        <v>255.2</v>
      </c>
      <c r="AZ186" s="60">
        <v>255.2</v>
      </c>
      <c r="BA186" s="63">
        <f>BB186</f>
        <v>257</v>
      </c>
      <c r="BB186" s="61">
        <v>257</v>
      </c>
      <c r="BC186" s="62">
        <f>BD186-0.1</f>
        <v>162</v>
      </c>
      <c r="BD186" s="60">
        <v>162.1</v>
      </c>
      <c r="BE186" s="146">
        <f>BF186-0.1</f>
        <v>179.3</v>
      </c>
      <c r="BF186" s="61">
        <v>179.4</v>
      </c>
      <c r="BG186" s="124">
        <f>BH186</f>
        <v>106.8</v>
      </c>
      <c r="BH186" s="133">
        <v>106.8</v>
      </c>
      <c r="BI186" s="126">
        <f>BJ186</f>
        <v>120.5</v>
      </c>
      <c r="BJ186" s="134">
        <v>120.5</v>
      </c>
      <c r="BK186" s="9"/>
    </row>
    <row r="187" spans="1:63" s="1" customFormat="1" ht="15" customHeight="1" x14ac:dyDescent="0.25">
      <c r="A187" s="1">
        <v>2017</v>
      </c>
      <c r="B187" s="1" t="s">
        <v>120</v>
      </c>
      <c r="C187" s="54">
        <f>D187-16.5</f>
        <v>254.2</v>
      </c>
      <c r="D187" s="109">
        <v>270.7</v>
      </c>
      <c r="E187" s="72">
        <f>F187-16.5</f>
        <v>285.2</v>
      </c>
      <c r="F187" s="110">
        <v>301.7</v>
      </c>
      <c r="G187" s="54">
        <f>H187-0.3</f>
        <v>174</v>
      </c>
      <c r="H187" s="109" t="s">
        <v>348</v>
      </c>
      <c r="I187" s="72">
        <f>J187-0.3</f>
        <v>188.5</v>
      </c>
      <c r="J187" s="110" t="s">
        <v>472</v>
      </c>
      <c r="K187" s="54">
        <f>L187-0.1</f>
        <v>156.6</v>
      </c>
      <c r="L187" s="55">
        <v>156.69999999999999</v>
      </c>
      <c r="M187" s="72">
        <f>N187-0.1</f>
        <v>158.6</v>
      </c>
      <c r="N187" s="57">
        <v>158.69999999999999</v>
      </c>
      <c r="O187" s="54">
        <f>P187-0.1</f>
        <v>134.4</v>
      </c>
      <c r="P187" s="55">
        <v>134.5</v>
      </c>
      <c r="Q187" s="72">
        <f>R187-0.1</f>
        <v>136.5</v>
      </c>
      <c r="R187" s="57">
        <v>136.6</v>
      </c>
      <c r="S187" s="54" t="str">
        <f>T187</f>
        <v>167.2</v>
      </c>
      <c r="T187" s="55" t="s">
        <v>357</v>
      </c>
      <c r="U187" s="72" t="str">
        <f>V187</f>
        <v>167.2</v>
      </c>
      <c r="V187" s="57" t="s">
        <v>357</v>
      </c>
      <c r="W187" s="54">
        <f t="shared" si="170"/>
        <v>176.5</v>
      </c>
      <c r="X187" s="55">
        <v>176.6</v>
      </c>
      <c r="Y187" s="72">
        <f t="shared" si="171"/>
        <v>184.70000000000002</v>
      </c>
      <c r="Z187" s="57">
        <v>184.8</v>
      </c>
      <c r="AA187" s="54">
        <f t="shared" si="184"/>
        <v>129.6</v>
      </c>
      <c r="AB187" s="55">
        <v>129.4</v>
      </c>
      <c r="AC187" s="72">
        <f t="shared" si="185"/>
        <v>152</v>
      </c>
      <c r="AD187" s="57">
        <v>151.80000000000001</v>
      </c>
      <c r="AE187" s="54">
        <f>AF187+0.1</f>
        <v>245.6</v>
      </c>
      <c r="AF187" s="58">
        <v>245.5</v>
      </c>
      <c r="AG187" s="72">
        <f>AH187+0.1</f>
        <v>250.79999999999998</v>
      </c>
      <c r="AH187" s="59">
        <v>250.7</v>
      </c>
      <c r="AI187" s="54">
        <f>AJ187-0.3</f>
        <v>261.8</v>
      </c>
      <c r="AJ187" s="121">
        <v>262.10000000000002</v>
      </c>
      <c r="AK187" s="72">
        <f>AL187-0.3</f>
        <v>270.09999999999997</v>
      </c>
      <c r="AL187" s="122">
        <v>270.39999999999998</v>
      </c>
      <c r="AM187" s="54">
        <f t="shared" si="197"/>
        <v>249.6</v>
      </c>
      <c r="AN187" s="55">
        <v>249.6</v>
      </c>
      <c r="AO187" s="72">
        <f t="shared" si="198"/>
        <v>251.5</v>
      </c>
      <c r="AP187" s="57">
        <v>251.5</v>
      </c>
      <c r="AQ187" s="54">
        <f>AR187+0.2</f>
        <v>166.89999999999998</v>
      </c>
      <c r="AR187" s="55">
        <v>166.7</v>
      </c>
      <c r="AS187" s="72">
        <f>AT187+0.2</f>
        <v>166.89999999999998</v>
      </c>
      <c r="AT187" s="57">
        <v>166.7</v>
      </c>
      <c r="AU187" s="54">
        <f>AV187+18.6</f>
        <v>199.2</v>
      </c>
      <c r="AV187" s="143" t="s">
        <v>408</v>
      </c>
      <c r="AW187" s="72">
        <f>AX187+18.6</f>
        <v>203.4</v>
      </c>
      <c r="AX187" s="122">
        <v>184.8</v>
      </c>
      <c r="AY187" s="54">
        <f>AZ187-0.1</f>
        <v>249.4</v>
      </c>
      <c r="AZ187" s="55">
        <v>249.5</v>
      </c>
      <c r="BA187" s="72">
        <f>BB187-0.1</f>
        <v>259</v>
      </c>
      <c r="BB187" s="57">
        <v>259.10000000000002</v>
      </c>
      <c r="BC187" s="54">
        <f>BD187</f>
        <v>174.5</v>
      </c>
      <c r="BD187" s="55">
        <v>174.5</v>
      </c>
      <c r="BE187" s="72">
        <f>BF187</f>
        <v>174.5</v>
      </c>
      <c r="BF187" s="57">
        <v>174.5</v>
      </c>
      <c r="BG187" s="54">
        <f>BH187-0.3</f>
        <v>133.79999999999998</v>
      </c>
      <c r="BH187" s="121">
        <v>134.1</v>
      </c>
      <c r="BI187" s="72">
        <f>BJ187-0.3</f>
        <v>139.69999999999999</v>
      </c>
      <c r="BJ187" s="122">
        <v>140</v>
      </c>
      <c r="BK187" s="9"/>
    </row>
    <row r="188" spans="1:63" s="1" customFormat="1" ht="15" customHeight="1" x14ac:dyDescent="0.25">
      <c r="A188" s="1">
        <v>2017</v>
      </c>
      <c r="B188" s="1" t="s">
        <v>121</v>
      </c>
      <c r="C188" s="54">
        <f>D188-16.5</f>
        <v>256.10000000000002</v>
      </c>
      <c r="D188" s="109">
        <v>272.60000000000002</v>
      </c>
      <c r="E188" s="72">
        <f>F188-16.5</f>
        <v>296.2</v>
      </c>
      <c r="F188" s="110">
        <v>312.7</v>
      </c>
      <c r="G188" s="108">
        <f>H188+20.4</f>
        <v>174.4</v>
      </c>
      <c r="H188" s="67" t="s">
        <v>455</v>
      </c>
      <c r="I188" s="67">
        <f>J188+20.4</f>
        <v>196</v>
      </c>
      <c r="J188" s="142">
        <v>175.6</v>
      </c>
      <c r="K188" s="54">
        <f>L188-0.1</f>
        <v>156.70000000000002</v>
      </c>
      <c r="L188" s="55" t="s">
        <v>424</v>
      </c>
      <c r="M188" s="72">
        <f>N188-0.1</f>
        <v>160.5</v>
      </c>
      <c r="N188" s="57" t="s">
        <v>473</v>
      </c>
      <c r="O188" s="54">
        <f>P188-0.1</f>
        <v>134.4</v>
      </c>
      <c r="P188" s="55" t="s">
        <v>374</v>
      </c>
      <c r="Q188" s="72">
        <f>R188-0.1</f>
        <v>136.5</v>
      </c>
      <c r="R188" s="57" t="s">
        <v>464</v>
      </c>
      <c r="S188" s="54">
        <f>T188</f>
        <v>169.2</v>
      </c>
      <c r="T188" s="55">
        <v>169.2</v>
      </c>
      <c r="U188" s="72">
        <f>V188</f>
        <v>169.2</v>
      </c>
      <c r="V188" s="57">
        <v>169.2</v>
      </c>
      <c r="W188" s="54">
        <f t="shared" si="170"/>
        <v>170.5</v>
      </c>
      <c r="X188" s="60">
        <v>170.6</v>
      </c>
      <c r="Y188" s="72">
        <f t="shared" si="171"/>
        <v>192.70000000000002</v>
      </c>
      <c r="Z188" s="57">
        <v>192.8</v>
      </c>
      <c r="AA188" s="54">
        <f>AB188-0.3</f>
        <v>164.6</v>
      </c>
      <c r="AB188" s="65">
        <v>164.9</v>
      </c>
      <c r="AC188" s="72">
        <f>AD188-0.3</f>
        <v>180.7</v>
      </c>
      <c r="AD188" s="66">
        <v>181</v>
      </c>
      <c r="AE188" s="54">
        <f>AF188+0.1</f>
        <v>237.79999999999998</v>
      </c>
      <c r="AF188" s="58" t="s">
        <v>367</v>
      </c>
      <c r="AG188" s="72">
        <f>AH188+0.1</f>
        <v>242</v>
      </c>
      <c r="AH188" s="59" t="s">
        <v>474</v>
      </c>
      <c r="AI188" s="54">
        <f>AJ188-0.3</f>
        <v>270.09999999999997</v>
      </c>
      <c r="AJ188" s="121">
        <v>270.39999999999998</v>
      </c>
      <c r="AK188" s="72">
        <f>AL188-0.3</f>
        <v>270.09999999999997</v>
      </c>
      <c r="AL188" s="122">
        <v>270.39999999999998</v>
      </c>
      <c r="AM188" s="54" t="str">
        <f t="shared" si="197"/>
        <v>250.5</v>
      </c>
      <c r="AN188" s="55" t="s">
        <v>399</v>
      </c>
      <c r="AO188" s="72" t="str">
        <f t="shared" si="198"/>
        <v>251.4</v>
      </c>
      <c r="AP188" s="57" t="s">
        <v>475</v>
      </c>
      <c r="AQ188" s="54">
        <f>AR188+0.2</f>
        <v>166.89999999999998</v>
      </c>
      <c r="AR188" s="55" t="s">
        <v>276</v>
      </c>
      <c r="AS188" s="72">
        <f>AT188+0.2</f>
        <v>166.89999999999998</v>
      </c>
      <c r="AT188" s="57" t="s">
        <v>276</v>
      </c>
      <c r="AU188" s="54">
        <f>AV188-0.2</f>
        <v>190</v>
      </c>
      <c r="AV188" s="121">
        <v>190.2</v>
      </c>
      <c r="AW188" s="72">
        <f>AX188-0.2</f>
        <v>193.9</v>
      </c>
      <c r="AX188" s="122">
        <v>194.1</v>
      </c>
      <c r="AY188" s="54">
        <f>AZ188-0.1</f>
        <v>253.1</v>
      </c>
      <c r="AZ188" s="55" t="s">
        <v>476</v>
      </c>
      <c r="BA188" s="72">
        <f>BB188-0.1</f>
        <v>257.2</v>
      </c>
      <c r="BB188" s="57" t="s">
        <v>432</v>
      </c>
      <c r="BC188" s="54">
        <f>BD188</f>
        <v>174.5</v>
      </c>
      <c r="BD188" s="55">
        <v>174.5</v>
      </c>
      <c r="BE188" s="72">
        <f>BF188</f>
        <v>174.5</v>
      </c>
      <c r="BF188" s="57">
        <v>174.5</v>
      </c>
      <c r="BG188" s="108">
        <f>BH188-0.2</f>
        <v>122.39999999999999</v>
      </c>
      <c r="BH188" s="121">
        <v>122.6</v>
      </c>
      <c r="BI188" s="67">
        <f>BJ188-0.2</f>
        <v>141.60000000000002</v>
      </c>
      <c r="BJ188" s="110">
        <v>141.80000000000001</v>
      </c>
      <c r="BK188" s="9"/>
    </row>
    <row r="189" spans="1:63" x14ac:dyDescent="0.25">
      <c r="C189" s="8"/>
      <c r="D189" s="86"/>
      <c r="E189" s="81"/>
      <c r="F189" s="87"/>
      <c r="G189" s="8"/>
      <c r="H189" s="81"/>
      <c r="I189" s="9"/>
      <c r="J189" s="44"/>
      <c r="K189" s="8"/>
      <c r="L189" s="86"/>
      <c r="M189" s="9"/>
      <c r="N189" s="87"/>
      <c r="O189" s="8"/>
      <c r="P189" s="86"/>
      <c r="Q189" s="9"/>
      <c r="R189" s="87"/>
      <c r="S189" s="54"/>
      <c r="T189" s="55"/>
      <c r="U189" s="72"/>
      <c r="V189" s="57"/>
      <c r="W189" s="54"/>
      <c r="X189" s="55"/>
      <c r="Y189" s="72"/>
      <c r="Z189" s="57"/>
      <c r="AA189" s="54"/>
      <c r="AB189" s="55"/>
      <c r="AC189" s="72"/>
      <c r="AD189" s="57"/>
      <c r="AE189" s="54"/>
      <c r="AF189" s="116"/>
      <c r="AG189" s="72"/>
      <c r="AH189" s="117"/>
      <c r="AI189" s="54"/>
      <c r="AJ189" s="109"/>
      <c r="AK189" s="72"/>
      <c r="AL189" s="110"/>
      <c r="AM189" s="54"/>
      <c r="AN189" s="55"/>
      <c r="AO189" s="72"/>
      <c r="AP189" s="57"/>
      <c r="AQ189" s="54"/>
      <c r="AR189" s="55"/>
      <c r="AS189" s="72"/>
      <c r="AT189" s="57"/>
      <c r="AU189" s="54"/>
      <c r="AV189" s="109"/>
      <c r="AW189" s="72"/>
      <c r="AX189" s="110"/>
      <c r="AY189" s="54"/>
      <c r="AZ189" s="55"/>
      <c r="BA189" s="72"/>
      <c r="BB189" s="57"/>
      <c r="BC189" s="54"/>
      <c r="BD189" s="55"/>
      <c r="BE189" s="72"/>
      <c r="BF189" s="57"/>
      <c r="BG189" s="54"/>
      <c r="BH189" s="55"/>
      <c r="BI189" s="72"/>
      <c r="BJ189" s="57"/>
    </row>
    <row r="190" spans="1:63" x14ac:dyDescent="0.25">
      <c r="C190" s="52"/>
      <c r="D190" s="79"/>
      <c r="E190" s="53"/>
      <c r="F190" s="80"/>
      <c r="G190" s="52"/>
      <c r="H190" s="81"/>
      <c r="I190" s="53"/>
      <c r="J190" s="44"/>
      <c r="K190" s="52"/>
      <c r="L190" s="95"/>
      <c r="M190" s="53"/>
      <c r="N190" s="112"/>
      <c r="O190" s="34"/>
      <c r="P190" s="86"/>
      <c r="Q190" s="37"/>
      <c r="R190" s="85"/>
      <c r="S190" s="34"/>
      <c r="T190" s="86"/>
      <c r="U190" s="37"/>
      <c r="V190" s="87"/>
      <c r="W190" s="8"/>
      <c r="X190" s="81"/>
      <c r="Y190" s="9"/>
      <c r="Z190" s="44"/>
      <c r="AA190" s="52"/>
      <c r="AB190" s="81"/>
      <c r="AC190" s="53"/>
      <c r="AD190" s="44"/>
      <c r="AE190" s="52"/>
      <c r="AF190" s="96"/>
      <c r="AG190" s="53"/>
      <c r="AH190" s="120"/>
      <c r="AI190" s="54"/>
      <c r="AJ190" s="109"/>
      <c r="AK190" s="72"/>
      <c r="AL190" s="110"/>
      <c r="AM190" s="52"/>
      <c r="AN190" s="86"/>
      <c r="AO190" s="53"/>
      <c r="AP190" s="87"/>
      <c r="AQ190" s="52"/>
      <c r="AR190" s="86"/>
      <c r="AS190" s="53"/>
      <c r="AT190" s="87"/>
      <c r="AU190" s="52"/>
      <c r="AV190" s="79"/>
      <c r="AW190" s="53"/>
      <c r="AX190" s="80"/>
      <c r="AY190" s="52"/>
      <c r="AZ190" s="95"/>
      <c r="BA190" s="53"/>
      <c r="BB190" s="112"/>
      <c r="BC190" s="52"/>
      <c r="BD190" s="77"/>
      <c r="BE190" s="53"/>
      <c r="BF190" s="78"/>
      <c r="BG190" s="8"/>
      <c r="BH190" s="86"/>
      <c r="BI190" s="9"/>
      <c r="BJ190" s="87"/>
    </row>
    <row r="191" spans="1:63" s="98" customFormat="1" x14ac:dyDescent="0.25">
      <c r="B191" s="137"/>
      <c r="C191" s="52"/>
      <c r="D191" s="79"/>
      <c r="E191" s="53"/>
      <c r="F191" s="80"/>
      <c r="G191" s="52"/>
      <c r="H191" s="82"/>
      <c r="I191" s="53"/>
      <c r="J191" s="83"/>
      <c r="K191" s="52"/>
      <c r="L191" s="95"/>
      <c r="M191" s="53"/>
      <c r="N191" s="112"/>
      <c r="O191" s="52"/>
      <c r="P191" s="84"/>
      <c r="Q191" s="53"/>
      <c r="R191" s="85"/>
      <c r="S191" s="52"/>
      <c r="T191" s="84"/>
      <c r="U191" s="53"/>
      <c r="V191" s="85"/>
      <c r="W191" s="52"/>
      <c r="X191" s="86"/>
      <c r="Y191" s="53"/>
      <c r="Z191" s="85"/>
      <c r="AA191" s="52"/>
      <c r="AB191" s="81"/>
      <c r="AC191" s="53"/>
      <c r="AD191" s="44"/>
      <c r="AE191" s="52"/>
      <c r="AF191" s="118"/>
      <c r="AG191" s="53"/>
      <c r="AH191" s="119"/>
      <c r="AI191" s="8"/>
      <c r="AJ191" s="86"/>
      <c r="AK191" s="9"/>
      <c r="AL191" s="87"/>
      <c r="AM191" s="52"/>
      <c r="AN191" s="95"/>
      <c r="AO191" s="53"/>
      <c r="AP191" s="112"/>
      <c r="AQ191" s="52"/>
      <c r="AR191" s="86"/>
      <c r="AS191" s="53"/>
      <c r="AT191" s="87"/>
      <c r="AU191" s="52"/>
      <c r="AV191" s="79"/>
      <c r="AW191" s="53"/>
      <c r="AX191" s="80"/>
      <c r="AY191" s="52"/>
      <c r="AZ191" s="95"/>
      <c r="BA191" s="53"/>
      <c r="BB191" s="112"/>
      <c r="BC191" s="52"/>
      <c r="BD191" s="77"/>
      <c r="BE191" s="53"/>
      <c r="BF191" s="78"/>
      <c r="BG191" s="8"/>
      <c r="BH191" s="86"/>
      <c r="BI191" s="9"/>
      <c r="BJ191" s="87"/>
      <c r="BK191" s="72"/>
    </row>
    <row r="192" spans="1:63" s="98" customFormat="1" x14ac:dyDescent="0.25">
      <c r="B192" s="137"/>
      <c r="C192" s="52"/>
      <c r="D192" s="77"/>
      <c r="E192" s="53"/>
      <c r="F192" s="78"/>
      <c r="G192" s="52"/>
      <c r="H192" s="81"/>
      <c r="I192" s="53"/>
      <c r="J192" s="44"/>
      <c r="K192" s="52"/>
      <c r="L192" s="86"/>
      <c r="M192" s="53"/>
      <c r="N192" s="87"/>
      <c r="O192" s="52"/>
      <c r="P192" s="84"/>
      <c r="Q192" s="53"/>
      <c r="R192" s="85"/>
      <c r="S192" s="52"/>
      <c r="T192" s="84"/>
      <c r="U192" s="53"/>
      <c r="V192" s="85"/>
      <c r="W192" s="52"/>
      <c r="X192" s="86"/>
      <c r="Y192" s="53"/>
      <c r="Z192" s="85"/>
      <c r="AA192" s="52"/>
      <c r="AB192" s="81"/>
      <c r="AC192" s="53"/>
      <c r="AD192" s="44"/>
      <c r="AE192" s="52"/>
      <c r="AF192" s="96"/>
      <c r="AG192" s="53"/>
      <c r="AH192" s="120"/>
      <c r="AI192" s="8"/>
      <c r="AJ192" s="84"/>
      <c r="AK192" s="9"/>
      <c r="AL192" s="85"/>
      <c r="AM192" s="52"/>
      <c r="AN192" s="86"/>
      <c r="AO192" s="53"/>
      <c r="AP192" s="87"/>
      <c r="AQ192" s="52"/>
      <c r="AR192" s="86"/>
      <c r="AS192" s="53"/>
      <c r="AT192" s="87"/>
      <c r="AU192" s="52"/>
      <c r="AV192" s="77"/>
      <c r="AW192" s="53"/>
      <c r="AX192" s="78"/>
      <c r="AY192" s="52"/>
      <c r="AZ192" s="86"/>
      <c r="BA192" s="53"/>
      <c r="BB192" s="87"/>
      <c r="BC192" s="52"/>
      <c r="BD192" s="77"/>
      <c r="BE192" s="53"/>
      <c r="BF192" s="78"/>
      <c r="BG192" s="8"/>
      <c r="BH192" s="86"/>
      <c r="BI192" s="9"/>
      <c r="BJ192" s="87"/>
      <c r="BK192" s="72"/>
    </row>
    <row r="193" spans="2:63" s="98" customFormat="1" x14ac:dyDescent="0.25">
      <c r="B193" s="137"/>
      <c r="C193" s="52"/>
      <c r="D193" s="79"/>
      <c r="E193" s="53"/>
      <c r="F193" s="80"/>
      <c r="G193" s="52"/>
      <c r="H193" s="81"/>
      <c r="I193" s="53"/>
      <c r="J193" s="44"/>
      <c r="K193" s="52"/>
      <c r="L193" s="86"/>
      <c r="M193" s="53"/>
      <c r="N193" s="87"/>
      <c r="O193" s="52"/>
      <c r="P193" s="84"/>
      <c r="Q193" s="53"/>
      <c r="R193" s="85"/>
      <c r="S193" s="52"/>
      <c r="T193" s="84"/>
      <c r="U193" s="53"/>
      <c r="V193" s="85"/>
      <c r="W193" s="52"/>
      <c r="X193" s="86"/>
      <c r="Y193" s="53"/>
      <c r="Z193" s="85"/>
      <c r="AA193" s="52"/>
      <c r="AB193" s="81"/>
      <c r="AC193" s="53"/>
      <c r="AD193" s="44"/>
      <c r="AE193" s="52"/>
      <c r="AF193" s="96"/>
      <c r="AG193" s="53"/>
      <c r="AH193" s="120"/>
      <c r="AI193" s="8"/>
      <c r="AJ193" s="84"/>
      <c r="AK193" s="9"/>
      <c r="AL193" s="85"/>
      <c r="AM193" s="52"/>
      <c r="AN193" s="86"/>
      <c r="AO193" s="53"/>
      <c r="AP193" s="87"/>
      <c r="AQ193" s="52"/>
      <c r="AR193" s="86"/>
      <c r="AS193" s="53"/>
      <c r="AT193" s="87"/>
      <c r="AU193" s="52"/>
      <c r="AV193" s="77"/>
      <c r="AW193" s="53"/>
      <c r="AX193" s="78"/>
      <c r="AY193" s="52"/>
      <c r="AZ193" s="86"/>
      <c r="BA193" s="53"/>
      <c r="BB193" s="87"/>
      <c r="BC193" s="52"/>
      <c r="BD193" s="77"/>
      <c r="BE193" s="53"/>
      <c r="BF193" s="78"/>
      <c r="BG193" s="8"/>
      <c r="BH193" s="86"/>
      <c r="BI193" s="9"/>
      <c r="BJ193" s="87"/>
      <c r="BK193" s="72"/>
    </row>
    <row r="194" spans="2:63" s="98" customFormat="1" x14ac:dyDescent="0.25">
      <c r="B194" s="137"/>
      <c r="C194" s="52"/>
      <c r="D194" s="77"/>
      <c r="E194" s="53"/>
      <c r="F194" s="78"/>
      <c r="G194" s="52"/>
      <c r="H194" s="81"/>
      <c r="I194" s="53"/>
      <c r="J194" s="44"/>
      <c r="K194" s="52"/>
      <c r="L194" s="86"/>
      <c r="M194" s="53"/>
      <c r="N194" s="87"/>
      <c r="O194" s="52"/>
      <c r="P194" s="84"/>
      <c r="Q194" s="53"/>
      <c r="R194" s="85"/>
      <c r="S194" s="52"/>
      <c r="T194" s="84"/>
      <c r="U194" s="53"/>
      <c r="V194" s="85"/>
      <c r="W194" s="52"/>
      <c r="X194" s="86"/>
      <c r="Y194" s="53"/>
      <c r="Z194" s="85"/>
      <c r="AA194" s="52"/>
      <c r="AB194" s="81"/>
      <c r="AC194" s="53"/>
      <c r="AD194" s="44"/>
      <c r="AE194" s="52"/>
      <c r="AF194" s="96"/>
      <c r="AG194" s="53"/>
      <c r="AH194" s="120"/>
      <c r="AI194" s="8"/>
      <c r="AJ194" s="84"/>
      <c r="AK194" s="9"/>
      <c r="AL194" s="85"/>
      <c r="AM194" s="52"/>
      <c r="AN194" s="86"/>
      <c r="AO194" s="53"/>
      <c r="AP194" s="87"/>
      <c r="AQ194" s="52"/>
      <c r="AR194" s="86"/>
      <c r="AS194" s="53"/>
      <c r="AT194" s="87"/>
      <c r="AU194" s="52"/>
      <c r="AV194" s="77"/>
      <c r="AW194" s="53"/>
      <c r="AX194" s="78"/>
      <c r="AY194" s="52"/>
      <c r="AZ194" s="86"/>
      <c r="BA194" s="53"/>
      <c r="BB194" s="87"/>
      <c r="BC194" s="52"/>
      <c r="BD194" s="77"/>
      <c r="BE194" s="53"/>
      <c r="BF194" s="78"/>
      <c r="BG194" s="8"/>
      <c r="BH194" s="86"/>
      <c r="BI194" s="9"/>
      <c r="BJ194" s="87"/>
      <c r="BK194" s="72"/>
    </row>
    <row r="195" spans="2:63" s="98" customFormat="1" ht="15" customHeight="1" x14ac:dyDescent="0.25">
      <c r="B195" s="137"/>
      <c r="C195" s="52"/>
      <c r="D195" s="77"/>
      <c r="E195" s="53"/>
      <c r="F195" s="78"/>
      <c r="G195" s="52"/>
      <c r="H195" s="81"/>
      <c r="I195" s="53"/>
      <c r="J195" s="44"/>
      <c r="K195" s="52"/>
      <c r="L195" s="86"/>
      <c r="M195" s="53"/>
      <c r="N195" s="87"/>
      <c r="O195" s="52"/>
      <c r="P195" s="84"/>
      <c r="Q195" s="53"/>
      <c r="R195" s="85"/>
      <c r="S195" s="52"/>
      <c r="T195" s="84"/>
      <c r="U195" s="53"/>
      <c r="V195" s="85"/>
      <c r="W195" s="52"/>
      <c r="X195" s="86"/>
      <c r="Y195" s="53"/>
      <c r="Z195" s="85"/>
      <c r="AA195" s="52"/>
      <c r="AB195" s="81"/>
      <c r="AC195" s="53"/>
      <c r="AD195" s="44"/>
      <c r="AE195" s="52"/>
      <c r="AF195" s="94"/>
      <c r="AG195" s="53"/>
      <c r="AH195" s="113"/>
      <c r="AI195" s="8"/>
      <c r="AJ195" s="84"/>
      <c r="AK195" s="9"/>
      <c r="AL195" s="85"/>
      <c r="AM195" s="52"/>
      <c r="AN195" s="86"/>
      <c r="AO195" s="53"/>
      <c r="AP195" s="87"/>
      <c r="AQ195" s="52"/>
      <c r="AR195" s="86"/>
      <c r="AS195" s="53"/>
      <c r="AT195" s="87"/>
      <c r="AU195" s="52"/>
      <c r="AV195" s="77"/>
      <c r="AW195" s="53"/>
      <c r="AX195" s="78"/>
      <c r="AY195" s="52"/>
      <c r="AZ195" s="86"/>
      <c r="BA195" s="53"/>
      <c r="BB195" s="87"/>
      <c r="BC195" s="52"/>
      <c r="BD195" s="77"/>
      <c r="BE195" s="53"/>
      <c r="BF195" s="78"/>
      <c r="BG195" s="8"/>
      <c r="BH195" s="86"/>
      <c r="BI195" s="9"/>
      <c r="BJ195" s="87"/>
      <c r="BK195" s="72"/>
    </row>
    <row r="196" spans="2:63" s="98" customFormat="1" x14ac:dyDescent="0.25">
      <c r="B196" s="137"/>
      <c r="C196" s="52"/>
      <c r="D196" s="77"/>
      <c r="E196" s="53"/>
      <c r="F196" s="78"/>
      <c r="G196" s="52"/>
      <c r="H196" s="81"/>
      <c r="I196" s="53"/>
      <c r="J196" s="44"/>
      <c r="K196" s="52"/>
      <c r="L196" s="86"/>
      <c r="M196" s="53"/>
      <c r="N196" s="87"/>
      <c r="O196" s="52"/>
      <c r="P196" s="84"/>
      <c r="Q196" s="53"/>
      <c r="R196" s="85"/>
      <c r="S196" s="52"/>
      <c r="T196" s="84"/>
      <c r="U196" s="53"/>
      <c r="V196" s="85"/>
      <c r="W196" s="52"/>
      <c r="X196" s="86"/>
      <c r="Y196" s="53"/>
      <c r="Z196" s="85"/>
      <c r="AA196" s="52"/>
      <c r="AB196" s="81"/>
      <c r="AC196" s="53"/>
      <c r="AD196" s="44"/>
      <c r="AE196" s="52"/>
      <c r="AF196" s="96"/>
      <c r="AG196" s="53"/>
      <c r="AH196" s="120"/>
      <c r="AI196" s="8"/>
      <c r="AJ196" s="84"/>
      <c r="AK196" s="9"/>
      <c r="AL196" s="85"/>
      <c r="AM196" s="52"/>
      <c r="AN196" s="86"/>
      <c r="AO196" s="53"/>
      <c r="AP196" s="87"/>
      <c r="AQ196" s="52"/>
      <c r="AR196" s="86"/>
      <c r="AS196" s="53"/>
      <c r="AT196" s="87"/>
      <c r="AU196" s="52"/>
      <c r="AV196" s="77"/>
      <c r="AW196" s="53"/>
      <c r="AX196" s="78"/>
      <c r="AY196" s="52"/>
      <c r="AZ196" s="86"/>
      <c r="BA196" s="53"/>
      <c r="BB196" s="87"/>
      <c r="BC196" s="52"/>
      <c r="BD196" s="77"/>
      <c r="BE196" s="53"/>
      <c r="BF196" s="78"/>
      <c r="BG196" s="8"/>
      <c r="BH196" s="86"/>
      <c r="BI196" s="9"/>
      <c r="BJ196" s="87"/>
      <c r="BK196" s="72"/>
    </row>
    <row r="197" spans="2:63" s="98" customFormat="1" x14ac:dyDescent="0.25">
      <c r="B197" s="137"/>
      <c r="C197" s="52"/>
      <c r="D197" s="77"/>
      <c r="E197" s="53"/>
      <c r="F197" s="78"/>
      <c r="G197" s="52"/>
      <c r="H197" s="81"/>
      <c r="I197" s="53"/>
      <c r="J197" s="44"/>
      <c r="K197" s="52"/>
      <c r="L197" s="86"/>
      <c r="M197" s="53"/>
      <c r="N197" s="87"/>
      <c r="O197" s="52"/>
      <c r="P197" s="86"/>
      <c r="Q197" s="53"/>
      <c r="R197" s="85"/>
      <c r="S197" s="52"/>
      <c r="T197" s="84"/>
      <c r="U197" s="53"/>
      <c r="V197" s="85"/>
      <c r="W197" s="52"/>
      <c r="X197" s="84"/>
      <c r="Y197" s="53"/>
      <c r="Z197" s="85"/>
      <c r="AA197" s="52"/>
      <c r="AB197" s="81"/>
      <c r="AC197" s="53"/>
      <c r="AD197" s="44"/>
      <c r="AE197" s="52"/>
      <c r="AF197" s="96"/>
      <c r="AG197" s="53"/>
      <c r="AH197" s="120"/>
      <c r="AI197" s="8"/>
      <c r="AJ197" s="84"/>
      <c r="AK197" s="9"/>
      <c r="AL197" s="85"/>
      <c r="AM197" s="52"/>
      <c r="AN197" s="86"/>
      <c r="AO197" s="53"/>
      <c r="AP197" s="87"/>
      <c r="AQ197" s="52"/>
      <c r="AR197" s="86"/>
      <c r="AS197" s="53"/>
      <c r="AT197" s="87"/>
      <c r="AU197" s="52"/>
      <c r="AV197" s="77"/>
      <c r="AW197" s="53"/>
      <c r="AX197" s="78"/>
      <c r="AY197" s="52"/>
      <c r="AZ197" s="86"/>
      <c r="BA197" s="53"/>
      <c r="BB197" s="87"/>
      <c r="BC197" s="52"/>
      <c r="BD197" s="77"/>
      <c r="BE197" s="53"/>
      <c r="BF197" s="78"/>
      <c r="BG197" s="8"/>
      <c r="BH197" s="86"/>
      <c r="BI197" s="9"/>
      <c r="BJ197" s="87"/>
      <c r="BK197" s="72"/>
    </row>
    <row r="198" spans="2:63" x14ac:dyDescent="0.25">
      <c r="C198" s="52"/>
      <c r="D198" s="77"/>
      <c r="E198" s="53"/>
      <c r="F198" s="78"/>
      <c r="G198" s="52"/>
      <c r="H198" s="81"/>
      <c r="I198" s="53"/>
      <c r="J198" s="44"/>
      <c r="K198" s="52"/>
      <c r="L198" s="86"/>
      <c r="M198" s="53"/>
      <c r="N198" s="87"/>
      <c r="O198" s="52"/>
      <c r="P198" s="84"/>
      <c r="Q198" s="53"/>
      <c r="R198" s="85"/>
      <c r="S198" s="52"/>
      <c r="T198" s="84"/>
      <c r="U198" s="53"/>
      <c r="V198" s="85"/>
      <c r="W198" s="52"/>
      <c r="X198" s="86"/>
      <c r="Y198" s="53"/>
      <c r="Z198" s="85"/>
      <c r="AA198" s="52"/>
      <c r="AB198" s="81"/>
      <c r="AC198" s="53"/>
      <c r="AD198" s="44"/>
      <c r="AE198" s="52"/>
      <c r="AF198" s="96"/>
      <c r="AG198" s="53"/>
      <c r="AH198" s="120"/>
      <c r="AI198" s="8"/>
      <c r="AJ198" s="84"/>
      <c r="AK198" s="9"/>
      <c r="AL198" s="85"/>
      <c r="AM198" s="52"/>
      <c r="AN198" s="86"/>
      <c r="AO198" s="53"/>
      <c r="AP198" s="87"/>
      <c r="AQ198" s="52"/>
      <c r="AR198" s="86"/>
      <c r="AS198" s="53"/>
      <c r="AT198" s="87"/>
      <c r="AU198" s="52"/>
      <c r="AV198" s="77"/>
      <c r="AW198" s="53"/>
      <c r="AX198" s="78"/>
      <c r="AY198" s="52"/>
      <c r="AZ198" s="86"/>
      <c r="BA198" s="53"/>
      <c r="BB198" s="87"/>
      <c r="BC198" s="52"/>
      <c r="BD198" s="77"/>
      <c r="BE198" s="53"/>
      <c r="BF198" s="78"/>
      <c r="BG198" s="8"/>
      <c r="BH198" s="86"/>
      <c r="BI198" s="9"/>
      <c r="BJ198" s="87"/>
    </row>
    <row r="199" spans="2:63" x14ac:dyDescent="0.25">
      <c r="C199" s="52"/>
      <c r="D199" s="77"/>
      <c r="E199" s="53"/>
      <c r="F199" s="78"/>
      <c r="G199" s="52"/>
      <c r="H199" s="81"/>
      <c r="I199" s="53"/>
      <c r="J199" s="44"/>
      <c r="K199" s="52"/>
      <c r="L199" s="86"/>
      <c r="M199" s="53"/>
      <c r="N199" s="87"/>
      <c r="O199" s="52"/>
      <c r="P199" s="84"/>
      <c r="Q199" s="53"/>
      <c r="R199" s="85"/>
      <c r="S199" s="52"/>
      <c r="T199" s="84"/>
      <c r="U199" s="53"/>
      <c r="V199" s="85"/>
      <c r="W199" s="52"/>
      <c r="X199" s="86"/>
      <c r="Y199" s="53"/>
      <c r="Z199" s="85"/>
      <c r="AA199" s="52"/>
      <c r="AB199" s="81"/>
      <c r="AC199" s="53"/>
      <c r="AD199" s="44"/>
      <c r="AE199" s="52"/>
      <c r="AF199" s="96"/>
      <c r="AG199" s="53"/>
      <c r="AH199" s="120"/>
      <c r="AI199" s="8"/>
      <c r="AJ199" s="84"/>
      <c r="AK199" s="9"/>
      <c r="AL199" s="85"/>
      <c r="AM199" s="52"/>
      <c r="AN199" s="86"/>
      <c r="AO199" s="53"/>
      <c r="AP199" s="87"/>
      <c r="AQ199" s="52"/>
      <c r="AR199" s="86"/>
      <c r="AS199" s="53"/>
      <c r="AT199" s="87"/>
      <c r="AU199" s="52"/>
      <c r="AV199" s="77"/>
      <c r="AW199" s="53"/>
      <c r="AX199" s="78"/>
      <c r="AY199" s="52"/>
      <c r="AZ199" s="86"/>
      <c r="BA199" s="53"/>
      <c r="BB199" s="87"/>
      <c r="BC199" s="52"/>
      <c r="BD199" s="77"/>
      <c r="BE199" s="53"/>
      <c r="BF199" s="78"/>
      <c r="BG199" s="8"/>
      <c r="BH199" s="86"/>
      <c r="BI199" s="9"/>
      <c r="BJ199" s="87"/>
    </row>
    <row r="200" spans="2:63" x14ac:dyDescent="0.25">
      <c r="C200" s="52"/>
      <c r="D200" s="79"/>
      <c r="E200" s="53"/>
      <c r="F200" s="80"/>
      <c r="G200" s="52"/>
      <c r="H200" s="81"/>
      <c r="I200" s="53"/>
      <c r="J200" s="44"/>
      <c r="K200" s="52"/>
      <c r="L200" s="86"/>
      <c r="M200" s="53"/>
      <c r="N200" s="87"/>
      <c r="O200" s="52"/>
      <c r="P200" s="86"/>
      <c r="Q200" s="53"/>
      <c r="R200" s="87"/>
      <c r="S200" s="52"/>
      <c r="T200" s="86"/>
      <c r="U200" s="53"/>
      <c r="V200" s="87"/>
      <c r="W200" s="52"/>
      <c r="X200" s="86"/>
      <c r="Y200" s="53"/>
      <c r="Z200" s="87"/>
      <c r="AA200" s="52"/>
      <c r="AB200" s="81"/>
      <c r="AC200" s="53"/>
      <c r="AD200" s="44"/>
      <c r="AE200" s="52"/>
      <c r="AF200" s="96"/>
      <c r="AG200" s="53"/>
      <c r="AH200" s="120"/>
      <c r="AI200" s="54"/>
      <c r="AJ200" s="109"/>
      <c r="AK200" s="63"/>
      <c r="AL200" s="110"/>
      <c r="AM200" s="52"/>
      <c r="AN200" s="86"/>
      <c r="AO200" s="53"/>
      <c r="AP200" s="87"/>
      <c r="AQ200" s="52"/>
      <c r="AR200" s="86"/>
      <c r="AS200" s="53"/>
      <c r="AT200" s="87"/>
      <c r="AU200" s="52"/>
      <c r="AV200" s="77"/>
      <c r="AW200" s="53"/>
      <c r="AX200" s="78"/>
      <c r="AY200" s="52"/>
      <c r="AZ200" s="95"/>
      <c r="BA200" s="53"/>
      <c r="BB200" s="112"/>
      <c r="BC200" s="52"/>
      <c r="BD200" s="77"/>
      <c r="BE200" s="53"/>
      <c r="BF200" s="78"/>
      <c r="BG200" s="8"/>
      <c r="BH200" s="86"/>
      <c r="BI200" s="9"/>
      <c r="BJ200" s="87"/>
    </row>
    <row r="201" spans="2:63" x14ac:dyDescent="0.25">
      <c r="C201" s="52"/>
      <c r="D201" s="77"/>
      <c r="E201" s="53"/>
      <c r="F201" s="78"/>
      <c r="G201" s="52"/>
      <c r="H201" s="81"/>
      <c r="I201" s="53"/>
      <c r="J201" s="44"/>
      <c r="K201" s="52"/>
      <c r="L201" s="86"/>
      <c r="M201" s="53"/>
      <c r="N201" s="87"/>
      <c r="O201" s="52"/>
      <c r="P201" s="86"/>
      <c r="Q201" s="53"/>
      <c r="R201" s="87"/>
      <c r="S201" s="52"/>
      <c r="T201" s="86"/>
      <c r="U201" s="53"/>
      <c r="V201" s="87"/>
      <c r="W201" s="52"/>
      <c r="X201" s="86"/>
      <c r="Y201" s="53"/>
      <c r="Z201" s="87"/>
      <c r="AA201" s="52"/>
      <c r="AB201" s="81"/>
      <c r="AC201" s="53"/>
      <c r="AD201" s="44"/>
      <c r="AE201" s="52"/>
      <c r="AF201" s="96"/>
      <c r="AG201" s="53"/>
      <c r="AH201" s="120"/>
      <c r="AI201" s="54"/>
      <c r="AJ201" s="109"/>
      <c r="AK201" s="63"/>
      <c r="AL201" s="110"/>
      <c r="AM201" s="52"/>
      <c r="AN201" s="86"/>
      <c r="AO201" s="53"/>
      <c r="AP201" s="87"/>
      <c r="AQ201" s="52"/>
      <c r="AR201" s="86"/>
      <c r="AS201" s="53"/>
      <c r="AT201" s="87"/>
      <c r="AU201" s="52"/>
      <c r="AV201" s="77"/>
      <c r="AW201" s="53"/>
      <c r="AX201" s="78"/>
      <c r="AY201" s="52"/>
      <c r="AZ201" s="86"/>
      <c r="BA201" s="53"/>
      <c r="BB201" s="87"/>
      <c r="BC201" s="52"/>
      <c r="BD201" s="77"/>
      <c r="BE201" s="53"/>
      <c r="BF201" s="78"/>
      <c r="BG201" s="8"/>
      <c r="BH201" s="86"/>
      <c r="BI201" s="9"/>
      <c r="BJ201" s="87"/>
    </row>
    <row r="202" spans="2:63" x14ac:dyDescent="0.25">
      <c r="C202" s="52"/>
      <c r="D202" s="77"/>
      <c r="E202" s="53"/>
      <c r="F202" s="78"/>
      <c r="G202" s="52"/>
      <c r="H202" s="81"/>
      <c r="I202" s="53"/>
      <c r="J202" s="44"/>
      <c r="K202" s="52"/>
      <c r="L202" s="86"/>
      <c r="M202" s="53"/>
      <c r="N202" s="87"/>
      <c r="O202" s="52"/>
      <c r="P202" s="86"/>
      <c r="Q202" s="53"/>
      <c r="R202" s="87"/>
      <c r="S202" s="52"/>
      <c r="T202" s="86"/>
      <c r="U202" s="53"/>
      <c r="V202" s="87"/>
      <c r="W202" s="52"/>
      <c r="X202" s="86"/>
      <c r="Y202" s="53"/>
      <c r="Z202" s="87"/>
      <c r="AA202" s="52"/>
      <c r="AB202" s="81"/>
      <c r="AC202" s="53"/>
      <c r="AD202" s="44"/>
      <c r="AE202" s="52"/>
      <c r="AF202" s="96"/>
      <c r="AG202" s="53"/>
      <c r="AH202" s="120"/>
      <c r="AI202" s="54"/>
      <c r="AJ202" s="109"/>
      <c r="AK202" s="63"/>
      <c r="AL202" s="110"/>
      <c r="AM202" s="52"/>
      <c r="AN202" s="86"/>
      <c r="AO202" s="53"/>
      <c r="AP202" s="87"/>
      <c r="AQ202" s="52"/>
      <c r="AR202" s="86"/>
      <c r="AS202" s="53"/>
      <c r="AT202" s="87"/>
      <c r="AU202" s="52"/>
      <c r="AV202" s="77"/>
      <c r="AW202" s="53"/>
      <c r="AX202" s="78"/>
      <c r="AY202" s="52"/>
      <c r="AZ202" s="86"/>
      <c r="BA202" s="53"/>
      <c r="BB202" s="87"/>
      <c r="BC202" s="52"/>
      <c r="BD202" s="77"/>
      <c r="BE202" s="53"/>
      <c r="BF202" s="78"/>
      <c r="BG202" s="8"/>
      <c r="BH202" s="86"/>
      <c r="BI202" s="9"/>
      <c r="BJ202" s="87"/>
    </row>
    <row r="203" spans="2:63" x14ac:dyDescent="0.25">
      <c r="C203" s="52"/>
      <c r="D203" s="77"/>
      <c r="E203" s="53"/>
      <c r="F203" s="78"/>
      <c r="G203" s="52"/>
      <c r="H203" s="81"/>
      <c r="I203" s="53"/>
      <c r="J203" s="44"/>
      <c r="K203" s="52"/>
      <c r="L203" s="86"/>
      <c r="M203" s="53"/>
      <c r="N203" s="87"/>
      <c r="O203" s="52"/>
      <c r="P203" s="86"/>
      <c r="Q203" s="53"/>
      <c r="R203" s="87"/>
      <c r="S203" s="52"/>
      <c r="T203" s="86"/>
      <c r="U203" s="53"/>
      <c r="V203" s="87"/>
      <c r="W203" s="52"/>
      <c r="X203" s="86"/>
      <c r="Y203" s="53"/>
      <c r="Z203" s="87"/>
      <c r="AA203" s="52"/>
      <c r="AB203" s="81"/>
      <c r="AC203" s="53"/>
      <c r="AD203" s="44"/>
      <c r="AE203" s="52"/>
      <c r="AF203" s="96"/>
      <c r="AG203" s="53"/>
      <c r="AH203" s="120"/>
      <c r="AI203" s="54"/>
      <c r="AJ203" s="109"/>
      <c r="AK203" s="63"/>
      <c r="AL203" s="110"/>
      <c r="AM203" s="52"/>
      <c r="AN203" s="86"/>
      <c r="AO203" s="53"/>
      <c r="AP203" s="87"/>
      <c r="AQ203" s="52"/>
      <c r="AR203" s="86"/>
      <c r="AS203" s="53"/>
      <c r="AT203" s="87"/>
      <c r="AU203" s="52"/>
      <c r="AV203" s="77"/>
      <c r="AW203" s="53"/>
      <c r="AX203" s="78"/>
      <c r="AY203" s="52"/>
      <c r="AZ203" s="86"/>
      <c r="BA203" s="53"/>
      <c r="BB203" s="87"/>
      <c r="BC203" s="52"/>
      <c r="BD203" s="77"/>
      <c r="BE203" s="53"/>
      <c r="BF203" s="78"/>
      <c r="BG203" s="8"/>
      <c r="BH203" s="86"/>
      <c r="BI203" s="9"/>
      <c r="BJ203" s="87"/>
    </row>
    <row r="204" spans="2:63" x14ac:dyDescent="0.25">
      <c r="C204" s="52"/>
      <c r="D204" s="77"/>
      <c r="E204" s="53"/>
      <c r="F204" s="78"/>
      <c r="G204" s="52"/>
      <c r="H204" s="81"/>
      <c r="I204" s="53"/>
      <c r="J204" s="44"/>
      <c r="K204" s="52"/>
      <c r="L204" s="86"/>
      <c r="M204" s="53"/>
      <c r="N204" s="87"/>
      <c r="O204" s="52"/>
      <c r="P204" s="86"/>
      <c r="Q204" s="53"/>
      <c r="R204" s="87"/>
      <c r="S204" s="52"/>
      <c r="T204" s="86"/>
      <c r="U204" s="53"/>
      <c r="V204" s="87"/>
      <c r="W204" s="52"/>
      <c r="X204" s="86"/>
      <c r="Y204" s="53"/>
      <c r="Z204" s="87"/>
      <c r="AA204" s="52"/>
      <c r="AB204" s="81"/>
      <c r="AC204" s="53"/>
      <c r="AD204" s="44"/>
      <c r="AE204" s="52"/>
      <c r="AF204" s="96"/>
      <c r="AG204" s="53"/>
      <c r="AH204" s="120"/>
      <c r="AI204" s="54"/>
      <c r="AJ204" s="109"/>
      <c r="AK204" s="63"/>
      <c r="AL204" s="110"/>
      <c r="AM204" s="52"/>
      <c r="AN204" s="86"/>
      <c r="AO204" s="53"/>
      <c r="AP204" s="87"/>
      <c r="AQ204" s="52"/>
      <c r="AR204" s="86"/>
      <c r="AS204" s="53"/>
      <c r="AT204" s="87"/>
      <c r="AU204" s="52"/>
      <c r="AV204" s="77"/>
      <c r="AW204" s="53"/>
      <c r="AX204" s="78"/>
      <c r="AY204" s="52"/>
      <c r="AZ204" s="86"/>
      <c r="BA204" s="53"/>
      <c r="BB204" s="87"/>
      <c r="BC204" s="52"/>
      <c r="BD204" s="77"/>
      <c r="BE204" s="53"/>
      <c r="BF204" s="78"/>
      <c r="BG204" s="8"/>
      <c r="BH204" s="86"/>
      <c r="BI204" s="9"/>
      <c r="BJ204" s="87"/>
    </row>
    <row r="205" spans="2:63" x14ac:dyDescent="0.25">
      <c r="C205" s="52"/>
      <c r="D205" s="77"/>
      <c r="E205" s="53"/>
      <c r="F205" s="78"/>
      <c r="G205" s="52"/>
      <c r="H205" s="81"/>
      <c r="I205" s="53"/>
      <c r="J205" s="44"/>
      <c r="K205" s="52"/>
      <c r="L205" s="86"/>
      <c r="M205" s="53"/>
      <c r="N205" s="87"/>
      <c r="O205" s="52"/>
      <c r="P205" s="86"/>
      <c r="Q205" s="53"/>
      <c r="R205" s="87"/>
      <c r="S205" s="52"/>
      <c r="T205" s="86"/>
      <c r="U205" s="53"/>
      <c r="V205" s="87"/>
      <c r="W205" s="52"/>
      <c r="X205" s="86"/>
      <c r="Y205" s="53"/>
      <c r="Z205" s="87"/>
      <c r="AA205" s="52"/>
      <c r="AB205" s="81"/>
      <c r="AC205" s="53"/>
      <c r="AD205" s="44"/>
      <c r="AE205" s="52"/>
      <c r="AF205" s="96"/>
      <c r="AG205" s="53"/>
      <c r="AH205" s="120"/>
      <c r="AI205" s="54"/>
      <c r="AJ205" s="109"/>
      <c r="AK205" s="63"/>
      <c r="AL205" s="110"/>
      <c r="AM205" s="52"/>
      <c r="AN205" s="86"/>
      <c r="AO205" s="53"/>
      <c r="AP205" s="87"/>
      <c r="AQ205" s="52"/>
      <c r="AR205" s="86"/>
      <c r="AS205" s="53"/>
      <c r="AT205" s="87"/>
      <c r="AU205" s="52"/>
      <c r="AV205" s="77"/>
      <c r="AW205" s="53"/>
      <c r="AX205" s="78"/>
      <c r="AY205" s="52"/>
      <c r="AZ205" s="86"/>
      <c r="BA205" s="53"/>
      <c r="BB205" s="87"/>
      <c r="BC205" s="52"/>
      <c r="BD205" s="77"/>
      <c r="BE205" s="53"/>
      <c r="BF205" s="78"/>
      <c r="BG205" s="8"/>
      <c r="BH205" s="86"/>
      <c r="BI205" s="9"/>
      <c r="BJ205" s="87"/>
    </row>
    <row r="206" spans="2:63" x14ac:dyDescent="0.25">
      <c r="C206" s="52"/>
      <c r="D206" s="77"/>
      <c r="E206" s="53"/>
      <c r="F206" s="78"/>
      <c r="G206" s="52"/>
      <c r="H206" s="81"/>
      <c r="I206" s="53"/>
      <c r="J206" s="44"/>
      <c r="K206" s="34"/>
      <c r="L206" s="86"/>
      <c r="M206" s="37"/>
      <c r="N206" s="87"/>
      <c r="O206" s="52"/>
      <c r="P206" s="86"/>
      <c r="Q206" s="53"/>
      <c r="R206" s="87"/>
      <c r="S206" s="52"/>
      <c r="T206" s="86"/>
      <c r="U206" s="53"/>
      <c r="V206" s="87"/>
      <c r="W206" s="52"/>
      <c r="X206" s="86"/>
      <c r="Y206" s="53"/>
      <c r="Z206" s="87"/>
      <c r="AA206" s="52"/>
      <c r="AB206" s="81"/>
      <c r="AC206" s="53"/>
      <c r="AD206" s="44"/>
      <c r="AE206" s="52"/>
      <c r="AF206" s="96"/>
      <c r="AG206" s="53"/>
      <c r="AH206" s="120"/>
      <c r="AI206" s="54"/>
      <c r="AJ206" s="109"/>
      <c r="AK206" s="63"/>
      <c r="AL206" s="110"/>
      <c r="AM206" s="52"/>
      <c r="AN206" s="86"/>
      <c r="AO206" s="53"/>
      <c r="AP206" s="87"/>
      <c r="AQ206" s="34"/>
      <c r="AR206" s="86"/>
      <c r="AS206" s="37"/>
      <c r="AT206" s="87"/>
      <c r="AU206" s="34"/>
      <c r="AV206" s="77"/>
      <c r="AW206" s="37"/>
      <c r="AX206" s="78"/>
      <c r="AY206" s="52"/>
      <c r="AZ206" s="86"/>
      <c r="BA206" s="53"/>
      <c r="BB206" s="87"/>
      <c r="BC206" s="52"/>
      <c r="BD206" s="77"/>
      <c r="BE206" s="53"/>
      <c r="BF206" s="78"/>
      <c r="BG206" s="8"/>
      <c r="BH206" s="86"/>
      <c r="BI206" s="9"/>
      <c r="BJ206" s="87"/>
    </row>
    <row r="207" spans="2:63" x14ac:dyDescent="0.25">
      <c r="C207" s="52"/>
      <c r="D207" s="77"/>
      <c r="E207" s="53"/>
      <c r="F207" s="78"/>
      <c r="G207" s="52"/>
      <c r="H207" s="81"/>
      <c r="I207" s="53"/>
      <c r="J207" s="44"/>
      <c r="K207" s="34"/>
      <c r="L207" s="86"/>
      <c r="M207" s="37"/>
      <c r="N207" s="87"/>
      <c r="O207" s="34"/>
      <c r="P207" s="86"/>
      <c r="Q207" s="37"/>
      <c r="R207" s="85"/>
      <c r="S207" s="34"/>
      <c r="T207" s="86"/>
      <c r="U207" s="37"/>
      <c r="V207" s="87"/>
      <c r="W207" s="34"/>
      <c r="X207" s="84"/>
      <c r="Y207" s="37"/>
      <c r="Z207" s="85"/>
      <c r="AA207" s="52"/>
      <c r="AB207" s="81"/>
      <c r="AC207" s="53"/>
      <c r="AD207" s="44"/>
      <c r="AE207" s="52"/>
      <c r="AF207" s="96"/>
      <c r="AG207" s="53"/>
      <c r="AH207" s="120"/>
      <c r="AI207" s="54"/>
      <c r="AJ207" s="109"/>
      <c r="AK207" s="63"/>
      <c r="AL207" s="110"/>
      <c r="AM207" s="52"/>
      <c r="AN207" s="86"/>
      <c r="AO207" s="53"/>
      <c r="AP207" s="87"/>
      <c r="AQ207" s="34"/>
      <c r="AR207" s="86"/>
      <c r="AS207" s="37"/>
      <c r="AT207" s="87"/>
      <c r="AU207" s="34"/>
      <c r="AV207" s="77"/>
      <c r="AW207" s="37"/>
      <c r="AX207" s="78"/>
      <c r="AY207" s="52"/>
      <c r="AZ207" s="86"/>
      <c r="BA207" s="53"/>
      <c r="BB207" s="87"/>
      <c r="BC207" s="52"/>
      <c r="BD207" s="77"/>
      <c r="BE207" s="53"/>
      <c r="BF207" s="78"/>
      <c r="BG207" s="8"/>
      <c r="BH207" s="84"/>
      <c r="BI207" s="9"/>
      <c r="BJ207" s="85"/>
    </row>
    <row r="208" spans="2:63" x14ac:dyDescent="0.25">
      <c r="C208" s="52"/>
      <c r="D208" s="77"/>
      <c r="E208" s="53"/>
      <c r="F208" s="78"/>
      <c r="G208" s="52"/>
      <c r="H208" s="81"/>
      <c r="I208" s="53"/>
      <c r="J208" s="44"/>
      <c r="K208" s="34"/>
      <c r="L208" s="86"/>
      <c r="M208" s="37"/>
      <c r="N208" s="87"/>
      <c r="O208" s="34"/>
      <c r="P208" s="86"/>
      <c r="Q208" s="37"/>
      <c r="R208" s="85"/>
      <c r="S208" s="34"/>
      <c r="T208" s="86"/>
      <c r="U208" s="37"/>
      <c r="V208" s="87"/>
      <c r="W208" s="34"/>
      <c r="X208" s="84"/>
      <c r="Y208" s="37"/>
      <c r="Z208" s="85"/>
      <c r="AA208" s="52"/>
      <c r="AB208" s="81"/>
      <c r="AC208" s="53"/>
      <c r="AD208" s="44"/>
      <c r="AE208" s="52"/>
      <c r="AF208" s="96"/>
      <c r="AG208" s="53"/>
      <c r="AH208" s="120"/>
      <c r="AI208" s="54"/>
      <c r="AJ208" s="109"/>
      <c r="AK208" s="63"/>
      <c r="AL208" s="110"/>
      <c r="AM208" s="52"/>
      <c r="AN208" s="86"/>
      <c r="AO208" s="53"/>
      <c r="AP208" s="87"/>
      <c r="AQ208" s="34"/>
      <c r="AR208" s="86"/>
      <c r="AS208" s="37"/>
      <c r="AT208" s="87"/>
      <c r="AU208" s="34"/>
      <c r="AV208" s="77"/>
      <c r="AW208" s="37"/>
      <c r="AX208" s="78"/>
      <c r="AY208" s="52"/>
      <c r="AZ208" s="86"/>
      <c r="BA208" s="53"/>
      <c r="BB208" s="87"/>
      <c r="BC208" s="52"/>
      <c r="BD208" s="77"/>
      <c r="BE208" s="53"/>
      <c r="BF208" s="78"/>
    </row>
    <row r="209" spans="7:58" x14ac:dyDescent="0.25">
      <c r="G209" s="52"/>
      <c r="H209" s="81"/>
      <c r="I209" s="53"/>
      <c r="J209" s="44"/>
      <c r="K209" s="34"/>
      <c r="L209" s="86"/>
      <c r="M209" s="37"/>
      <c r="N209" s="87"/>
      <c r="O209" s="34"/>
      <c r="P209" s="86"/>
      <c r="Q209" s="37"/>
      <c r="R209" s="85"/>
      <c r="S209" s="34"/>
      <c r="T209" s="86"/>
      <c r="U209" s="37"/>
      <c r="V209" s="87"/>
      <c r="W209" s="34"/>
      <c r="X209" s="84"/>
      <c r="Y209" s="37"/>
      <c r="Z209" s="85"/>
      <c r="AA209" s="52"/>
      <c r="AB209" s="81"/>
      <c r="AC209" s="53"/>
      <c r="AD209" s="44"/>
      <c r="AE209" s="52"/>
      <c r="AF209" s="96"/>
      <c r="AG209" s="53"/>
      <c r="AH209" s="120"/>
      <c r="AI209" s="54"/>
      <c r="AJ209" s="109"/>
      <c r="AK209" s="63"/>
      <c r="AL209" s="110"/>
      <c r="AM209" s="52"/>
      <c r="AN209" s="86"/>
      <c r="AO209" s="53"/>
      <c r="AP209" s="87"/>
      <c r="AQ209" s="34"/>
      <c r="AR209" s="86"/>
      <c r="AS209" s="37"/>
      <c r="AT209" s="87"/>
      <c r="AU209" s="34"/>
      <c r="AV209" s="77"/>
      <c r="AW209" s="37"/>
      <c r="AX209" s="78"/>
      <c r="AY209" s="52"/>
      <c r="AZ209" s="86"/>
      <c r="BA209" s="53"/>
      <c r="BB209" s="87"/>
      <c r="BC209" s="52"/>
      <c r="BD209" s="77"/>
      <c r="BE209" s="53"/>
      <c r="BF209" s="78"/>
    </row>
    <row r="210" spans="7:58" x14ac:dyDescent="0.25">
      <c r="G210" s="52"/>
      <c r="H210" s="81"/>
      <c r="I210" s="53"/>
      <c r="J210" s="44"/>
      <c r="K210" s="54"/>
      <c r="L210" s="55"/>
      <c r="M210" s="63"/>
      <c r="N210" s="57"/>
      <c r="O210" s="34"/>
      <c r="P210" s="86"/>
      <c r="Q210" s="37"/>
      <c r="R210" s="85"/>
      <c r="T210" s="63"/>
      <c r="V210" s="64"/>
      <c r="W210" s="34"/>
      <c r="X210" s="84"/>
      <c r="Y210" s="37"/>
      <c r="Z210" s="85"/>
      <c r="AE210" s="52"/>
      <c r="AF210" s="96"/>
      <c r="AG210" s="53"/>
      <c r="AH210" s="120"/>
      <c r="AI210" s="54"/>
      <c r="AJ210" s="109"/>
      <c r="AK210" s="63"/>
      <c r="AL210" s="110"/>
      <c r="AM210" s="52"/>
      <c r="AN210" s="86"/>
      <c r="AO210" s="53"/>
      <c r="AP210" s="87"/>
      <c r="AQ210" s="34"/>
      <c r="AR210" s="86"/>
      <c r="AS210" s="37"/>
      <c r="AT210" s="87"/>
      <c r="AY210" s="62"/>
      <c r="AZ210" s="55"/>
      <c r="BA210" s="63"/>
      <c r="BB210" s="57"/>
      <c r="BC210" s="52"/>
      <c r="BD210" s="77"/>
      <c r="BE210" s="53"/>
      <c r="BF210" s="78"/>
    </row>
    <row r="211" spans="7:58" x14ac:dyDescent="0.25">
      <c r="K211" s="54"/>
      <c r="L211" s="55"/>
      <c r="M211" s="63"/>
      <c r="N211" s="57"/>
      <c r="T211" s="63"/>
      <c r="V211" s="64"/>
      <c r="W211" s="62"/>
      <c r="X211" s="55"/>
      <c r="Y211" s="63"/>
      <c r="Z211" s="57"/>
      <c r="AI211" s="54"/>
      <c r="AJ211" s="109"/>
      <c r="AK211" s="63"/>
      <c r="AL211" s="110"/>
      <c r="AM211" s="52"/>
      <c r="AN211" s="86"/>
      <c r="AO211" s="53"/>
      <c r="AP211" s="87"/>
      <c r="AY211" s="62"/>
      <c r="AZ211" s="55"/>
      <c r="BA211" s="63"/>
      <c r="BB211" s="57"/>
    </row>
    <row r="212" spans="7:58" x14ac:dyDescent="0.25">
      <c r="K212" s="54"/>
      <c r="L212" s="55"/>
      <c r="M212" s="63"/>
      <c r="N212" s="57"/>
      <c r="T212" s="63"/>
      <c r="V212" s="64"/>
      <c r="W212" s="62"/>
      <c r="X212" s="55"/>
      <c r="Y212" s="63"/>
      <c r="Z212" s="57"/>
      <c r="AI212" s="54"/>
      <c r="AJ212" s="109"/>
      <c r="AK212" s="63"/>
      <c r="AL212" s="110"/>
      <c r="AM212" s="52"/>
      <c r="AN212" s="86"/>
      <c r="AO212" s="53"/>
      <c r="AP212" s="87"/>
      <c r="AY212" s="62"/>
      <c r="AZ212" s="55"/>
      <c r="BA212" s="63"/>
      <c r="BB212" s="57"/>
    </row>
    <row r="213" spans="7:58" x14ac:dyDescent="0.25">
      <c r="K213" s="54"/>
      <c r="L213" s="55"/>
      <c r="M213" s="63"/>
      <c r="N213" s="57"/>
      <c r="T213" s="63"/>
      <c r="V213" s="64"/>
      <c r="W213" s="62"/>
      <c r="X213" s="55"/>
      <c r="Y213" s="63"/>
      <c r="Z213" s="57"/>
      <c r="AI213" s="54"/>
      <c r="AJ213" s="109"/>
      <c r="AK213" s="63"/>
      <c r="AL213" s="110"/>
      <c r="AY213" s="62"/>
      <c r="AZ213" s="55"/>
      <c r="BA213" s="63"/>
      <c r="BB213" s="57"/>
    </row>
    <row r="214" spans="7:58" x14ac:dyDescent="0.25">
      <c r="K214" s="54"/>
      <c r="L214" s="55"/>
      <c r="M214" s="63"/>
      <c r="N214" s="57"/>
      <c r="T214" s="63"/>
      <c r="V214" s="64"/>
      <c r="W214" s="62"/>
      <c r="X214" s="55"/>
      <c r="Y214" s="63"/>
      <c r="Z214" s="57"/>
      <c r="AI214" s="54"/>
      <c r="AJ214" s="109"/>
      <c r="AK214" s="63"/>
      <c r="AL214" s="110"/>
      <c r="AY214" s="62"/>
      <c r="AZ214" s="55"/>
      <c r="BA214" s="63"/>
      <c r="BB214" s="57"/>
    </row>
    <row r="215" spans="7:58" x14ac:dyDescent="0.25">
      <c r="K215" s="54"/>
      <c r="L215" s="55"/>
      <c r="M215" s="63"/>
      <c r="N215" s="57"/>
      <c r="T215" s="63"/>
      <c r="V215" s="64"/>
      <c r="W215" s="62"/>
      <c r="X215" s="55"/>
      <c r="Y215" s="63"/>
      <c r="Z215" s="57"/>
      <c r="AI215" s="54"/>
      <c r="AJ215" s="109"/>
      <c r="AK215" s="63"/>
      <c r="AL215" s="110"/>
      <c r="AY215" s="62"/>
      <c r="AZ215" s="55"/>
      <c r="BA215" s="63"/>
      <c r="BB215" s="57"/>
    </row>
    <row r="216" spans="7:58" x14ac:dyDescent="0.25">
      <c r="K216" s="54"/>
      <c r="L216" s="55"/>
      <c r="M216" s="63"/>
      <c r="N216" s="57"/>
      <c r="T216" s="63"/>
      <c r="V216" s="64"/>
      <c r="W216" s="62"/>
      <c r="X216" s="55"/>
      <c r="Y216" s="63"/>
      <c r="Z216" s="57"/>
      <c r="AI216" s="54"/>
      <c r="AJ216" s="109"/>
      <c r="AK216" s="63"/>
      <c r="AL216" s="110"/>
      <c r="AY216" s="62"/>
      <c r="AZ216" s="55"/>
      <c r="BA216" s="63"/>
      <c r="BB216" s="57"/>
    </row>
    <row r="217" spans="7:58" x14ac:dyDescent="0.25">
      <c r="K217" s="54"/>
      <c r="L217" s="55"/>
      <c r="M217" s="63"/>
      <c r="N217" s="57"/>
      <c r="T217" s="63"/>
      <c r="V217" s="64"/>
      <c r="W217" s="62"/>
      <c r="X217" s="55"/>
      <c r="Y217" s="63"/>
      <c r="Z217" s="57"/>
      <c r="AI217" s="54"/>
      <c r="AJ217" s="109"/>
      <c r="AK217" s="63"/>
      <c r="AL217" s="110"/>
      <c r="AY217" s="62"/>
      <c r="AZ217" s="55"/>
      <c r="BA217" s="63"/>
      <c r="BB217" s="57"/>
    </row>
    <row r="218" spans="7:58" x14ac:dyDescent="0.25">
      <c r="K218" s="54"/>
      <c r="L218" s="55"/>
      <c r="M218" s="63"/>
      <c r="N218" s="57"/>
      <c r="T218" s="63"/>
      <c r="V218" s="64"/>
      <c r="W218" s="62"/>
      <c r="X218" s="55"/>
      <c r="Y218" s="63"/>
      <c r="Z218" s="57"/>
      <c r="AI218" s="54"/>
      <c r="AJ218" s="109"/>
      <c r="AK218" s="63"/>
      <c r="AL218" s="110"/>
      <c r="AY218" s="62"/>
      <c r="AZ218" s="55"/>
      <c r="BA218" s="63"/>
      <c r="BB218" s="57"/>
    </row>
    <row r="219" spans="7:58" x14ac:dyDescent="0.25">
      <c r="K219" s="54"/>
      <c r="L219" s="55"/>
      <c r="M219" s="63"/>
      <c r="N219" s="57"/>
      <c r="T219" s="63"/>
      <c r="V219" s="64"/>
      <c r="W219" s="62"/>
      <c r="X219" s="55"/>
      <c r="Y219" s="63"/>
      <c r="Z219" s="57"/>
      <c r="AI219" s="54"/>
      <c r="AJ219" s="109"/>
      <c r="AK219" s="63"/>
      <c r="AL219" s="110"/>
      <c r="AY219" s="62"/>
      <c r="AZ219" s="55"/>
      <c r="BA219" s="63"/>
      <c r="BB219" s="57"/>
    </row>
    <row r="220" spans="7:58" x14ac:dyDescent="0.25">
      <c r="K220" s="54"/>
      <c r="L220" s="55"/>
      <c r="M220" s="63"/>
      <c r="N220" s="57"/>
      <c r="T220" s="63"/>
      <c r="V220" s="64"/>
      <c r="W220" s="62"/>
      <c r="X220" s="55"/>
      <c r="Y220" s="63"/>
      <c r="Z220" s="57"/>
      <c r="AI220" s="54"/>
      <c r="AJ220" s="109"/>
      <c r="AK220" s="63"/>
      <c r="AL220" s="110"/>
      <c r="AY220" s="62"/>
      <c r="AZ220" s="55"/>
      <c r="BA220" s="63"/>
      <c r="BB220" s="57"/>
    </row>
    <row r="221" spans="7:58" x14ac:dyDescent="0.25">
      <c r="T221" s="63"/>
      <c r="V221" s="64"/>
      <c r="AI221" s="54"/>
      <c r="AJ221" s="109"/>
      <c r="AK221" s="63"/>
      <c r="AL221" s="110"/>
      <c r="AY221" s="62"/>
      <c r="AZ221" s="55"/>
      <c r="BA221" s="63"/>
      <c r="BB221" s="57"/>
    </row>
    <row r="222" spans="7:58" x14ac:dyDescent="0.25">
      <c r="T222" s="63"/>
      <c r="V222" s="64"/>
      <c r="AI222" s="54"/>
      <c r="AJ222" s="109"/>
      <c r="AK222" s="63"/>
      <c r="AL222" s="110"/>
    </row>
    <row r="223" spans="7:58" x14ac:dyDescent="0.25">
      <c r="T223" s="63"/>
      <c r="V223" s="64"/>
      <c r="AI223" s="54"/>
      <c r="AJ223" s="109"/>
      <c r="AK223" s="63"/>
      <c r="AL223" s="110"/>
    </row>
    <row r="224" spans="7:58" x14ac:dyDescent="0.25">
      <c r="T224" s="63"/>
      <c r="V224" s="64"/>
      <c r="AI224" s="54"/>
      <c r="AJ224" s="109"/>
      <c r="AK224" s="63"/>
      <c r="AL224" s="110"/>
    </row>
    <row r="225" spans="20:22" x14ac:dyDescent="0.25">
      <c r="T225" s="63"/>
      <c r="V225" s="64"/>
    </row>
    <row r="226" spans="20:22" x14ac:dyDescent="0.25">
      <c r="T226" s="63"/>
      <c r="V226" s="64"/>
    </row>
    <row r="227" spans="20:22" x14ac:dyDescent="0.25">
      <c r="T227" s="155"/>
      <c r="V227" s="156"/>
    </row>
    <row r="228" spans="20:22" x14ac:dyDescent="0.25">
      <c r="T228" s="155"/>
      <c r="V228" s="156"/>
    </row>
    <row r="229" spans="20:22" x14ac:dyDescent="0.25">
      <c r="T229" s="155"/>
      <c r="V229" s="156"/>
    </row>
    <row r="230" spans="20:22" x14ac:dyDescent="0.25">
      <c r="T230" s="155"/>
      <c r="V230" s="156"/>
    </row>
    <row r="231" spans="20:22" x14ac:dyDescent="0.25">
      <c r="T231" s="155"/>
      <c r="V231" s="156"/>
    </row>
  </sheetData>
  <autoFilter ref="A1:BJ188">
    <sortState ref="A2:BJ190">
      <sortCondition ref="B1:B190"/>
    </sortState>
  </autoFilter>
  <conditionalFormatting sqref="D14">
    <cfRule type="containsText" dxfId="17" priority="120" operator="containsText" text="NA">
      <formula>NOT(ISERROR(SEARCH("NA",D14)))</formula>
    </cfRule>
  </conditionalFormatting>
  <conditionalFormatting sqref="B95:B112">
    <cfRule type="containsText" dxfId="16" priority="92" operator="containsText" text="NA">
      <formula>NOT(ISERROR(SEARCH("NA",B95)))</formula>
    </cfRule>
  </conditionalFormatting>
  <conditionalFormatting sqref="BH90">
    <cfRule type="containsText" dxfId="15" priority="81" operator="containsText" text="NA">
      <formula>NOT(ISERROR(SEARCH("NA",BH90)))</formula>
    </cfRule>
  </conditionalFormatting>
  <conditionalFormatting sqref="BD90">
    <cfRule type="containsText" dxfId="14" priority="41" operator="containsText" text="NA">
      <formula>NOT(ISERROR(SEARCH("NA",BD90)))</formula>
    </cfRule>
  </conditionalFormatting>
  <conditionalFormatting sqref="BD108">
    <cfRule type="containsText" dxfId="13" priority="40" operator="containsText" text="NA">
      <formula>NOT(ISERROR(SEARCH("NA",BD108)))</formula>
    </cfRule>
  </conditionalFormatting>
  <conditionalFormatting sqref="AR83">
    <cfRule type="containsText" dxfId="12" priority="39" operator="containsText" text="NA">
      <formula>NOT(ISERROR(SEARCH("NA",AR83)))</formula>
    </cfRule>
  </conditionalFormatting>
  <conditionalFormatting sqref="T38">
    <cfRule type="containsText" dxfId="11" priority="38" operator="containsText" text="NA">
      <formula>NOT(ISERROR(SEARCH("NA",T38)))</formula>
    </cfRule>
  </conditionalFormatting>
  <conditionalFormatting sqref="AK40 AK38">
    <cfRule type="containsText" dxfId="10" priority="7" operator="containsText" text="NA">
      <formula>NOT(ISERROR(SEARCH("NA",AK38)))</formula>
    </cfRule>
  </conditionalFormatting>
  <conditionalFormatting sqref="AI41">
    <cfRule type="containsText" dxfId="9" priority="6" operator="containsText" text="NA">
      <formula>NOT(ISERROR(SEARCH("NA",AI41)))</formula>
    </cfRule>
  </conditionalFormatting>
  <conditionalFormatting sqref="AI42">
    <cfRule type="containsText" dxfId="8" priority="5" operator="containsText" text="NA">
      <formula>NOT(ISERROR(SEARCH("NA",AI42)))</formula>
    </cfRule>
  </conditionalFormatting>
  <conditionalFormatting sqref="AK42">
    <cfRule type="containsText" dxfId="7" priority="4" operator="containsText" text="NA">
      <formula>NOT(ISERROR(SEARCH("NA",AK42)))</formula>
    </cfRule>
  </conditionalFormatting>
  <conditionalFormatting sqref="AK41">
    <cfRule type="containsText" dxfId="6" priority="3" operator="containsText" text="NA">
      <formula>NOT(ISERROR(SEARCH("NA",AK41)))</formula>
    </cfRule>
  </conditionalFormatting>
  <conditionalFormatting sqref="AI43">
    <cfRule type="containsText" dxfId="5" priority="2" operator="containsText" text="NA">
      <formula>NOT(ISERROR(SEARCH("NA",AI43)))</formula>
    </cfRule>
  </conditionalFormatting>
  <conditionalFormatting sqref="AK43">
    <cfRule type="containsText" dxfId="4" priority="1" operator="containsText" text="NA">
      <formula>NOT(ISERROR(SEARCH("NA",AK43)))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0"/>
  <sheetViews>
    <sheetView zoomScale="60" zoomScaleNormal="6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 x14ac:dyDescent="0.25"/>
  <cols>
    <col min="1" max="1" width="19.7109375" style="67" bestFit="1" customWidth="1"/>
    <col min="2" max="2" width="20.5703125" style="68" customWidth="1"/>
    <col min="3" max="3" width="21.140625" style="69" bestFit="1" customWidth="1"/>
    <col min="4" max="4" width="14.42578125" style="103" bestFit="1" customWidth="1"/>
    <col min="5" max="5" width="21.140625" style="70" bestFit="1" customWidth="1"/>
    <col min="6" max="6" width="21.5703125" style="70" bestFit="1" customWidth="1"/>
    <col min="7" max="7" width="14.42578125" style="104" bestFit="1" customWidth="1"/>
    <col min="8" max="8" width="20.5703125" style="71" bestFit="1" customWidth="1"/>
    <col min="9" max="9" width="21.140625" style="72" bestFit="1" customWidth="1"/>
    <col min="10" max="10" width="14.42578125" style="103" bestFit="1" customWidth="1"/>
    <col min="11" max="11" width="21.140625" style="73" bestFit="1" customWidth="1"/>
    <col min="12" max="12" width="21.5703125" style="73" bestFit="1" customWidth="1"/>
    <col min="13" max="13" width="14.42578125" style="104" bestFit="1" customWidth="1"/>
    <col min="14" max="14" width="20.5703125" style="68" bestFit="1" customWidth="1"/>
    <col min="15" max="15" width="21.140625" style="69" bestFit="1" customWidth="1"/>
    <col min="16" max="16" width="14.42578125" style="103" bestFit="1" customWidth="1"/>
    <col min="17" max="17" width="21.140625" style="70" bestFit="1" customWidth="1"/>
    <col min="18" max="18" width="21.5703125" style="70" bestFit="1" customWidth="1"/>
    <col min="19" max="19" width="14.42578125" style="104" bestFit="1" customWidth="1"/>
    <col min="20" max="20" width="20.5703125" style="71" bestFit="1" customWidth="1"/>
    <col min="21" max="21" width="21.140625" style="72" bestFit="1" customWidth="1"/>
    <col min="22" max="22" width="14.42578125" style="103" bestFit="1" customWidth="1"/>
    <col min="23" max="23" width="21.140625" style="73" bestFit="1" customWidth="1"/>
    <col min="24" max="24" width="21.5703125" style="73" bestFit="1" customWidth="1"/>
    <col min="25" max="25" width="14.42578125" style="104" bestFit="1" customWidth="1"/>
    <col min="26" max="26" width="20.5703125" style="68" bestFit="1" customWidth="1"/>
    <col min="27" max="27" width="21.140625" style="69" bestFit="1" customWidth="1"/>
    <col min="28" max="28" width="14.42578125" style="103" bestFit="1" customWidth="1"/>
    <col min="29" max="29" width="21.140625" style="70" bestFit="1" customWidth="1"/>
    <col min="30" max="30" width="21.5703125" style="70" bestFit="1" customWidth="1"/>
    <col min="31" max="31" width="14.42578125" style="104" bestFit="1" customWidth="1"/>
    <col min="32" max="32" width="20.5703125" style="71" bestFit="1" customWidth="1"/>
    <col min="33" max="33" width="21.140625" style="72" bestFit="1" customWidth="1"/>
    <col min="34" max="34" width="14.42578125" style="103" bestFit="1" customWidth="1"/>
    <col min="35" max="35" width="21.140625" style="73" bestFit="1" customWidth="1"/>
    <col min="36" max="36" width="21.5703125" style="73" bestFit="1" customWidth="1"/>
    <col min="37" max="37" width="14.42578125" style="104" bestFit="1" customWidth="1"/>
    <col min="38" max="38" width="20.5703125" style="68" bestFit="1" customWidth="1"/>
    <col min="39" max="39" width="21.140625" style="69" bestFit="1" customWidth="1"/>
    <col min="40" max="40" width="14.42578125" style="103" bestFit="1" customWidth="1"/>
    <col min="41" max="41" width="21.140625" style="70" bestFit="1" customWidth="1"/>
    <col min="42" max="42" width="21.5703125" style="70" bestFit="1" customWidth="1"/>
    <col min="43" max="43" width="14.42578125" style="104" bestFit="1" customWidth="1"/>
    <col min="44" max="44" width="20.5703125" style="71" bestFit="1" customWidth="1"/>
    <col min="45" max="45" width="21.140625" style="72" bestFit="1" customWidth="1"/>
    <col min="46" max="46" width="14.42578125" style="103" bestFit="1" customWidth="1"/>
    <col min="47" max="47" width="21.140625" style="73" bestFit="1" customWidth="1"/>
    <col min="48" max="48" width="21.5703125" style="73" bestFit="1" customWidth="1"/>
    <col min="49" max="49" width="14.42578125" style="104" bestFit="1" customWidth="1"/>
    <col min="50" max="50" width="20.5703125" style="68" bestFit="1" customWidth="1"/>
    <col min="51" max="51" width="21.140625" style="69" bestFit="1" customWidth="1"/>
    <col min="52" max="52" width="14.42578125" style="103" bestFit="1" customWidth="1"/>
    <col min="53" max="53" width="21.140625" style="70" bestFit="1" customWidth="1"/>
    <col min="54" max="54" width="21.5703125" style="70" bestFit="1" customWidth="1"/>
    <col min="55" max="55" width="14.42578125" style="104" bestFit="1" customWidth="1"/>
    <col min="56" max="56" width="20.5703125" style="71" bestFit="1" customWidth="1"/>
    <col min="57" max="57" width="21.140625" style="72" bestFit="1" customWidth="1"/>
    <col min="58" max="58" width="14.42578125" style="103" bestFit="1" customWidth="1"/>
    <col min="59" max="59" width="21.140625" style="73" bestFit="1" customWidth="1"/>
    <col min="60" max="60" width="21.5703125" style="73" bestFit="1" customWidth="1"/>
    <col min="61" max="61" width="14.42578125" style="104" bestFit="1" customWidth="1"/>
    <col min="62" max="62" width="20.5703125" style="68" bestFit="1" customWidth="1"/>
    <col min="63" max="63" width="21.140625" style="69" bestFit="1" customWidth="1"/>
    <col min="64" max="64" width="17.7109375" style="103" bestFit="1" customWidth="1"/>
    <col min="65" max="65" width="21.140625" style="70" bestFit="1" customWidth="1"/>
    <col min="66" max="66" width="21.5703125" style="70" bestFit="1" customWidth="1"/>
    <col min="67" max="67" width="17.7109375" style="104" bestFit="1" customWidth="1"/>
    <col min="68" max="68" width="20.5703125" style="71" bestFit="1" customWidth="1"/>
    <col min="69" max="69" width="21.140625" style="72" bestFit="1" customWidth="1"/>
    <col min="70" max="70" width="14.42578125" style="103" bestFit="1" customWidth="1"/>
    <col min="71" max="71" width="21.140625" style="73" bestFit="1" customWidth="1"/>
    <col min="72" max="72" width="21.5703125" style="73" bestFit="1" customWidth="1"/>
    <col min="73" max="73" width="14.42578125" style="104" bestFit="1" customWidth="1"/>
    <col min="74" max="74" width="20.5703125" style="68" bestFit="1" customWidth="1"/>
    <col min="75" max="75" width="21.140625" style="69" bestFit="1" customWidth="1"/>
    <col min="76" max="76" width="14.42578125" style="103" bestFit="1" customWidth="1"/>
    <col min="77" max="77" width="21.140625" style="70" bestFit="1" customWidth="1"/>
    <col min="78" max="78" width="21.5703125" style="70" bestFit="1" customWidth="1"/>
    <col min="79" max="79" width="14.42578125" style="104" bestFit="1" customWidth="1"/>
    <col min="80" max="80" width="20.5703125" style="71" bestFit="1" customWidth="1"/>
    <col min="81" max="81" width="21.140625" style="72" bestFit="1" customWidth="1"/>
    <col min="82" max="82" width="14.42578125" style="103" bestFit="1" customWidth="1"/>
    <col min="83" max="83" width="21.140625" style="73" bestFit="1" customWidth="1"/>
    <col min="84" max="84" width="21.5703125" style="73" bestFit="1" customWidth="1"/>
    <col min="85" max="85" width="14.42578125" style="104" bestFit="1" customWidth="1"/>
    <col min="86" max="86" width="20.5703125" style="68" bestFit="1" customWidth="1"/>
    <col min="87" max="87" width="21.140625" style="69" bestFit="1" customWidth="1"/>
    <col min="88" max="88" width="14.42578125" style="103" bestFit="1" customWidth="1"/>
    <col min="89" max="89" width="21.140625" style="70" bestFit="1" customWidth="1"/>
    <col min="90" max="90" width="21.5703125" style="70" bestFit="1" customWidth="1"/>
    <col min="91" max="91" width="14.42578125" style="104" bestFit="1" customWidth="1"/>
    <col min="92" max="16384" width="11.42578125" style="67"/>
  </cols>
  <sheetData>
    <row r="1" spans="1:91" x14ac:dyDescent="0.25">
      <c r="B1" s="174" t="s">
        <v>255</v>
      </c>
      <c r="C1" s="175"/>
      <c r="D1" s="175"/>
      <c r="E1" s="175"/>
      <c r="F1" s="175"/>
      <c r="G1" s="176"/>
      <c r="H1" s="171" t="s">
        <v>256</v>
      </c>
      <c r="I1" s="172"/>
      <c r="J1" s="172"/>
      <c r="K1" s="172"/>
      <c r="L1" s="172"/>
      <c r="M1" s="173"/>
      <c r="N1" s="174" t="s">
        <v>257</v>
      </c>
      <c r="O1" s="175"/>
      <c r="P1" s="175"/>
      <c r="Q1" s="175"/>
      <c r="R1" s="175"/>
      <c r="S1" s="176"/>
      <c r="T1" s="171" t="s">
        <v>258</v>
      </c>
      <c r="U1" s="172"/>
      <c r="V1" s="172"/>
      <c r="W1" s="172"/>
      <c r="X1" s="172"/>
      <c r="Y1" s="173"/>
      <c r="Z1" s="174" t="s">
        <v>259</v>
      </c>
      <c r="AA1" s="175"/>
      <c r="AB1" s="175"/>
      <c r="AC1" s="175"/>
      <c r="AD1" s="175"/>
      <c r="AE1" s="176"/>
      <c r="AF1" s="171" t="s">
        <v>260</v>
      </c>
      <c r="AG1" s="172"/>
      <c r="AH1" s="172"/>
      <c r="AI1" s="172"/>
      <c r="AJ1" s="172"/>
      <c r="AK1" s="173"/>
      <c r="AL1" s="174" t="s">
        <v>261</v>
      </c>
      <c r="AM1" s="175"/>
      <c r="AN1" s="175"/>
      <c r="AO1" s="175"/>
      <c r="AP1" s="175"/>
      <c r="AQ1" s="176"/>
      <c r="AR1" s="171" t="s">
        <v>262</v>
      </c>
      <c r="AS1" s="172"/>
      <c r="AT1" s="172"/>
      <c r="AU1" s="172"/>
      <c r="AV1" s="172"/>
      <c r="AW1" s="173"/>
      <c r="AX1" s="174" t="s">
        <v>263</v>
      </c>
      <c r="AY1" s="175"/>
      <c r="AZ1" s="175"/>
      <c r="BA1" s="175"/>
      <c r="BB1" s="175"/>
      <c r="BC1" s="176"/>
      <c r="BD1" s="171" t="s">
        <v>264</v>
      </c>
      <c r="BE1" s="172"/>
      <c r="BF1" s="172"/>
      <c r="BG1" s="172"/>
      <c r="BH1" s="172"/>
      <c r="BI1" s="173"/>
      <c r="BJ1" s="174" t="s">
        <v>265</v>
      </c>
      <c r="BK1" s="175"/>
      <c r="BL1" s="175"/>
      <c r="BM1" s="175"/>
      <c r="BN1" s="175"/>
      <c r="BO1" s="176"/>
      <c r="BP1" s="171" t="s">
        <v>266</v>
      </c>
      <c r="BQ1" s="172"/>
      <c r="BR1" s="172"/>
      <c r="BS1" s="172"/>
      <c r="BT1" s="172"/>
      <c r="BU1" s="173"/>
      <c r="BV1" s="174" t="s">
        <v>267</v>
      </c>
      <c r="BW1" s="175"/>
      <c r="BX1" s="175"/>
      <c r="BY1" s="175"/>
      <c r="BZ1" s="175"/>
      <c r="CA1" s="176"/>
      <c r="CB1" s="171" t="s">
        <v>268</v>
      </c>
      <c r="CC1" s="172"/>
      <c r="CD1" s="172"/>
      <c r="CE1" s="172"/>
      <c r="CF1" s="172"/>
      <c r="CG1" s="173"/>
      <c r="CH1" s="174" t="s">
        <v>269</v>
      </c>
      <c r="CI1" s="175"/>
      <c r="CJ1" s="175"/>
      <c r="CK1" s="175"/>
      <c r="CL1" s="175"/>
      <c r="CM1" s="176"/>
    </row>
    <row r="2" spans="1:91" x14ac:dyDescent="0.25">
      <c r="A2" s="67" t="s">
        <v>0</v>
      </c>
      <c r="B2" s="68" t="s">
        <v>282</v>
      </c>
      <c r="C2" s="69" t="s">
        <v>281</v>
      </c>
      <c r="D2" s="103" t="s">
        <v>280</v>
      </c>
      <c r="E2" s="70" t="s">
        <v>283</v>
      </c>
      <c r="F2" s="69" t="s">
        <v>284</v>
      </c>
      <c r="G2" s="104" t="s">
        <v>280</v>
      </c>
      <c r="H2" s="71" t="s">
        <v>282</v>
      </c>
      <c r="I2" s="72" t="s">
        <v>281</v>
      </c>
      <c r="J2" s="103" t="s">
        <v>280</v>
      </c>
      <c r="K2" s="73" t="s">
        <v>283</v>
      </c>
      <c r="L2" s="72" t="s">
        <v>284</v>
      </c>
      <c r="M2" s="104" t="s">
        <v>280</v>
      </c>
      <c r="N2" s="68" t="s">
        <v>282</v>
      </c>
      <c r="O2" s="69" t="s">
        <v>281</v>
      </c>
      <c r="P2" s="103" t="s">
        <v>280</v>
      </c>
      <c r="Q2" s="70" t="s">
        <v>283</v>
      </c>
      <c r="R2" s="69" t="s">
        <v>284</v>
      </c>
      <c r="S2" s="104" t="s">
        <v>280</v>
      </c>
      <c r="T2" s="71" t="s">
        <v>282</v>
      </c>
      <c r="U2" s="72" t="s">
        <v>281</v>
      </c>
      <c r="V2" s="103" t="s">
        <v>280</v>
      </c>
      <c r="W2" s="73" t="s">
        <v>283</v>
      </c>
      <c r="X2" s="72" t="s">
        <v>284</v>
      </c>
      <c r="Y2" s="104" t="s">
        <v>280</v>
      </c>
      <c r="Z2" s="68" t="s">
        <v>282</v>
      </c>
      <c r="AA2" s="69" t="s">
        <v>281</v>
      </c>
      <c r="AB2" s="103" t="s">
        <v>280</v>
      </c>
      <c r="AC2" s="70" t="s">
        <v>283</v>
      </c>
      <c r="AD2" s="69" t="s">
        <v>284</v>
      </c>
      <c r="AE2" s="104" t="s">
        <v>280</v>
      </c>
      <c r="AF2" s="71" t="s">
        <v>282</v>
      </c>
      <c r="AG2" s="72" t="s">
        <v>281</v>
      </c>
      <c r="AH2" s="103" t="s">
        <v>280</v>
      </c>
      <c r="AI2" s="73" t="s">
        <v>283</v>
      </c>
      <c r="AJ2" s="72" t="s">
        <v>284</v>
      </c>
      <c r="AK2" s="104" t="s">
        <v>280</v>
      </c>
      <c r="AL2" s="68" t="s">
        <v>282</v>
      </c>
      <c r="AM2" s="69" t="s">
        <v>281</v>
      </c>
      <c r="AN2" s="103" t="s">
        <v>280</v>
      </c>
      <c r="AO2" s="70" t="s">
        <v>283</v>
      </c>
      <c r="AP2" s="69" t="s">
        <v>284</v>
      </c>
      <c r="AQ2" s="104" t="s">
        <v>280</v>
      </c>
      <c r="AR2" s="71" t="s">
        <v>282</v>
      </c>
      <c r="AS2" s="72" t="s">
        <v>281</v>
      </c>
      <c r="AT2" s="103" t="s">
        <v>280</v>
      </c>
      <c r="AU2" s="73" t="s">
        <v>283</v>
      </c>
      <c r="AV2" s="72" t="s">
        <v>284</v>
      </c>
      <c r="AW2" s="104" t="s">
        <v>280</v>
      </c>
      <c r="AX2" s="68" t="s">
        <v>282</v>
      </c>
      <c r="AY2" s="69" t="s">
        <v>281</v>
      </c>
      <c r="AZ2" s="103" t="s">
        <v>280</v>
      </c>
      <c r="BA2" s="70" t="s">
        <v>283</v>
      </c>
      <c r="BB2" s="69" t="s">
        <v>284</v>
      </c>
      <c r="BC2" s="104" t="s">
        <v>280</v>
      </c>
      <c r="BD2" s="71" t="s">
        <v>282</v>
      </c>
      <c r="BE2" s="72" t="s">
        <v>281</v>
      </c>
      <c r="BF2" s="103" t="s">
        <v>280</v>
      </c>
      <c r="BG2" s="73" t="s">
        <v>283</v>
      </c>
      <c r="BH2" s="72" t="s">
        <v>284</v>
      </c>
      <c r="BI2" s="104" t="s">
        <v>280</v>
      </c>
      <c r="BJ2" s="68" t="s">
        <v>282</v>
      </c>
      <c r="BK2" s="69" t="s">
        <v>281</v>
      </c>
      <c r="BL2" s="103" t="s">
        <v>280</v>
      </c>
      <c r="BM2" s="70" t="s">
        <v>283</v>
      </c>
      <c r="BN2" s="69" t="s">
        <v>284</v>
      </c>
      <c r="BO2" s="104" t="s">
        <v>280</v>
      </c>
      <c r="BP2" s="71" t="s">
        <v>282</v>
      </c>
      <c r="BQ2" s="72" t="s">
        <v>281</v>
      </c>
      <c r="BR2" s="103" t="s">
        <v>280</v>
      </c>
      <c r="BS2" s="73" t="s">
        <v>283</v>
      </c>
      <c r="BT2" s="72" t="s">
        <v>284</v>
      </c>
      <c r="BU2" s="104" t="s">
        <v>280</v>
      </c>
      <c r="BV2" s="68" t="s">
        <v>282</v>
      </c>
      <c r="BW2" s="69" t="s">
        <v>281</v>
      </c>
      <c r="BX2" s="103" t="s">
        <v>280</v>
      </c>
      <c r="BY2" s="70" t="s">
        <v>283</v>
      </c>
      <c r="BZ2" s="69" t="s">
        <v>284</v>
      </c>
      <c r="CA2" s="104" t="s">
        <v>280</v>
      </c>
      <c r="CB2" s="71" t="s">
        <v>282</v>
      </c>
      <c r="CC2" s="72" t="s">
        <v>281</v>
      </c>
      <c r="CD2" s="103" t="s">
        <v>280</v>
      </c>
      <c r="CE2" s="73" t="s">
        <v>283</v>
      </c>
      <c r="CF2" s="72" t="s">
        <v>284</v>
      </c>
      <c r="CG2" s="104" t="s">
        <v>280</v>
      </c>
      <c r="CH2" s="68" t="s">
        <v>282</v>
      </c>
      <c r="CI2" s="69" t="s">
        <v>281</v>
      </c>
      <c r="CJ2" s="103" t="s">
        <v>280</v>
      </c>
      <c r="CK2" s="70" t="s">
        <v>283</v>
      </c>
      <c r="CL2" s="69" t="s">
        <v>284</v>
      </c>
      <c r="CM2" s="104" t="s">
        <v>280</v>
      </c>
    </row>
    <row r="3" spans="1:91" x14ac:dyDescent="0.25">
      <c r="A3" s="67" t="s">
        <v>163</v>
      </c>
      <c r="B3" s="68">
        <f>'1eras Lecturas'!C2</f>
        <v>253.6</v>
      </c>
      <c r="C3" s="69">
        <f>'2das Lecturas'!C2</f>
        <v>253.9</v>
      </c>
      <c r="D3" s="103">
        <f>ABS(B3-C3)</f>
        <v>0.30000000000001137</v>
      </c>
      <c r="E3" s="70">
        <f>'1eras Lecturas'!E2</f>
        <v>276.5</v>
      </c>
      <c r="F3" s="70" t="str">
        <f>'2das Lecturas'!E2</f>
        <v>276.8</v>
      </c>
      <c r="G3" s="104">
        <f>ABS(E3-F3)</f>
        <v>0.30000000000001137</v>
      </c>
      <c r="H3" s="71">
        <f>'1eras Lecturas'!G2</f>
        <v>176.4</v>
      </c>
      <c r="I3" s="72">
        <f>'2das Lecturas'!G2</f>
        <v>176.4</v>
      </c>
      <c r="J3" s="103">
        <f>ABS(H3-I3)</f>
        <v>0</v>
      </c>
      <c r="K3" s="73">
        <f>'1eras Lecturas'!I2</f>
        <v>180.4</v>
      </c>
      <c r="L3" s="73">
        <f>'2das Lecturas'!I2</f>
        <v>180.4</v>
      </c>
      <c r="M3" s="104">
        <f>ABS(K3-L3)</f>
        <v>0</v>
      </c>
      <c r="N3" s="68">
        <f>'1eras Lecturas'!K2</f>
        <v>146.30000000000001</v>
      </c>
      <c r="O3" s="69">
        <f>'2das Lecturas'!K2</f>
        <v>146.30000000000001</v>
      </c>
      <c r="P3" s="103">
        <f>ABS(N3-O3)</f>
        <v>0</v>
      </c>
      <c r="Q3" s="70">
        <f>'1eras Lecturas'!M2</f>
        <v>146.30000000000001</v>
      </c>
      <c r="R3" s="70">
        <f>'2das Lecturas'!M2</f>
        <v>146.30000000000001</v>
      </c>
      <c r="S3" s="104">
        <f>ABS(Q3-R3)</f>
        <v>0</v>
      </c>
      <c r="T3" s="71">
        <f>'1eras Lecturas'!O2</f>
        <v>134.9</v>
      </c>
      <c r="U3" s="72">
        <f>'2das Lecturas'!O2</f>
        <v>134.79999999999998</v>
      </c>
      <c r="V3" s="103">
        <f>ABS(T3-U3)</f>
        <v>0.10000000000002274</v>
      </c>
      <c r="W3" s="73">
        <f>'1eras Lecturas'!Q2</f>
        <v>136.79999999999998</v>
      </c>
      <c r="X3" s="73">
        <f>'2das Lecturas'!Q2</f>
        <v>136.79999999999998</v>
      </c>
      <c r="Y3" s="104">
        <f>ABS(W3-X3)</f>
        <v>0</v>
      </c>
      <c r="Z3" s="68">
        <f>'1eras Lecturas'!S2</f>
        <v>154.5</v>
      </c>
      <c r="AA3" s="69">
        <f>'2das Lecturas'!S2</f>
        <v>154.60000000000002</v>
      </c>
      <c r="AB3" s="103">
        <f>ABS(Z3-AA3)</f>
        <v>0.10000000000002274</v>
      </c>
      <c r="AC3" s="70">
        <f>'1eras Lecturas'!U2</f>
        <v>160.89999999999998</v>
      </c>
      <c r="AD3" s="70">
        <f>'2das Lecturas'!U2</f>
        <v>161</v>
      </c>
      <c r="AE3" s="104">
        <f>ABS(AC3-AD3)</f>
        <v>0.10000000000002274</v>
      </c>
      <c r="AF3" s="71">
        <f>'1eras Lecturas'!W2</f>
        <v>183.9</v>
      </c>
      <c r="AG3" s="72">
        <f>'2das Lecturas'!W2</f>
        <v>183.9</v>
      </c>
      <c r="AH3" s="103">
        <f>ABS(AF3-AG3)</f>
        <v>0</v>
      </c>
      <c r="AI3" s="73">
        <f>'1eras Lecturas'!Y2</f>
        <v>183.9</v>
      </c>
      <c r="AJ3" s="73">
        <f>'2das Lecturas'!Y2</f>
        <v>183.9</v>
      </c>
      <c r="AK3" s="104">
        <f>ABS(AI3-AJ3)</f>
        <v>0</v>
      </c>
      <c r="AL3" s="68">
        <f>'1eras Lecturas'!AA2</f>
        <v>154.5</v>
      </c>
      <c r="AM3" s="69">
        <f>'2das Lecturas'!AA2</f>
        <v>154.30000000000001</v>
      </c>
      <c r="AN3" s="103">
        <f>ABS(AL3-AM3)</f>
        <v>0.19999999999998863</v>
      </c>
      <c r="AO3" s="70">
        <f>'1eras Lecturas'!AC2</f>
        <v>154.5</v>
      </c>
      <c r="AP3" s="70">
        <f>'2das Lecturas'!AC2</f>
        <v>154.30000000000001</v>
      </c>
      <c r="AQ3" s="104">
        <f>ABS(AO3-AP3)</f>
        <v>0.19999999999998863</v>
      </c>
      <c r="AR3" s="71">
        <f>'1eras Lecturas'!AE2</f>
        <v>241.9</v>
      </c>
      <c r="AS3" s="72">
        <f>'2das Lecturas'!AE2</f>
        <v>242.2</v>
      </c>
      <c r="AT3" s="103">
        <f>ABS(AR3-AS3)</f>
        <v>0.29999999999998295</v>
      </c>
      <c r="AU3" s="73">
        <f>'1eras Lecturas'!AG2</f>
        <v>249.8</v>
      </c>
      <c r="AV3" s="73">
        <f>'2das Lecturas'!AG2</f>
        <v>250.1</v>
      </c>
      <c r="AW3" s="104">
        <f>ABS(AU3-AV3)</f>
        <v>0.29999999999998295</v>
      </c>
      <c r="AX3" s="68">
        <f>'1eras Lecturas'!AI2</f>
        <v>270.2</v>
      </c>
      <c r="AY3" s="69">
        <f>'2das Lecturas'!AI2</f>
        <v>270.2</v>
      </c>
      <c r="AZ3" s="103">
        <f>ABS(AX3-AY3)</f>
        <v>0</v>
      </c>
      <c r="BA3" s="70">
        <f>'1eras Lecturas'!AK2</f>
        <v>270.2</v>
      </c>
      <c r="BB3" s="70">
        <f>'2das Lecturas'!AK2</f>
        <v>270.2</v>
      </c>
      <c r="BC3" s="104">
        <f>ABS(BA3-BB3)</f>
        <v>0</v>
      </c>
      <c r="BD3" s="71">
        <f>'1eras Lecturas'!AM2</f>
        <v>250.5</v>
      </c>
      <c r="BE3" s="72">
        <f>'2das Lecturas'!AM2</f>
        <v>250.4</v>
      </c>
      <c r="BF3" s="103">
        <f>ABS(BD3-BE3)</f>
        <v>9.9999999999994316E-2</v>
      </c>
      <c r="BG3" s="73">
        <f>'1eras Lecturas'!AO2</f>
        <v>250.5</v>
      </c>
      <c r="BH3" s="73">
        <f>'2das Lecturas'!AO2</f>
        <v>250.4</v>
      </c>
      <c r="BI3" s="104">
        <f>ABS(BG3-BH3)</f>
        <v>9.9999999999994316E-2</v>
      </c>
      <c r="BJ3" s="68">
        <f>'1eras Lecturas'!AQ2</f>
        <v>166.70000000000002</v>
      </c>
      <c r="BK3" s="69">
        <f>'2das Lecturas'!AQ2</f>
        <v>166.8</v>
      </c>
      <c r="BL3" s="103">
        <f>ABS(BJ3-BK3)</f>
        <v>9.9999999999994316E-2</v>
      </c>
      <c r="BM3" s="70">
        <f>'1eras Lecturas'!AS2</f>
        <v>168.4</v>
      </c>
      <c r="BN3" s="70">
        <f>'2das Lecturas'!AS2</f>
        <v>168.5</v>
      </c>
      <c r="BO3" s="104">
        <f>ABS(BM3-BN3)</f>
        <v>9.9999999999994316E-2</v>
      </c>
      <c r="BP3" s="71">
        <f>'1eras Lecturas'!AU2</f>
        <v>197.39999999999998</v>
      </c>
      <c r="BQ3" s="72">
        <f>'2das Lecturas'!AU2</f>
        <v>197.2</v>
      </c>
      <c r="BR3" s="103">
        <f>ABS(BP3-BQ3)</f>
        <v>0.19999999999998863</v>
      </c>
      <c r="BS3" s="73">
        <f>'1eras Lecturas'!AW2</f>
        <v>201.6</v>
      </c>
      <c r="BT3" s="73">
        <f>'2das Lecturas'!AW2</f>
        <v>201.5</v>
      </c>
      <c r="BU3" s="104">
        <f>ABS(BS3-BT3)</f>
        <v>9.9999999999994316E-2</v>
      </c>
      <c r="BV3" s="68">
        <f>'1eras Lecturas'!AY2</f>
        <v>255</v>
      </c>
      <c r="BW3" s="69">
        <f>'2das Lecturas'!AY2</f>
        <v>255</v>
      </c>
      <c r="BX3" s="103">
        <f>ABS(BV3-BW3)</f>
        <v>0</v>
      </c>
      <c r="BY3" s="70">
        <f>'1eras Lecturas'!BA2</f>
        <v>267.29999999999995</v>
      </c>
      <c r="BZ3" s="70">
        <f>'2das Lecturas'!BA2</f>
        <v>267.29999999999995</v>
      </c>
      <c r="CA3" s="104">
        <f>ABS(BY3-BZ3)</f>
        <v>0</v>
      </c>
      <c r="CB3" s="71">
        <f>'1eras Lecturas'!BC2</f>
        <v>174.6</v>
      </c>
      <c r="CC3" s="72">
        <f>'2das Lecturas'!BC2</f>
        <v>174.7</v>
      </c>
      <c r="CD3" s="103">
        <f>ABS(CB3-CC3)</f>
        <v>9.9999999999994316E-2</v>
      </c>
      <c r="CE3" s="73">
        <f>'1eras Lecturas'!BE2</f>
        <v>179.4</v>
      </c>
      <c r="CF3" s="73">
        <f>'2das Lecturas'!BE2</f>
        <v>179.5</v>
      </c>
      <c r="CG3" s="104">
        <f>ABS(CE3-CF3)</f>
        <v>9.9999999999994316E-2</v>
      </c>
      <c r="CH3" s="68">
        <f>'1eras Lecturas'!BG2</f>
        <v>0</v>
      </c>
      <c r="CI3" s="69">
        <f>'2das Lecturas'!BG2</f>
        <v>132.6</v>
      </c>
      <c r="CJ3" s="103">
        <f>ABS(CH3-CI3)</f>
        <v>132.6</v>
      </c>
      <c r="CK3" s="70">
        <f>'1eras Lecturas'!BI2</f>
        <v>0</v>
      </c>
      <c r="CL3" s="70">
        <f>'2das Lecturas'!BI2</f>
        <v>139.5</v>
      </c>
      <c r="CM3" s="104">
        <f>ABS(CK3-CL3)</f>
        <v>139.5</v>
      </c>
    </row>
    <row r="4" spans="1:91" ht="15" customHeight="1" x14ac:dyDescent="0.25">
      <c r="A4" s="67" t="s">
        <v>171</v>
      </c>
      <c r="B4" s="68">
        <f>'1eras Lecturas'!C3</f>
        <v>268.60000000000002</v>
      </c>
      <c r="C4" s="69" t="str">
        <f>'2das Lecturas'!C3</f>
        <v>268.5</v>
      </c>
      <c r="D4" s="103">
        <f t="shared" ref="D4:D64" si="0">ABS(B4-C4)</f>
        <v>0.10000000000002274</v>
      </c>
      <c r="E4" s="70">
        <f>'1eras Lecturas'!E3</f>
        <v>274.8</v>
      </c>
      <c r="F4" s="70" t="str">
        <f>'2das Lecturas'!E3</f>
        <v>274.7</v>
      </c>
      <c r="G4" s="104">
        <f t="shared" ref="G4:G64" si="1">ABS(E4-F4)</f>
        <v>0.10000000000002274</v>
      </c>
      <c r="H4" s="71">
        <f>'1eras Lecturas'!G3</f>
        <v>184.10000000000002</v>
      </c>
      <c r="I4" s="72">
        <f>'2das Lecturas'!G3</f>
        <v>184.10000000000002</v>
      </c>
      <c r="J4" s="103">
        <f t="shared" ref="J4:J64" si="2">ABS(H4-I4)</f>
        <v>0</v>
      </c>
      <c r="K4" s="73">
        <f>'1eras Lecturas'!I3</f>
        <v>187.9</v>
      </c>
      <c r="L4" s="73">
        <f>'2das Lecturas'!I3</f>
        <v>187.9</v>
      </c>
      <c r="M4" s="104">
        <f t="shared" ref="M4:M64" si="3">ABS(K4-L4)</f>
        <v>0</v>
      </c>
      <c r="N4" s="68">
        <f>'1eras Lecturas'!K3</f>
        <v>141.80000000000001</v>
      </c>
      <c r="O4" s="69">
        <f>'2das Lecturas'!K3</f>
        <v>141.80000000000001</v>
      </c>
      <c r="P4" s="103">
        <f t="shared" ref="P4:P64" si="4">ABS(N4-O4)</f>
        <v>0</v>
      </c>
      <c r="Q4" s="70">
        <f>'1eras Lecturas'!M3</f>
        <v>144</v>
      </c>
      <c r="R4" s="70">
        <f>'2das Lecturas'!M3</f>
        <v>144</v>
      </c>
      <c r="S4" s="104">
        <f t="shared" ref="S4:S64" si="5">ABS(Q4-R4)</f>
        <v>0</v>
      </c>
      <c r="T4" s="71">
        <f>'1eras Lecturas'!O3</f>
        <v>134.6</v>
      </c>
      <c r="U4" s="72">
        <f>'2das Lecturas'!O3</f>
        <v>134.6</v>
      </c>
      <c r="V4" s="103">
        <f t="shared" ref="V4:V64" si="6">ABS(T4-U4)</f>
        <v>0</v>
      </c>
      <c r="W4" s="73">
        <f>'1eras Lecturas'!Q3</f>
        <v>136.5</v>
      </c>
      <c r="X4" s="73">
        <f>'2das Lecturas'!Q3</f>
        <v>136.5</v>
      </c>
      <c r="Y4" s="104">
        <f t="shared" ref="Y4:Y64" si="7">ABS(W4-X4)</f>
        <v>0</v>
      </c>
      <c r="Z4" s="68">
        <f>'1eras Lecturas'!S3</f>
        <v>167.20000000000002</v>
      </c>
      <c r="AA4" s="69">
        <f>'2das Lecturas'!S3</f>
        <v>167.4</v>
      </c>
      <c r="AB4" s="103">
        <f t="shared" ref="AB4:AB64" si="8">ABS(Z4-AA4)</f>
        <v>0.19999999999998863</v>
      </c>
      <c r="AC4" s="70">
        <f>'1eras Lecturas'!U3</f>
        <v>171.4</v>
      </c>
      <c r="AD4" s="70">
        <f>'2das Lecturas'!U3</f>
        <v>171.6</v>
      </c>
      <c r="AE4" s="104">
        <f t="shared" ref="AE4:AE64" si="9">ABS(AC4-AD4)</f>
        <v>0.19999999999998863</v>
      </c>
      <c r="AF4" s="71">
        <f>'1eras Lecturas'!W3</f>
        <v>182.1</v>
      </c>
      <c r="AG4" s="72">
        <f>'2das Lecturas'!W3</f>
        <v>182.1</v>
      </c>
      <c r="AH4" s="103">
        <f t="shared" ref="AH4:AH64" si="10">ABS(AF4-AG4)</f>
        <v>0</v>
      </c>
      <c r="AI4" s="73">
        <f>'1eras Lecturas'!Y3</f>
        <v>183.89999999999998</v>
      </c>
      <c r="AJ4" s="73">
        <f>'2das Lecturas'!Y3</f>
        <v>183.89999999999998</v>
      </c>
      <c r="AK4" s="104">
        <f t="shared" ref="AK4:AK64" si="11">ABS(AI4-AJ4)</f>
        <v>0</v>
      </c>
      <c r="AL4" s="68">
        <f>'1eras Lecturas'!AA3</f>
        <v>164.29999999999998</v>
      </c>
      <c r="AM4" s="69">
        <f>'2das Lecturas'!AA3</f>
        <v>164.1</v>
      </c>
      <c r="AN4" s="103">
        <f t="shared" ref="AN4:AN64" si="12">ABS(AL4-AM4)</f>
        <v>0.19999999999998863</v>
      </c>
      <c r="AO4" s="70">
        <f>'1eras Lecturas'!AC3</f>
        <v>168.29999999999998</v>
      </c>
      <c r="AP4" s="70">
        <f>'2das Lecturas'!AC3</f>
        <v>168.39999999999998</v>
      </c>
      <c r="AQ4" s="104">
        <f t="shared" ref="AQ4:AQ64" si="13">ABS(AO4-AP4)</f>
        <v>9.9999999999994316E-2</v>
      </c>
      <c r="AR4" s="71">
        <f>'1eras Lecturas'!AE3</f>
        <v>241.4</v>
      </c>
      <c r="AS4" s="72">
        <f>'2das Lecturas'!AE3</f>
        <v>241.4</v>
      </c>
      <c r="AT4" s="103">
        <f t="shared" ref="AT4:AT64" si="14">ABS(AR4-AS4)</f>
        <v>0</v>
      </c>
      <c r="AU4" s="73">
        <f>'1eras Lecturas'!AG3</f>
        <v>251.4</v>
      </c>
      <c r="AV4" s="73">
        <f>'2das Lecturas'!AG3</f>
        <v>251.4</v>
      </c>
      <c r="AW4" s="104">
        <f t="shared" ref="AW4:AW64" si="15">ABS(AU4-AV4)</f>
        <v>0</v>
      </c>
      <c r="AX4" s="68">
        <f>'1eras Lecturas'!AI3</f>
        <v>270.2</v>
      </c>
      <c r="AY4" s="69">
        <f>'2das Lecturas'!AI3</f>
        <v>269.90000000000003</v>
      </c>
      <c r="AZ4" s="103">
        <f t="shared" ref="AZ4:AZ64" si="16">ABS(AX4-AY4)</f>
        <v>0.29999999999995453</v>
      </c>
      <c r="BA4" s="70">
        <f>'1eras Lecturas'!AK3</f>
        <v>270.2</v>
      </c>
      <c r="BB4" s="70">
        <f>'2das Lecturas'!AK3</f>
        <v>269.90000000000003</v>
      </c>
      <c r="BC4" s="104">
        <f t="shared" ref="BC4:BC64" si="17">ABS(BA4-BB4)</f>
        <v>0.29999999999995453</v>
      </c>
      <c r="BD4" s="71">
        <f>'1eras Lecturas'!AM3</f>
        <v>250.5</v>
      </c>
      <c r="BE4" s="72">
        <f>'2das Lecturas'!AM3</f>
        <v>250.5</v>
      </c>
      <c r="BF4" s="103">
        <f t="shared" ref="BF4:BF64" si="18">ABS(BD4-BE4)</f>
        <v>0</v>
      </c>
      <c r="BG4" s="73">
        <f>'1eras Lecturas'!AO3</f>
        <v>251.5</v>
      </c>
      <c r="BH4" s="73">
        <f>'2das Lecturas'!AO3</f>
        <v>251.5</v>
      </c>
      <c r="BI4" s="104">
        <f t="shared" ref="BI4:BI64" si="19">ABS(BG4-BH4)</f>
        <v>0</v>
      </c>
      <c r="BJ4" s="68">
        <f>'1eras Lecturas'!AQ3</f>
        <v>166.60000000000002</v>
      </c>
      <c r="BK4" s="69">
        <f>'2das Lecturas'!AQ3</f>
        <v>166.70000000000002</v>
      </c>
      <c r="BL4" s="103">
        <f t="shared" ref="BL4:BL64" si="20">ABS(BJ4-BK4)</f>
        <v>9.9999999999994316E-2</v>
      </c>
      <c r="BM4" s="70">
        <f>'1eras Lecturas'!AS3</f>
        <v>166.60000000000002</v>
      </c>
      <c r="BN4" s="70">
        <f>'2das Lecturas'!AS3</f>
        <v>166.70000000000002</v>
      </c>
      <c r="BO4" s="104">
        <f t="shared" ref="BO4:BO64" si="21">ABS(BM4-BN4)</f>
        <v>9.9999999999994316E-2</v>
      </c>
      <c r="BP4" s="71">
        <f>'1eras Lecturas'!AU3</f>
        <v>199.1</v>
      </c>
      <c r="BQ4" s="72">
        <f>'2das Lecturas'!AU3</f>
        <v>199.1</v>
      </c>
      <c r="BR4" s="103">
        <f t="shared" ref="BR4:BR64" si="22">ABS(BP4-BQ4)</f>
        <v>0</v>
      </c>
      <c r="BS4" s="73">
        <f>'1eras Lecturas'!AW3</f>
        <v>201.2</v>
      </c>
      <c r="BT4" s="73">
        <f>'2das Lecturas'!AW3</f>
        <v>201.2</v>
      </c>
      <c r="BU4" s="104">
        <f t="shared" ref="BU4:BU64" si="23">ABS(BS4-BT4)</f>
        <v>0</v>
      </c>
      <c r="BV4" s="68">
        <f>'1eras Lecturas'!AY3</f>
        <v>251.1</v>
      </c>
      <c r="BW4" s="69">
        <f>'2das Lecturas'!AY3</f>
        <v>251.1</v>
      </c>
      <c r="BX4" s="103">
        <f t="shared" ref="BX4:BX64" si="24">ABS(BV4-BW4)</f>
        <v>0</v>
      </c>
      <c r="BY4" s="70">
        <f>'1eras Lecturas'!BA3</f>
        <v>255.1</v>
      </c>
      <c r="BZ4" s="70">
        <f>'2das Lecturas'!BA3</f>
        <v>255.1</v>
      </c>
      <c r="CA4" s="104">
        <f t="shared" ref="CA4:CA64" si="25">ABS(BY4-BZ4)</f>
        <v>0</v>
      </c>
      <c r="CB4" s="71">
        <f>'1eras Lecturas'!BC3</f>
        <v>179.1</v>
      </c>
      <c r="CC4" s="72">
        <f>'2das Lecturas'!BC3</f>
        <v>179.1</v>
      </c>
      <c r="CD4" s="103">
        <f t="shared" ref="CD4:CD64" si="26">ABS(CB4-CC4)</f>
        <v>0</v>
      </c>
      <c r="CE4" s="73">
        <f>'1eras Lecturas'!BE3</f>
        <v>179.1</v>
      </c>
      <c r="CF4" s="73">
        <f>'2das Lecturas'!BE3</f>
        <v>179.1</v>
      </c>
      <c r="CG4" s="104">
        <f t="shared" ref="CG4:CG64" si="27">ABS(CE4-CF4)</f>
        <v>0</v>
      </c>
      <c r="CH4" s="138">
        <f>'1eras Lecturas'!BG3</f>
        <v>114.5</v>
      </c>
      <c r="CI4" s="69">
        <f>'2das Lecturas'!BG3</f>
        <v>114.5</v>
      </c>
      <c r="CJ4" s="103">
        <f t="shared" ref="CJ4:CJ64" si="28">ABS(CH4-CI4)</f>
        <v>0</v>
      </c>
      <c r="CK4" s="139">
        <f>'1eras Lecturas'!BI3</f>
        <v>163.5</v>
      </c>
      <c r="CL4" s="139">
        <f>'2das Lecturas'!BI3</f>
        <v>163.5</v>
      </c>
      <c r="CM4" s="104">
        <f t="shared" ref="CM4:CM64" si="29">ABS(CK4-CL4)</f>
        <v>0</v>
      </c>
    </row>
    <row r="5" spans="1:91" ht="15" customHeight="1" x14ac:dyDescent="0.25">
      <c r="A5" s="67" t="s">
        <v>172</v>
      </c>
      <c r="B5" s="68">
        <f>'1eras Lecturas'!C4</f>
        <v>255.70000000000002</v>
      </c>
      <c r="C5" s="69">
        <f>'2das Lecturas'!C4</f>
        <v>255.8</v>
      </c>
      <c r="D5" s="103">
        <f t="shared" si="0"/>
        <v>9.9999999999994316E-2</v>
      </c>
      <c r="E5" s="70">
        <f>'1eras Lecturas'!E4</f>
        <v>270.29999999999995</v>
      </c>
      <c r="F5" s="70">
        <f>'2das Lecturas'!E4</f>
        <v>270.39999999999998</v>
      </c>
      <c r="G5" s="104">
        <f t="shared" si="1"/>
        <v>0.10000000000002274</v>
      </c>
      <c r="H5" s="71">
        <f>'1eras Lecturas'!G4</f>
        <v>174.6</v>
      </c>
      <c r="I5" s="72">
        <f>'2das Lecturas'!G4</f>
        <v>174.6</v>
      </c>
      <c r="J5" s="103">
        <f t="shared" si="2"/>
        <v>0</v>
      </c>
      <c r="K5" s="73">
        <f>'1eras Lecturas'!I4</f>
        <v>194.2</v>
      </c>
      <c r="L5" s="73">
        <f>'2das Lecturas'!I4</f>
        <v>194.2</v>
      </c>
      <c r="M5" s="104">
        <f t="shared" si="3"/>
        <v>0</v>
      </c>
      <c r="N5" s="68">
        <f>'1eras Lecturas'!K4</f>
        <v>152.80000000000001</v>
      </c>
      <c r="O5" s="69">
        <f>'2das Lecturas'!K4</f>
        <v>153</v>
      </c>
      <c r="P5" s="103">
        <f t="shared" si="4"/>
        <v>0.19999999999998863</v>
      </c>
      <c r="Q5" s="70">
        <f>'1eras Lecturas'!M4</f>
        <v>161.20000000000002</v>
      </c>
      <c r="R5" s="70">
        <f>'2das Lecturas'!M4</f>
        <v>161.4</v>
      </c>
      <c r="S5" s="104">
        <f t="shared" si="5"/>
        <v>0.19999999999998863</v>
      </c>
      <c r="T5" s="71">
        <f>'1eras Lecturas'!O4</f>
        <v>135.1</v>
      </c>
      <c r="U5" s="72">
        <f>'2das Lecturas'!O4</f>
        <v>135.1</v>
      </c>
      <c r="V5" s="103">
        <f t="shared" si="6"/>
        <v>0</v>
      </c>
      <c r="W5" s="73">
        <f>'1eras Lecturas'!Q4</f>
        <v>135.1</v>
      </c>
      <c r="X5" s="73">
        <f>'2das Lecturas'!Q4</f>
        <v>135.1</v>
      </c>
      <c r="Y5" s="104">
        <f t="shared" si="7"/>
        <v>0</v>
      </c>
      <c r="Z5" s="68">
        <f>'1eras Lecturas'!S4</f>
        <v>169.6</v>
      </c>
      <c r="AA5" s="69">
        <f>'2das Lecturas'!S4</f>
        <v>169.6</v>
      </c>
      <c r="AB5" s="103">
        <f t="shared" si="8"/>
        <v>0</v>
      </c>
      <c r="AC5" s="70">
        <f>'1eras Lecturas'!U4</f>
        <v>173.9</v>
      </c>
      <c r="AD5" s="70">
        <f>'2das Lecturas'!U4</f>
        <v>173.9</v>
      </c>
      <c r="AE5" s="104">
        <f t="shared" si="9"/>
        <v>0</v>
      </c>
      <c r="AF5" s="71">
        <f>'1eras Lecturas'!W4</f>
        <v>188</v>
      </c>
      <c r="AG5" s="72">
        <f>'2das Lecturas'!W4</f>
        <v>187.89999999999998</v>
      </c>
      <c r="AH5" s="103">
        <f t="shared" si="10"/>
        <v>0.10000000000002274</v>
      </c>
      <c r="AI5" s="73">
        <f>'1eras Lecturas'!Y4</f>
        <v>192.1</v>
      </c>
      <c r="AJ5" s="73">
        <f>'2das Lecturas'!Y4</f>
        <v>192</v>
      </c>
      <c r="AK5" s="104">
        <f t="shared" si="11"/>
        <v>9.9999999999994316E-2</v>
      </c>
      <c r="AL5" s="68">
        <f>'1eras Lecturas'!AA4</f>
        <v>151.5</v>
      </c>
      <c r="AM5" s="69">
        <f>'2das Lecturas'!AA4</f>
        <v>151.5</v>
      </c>
      <c r="AN5" s="103">
        <f t="shared" si="12"/>
        <v>0</v>
      </c>
      <c r="AO5" s="70">
        <f>'1eras Lecturas'!AC4</f>
        <v>168</v>
      </c>
      <c r="AP5" s="70">
        <f>'2das Lecturas'!AC4</f>
        <v>168</v>
      </c>
      <c r="AQ5" s="104">
        <f t="shared" si="13"/>
        <v>0</v>
      </c>
      <c r="AR5" s="71">
        <f>'1eras Lecturas'!AE4</f>
        <v>247.6</v>
      </c>
      <c r="AS5" s="72">
        <f>'2das Lecturas'!AE4</f>
        <v>247.79999999999998</v>
      </c>
      <c r="AT5" s="103">
        <f t="shared" si="14"/>
        <v>0.19999999999998863</v>
      </c>
      <c r="AU5" s="73">
        <f>'1eras Lecturas'!AG4</f>
        <v>251.4</v>
      </c>
      <c r="AV5" s="73">
        <f>'2das Lecturas'!AG4</f>
        <v>251.7</v>
      </c>
      <c r="AW5" s="104">
        <f t="shared" si="15"/>
        <v>0.29999999999998295</v>
      </c>
      <c r="AX5" s="68">
        <f>'1eras Lecturas'!AI4</f>
        <v>270.39999999999998</v>
      </c>
      <c r="AY5" s="69">
        <f>'2das Lecturas'!AI4</f>
        <v>270.2</v>
      </c>
      <c r="AZ5" s="103">
        <f t="shared" si="16"/>
        <v>0.19999999999998863</v>
      </c>
      <c r="BA5" s="70">
        <f>'1eras Lecturas'!AK4</f>
        <v>270.39999999999998</v>
      </c>
      <c r="BB5" s="70">
        <f>'2das Lecturas'!AK4</f>
        <v>270.2</v>
      </c>
      <c r="BC5" s="104">
        <f t="shared" si="17"/>
        <v>0.19999999999998863</v>
      </c>
      <c r="BD5" s="71">
        <f>'1eras Lecturas'!AM4</f>
        <v>251.39999999999998</v>
      </c>
      <c r="BE5" s="72">
        <f>'2das Lecturas'!AM4</f>
        <v>251.39999999999998</v>
      </c>
      <c r="BF5" s="103">
        <f t="shared" si="18"/>
        <v>0</v>
      </c>
      <c r="BG5" s="73">
        <f>'1eras Lecturas'!AO4</f>
        <v>252.39999999999998</v>
      </c>
      <c r="BH5" s="73">
        <f>'2das Lecturas'!AO4</f>
        <v>252.39999999999998</v>
      </c>
      <c r="BI5" s="104">
        <f t="shared" si="19"/>
        <v>0</v>
      </c>
      <c r="BJ5" s="68">
        <f>'1eras Lecturas'!AQ4</f>
        <v>167</v>
      </c>
      <c r="BK5" s="69">
        <f>'2das Lecturas'!AQ4</f>
        <v>166.70000000000002</v>
      </c>
      <c r="BL5" s="103">
        <f t="shared" si="20"/>
        <v>0.29999999999998295</v>
      </c>
      <c r="BM5" s="70">
        <f>'1eras Lecturas'!AS4</f>
        <v>168.7</v>
      </c>
      <c r="BN5" s="70">
        <f>'2das Lecturas'!AS4</f>
        <v>168.4</v>
      </c>
      <c r="BO5" s="104">
        <f t="shared" si="21"/>
        <v>0.29999999999998295</v>
      </c>
      <c r="BP5" s="71">
        <f>'1eras Lecturas'!AU4</f>
        <v>193</v>
      </c>
      <c r="BQ5" s="72">
        <f>'2das Lecturas'!AU4</f>
        <v>193</v>
      </c>
      <c r="BR5" s="103">
        <f t="shared" si="22"/>
        <v>0</v>
      </c>
      <c r="BS5" s="73">
        <f>'1eras Lecturas'!AW4</f>
        <v>224.8</v>
      </c>
      <c r="BT5" s="73">
        <f>'2das Lecturas'!AW4</f>
        <v>224.70000000000002</v>
      </c>
      <c r="BU5" s="104">
        <f t="shared" si="23"/>
        <v>9.9999999999994316E-2</v>
      </c>
      <c r="BV5" s="68">
        <f>'1eras Lecturas'!AY4</f>
        <v>259.70000000000005</v>
      </c>
      <c r="BW5" s="69">
        <f>'2das Lecturas'!AY4</f>
        <v>259.60000000000002</v>
      </c>
      <c r="BX5" s="103">
        <f t="shared" si="24"/>
        <v>0.10000000000002274</v>
      </c>
      <c r="BY5" s="70">
        <f>'1eras Lecturas'!BA4</f>
        <v>267.90000000000003</v>
      </c>
      <c r="BZ5" s="70">
        <f>'2das Lecturas'!BA4</f>
        <v>267.8</v>
      </c>
      <c r="CA5" s="104">
        <f t="shared" si="25"/>
        <v>0.10000000000002274</v>
      </c>
      <c r="CB5" s="71">
        <f>'1eras Lecturas'!BC4</f>
        <v>174.39999999999998</v>
      </c>
      <c r="CC5" s="72">
        <f>'2das Lecturas'!BC4</f>
        <v>174.39999999999998</v>
      </c>
      <c r="CD5" s="103">
        <f t="shared" si="26"/>
        <v>0</v>
      </c>
      <c r="CE5" s="73">
        <f>'1eras Lecturas'!BE4</f>
        <v>179.39999999999998</v>
      </c>
      <c r="CF5" s="73">
        <f>'2das Lecturas'!BE4</f>
        <v>179.39999999999998</v>
      </c>
      <c r="CG5" s="104">
        <f t="shared" si="27"/>
        <v>0</v>
      </c>
      <c r="CH5" s="138">
        <f>'1eras Lecturas'!BG4</f>
        <v>0</v>
      </c>
      <c r="CI5" s="69">
        <f>'2das Lecturas'!BG4</f>
        <v>133.69999999999999</v>
      </c>
      <c r="CJ5" s="103">
        <f t="shared" si="28"/>
        <v>133.69999999999999</v>
      </c>
      <c r="CK5" s="139">
        <f>'1eras Lecturas'!BI4</f>
        <v>0</v>
      </c>
      <c r="CL5" s="139">
        <f>'2das Lecturas'!BI4</f>
        <v>139.5</v>
      </c>
      <c r="CM5" s="104">
        <f t="shared" si="29"/>
        <v>139.5</v>
      </c>
    </row>
    <row r="6" spans="1:91" s="72" customFormat="1" x14ac:dyDescent="0.25">
      <c r="A6" s="67" t="s">
        <v>135</v>
      </c>
      <c r="B6" s="68">
        <f>'1eras Lecturas'!C5</f>
        <v>260.2</v>
      </c>
      <c r="C6" s="69">
        <f>'2das Lecturas'!C5</f>
        <v>260.09999999999997</v>
      </c>
      <c r="D6" s="103">
        <f t="shared" si="0"/>
        <v>0.10000000000002274</v>
      </c>
      <c r="E6" s="70">
        <f>'1eras Lecturas'!E5</f>
        <v>285.5</v>
      </c>
      <c r="F6" s="70">
        <f>'2das Lecturas'!E5</f>
        <v>285.29999999999995</v>
      </c>
      <c r="G6" s="104">
        <f t="shared" si="1"/>
        <v>0.20000000000004547</v>
      </c>
      <c r="H6" s="71">
        <f>'1eras Lecturas'!G5</f>
        <v>184.4</v>
      </c>
      <c r="I6" s="72">
        <f>'2das Lecturas'!G5</f>
        <v>184.4</v>
      </c>
      <c r="J6" s="103">
        <f t="shared" si="2"/>
        <v>0</v>
      </c>
      <c r="K6" s="73">
        <f>'1eras Lecturas'!I5</f>
        <v>190.20000000000002</v>
      </c>
      <c r="L6" s="73">
        <f>'2das Lecturas'!I5</f>
        <v>190.20000000000002</v>
      </c>
      <c r="M6" s="104">
        <f t="shared" si="3"/>
        <v>0</v>
      </c>
      <c r="N6" s="68">
        <f>'1eras Lecturas'!K5</f>
        <v>151</v>
      </c>
      <c r="O6" s="69">
        <f>'2das Lecturas'!K5</f>
        <v>151</v>
      </c>
      <c r="P6" s="103">
        <f t="shared" si="4"/>
        <v>0</v>
      </c>
      <c r="Q6" s="70">
        <f>'1eras Lecturas'!M5</f>
        <v>158.80000000000001</v>
      </c>
      <c r="R6" s="70">
        <f>'2das Lecturas'!M5</f>
        <v>158.80000000000001</v>
      </c>
      <c r="S6" s="104">
        <f t="shared" si="5"/>
        <v>0</v>
      </c>
      <c r="T6" s="71">
        <f>'1eras Lecturas'!O5</f>
        <v>134.6</v>
      </c>
      <c r="U6" s="72">
        <f>'2das Lecturas'!O5</f>
        <v>134.6</v>
      </c>
      <c r="V6" s="103">
        <f t="shared" si="6"/>
        <v>0</v>
      </c>
      <c r="W6" s="73">
        <f>'1eras Lecturas'!Q5</f>
        <v>138.79999999999998</v>
      </c>
      <c r="X6" s="73">
        <f>'2das Lecturas'!Q5</f>
        <v>138.79999999999998</v>
      </c>
      <c r="Y6" s="104">
        <f t="shared" si="7"/>
        <v>0</v>
      </c>
      <c r="Z6" s="68">
        <f>'1eras Lecturas'!S5</f>
        <v>171.4</v>
      </c>
      <c r="AA6" s="69">
        <f>'2das Lecturas'!S5</f>
        <v>171.60000000000002</v>
      </c>
      <c r="AB6" s="103">
        <f t="shared" si="8"/>
        <v>0.20000000000001705</v>
      </c>
      <c r="AC6" s="70">
        <f>'1eras Lecturas'!U5</f>
        <v>177.79999999999998</v>
      </c>
      <c r="AD6" s="70">
        <f>'2das Lecturas'!U5</f>
        <v>178</v>
      </c>
      <c r="AE6" s="104">
        <f t="shared" si="9"/>
        <v>0.20000000000001705</v>
      </c>
      <c r="AF6" s="71">
        <f>'1eras Lecturas'!W5</f>
        <v>190.1</v>
      </c>
      <c r="AG6" s="72">
        <f>'2das Lecturas'!W5</f>
        <v>190.1</v>
      </c>
      <c r="AH6" s="103">
        <f t="shared" si="10"/>
        <v>0</v>
      </c>
      <c r="AI6" s="73">
        <f>'1eras Lecturas'!Y5</f>
        <v>216.6</v>
      </c>
      <c r="AJ6" s="73">
        <f>'2das Lecturas'!Y5</f>
        <v>216.6</v>
      </c>
      <c r="AK6" s="104">
        <f t="shared" si="11"/>
        <v>0</v>
      </c>
      <c r="AL6" s="68">
        <f>'1eras Lecturas'!AA5</f>
        <v>164.3</v>
      </c>
      <c r="AM6" s="69">
        <f>'2das Lecturas'!AA5</f>
        <v>164.3</v>
      </c>
      <c r="AN6" s="103">
        <f t="shared" si="12"/>
        <v>0</v>
      </c>
      <c r="AO6" s="70">
        <f>'1eras Lecturas'!AC5</f>
        <v>166.4</v>
      </c>
      <c r="AP6" s="70">
        <f>'2das Lecturas'!AC5</f>
        <v>166.4</v>
      </c>
      <c r="AQ6" s="104">
        <f t="shared" si="13"/>
        <v>0</v>
      </c>
      <c r="AR6" s="71">
        <f>'1eras Lecturas'!AE5</f>
        <v>252.6</v>
      </c>
      <c r="AS6" s="72" t="str">
        <f>'2das Lecturas'!AE5</f>
        <v>252.6</v>
      </c>
      <c r="AT6" s="103">
        <f t="shared" si="14"/>
        <v>0</v>
      </c>
      <c r="AU6" s="73">
        <f>'1eras Lecturas'!AG5</f>
        <v>258.3</v>
      </c>
      <c r="AV6" s="73" t="str">
        <f>'2das Lecturas'!AG5</f>
        <v>258.3</v>
      </c>
      <c r="AW6" s="104">
        <f t="shared" si="15"/>
        <v>0</v>
      </c>
      <c r="AX6" s="68">
        <f>'1eras Lecturas'!AI5</f>
        <v>270.39999999999998</v>
      </c>
      <c r="AY6" s="69">
        <f>'2das Lecturas'!AI5</f>
        <v>270.10000000000002</v>
      </c>
      <c r="AZ6" s="103">
        <f t="shared" si="16"/>
        <v>0.29999999999995453</v>
      </c>
      <c r="BA6" s="70">
        <f>'1eras Lecturas'!AK5</f>
        <v>270.39999999999998</v>
      </c>
      <c r="BB6" s="70">
        <f>'2das Lecturas'!AK5</f>
        <v>270.10000000000002</v>
      </c>
      <c r="BC6" s="104">
        <f t="shared" si="17"/>
        <v>0.29999999999995453</v>
      </c>
      <c r="BD6" s="71">
        <f>'1eras Lecturas'!AM5</f>
        <v>250.39999999999998</v>
      </c>
      <c r="BE6" s="72">
        <f>'2das Lecturas'!AM5</f>
        <v>250.39999999999998</v>
      </c>
      <c r="BF6" s="103">
        <f t="shared" si="18"/>
        <v>0</v>
      </c>
      <c r="BG6" s="73">
        <f>'1eras Lecturas'!AO5</f>
        <v>251.5</v>
      </c>
      <c r="BH6" s="73">
        <f>'2das Lecturas'!AO5</f>
        <v>251.5</v>
      </c>
      <c r="BI6" s="104">
        <f t="shared" si="19"/>
        <v>0</v>
      </c>
      <c r="BJ6" s="68">
        <f>'1eras Lecturas'!AQ5</f>
        <v>166.6</v>
      </c>
      <c r="BK6" s="69">
        <f>'2das Lecturas'!AQ5</f>
        <v>166.70000000000002</v>
      </c>
      <c r="BL6" s="103">
        <f t="shared" si="20"/>
        <v>0.10000000000002274</v>
      </c>
      <c r="BM6" s="70">
        <f>'1eras Lecturas'!AS5</f>
        <v>166.6</v>
      </c>
      <c r="BN6" s="70">
        <f>'2das Lecturas'!AS5</f>
        <v>166.70000000000002</v>
      </c>
      <c r="BO6" s="104">
        <f t="shared" si="21"/>
        <v>0.10000000000002274</v>
      </c>
      <c r="BP6" s="71">
        <f>'1eras Lecturas'!AU5</f>
        <v>192.8</v>
      </c>
      <c r="BQ6" s="72">
        <f>'2das Lecturas'!AU5</f>
        <v>192.8</v>
      </c>
      <c r="BR6" s="103">
        <f t="shared" si="22"/>
        <v>0</v>
      </c>
      <c r="BS6" s="73">
        <f>'1eras Lecturas'!AW5</f>
        <v>192.8</v>
      </c>
      <c r="BT6" s="73">
        <f>'2das Lecturas'!AW5</f>
        <v>192.8</v>
      </c>
      <c r="BU6" s="104">
        <f t="shared" si="23"/>
        <v>0</v>
      </c>
      <c r="BV6" s="68">
        <f>'1eras Lecturas'!AY5</f>
        <v>255.4</v>
      </c>
      <c r="BW6" s="69">
        <f>'2das Lecturas'!AY5</f>
        <v>255.4</v>
      </c>
      <c r="BX6" s="103">
        <f t="shared" si="24"/>
        <v>0</v>
      </c>
      <c r="BY6" s="70">
        <f>'1eras Lecturas'!BA5</f>
        <v>255.4</v>
      </c>
      <c r="BZ6" s="70">
        <f>'2das Lecturas'!BA5</f>
        <v>255.4</v>
      </c>
      <c r="CA6" s="104">
        <f t="shared" si="25"/>
        <v>0</v>
      </c>
      <c r="CB6" s="71">
        <f>'1eras Lecturas'!BC5</f>
        <v>174.4</v>
      </c>
      <c r="CC6" s="72">
        <f>'2das Lecturas'!BC5</f>
        <v>174.4</v>
      </c>
      <c r="CD6" s="103">
        <f t="shared" si="26"/>
        <v>0</v>
      </c>
      <c r="CE6" s="73">
        <f>'1eras Lecturas'!BE5</f>
        <v>179.4</v>
      </c>
      <c r="CF6" s="73">
        <f>'2das Lecturas'!BE5</f>
        <v>179.4</v>
      </c>
      <c r="CG6" s="104">
        <f t="shared" si="27"/>
        <v>0</v>
      </c>
      <c r="CH6" s="138">
        <f>'1eras Lecturas'!BG5</f>
        <v>139.6</v>
      </c>
      <c r="CI6" s="69">
        <f>'2das Lecturas'!BG5</f>
        <v>139.6</v>
      </c>
      <c r="CJ6" s="103">
        <f t="shared" si="28"/>
        <v>0</v>
      </c>
      <c r="CK6" s="139">
        <f>'1eras Lecturas'!BI5</f>
        <v>141.5</v>
      </c>
      <c r="CL6" s="139">
        <f>'2das Lecturas'!BI5</f>
        <v>141.5</v>
      </c>
      <c r="CM6" s="104">
        <f t="shared" si="29"/>
        <v>0</v>
      </c>
    </row>
    <row r="7" spans="1:91" x14ac:dyDescent="0.25">
      <c r="A7" s="72" t="s">
        <v>147</v>
      </c>
      <c r="B7" s="68">
        <f>'1eras Lecturas'!C6</f>
        <v>262.89999999999998</v>
      </c>
      <c r="C7" s="69">
        <f>'2das Lecturas'!C6</f>
        <v>262.8</v>
      </c>
      <c r="D7" s="103">
        <f t="shared" si="0"/>
        <v>9.9999999999965894E-2</v>
      </c>
      <c r="E7" s="70">
        <f>'1eras Lecturas'!E6</f>
        <v>267.2</v>
      </c>
      <c r="F7" s="70">
        <f>'2das Lecturas'!E6</f>
        <v>267</v>
      </c>
      <c r="G7" s="104">
        <f t="shared" si="1"/>
        <v>0.19999999999998863</v>
      </c>
      <c r="H7" s="71">
        <f>'1eras Lecturas'!G6</f>
        <v>174.1</v>
      </c>
      <c r="I7" s="72">
        <f>'2das Lecturas'!G6</f>
        <v>174.1</v>
      </c>
      <c r="J7" s="103">
        <f t="shared" si="2"/>
        <v>0</v>
      </c>
      <c r="K7" s="73">
        <f>'1eras Lecturas'!I6</f>
        <v>176</v>
      </c>
      <c r="L7" s="73">
        <f>'2das Lecturas'!I6</f>
        <v>176</v>
      </c>
      <c r="M7" s="104">
        <f t="shared" si="3"/>
        <v>0</v>
      </c>
      <c r="N7" s="68">
        <f>'1eras Lecturas'!K6</f>
        <v>158.80000000000001</v>
      </c>
      <c r="O7" s="69">
        <f>'2das Lecturas'!K6</f>
        <v>158.9</v>
      </c>
      <c r="P7" s="103">
        <f t="shared" si="4"/>
        <v>9.9999999999994316E-2</v>
      </c>
      <c r="Q7" s="70">
        <f>'1eras Lecturas'!M6</f>
        <v>162.80000000000001</v>
      </c>
      <c r="R7" s="70">
        <f>'2das Lecturas'!M6</f>
        <v>162.80000000000001</v>
      </c>
      <c r="S7" s="104">
        <f t="shared" si="5"/>
        <v>0</v>
      </c>
      <c r="T7" s="71">
        <f>'1eras Lecturas'!O6</f>
        <v>134.5</v>
      </c>
      <c r="U7" s="72">
        <f>'2das Lecturas'!O6</f>
        <v>134.6</v>
      </c>
      <c r="V7" s="103">
        <f t="shared" si="6"/>
        <v>9.9999999999994316E-2</v>
      </c>
      <c r="W7" s="73">
        <f>'1eras Lecturas'!Q6</f>
        <v>134.5</v>
      </c>
      <c r="X7" s="73">
        <f>'2das Lecturas'!Q6</f>
        <v>134.6</v>
      </c>
      <c r="Y7" s="104">
        <f t="shared" si="7"/>
        <v>9.9999999999994316E-2</v>
      </c>
      <c r="Z7" s="68">
        <f>'1eras Lecturas'!S6</f>
        <v>167.2</v>
      </c>
      <c r="AA7" s="69">
        <f>'2das Lecturas'!S6</f>
        <v>167.4</v>
      </c>
      <c r="AB7" s="103">
        <f t="shared" si="8"/>
        <v>0.20000000000001705</v>
      </c>
      <c r="AC7" s="70">
        <f>'1eras Lecturas'!U6</f>
        <v>169.29999999999998</v>
      </c>
      <c r="AD7" s="70">
        <f>'2das Lecturas'!U6</f>
        <v>169.5</v>
      </c>
      <c r="AE7" s="104">
        <f t="shared" si="9"/>
        <v>0.20000000000001705</v>
      </c>
      <c r="AF7" s="71">
        <f>'1eras Lecturas'!W6</f>
        <v>180.8</v>
      </c>
      <c r="AG7" s="72">
        <f>'2das Lecturas'!W6</f>
        <v>180.70000000000002</v>
      </c>
      <c r="AH7" s="103">
        <f t="shared" si="10"/>
        <v>9.9999999999994316E-2</v>
      </c>
      <c r="AI7" s="73">
        <f>'1eras Lecturas'!Y6</f>
        <v>208.2</v>
      </c>
      <c r="AJ7" s="73">
        <f>'2das Lecturas'!Y6</f>
        <v>208.1</v>
      </c>
      <c r="AK7" s="104">
        <f t="shared" si="11"/>
        <v>9.9999999999994316E-2</v>
      </c>
      <c r="AL7" s="68">
        <f>'1eras Lecturas'!AA6</f>
        <v>164.5</v>
      </c>
      <c r="AM7" s="69">
        <f>'2das Lecturas'!AA6</f>
        <v>164.70000000000002</v>
      </c>
      <c r="AN7" s="103">
        <f t="shared" si="12"/>
        <v>0.20000000000001705</v>
      </c>
      <c r="AO7" s="70">
        <f>'1eras Lecturas'!AC6</f>
        <v>166.4</v>
      </c>
      <c r="AP7" s="70">
        <f>'2das Lecturas'!AC6</f>
        <v>166.60000000000002</v>
      </c>
      <c r="AQ7" s="104">
        <f t="shared" si="13"/>
        <v>0.20000000000001705</v>
      </c>
      <c r="AR7" s="71">
        <f>'1eras Lecturas'!AE6</f>
        <v>237.6</v>
      </c>
      <c r="AS7" s="72">
        <f>'2das Lecturas'!AE6</f>
        <v>237.6</v>
      </c>
      <c r="AT7" s="103">
        <f t="shared" si="14"/>
        <v>0</v>
      </c>
      <c r="AU7" s="73">
        <f>'1eras Lecturas'!AG6</f>
        <v>250.1</v>
      </c>
      <c r="AV7" s="73">
        <f>'2das Lecturas'!AG6</f>
        <v>250.1</v>
      </c>
      <c r="AW7" s="104">
        <f t="shared" si="15"/>
        <v>0</v>
      </c>
      <c r="AX7" s="68">
        <f>'1eras Lecturas'!AI6</f>
        <v>270.10000000000002</v>
      </c>
      <c r="AY7" s="69">
        <f>'2das Lecturas'!AI6</f>
        <v>270.29999999999995</v>
      </c>
      <c r="AZ7" s="103">
        <f t="shared" si="16"/>
        <v>0.19999999999993179</v>
      </c>
      <c r="BA7" s="70">
        <f>'1eras Lecturas'!AK6</f>
        <v>270.10000000000002</v>
      </c>
      <c r="BB7" s="70">
        <f>'2das Lecturas'!AK6</f>
        <v>270.29999999999995</v>
      </c>
      <c r="BC7" s="104">
        <f t="shared" si="17"/>
        <v>0.19999999999993179</v>
      </c>
      <c r="BD7" s="71">
        <f>'1eras Lecturas'!AM6</f>
        <v>251.39999999999998</v>
      </c>
      <c r="BE7" s="72">
        <f>'2das Lecturas'!AM6</f>
        <v>251.5</v>
      </c>
      <c r="BF7" s="103">
        <f t="shared" si="18"/>
        <v>0.10000000000002274</v>
      </c>
      <c r="BG7" s="73">
        <f>'1eras Lecturas'!AO6</f>
        <v>252.5</v>
      </c>
      <c r="BH7" s="73">
        <f>'2das Lecturas'!AO6</f>
        <v>252.5</v>
      </c>
      <c r="BI7" s="104">
        <f t="shared" si="19"/>
        <v>0</v>
      </c>
      <c r="BJ7" s="68">
        <f>'1eras Lecturas'!AQ6</f>
        <v>166.6</v>
      </c>
      <c r="BK7" s="69">
        <f>'2das Lecturas'!AQ6</f>
        <v>166.70000000000002</v>
      </c>
      <c r="BL7" s="103">
        <f t="shared" si="20"/>
        <v>0.10000000000002274</v>
      </c>
      <c r="BM7" s="70">
        <f>'1eras Lecturas'!AS6</f>
        <v>168.5</v>
      </c>
      <c r="BN7" s="70">
        <f>'2das Lecturas'!AS6</f>
        <v>168.60000000000002</v>
      </c>
      <c r="BO7" s="104">
        <f t="shared" si="21"/>
        <v>0.10000000000002274</v>
      </c>
      <c r="BP7" s="71">
        <f>'1eras Lecturas'!AU6</f>
        <v>186.20000000000002</v>
      </c>
      <c r="BQ7" s="72">
        <f>'2das Lecturas'!AU6</f>
        <v>186.20000000000002</v>
      </c>
      <c r="BR7" s="103">
        <f t="shared" si="22"/>
        <v>0</v>
      </c>
      <c r="BS7" s="73">
        <f>'1eras Lecturas'!AW6</f>
        <v>201.70000000000002</v>
      </c>
      <c r="BT7" s="73">
        <f>'2das Lecturas'!AW6</f>
        <v>201.70000000000002</v>
      </c>
      <c r="BU7" s="104">
        <f t="shared" si="23"/>
        <v>0</v>
      </c>
      <c r="BV7" s="68">
        <f>'1eras Lecturas'!AY6</f>
        <v>259</v>
      </c>
      <c r="BW7" s="69">
        <f>'2das Lecturas'!AY6</f>
        <v>258.90000000000003</v>
      </c>
      <c r="BX7" s="103">
        <f t="shared" si="24"/>
        <v>9.9999999999965894E-2</v>
      </c>
      <c r="BY7" s="70">
        <f>'1eras Lecturas'!BA6</f>
        <v>259</v>
      </c>
      <c r="BZ7" s="70">
        <f>'2das Lecturas'!BA6</f>
        <v>258.90000000000003</v>
      </c>
      <c r="CA7" s="104">
        <f t="shared" si="25"/>
        <v>9.9999999999965894E-2</v>
      </c>
      <c r="CB7" s="71">
        <f>'1eras Lecturas'!BC6</f>
        <v>164.1</v>
      </c>
      <c r="CC7" s="72">
        <f>'2das Lecturas'!BC6</f>
        <v>164</v>
      </c>
      <c r="CD7" s="103">
        <f t="shared" si="26"/>
        <v>9.9999999999994316E-2</v>
      </c>
      <c r="CE7" s="73">
        <f>'1eras Lecturas'!BE6</f>
        <v>179.39999999999998</v>
      </c>
      <c r="CF7" s="73">
        <f>'2das Lecturas'!BE6</f>
        <v>179.29999999999998</v>
      </c>
      <c r="CG7" s="104">
        <f t="shared" si="27"/>
        <v>9.9999999999994316E-2</v>
      </c>
      <c r="CH7" s="138">
        <f>'1eras Lecturas'!BG6</f>
        <v>132</v>
      </c>
      <c r="CI7" s="69">
        <f>'2das Lecturas'!BG6</f>
        <v>132</v>
      </c>
      <c r="CJ7" s="103">
        <f t="shared" si="28"/>
        <v>0</v>
      </c>
      <c r="CK7" s="139">
        <f>'1eras Lecturas'!BI6</f>
        <v>157.29999999999998</v>
      </c>
      <c r="CL7" s="139">
        <f>'2das Lecturas'!BI6</f>
        <v>157.4</v>
      </c>
      <c r="CM7" s="104">
        <f t="shared" si="29"/>
        <v>0.10000000000002274</v>
      </c>
    </row>
    <row r="8" spans="1:91" x14ac:dyDescent="0.25">
      <c r="A8" s="67" t="s">
        <v>143</v>
      </c>
      <c r="B8" s="68">
        <f>'1eras Lecturas'!C7</f>
        <v>260.89999999999998</v>
      </c>
      <c r="C8" s="69">
        <f>'2das Lecturas'!C7</f>
        <v>260.89999999999998</v>
      </c>
      <c r="D8" s="103">
        <f t="shared" si="0"/>
        <v>0</v>
      </c>
      <c r="E8" s="70">
        <f>'1eras Lecturas'!E7</f>
        <v>301.5</v>
      </c>
      <c r="F8" s="70">
        <f>'2das Lecturas'!E7</f>
        <v>301.3</v>
      </c>
      <c r="G8" s="104">
        <f t="shared" si="1"/>
        <v>0.19999999999998863</v>
      </c>
      <c r="H8" s="71">
        <f>'1eras Lecturas'!G7</f>
        <v>176.3</v>
      </c>
      <c r="I8" s="72">
        <f>'2das Lecturas'!G7</f>
        <v>176.4</v>
      </c>
      <c r="J8" s="103">
        <f t="shared" si="2"/>
        <v>9.9999999999994316E-2</v>
      </c>
      <c r="K8" s="73">
        <f>'1eras Lecturas'!I7</f>
        <v>176.3</v>
      </c>
      <c r="L8" s="73">
        <f>'2das Lecturas'!I7</f>
        <v>176.4</v>
      </c>
      <c r="M8" s="104">
        <f t="shared" si="3"/>
        <v>9.9999999999994316E-2</v>
      </c>
      <c r="N8" s="68">
        <f>'1eras Lecturas'!K7</f>
        <v>156.60000000000002</v>
      </c>
      <c r="O8" s="69">
        <f>'2das Lecturas'!K7</f>
        <v>156.70000000000002</v>
      </c>
      <c r="P8" s="103">
        <f t="shared" si="4"/>
        <v>9.9999999999994316E-2</v>
      </c>
      <c r="Q8" s="70">
        <f>'1eras Lecturas'!M7</f>
        <v>158.60000000000002</v>
      </c>
      <c r="R8" s="70">
        <f>'2das Lecturas'!M7</f>
        <v>158.70000000000002</v>
      </c>
      <c r="S8" s="104">
        <f t="shared" si="5"/>
        <v>9.9999999999994316E-2</v>
      </c>
      <c r="T8" s="71">
        <f>'1eras Lecturas'!O7</f>
        <v>134.5</v>
      </c>
      <c r="U8" s="72">
        <f>'2das Lecturas'!O7</f>
        <v>134.5</v>
      </c>
      <c r="V8" s="103">
        <f t="shared" si="6"/>
        <v>0</v>
      </c>
      <c r="W8" s="73">
        <f>'1eras Lecturas'!Q7</f>
        <v>136.5</v>
      </c>
      <c r="X8" s="73">
        <f>'2das Lecturas'!Q7</f>
        <v>136.5</v>
      </c>
      <c r="Y8" s="104">
        <f t="shared" si="7"/>
        <v>0</v>
      </c>
      <c r="Z8" s="68">
        <f>'1eras Lecturas'!S7</f>
        <v>155.1</v>
      </c>
      <c r="AA8" s="69">
        <f>'2das Lecturas'!S7</f>
        <v>155.5</v>
      </c>
      <c r="AB8" s="103">
        <f t="shared" si="8"/>
        <v>0.40000000000000568</v>
      </c>
      <c r="AC8" s="70">
        <f>'1eras Lecturas'!U7</f>
        <v>155.1</v>
      </c>
      <c r="AD8" s="70">
        <f>'2das Lecturas'!U7</f>
        <v>155.5</v>
      </c>
      <c r="AE8" s="104">
        <f t="shared" si="9"/>
        <v>0.40000000000000568</v>
      </c>
      <c r="AF8" s="71">
        <f>'1eras Lecturas'!W7</f>
        <v>180.79999999999998</v>
      </c>
      <c r="AG8" s="72">
        <f>'2das Lecturas'!W7</f>
        <v>180.7</v>
      </c>
      <c r="AH8" s="103">
        <f t="shared" si="10"/>
        <v>9.9999999999994316E-2</v>
      </c>
      <c r="AI8" s="73">
        <f>'1eras Lecturas'!Y7</f>
        <v>194.5</v>
      </c>
      <c r="AJ8" s="73">
        <f>'2das Lecturas'!Y7</f>
        <v>194.4</v>
      </c>
      <c r="AK8" s="104">
        <f t="shared" si="11"/>
        <v>9.9999999999994316E-2</v>
      </c>
      <c r="AL8" s="68">
        <f>'1eras Lecturas'!AA7</f>
        <v>162.4</v>
      </c>
      <c r="AM8" s="69">
        <f>'2das Lecturas'!AA7</f>
        <v>162.60000000000002</v>
      </c>
      <c r="AN8" s="103">
        <f t="shared" si="12"/>
        <v>0.20000000000001705</v>
      </c>
      <c r="AO8" s="70">
        <f>'1eras Lecturas'!AC7</f>
        <v>164.5</v>
      </c>
      <c r="AP8" s="70">
        <f>'2das Lecturas'!AC7</f>
        <v>164.70000000000002</v>
      </c>
      <c r="AQ8" s="104">
        <f t="shared" si="13"/>
        <v>0.20000000000001705</v>
      </c>
      <c r="AR8" s="71">
        <f>'1eras Lecturas'!AE7</f>
        <v>248.1</v>
      </c>
      <c r="AS8" s="72" t="str">
        <f>'2das Lecturas'!AE7</f>
        <v>248.1</v>
      </c>
      <c r="AT8" s="103">
        <f t="shared" si="14"/>
        <v>0</v>
      </c>
      <c r="AU8" s="73">
        <f>'1eras Lecturas'!AG7</f>
        <v>252.5</v>
      </c>
      <c r="AV8" s="73" t="str">
        <f>'2das Lecturas'!AG7</f>
        <v>252.5</v>
      </c>
      <c r="AW8" s="104">
        <f t="shared" si="15"/>
        <v>0</v>
      </c>
      <c r="AX8" s="68">
        <f>'1eras Lecturas'!AI7</f>
        <v>269.90000000000003</v>
      </c>
      <c r="AY8" s="69">
        <f>'2das Lecturas'!AI7</f>
        <v>270</v>
      </c>
      <c r="AZ8" s="103">
        <f t="shared" si="16"/>
        <v>9.9999999999965894E-2</v>
      </c>
      <c r="BA8" s="70">
        <f>'1eras Lecturas'!AK7</f>
        <v>269.90000000000003</v>
      </c>
      <c r="BB8" s="70">
        <f>'2das Lecturas'!AK7</f>
        <v>270</v>
      </c>
      <c r="BC8" s="104">
        <f t="shared" si="17"/>
        <v>9.9999999999965894E-2</v>
      </c>
      <c r="BD8" s="71">
        <f>'1eras Lecturas'!AM7</f>
        <v>250.39999999999998</v>
      </c>
      <c r="BE8" s="72">
        <f>'2das Lecturas'!AM7</f>
        <v>250.5</v>
      </c>
      <c r="BF8" s="103">
        <f t="shared" si="18"/>
        <v>0.10000000000002274</v>
      </c>
      <c r="BG8" s="73">
        <f>'1eras Lecturas'!AO7</f>
        <v>250.39999999999998</v>
      </c>
      <c r="BH8" s="73">
        <f>'2das Lecturas'!AO7</f>
        <v>250.5</v>
      </c>
      <c r="BI8" s="104">
        <f t="shared" si="19"/>
        <v>0.10000000000002274</v>
      </c>
      <c r="BJ8" s="68">
        <f>'1eras Lecturas'!AQ7</f>
        <v>166.5</v>
      </c>
      <c r="BK8" s="69">
        <f>'2das Lecturas'!AQ7</f>
        <v>166.4</v>
      </c>
      <c r="BL8" s="103">
        <f t="shared" si="20"/>
        <v>9.9999999999994316E-2</v>
      </c>
      <c r="BM8" s="70">
        <f>'1eras Lecturas'!AS7</f>
        <v>166.5</v>
      </c>
      <c r="BN8" s="70">
        <f>'2das Lecturas'!AS7</f>
        <v>166.4</v>
      </c>
      <c r="BO8" s="104">
        <f t="shared" si="21"/>
        <v>9.9999999999994316E-2</v>
      </c>
      <c r="BP8" s="71">
        <f>'1eras Lecturas'!AU7</f>
        <v>188.20000000000002</v>
      </c>
      <c r="BQ8" s="72">
        <f>'2das Lecturas'!AU7</f>
        <v>188.10000000000002</v>
      </c>
      <c r="BR8" s="103">
        <f t="shared" si="22"/>
        <v>9.9999999999994316E-2</v>
      </c>
      <c r="BS8" s="73">
        <f>'1eras Lecturas'!AW7</f>
        <v>192</v>
      </c>
      <c r="BT8" s="73">
        <f>'2das Lecturas'!AW7</f>
        <v>191.9</v>
      </c>
      <c r="BU8" s="104">
        <f t="shared" si="23"/>
        <v>9.9999999999994316E-2</v>
      </c>
      <c r="BV8" s="68">
        <f>'1eras Lecturas'!AY7</f>
        <v>255.10000000000002</v>
      </c>
      <c r="BW8" s="69">
        <f>'2das Lecturas'!AY7</f>
        <v>255.10000000000002</v>
      </c>
      <c r="BX8" s="103">
        <f t="shared" si="24"/>
        <v>0</v>
      </c>
      <c r="BY8" s="70">
        <f>'1eras Lecturas'!BA7</f>
        <v>255.10000000000002</v>
      </c>
      <c r="BZ8" s="70">
        <f>'2das Lecturas'!BA7</f>
        <v>255.10000000000002</v>
      </c>
      <c r="CA8" s="104">
        <f t="shared" si="25"/>
        <v>0</v>
      </c>
      <c r="CB8" s="71">
        <f>'1eras Lecturas'!BC7</f>
        <v>174.2</v>
      </c>
      <c r="CC8" s="72">
        <f>'2das Lecturas'!BC7</f>
        <v>174.2</v>
      </c>
      <c r="CD8" s="103">
        <f t="shared" si="26"/>
        <v>0</v>
      </c>
      <c r="CE8" s="73">
        <f>'1eras Lecturas'!BE7</f>
        <v>179.2</v>
      </c>
      <c r="CF8" s="73">
        <f>'2das Lecturas'!BE7</f>
        <v>179.2</v>
      </c>
      <c r="CG8" s="104">
        <f t="shared" si="27"/>
        <v>0</v>
      </c>
      <c r="CH8" s="138">
        <f>'1eras Lecturas'!BG7</f>
        <v>120.7</v>
      </c>
      <c r="CI8" s="69">
        <f>'2das Lecturas'!BG7</f>
        <v>120.60000000000001</v>
      </c>
      <c r="CJ8" s="103">
        <f t="shared" si="28"/>
        <v>9.9999999999994316E-2</v>
      </c>
      <c r="CK8" s="139">
        <f>'1eras Lecturas'!BI7</f>
        <v>137.9</v>
      </c>
      <c r="CL8" s="139">
        <f>'2das Lecturas'!BI7</f>
        <v>137.80000000000001</v>
      </c>
      <c r="CM8" s="104">
        <f t="shared" si="29"/>
        <v>9.9999999999994316E-2</v>
      </c>
    </row>
    <row r="9" spans="1:91" x14ac:dyDescent="0.25">
      <c r="A9" s="67" t="s">
        <v>159</v>
      </c>
      <c r="B9" s="68">
        <f>'1eras Lecturas'!C8</f>
        <v>259.8</v>
      </c>
      <c r="C9" s="69">
        <f>'2das Lecturas'!C8</f>
        <v>260.10000000000002</v>
      </c>
      <c r="D9" s="103">
        <f t="shared" si="0"/>
        <v>0.30000000000001137</v>
      </c>
      <c r="E9" s="70">
        <f>'1eras Lecturas'!E8</f>
        <v>270.5</v>
      </c>
      <c r="F9" s="70" t="str">
        <f>'2das Lecturas'!E8</f>
        <v>270.6</v>
      </c>
      <c r="G9" s="104">
        <f t="shared" si="1"/>
        <v>0.10000000000002274</v>
      </c>
      <c r="H9" s="71">
        <f>'1eras Lecturas'!G8</f>
        <v>174.5</v>
      </c>
      <c r="I9" s="72">
        <f>'2das Lecturas'!G8</f>
        <v>174.4</v>
      </c>
      <c r="J9" s="103">
        <f t="shared" si="2"/>
        <v>9.9999999999994316E-2</v>
      </c>
      <c r="K9" s="73">
        <f>'1eras Lecturas'!I8</f>
        <v>178.4</v>
      </c>
      <c r="L9" s="73">
        <f>'2das Lecturas'!I8</f>
        <v>178.4</v>
      </c>
      <c r="M9" s="104">
        <f t="shared" si="3"/>
        <v>0</v>
      </c>
      <c r="N9" s="68">
        <f>'1eras Lecturas'!K8</f>
        <v>156.9</v>
      </c>
      <c r="O9" s="69">
        <f>'2das Lecturas'!K8</f>
        <v>156.80000000000001</v>
      </c>
      <c r="P9" s="103">
        <f t="shared" si="4"/>
        <v>9.9999999999994316E-2</v>
      </c>
      <c r="Q9" s="70">
        <f>'1eras Lecturas'!M8</f>
        <v>158.80000000000001</v>
      </c>
      <c r="R9" s="70">
        <f>'2das Lecturas'!M8</f>
        <v>158.9</v>
      </c>
      <c r="S9" s="104">
        <f t="shared" si="5"/>
        <v>9.9999999999994316E-2</v>
      </c>
      <c r="T9" s="71">
        <f>'1eras Lecturas'!O8</f>
        <v>134.9</v>
      </c>
      <c r="U9" s="72">
        <f>'2das Lecturas'!O8</f>
        <v>134.9</v>
      </c>
      <c r="V9" s="103">
        <f t="shared" si="6"/>
        <v>0</v>
      </c>
      <c r="W9" s="73">
        <f>'1eras Lecturas'!Q8</f>
        <v>134.9</v>
      </c>
      <c r="X9" s="73">
        <f>'2das Lecturas'!Q8</f>
        <v>134.9</v>
      </c>
      <c r="Y9" s="104">
        <f t="shared" si="7"/>
        <v>0</v>
      </c>
      <c r="Z9" s="68">
        <f>'1eras Lecturas'!S8</f>
        <v>160.5</v>
      </c>
      <c r="AA9" s="69">
        <f>'2das Lecturas'!S8</f>
        <v>160.5</v>
      </c>
      <c r="AB9" s="103">
        <f t="shared" si="8"/>
        <v>0</v>
      </c>
      <c r="AC9" s="70">
        <f>'1eras Lecturas'!U8</f>
        <v>160.5</v>
      </c>
      <c r="AD9" s="70">
        <f>'2das Lecturas'!U8</f>
        <v>160.5</v>
      </c>
      <c r="AE9" s="104">
        <f t="shared" si="9"/>
        <v>0</v>
      </c>
      <c r="AF9" s="71">
        <f>'1eras Lecturas'!W8</f>
        <v>200.4</v>
      </c>
      <c r="AG9" s="72">
        <f>'2das Lecturas'!W8</f>
        <v>200.2</v>
      </c>
      <c r="AH9" s="103">
        <f t="shared" si="10"/>
        <v>0.20000000000001705</v>
      </c>
      <c r="AI9" s="73">
        <f>'1eras Lecturas'!Y8</f>
        <v>200.4</v>
      </c>
      <c r="AJ9" s="73">
        <f>'2das Lecturas'!Y8</f>
        <v>200.2</v>
      </c>
      <c r="AK9" s="104">
        <f t="shared" si="11"/>
        <v>0.20000000000001705</v>
      </c>
      <c r="AL9" s="68">
        <f>'1eras Lecturas'!AA8</f>
        <v>162</v>
      </c>
      <c r="AM9" s="69">
        <f>'2das Lecturas'!AA8</f>
        <v>162</v>
      </c>
      <c r="AN9" s="103">
        <f t="shared" si="12"/>
        <v>0</v>
      </c>
      <c r="AO9" s="70">
        <f>'1eras Lecturas'!AC8</f>
        <v>170.20000000000002</v>
      </c>
      <c r="AP9" s="70">
        <f>'2das Lecturas'!AC8</f>
        <v>170.20000000000002</v>
      </c>
      <c r="AQ9" s="104">
        <f t="shared" si="13"/>
        <v>0</v>
      </c>
      <c r="AR9" s="71">
        <f>'1eras Lecturas'!AE8</f>
        <v>241.5</v>
      </c>
      <c r="AS9" s="72">
        <f>'2das Lecturas'!AE8</f>
        <v>241.6</v>
      </c>
      <c r="AT9" s="103">
        <f t="shared" si="14"/>
        <v>9.9999999999994316E-2</v>
      </c>
      <c r="AU9" s="73">
        <f>'1eras Lecturas'!AG8</f>
        <v>255.5</v>
      </c>
      <c r="AV9" s="73">
        <f>'2das Lecturas'!AG8</f>
        <v>255.6</v>
      </c>
      <c r="AW9" s="104">
        <f t="shared" si="15"/>
        <v>9.9999999999994316E-2</v>
      </c>
      <c r="AX9" s="68">
        <f>'1eras Lecturas'!AI8</f>
        <v>270.2</v>
      </c>
      <c r="AY9" s="69">
        <f>'2das Lecturas'!AI8</f>
        <v>270.2</v>
      </c>
      <c r="AZ9" s="103">
        <f t="shared" si="16"/>
        <v>0</v>
      </c>
      <c r="BA9" s="70">
        <f>'1eras Lecturas'!AK8</f>
        <v>274.29999999999995</v>
      </c>
      <c r="BB9" s="70">
        <f>'2das Lecturas'!AK8</f>
        <v>274.29999999999995</v>
      </c>
      <c r="BC9" s="104">
        <f t="shared" si="17"/>
        <v>0</v>
      </c>
      <c r="BD9" s="71">
        <f>'1eras Lecturas'!AM8</f>
        <v>250.60000000000002</v>
      </c>
      <c r="BE9" s="72">
        <f>'2das Lecturas'!AM8</f>
        <v>250.5</v>
      </c>
      <c r="BF9" s="103">
        <f t="shared" si="18"/>
        <v>0.10000000000002274</v>
      </c>
      <c r="BG9" s="73">
        <f>'1eras Lecturas'!AO8</f>
        <v>252.70000000000002</v>
      </c>
      <c r="BH9" s="73">
        <f>'2das Lecturas'!AO8</f>
        <v>252.5</v>
      </c>
      <c r="BI9" s="104">
        <f t="shared" si="19"/>
        <v>0.20000000000001705</v>
      </c>
      <c r="BJ9" s="68">
        <f>'1eras Lecturas'!AQ8</f>
        <v>166.70000000000002</v>
      </c>
      <c r="BK9" s="69">
        <f>'2das Lecturas'!AQ8</f>
        <v>166.8</v>
      </c>
      <c r="BL9" s="103">
        <f t="shared" si="20"/>
        <v>9.9999999999994316E-2</v>
      </c>
      <c r="BM9" s="70">
        <f>'1eras Lecturas'!AS8</f>
        <v>166.70000000000002</v>
      </c>
      <c r="BN9" s="70">
        <f>'2das Lecturas'!AS8</f>
        <v>166.8</v>
      </c>
      <c r="BO9" s="104">
        <f t="shared" si="21"/>
        <v>9.9999999999994316E-2</v>
      </c>
      <c r="BP9" s="71">
        <f>'1eras Lecturas'!AU8</f>
        <v>193</v>
      </c>
      <c r="BQ9" s="72">
        <f>'2das Lecturas'!AU8</f>
        <v>193</v>
      </c>
      <c r="BR9" s="103">
        <f t="shared" si="22"/>
        <v>0</v>
      </c>
      <c r="BS9" s="73">
        <f>'1eras Lecturas'!AW8</f>
        <v>195.2</v>
      </c>
      <c r="BT9" s="73">
        <f>'2das Lecturas'!AW8</f>
        <v>195.1</v>
      </c>
      <c r="BU9" s="104">
        <f t="shared" si="23"/>
        <v>9.9999999999994316E-2</v>
      </c>
      <c r="BV9" s="68">
        <f>'1eras Lecturas'!AY8</f>
        <v>259.09999999999997</v>
      </c>
      <c r="BW9" s="69">
        <f>'2das Lecturas'!AY8</f>
        <v>259.09999999999997</v>
      </c>
      <c r="BX9" s="103">
        <f t="shared" si="24"/>
        <v>0</v>
      </c>
      <c r="BY9" s="70">
        <f>'1eras Lecturas'!BA8</f>
        <v>259.09999999999997</v>
      </c>
      <c r="BZ9" s="70">
        <f>'2das Lecturas'!BA8</f>
        <v>259.09999999999997</v>
      </c>
      <c r="CA9" s="104">
        <f t="shared" si="25"/>
        <v>0</v>
      </c>
      <c r="CB9" s="71">
        <f>'1eras Lecturas'!BC8</f>
        <v>166.2</v>
      </c>
      <c r="CC9" s="72">
        <f>'2das Lecturas'!BC8</f>
        <v>166.29999999999998</v>
      </c>
      <c r="CD9" s="103">
        <f t="shared" si="26"/>
        <v>9.9999999999994316E-2</v>
      </c>
      <c r="CE9" s="73">
        <f>'1eras Lecturas'!BE8</f>
        <v>174.29999999999998</v>
      </c>
      <c r="CF9" s="73">
        <f>'2das Lecturas'!BE8</f>
        <v>174.5</v>
      </c>
      <c r="CG9" s="104">
        <f t="shared" si="27"/>
        <v>0.20000000000001705</v>
      </c>
      <c r="CH9" s="138">
        <f>'1eras Lecturas'!BG8</f>
        <v>132</v>
      </c>
      <c r="CI9" s="69">
        <f>'2das Lecturas'!BG8</f>
        <v>131.69999999999999</v>
      </c>
      <c r="CJ9" s="103">
        <f t="shared" si="28"/>
        <v>0.30000000000001137</v>
      </c>
      <c r="CK9" s="139">
        <f>'1eras Lecturas'!BI8</f>
        <v>137.79999999999998</v>
      </c>
      <c r="CL9" s="139">
        <f>'2das Lecturas'!BI8</f>
        <v>137.5</v>
      </c>
      <c r="CM9" s="104">
        <f t="shared" si="29"/>
        <v>0.29999999999998295</v>
      </c>
    </row>
    <row r="10" spans="1:91" x14ac:dyDescent="0.25">
      <c r="A10" s="67" t="s">
        <v>136</v>
      </c>
      <c r="B10" s="68">
        <f>'1eras Lecturas'!C9</f>
        <v>272.7</v>
      </c>
      <c r="C10" s="69">
        <f>'2das Lecturas'!C9</f>
        <v>272.59999999999997</v>
      </c>
      <c r="D10" s="103">
        <f t="shared" si="0"/>
        <v>0.10000000000002274</v>
      </c>
      <c r="E10" s="70">
        <f>'1eras Lecturas'!E9</f>
        <v>281.10000000000002</v>
      </c>
      <c r="F10" s="70">
        <f>'2das Lecturas'!E9</f>
        <v>281</v>
      </c>
      <c r="G10" s="104">
        <f t="shared" si="1"/>
        <v>0.10000000000002274</v>
      </c>
      <c r="H10" s="71">
        <f>'1eras Lecturas'!G9</f>
        <v>178.3</v>
      </c>
      <c r="I10" s="72">
        <f>'2das Lecturas'!G9</f>
        <v>178.3</v>
      </c>
      <c r="J10" s="103">
        <f t="shared" si="2"/>
        <v>0</v>
      </c>
      <c r="K10" s="73">
        <f>'1eras Lecturas'!I9</f>
        <v>178.3</v>
      </c>
      <c r="L10" s="73">
        <f>'2das Lecturas'!I9</f>
        <v>178.3</v>
      </c>
      <c r="M10" s="104">
        <f t="shared" si="3"/>
        <v>0</v>
      </c>
      <c r="N10" s="68">
        <f>'1eras Lecturas'!K9</f>
        <v>156.80000000000001</v>
      </c>
      <c r="O10" s="69">
        <f>'2das Lecturas'!K9</f>
        <v>156.80000000000001</v>
      </c>
      <c r="P10" s="103">
        <f t="shared" si="4"/>
        <v>0</v>
      </c>
      <c r="Q10" s="70">
        <f>'1eras Lecturas'!M9</f>
        <v>160.70000000000002</v>
      </c>
      <c r="R10" s="70">
        <f>'2das Lecturas'!M9</f>
        <v>160.70000000000002</v>
      </c>
      <c r="S10" s="104">
        <f t="shared" si="5"/>
        <v>0</v>
      </c>
      <c r="T10" s="71">
        <f>'1eras Lecturas'!O9</f>
        <v>134.6</v>
      </c>
      <c r="U10" s="72">
        <f>'2das Lecturas'!O9</f>
        <v>134.6</v>
      </c>
      <c r="V10" s="103">
        <f t="shared" si="6"/>
        <v>0</v>
      </c>
      <c r="W10" s="73">
        <f>'1eras Lecturas'!Q9</f>
        <v>134.6</v>
      </c>
      <c r="X10" s="73">
        <f>'2das Lecturas'!Q9</f>
        <v>134.6</v>
      </c>
      <c r="Y10" s="104">
        <f t="shared" si="7"/>
        <v>0</v>
      </c>
      <c r="Z10" s="68">
        <f>'1eras Lecturas'!S9</f>
        <v>167.2</v>
      </c>
      <c r="AA10" s="69">
        <f>'2das Lecturas'!S9</f>
        <v>167.4</v>
      </c>
      <c r="AB10" s="103">
        <f t="shared" si="8"/>
        <v>0.20000000000001705</v>
      </c>
      <c r="AC10" s="70">
        <f>'1eras Lecturas'!U9</f>
        <v>171.5</v>
      </c>
      <c r="AD10" s="70">
        <f>'2das Lecturas'!U9</f>
        <v>171.70000000000002</v>
      </c>
      <c r="AE10" s="104">
        <f t="shared" si="9"/>
        <v>0.20000000000001705</v>
      </c>
      <c r="AF10" s="71">
        <f>'1eras Lecturas'!W9</f>
        <v>180.1</v>
      </c>
      <c r="AG10" s="72">
        <f>'2das Lecturas'!W9</f>
        <v>180.1</v>
      </c>
      <c r="AH10" s="103">
        <f t="shared" si="10"/>
        <v>0</v>
      </c>
      <c r="AI10" s="73">
        <f>'1eras Lecturas'!Y9</f>
        <v>222.9</v>
      </c>
      <c r="AJ10" s="73">
        <f>'2das Lecturas'!Y9</f>
        <v>222.9</v>
      </c>
      <c r="AK10" s="104">
        <f t="shared" si="11"/>
        <v>0</v>
      </c>
      <c r="AL10" s="68">
        <f>'1eras Lecturas'!AA9</f>
        <v>156.4</v>
      </c>
      <c r="AM10" s="69">
        <f>'2das Lecturas'!AA9</f>
        <v>156.4</v>
      </c>
      <c r="AN10" s="103">
        <f t="shared" si="12"/>
        <v>0</v>
      </c>
      <c r="AO10" s="70">
        <f>'1eras Lecturas'!AC9</f>
        <v>166.4</v>
      </c>
      <c r="AP10" s="70">
        <f>'2das Lecturas'!AC9</f>
        <v>166.4</v>
      </c>
      <c r="AQ10" s="104">
        <f t="shared" si="13"/>
        <v>0</v>
      </c>
      <c r="AR10" s="71">
        <f>'1eras Lecturas'!AE9</f>
        <v>237.6</v>
      </c>
      <c r="AS10" s="72">
        <f>'2das Lecturas'!AE9</f>
        <v>237.6</v>
      </c>
      <c r="AT10" s="103">
        <f t="shared" si="14"/>
        <v>0</v>
      </c>
      <c r="AU10" s="73">
        <f>'1eras Lecturas'!AG9</f>
        <v>241.8</v>
      </c>
      <c r="AV10" s="73">
        <f>'2das Lecturas'!AG9</f>
        <v>241.8</v>
      </c>
      <c r="AW10" s="104">
        <f t="shared" si="15"/>
        <v>0</v>
      </c>
      <c r="AX10" s="68">
        <f>'1eras Lecturas'!AI9</f>
        <v>270.3</v>
      </c>
      <c r="AY10" s="69">
        <f>'2das Lecturas'!AI9</f>
        <v>270</v>
      </c>
      <c r="AZ10" s="103">
        <f t="shared" si="16"/>
        <v>0.30000000000001137</v>
      </c>
      <c r="BA10" s="70">
        <f>'1eras Lecturas'!AK9</f>
        <v>270.3</v>
      </c>
      <c r="BB10" s="70">
        <f>'2das Lecturas'!AK9</f>
        <v>270</v>
      </c>
      <c r="BC10" s="104">
        <f t="shared" si="17"/>
        <v>0.30000000000001137</v>
      </c>
      <c r="BD10" s="71">
        <f>'1eras Lecturas'!AM9</f>
        <v>250.5</v>
      </c>
      <c r="BE10" s="72">
        <f>'2das Lecturas'!AM9</f>
        <v>250.5</v>
      </c>
      <c r="BF10" s="103">
        <f t="shared" si="18"/>
        <v>0</v>
      </c>
      <c r="BG10" s="73">
        <f>'1eras Lecturas'!AO9</f>
        <v>250.5</v>
      </c>
      <c r="BH10" s="73">
        <f>'2das Lecturas'!AO9</f>
        <v>250.5</v>
      </c>
      <c r="BI10" s="104">
        <f t="shared" si="19"/>
        <v>0</v>
      </c>
      <c r="BJ10" s="68">
        <f>'1eras Lecturas'!AQ9</f>
        <v>166.7</v>
      </c>
      <c r="BK10" s="69">
        <f>'2das Lecturas'!AQ9</f>
        <v>166.8</v>
      </c>
      <c r="BL10" s="103">
        <f t="shared" si="20"/>
        <v>0.10000000000002274</v>
      </c>
      <c r="BM10" s="70">
        <f>'1eras Lecturas'!AS9</f>
        <v>166.7</v>
      </c>
      <c r="BN10" s="70">
        <f>'2das Lecturas'!AS9</f>
        <v>166.8</v>
      </c>
      <c r="BO10" s="104">
        <f t="shared" si="21"/>
        <v>0.10000000000002274</v>
      </c>
      <c r="BP10" s="71">
        <f>'1eras Lecturas'!AU9</f>
        <v>192.9</v>
      </c>
      <c r="BQ10" s="72">
        <f>'2das Lecturas'!AU9</f>
        <v>192.9</v>
      </c>
      <c r="BR10" s="103">
        <f t="shared" si="22"/>
        <v>0</v>
      </c>
      <c r="BS10" s="73">
        <f>'1eras Lecturas'!AW9</f>
        <v>205.5</v>
      </c>
      <c r="BT10" s="73">
        <f>'2das Lecturas'!AW9</f>
        <v>205.5</v>
      </c>
      <c r="BU10" s="104">
        <f t="shared" si="23"/>
        <v>0</v>
      </c>
      <c r="BV10" s="68">
        <f>'1eras Lecturas'!AY9</f>
        <v>255.3</v>
      </c>
      <c r="BW10" s="69">
        <f>'2das Lecturas'!AY9</f>
        <v>255.3</v>
      </c>
      <c r="BX10" s="103">
        <f t="shared" si="24"/>
        <v>0</v>
      </c>
      <c r="BY10" s="70">
        <f>'1eras Lecturas'!BA9</f>
        <v>255.3</v>
      </c>
      <c r="BZ10" s="70">
        <f>'2das Lecturas'!BA9</f>
        <v>255.3</v>
      </c>
      <c r="CA10" s="104">
        <f t="shared" si="25"/>
        <v>0</v>
      </c>
      <c r="CB10" s="71">
        <f>'1eras Lecturas'!BC9</f>
        <v>174.4</v>
      </c>
      <c r="CC10" s="72">
        <f>'2das Lecturas'!BC9</f>
        <v>174.4</v>
      </c>
      <c r="CD10" s="103">
        <f t="shared" si="26"/>
        <v>0</v>
      </c>
      <c r="CE10" s="73">
        <f>'1eras Lecturas'!BE9</f>
        <v>174.4</v>
      </c>
      <c r="CF10" s="73">
        <f>'2das Lecturas'!BE9</f>
        <v>174.4</v>
      </c>
      <c r="CG10" s="104">
        <f t="shared" si="27"/>
        <v>0</v>
      </c>
      <c r="CH10" s="138">
        <f>'1eras Lecturas'!BG9</f>
        <v>139.5</v>
      </c>
      <c r="CI10" s="69">
        <f>'2das Lecturas'!BG9</f>
        <v>139.5</v>
      </c>
      <c r="CJ10" s="103">
        <f t="shared" si="28"/>
        <v>0</v>
      </c>
      <c r="CK10" s="139">
        <f>'1eras Lecturas'!BI9</f>
        <v>161</v>
      </c>
      <c r="CL10" s="139">
        <f>'2das Lecturas'!BI9</f>
        <v>161</v>
      </c>
      <c r="CM10" s="104">
        <f t="shared" si="29"/>
        <v>0</v>
      </c>
    </row>
    <row r="11" spans="1:91" x14ac:dyDescent="0.25">
      <c r="A11" s="67" t="s">
        <v>173</v>
      </c>
      <c r="B11" s="68">
        <f>'1eras Lecturas'!C10</f>
        <v>262.2</v>
      </c>
      <c r="C11" s="69">
        <f>'2das Lecturas'!C10</f>
        <v>262.10000000000002</v>
      </c>
      <c r="D11" s="103">
        <f t="shared" si="0"/>
        <v>9.9999999999965894E-2</v>
      </c>
      <c r="E11" s="70">
        <f>'1eras Lecturas'!E10</f>
        <v>268.5</v>
      </c>
      <c r="F11" s="70">
        <f>'2das Lecturas'!E10</f>
        <v>268.39999999999998</v>
      </c>
      <c r="G11" s="104">
        <f t="shared" si="1"/>
        <v>0.10000000000002274</v>
      </c>
      <c r="H11" s="71">
        <f>'1eras Lecturas'!G10</f>
        <v>178.20000000000002</v>
      </c>
      <c r="I11" s="72">
        <f>'2das Lecturas'!G10</f>
        <v>178.20000000000002</v>
      </c>
      <c r="J11" s="103">
        <f t="shared" si="2"/>
        <v>0</v>
      </c>
      <c r="K11" s="73">
        <f>'1eras Lecturas'!I10</f>
        <v>178.20000000000002</v>
      </c>
      <c r="L11" s="73">
        <f>'2das Lecturas'!I10</f>
        <v>178.20000000000002</v>
      </c>
      <c r="M11" s="104">
        <f t="shared" si="3"/>
        <v>0</v>
      </c>
      <c r="N11" s="68">
        <f>'1eras Lecturas'!K10</f>
        <v>144.10000000000002</v>
      </c>
      <c r="O11" s="69">
        <f>'2das Lecturas'!K10</f>
        <v>144.10000000000002</v>
      </c>
      <c r="P11" s="103">
        <f t="shared" si="4"/>
        <v>0</v>
      </c>
      <c r="Q11" s="70">
        <f>'1eras Lecturas'!M10</f>
        <v>162.70000000000002</v>
      </c>
      <c r="R11" s="70">
        <f>'2das Lecturas'!M10</f>
        <v>162.70000000000002</v>
      </c>
      <c r="S11" s="104">
        <f t="shared" si="5"/>
        <v>0</v>
      </c>
      <c r="T11" s="71">
        <f>'1eras Lecturas'!O10</f>
        <v>134.69999999999999</v>
      </c>
      <c r="U11" s="72">
        <f>'2das Lecturas'!O10</f>
        <v>134.69999999999999</v>
      </c>
      <c r="V11" s="103">
        <f t="shared" si="6"/>
        <v>0</v>
      </c>
      <c r="W11" s="73">
        <f>'1eras Lecturas'!Q10</f>
        <v>134.69999999999999</v>
      </c>
      <c r="X11" s="73">
        <f>'2das Lecturas'!Q10</f>
        <v>134.69999999999999</v>
      </c>
      <c r="Y11" s="104">
        <f t="shared" si="7"/>
        <v>0</v>
      </c>
      <c r="Z11" s="68">
        <f>'1eras Lecturas'!S10</f>
        <v>160.80000000000001</v>
      </c>
      <c r="AA11" s="69">
        <f>'2das Lecturas'!S10</f>
        <v>161</v>
      </c>
      <c r="AB11" s="103">
        <f t="shared" si="8"/>
        <v>0.19999999999998863</v>
      </c>
      <c r="AC11" s="70">
        <f>'1eras Lecturas'!U10</f>
        <v>173.60000000000002</v>
      </c>
      <c r="AD11" s="70">
        <f>'2das Lecturas'!U10</f>
        <v>173.8</v>
      </c>
      <c r="AE11" s="104">
        <f t="shared" si="9"/>
        <v>0.19999999999998863</v>
      </c>
      <c r="AF11" s="71">
        <f>'1eras Lecturas'!W10</f>
        <v>159.69999999999999</v>
      </c>
      <c r="AG11" s="72">
        <f>'2das Lecturas'!W10</f>
        <v>159.69999999999999</v>
      </c>
      <c r="AH11" s="103">
        <f t="shared" si="10"/>
        <v>0</v>
      </c>
      <c r="AI11" s="73">
        <f>'1eras Lecturas'!Y10</f>
        <v>170</v>
      </c>
      <c r="AJ11" s="73">
        <f>'2das Lecturas'!Y10</f>
        <v>170</v>
      </c>
      <c r="AK11" s="104">
        <f t="shared" si="11"/>
        <v>0</v>
      </c>
      <c r="AL11" s="68">
        <f>'1eras Lecturas'!AA10</f>
        <v>151.6</v>
      </c>
      <c r="AM11" s="69">
        <f>'2das Lecturas'!AA10</f>
        <v>151.6</v>
      </c>
      <c r="AN11" s="103">
        <f t="shared" si="12"/>
        <v>0</v>
      </c>
      <c r="AO11" s="70">
        <f>'1eras Lecturas'!AC10</f>
        <v>166.29999999999998</v>
      </c>
      <c r="AP11" s="70">
        <f>'2das Lecturas'!AC10</f>
        <v>166.29999999999998</v>
      </c>
      <c r="AQ11" s="104">
        <f t="shared" si="13"/>
        <v>0</v>
      </c>
      <c r="AR11" s="71">
        <f>'1eras Lecturas'!AE10</f>
        <v>237.6</v>
      </c>
      <c r="AS11" s="72">
        <f>'2das Lecturas'!AE10</f>
        <v>237.6</v>
      </c>
      <c r="AT11" s="103">
        <f t="shared" si="14"/>
        <v>0</v>
      </c>
      <c r="AU11" s="73">
        <f>'1eras Lecturas'!AG10</f>
        <v>237.6</v>
      </c>
      <c r="AV11" s="73">
        <f>'2das Lecturas'!AG10</f>
        <v>237.6</v>
      </c>
      <c r="AW11" s="104">
        <f t="shared" si="15"/>
        <v>0</v>
      </c>
      <c r="AX11" s="68">
        <f>'1eras Lecturas'!AI10</f>
        <v>264.09999999999997</v>
      </c>
      <c r="AY11" s="69">
        <f>'2das Lecturas'!AI10</f>
        <v>264.09999999999997</v>
      </c>
      <c r="AZ11" s="103">
        <f t="shared" si="16"/>
        <v>0</v>
      </c>
      <c r="BA11" s="70">
        <f>'1eras Lecturas'!AK10</f>
        <v>270.3</v>
      </c>
      <c r="BB11" s="70">
        <f>'2das Lecturas'!AK10</f>
        <v>270.3</v>
      </c>
      <c r="BC11" s="104">
        <f t="shared" si="17"/>
        <v>0</v>
      </c>
      <c r="BD11" s="71">
        <f>'1eras Lecturas'!AM10</f>
        <v>251.4</v>
      </c>
      <c r="BE11" s="72">
        <f>'2das Lecturas'!AM10</f>
        <v>251.5</v>
      </c>
      <c r="BF11" s="103">
        <f t="shared" si="18"/>
        <v>9.9999999999994316E-2</v>
      </c>
      <c r="BG11" s="73">
        <f>'1eras Lecturas'!AO10</f>
        <v>252.4</v>
      </c>
      <c r="BH11" s="73">
        <f>'2das Lecturas'!AO10</f>
        <v>252.4</v>
      </c>
      <c r="BI11" s="104">
        <f t="shared" si="19"/>
        <v>0</v>
      </c>
      <c r="BJ11" s="68">
        <f>'1eras Lecturas'!AQ10</f>
        <v>166.70000000000002</v>
      </c>
      <c r="BK11" s="69">
        <f>'2das Lecturas'!AQ10</f>
        <v>166.70000000000002</v>
      </c>
      <c r="BL11" s="103">
        <f t="shared" si="20"/>
        <v>0</v>
      </c>
      <c r="BM11" s="70">
        <f>'1eras Lecturas'!AS10</f>
        <v>168.3</v>
      </c>
      <c r="BN11" s="70">
        <f>'2das Lecturas'!AS10</f>
        <v>168.4</v>
      </c>
      <c r="BO11" s="104">
        <f t="shared" si="21"/>
        <v>9.9999999999994316E-2</v>
      </c>
      <c r="BP11" s="71">
        <f>'1eras Lecturas'!AU10</f>
        <v>192.9</v>
      </c>
      <c r="BQ11" s="72">
        <f>'2das Lecturas'!AU10</f>
        <v>192.9</v>
      </c>
      <c r="BR11" s="103">
        <f t="shared" si="22"/>
        <v>0</v>
      </c>
      <c r="BS11" s="73">
        <f>'1eras Lecturas'!AW10</f>
        <v>192.9</v>
      </c>
      <c r="BT11" s="73">
        <f>'2das Lecturas'!AW10</f>
        <v>192.9</v>
      </c>
      <c r="BU11" s="104">
        <f t="shared" si="23"/>
        <v>0</v>
      </c>
      <c r="BV11" s="68">
        <f>'1eras Lecturas'!AY10</f>
        <v>255.2</v>
      </c>
      <c r="BW11" s="69">
        <f>'2das Lecturas'!AY10</f>
        <v>255.2</v>
      </c>
      <c r="BX11" s="103">
        <f t="shared" si="24"/>
        <v>0</v>
      </c>
      <c r="BY11" s="70">
        <f>'1eras Lecturas'!BA10</f>
        <v>255.2</v>
      </c>
      <c r="BZ11" s="70">
        <f>'2das Lecturas'!BA10</f>
        <v>255.2</v>
      </c>
      <c r="CA11" s="104">
        <f t="shared" si="25"/>
        <v>0</v>
      </c>
      <c r="CB11" s="71">
        <f>'1eras Lecturas'!BC10</f>
        <v>179.2</v>
      </c>
      <c r="CC11" s="72">
        <f>'2das Lecturas'!BC10</f>
        <v>179.2</v>
      </c>
      <c r="CD11" s="103">
        <f t="shared" si="26"/>
        <v>0</v>
      </c>
      <c r="CE11" s="73">
        <f>'1eras Lecturas'!BE10</f>
        <v>179.2</v>
      </c>
      <c r="CF11" s="73">
        <f>'2das Lecturas'!BE10</f>
        <v>179.2</v>
      </c>
      <c r="CG11" s="104">
        <f t="shared" si="27"/>
        <v>0</v>
      </c>
      <c r="CH11" s="138">
        <f>'1eras Lecturas'!BG10</f>
        <v>131.79999999999998</v>
      </c>
      <c r="CI11" s="69">
        <f>'2das Lecturas'!BG10</f>
        <v>131.80000000000001</v>
      </c>
      <c r="CJ11" s="103">
        <f t="shared" si="28"/>
        <v>2.8421709430404007E-14</v>
      </c>
      <c r="CK11" s="139">
        <f>'1eras Lecturas'!BI10</f>
        <v>157.5</v>
      </c>
      <c r="CL11" s="139">
        <f>'2das Lecturas'!BI10</f>
        <v>149.19999999999999</v>
      </c>
      <c r="CM11" s="104">
        <f t="shared" si="29"/>
        <v>8.3000000000000114</v>
      </c>
    </row>
    <row r="12" spans="1:91" ht="15" customHeight="1" x14ac:dyDescent="0.25">
      <c r="A12" s="72" t="s">
        <v>137</v>
      </c>
      <c r="B12" s="68">
        <f>'1eras Lecturas'!C11</f>
        <v>270.7</v>
      </c>
      <c r="C12" s="69">
        <f>'2das Lecturas'!C11</f>
        <v>270.59999999999997</v>
      </c>
      <c r="D12" s="103">
        <f t="shared" si="0"/>
        <v>0.10000000000002274</v>
      </c>
      <c r="E12" s="70">
        <f>'1eras Lecturas'!E11</f>
        <v>277</v>
      </c>
      <c r="F12" s="70">
        <f>'2das Lecturas'!E11</f>
        <v>276.89999999999998</v>
      </c>
      <c r="G12" s="104">
        <f t="shared" si="1"/>
        <v>0.10000000000002274</v>
      </c>
      <c r="H12" s="71">
        <f>'1eras Lecturas'!G11</f>
        <v>172.3</v>
      </c>
      <c r="I12" s="72">
        <f>'2das Lecturas'!G11</f>
        <v>172.3</v>
      </c>
      <c r="J12" s="103">
        <f t="shared" si="2"/>
        <v>0</v>
      </c>
      <c r="K12" s="73">
        <f>'1eras Lecturas'!I11</f>
        <v>178.3</v>
      </c>
      <c r="L12" s="73">
        <f>'2das Lecturas'!I11</f>
        <v>178.3</v>
      </c>
      <c r="M12" s="104">
        <f t="shared" si="3"/>
        <v>0</v>
      </c>
      <c r="N12" s="68">
        <f>'1eras Lecturas'!K11</f>
        <v>155.80000000000001</v>
      </c>
      <c r="O12" s="69">
        <f>'2das Lecturas'!K11</f>
        <v>155.80000000000001</v>
      </c>
      <c r="P12" s="103">
        <f t="shared" si="4"/>
        <v>0</v>
      </c>
      <c r="Q12" s="70">
        <f>'1eras Lecturas'!M11</f>
        <v>160.80000000000001</v>
      </c>
      <c r="R12" s="70">
        <f>'2das Lecturas'!M11</f>
        <v>160.80000000000001</v>
      </c>
      <c r="S12" s="104">
        <f t="shared" si="5"/>
        <v>0</v>
      </c>
      <c r="T12" s="71">
        <f>'1eras Lecturas'!O11</f>
        <v>134.6</v>
      </c>
      <c r="U12" s="72">
        <f>'2das Lecturas'!O11</f>
        <v>134.6</v>
      </c>
      <c r="V12" s="103">
        <f t="shared" si="6"/>
        <v>0</v>
      </c>
      <c r="W12" s="73">
        <f>'1eras Lecturas'!Q11</f>
        <v>134.6</v>
      </c>
      <c r="X12" s="73">
        <f>'2das Lecturas'!Q11</f>
        <v>134.6</v>
      </c>
      <c r="Y12" s="104">
        <f t="shared" si="7"/>
        <v>0</v>
      </c>
      <c r="Z12" s="68">
        <f>'1eras Lecturas'!S11</f>
        <v>152.4</v>
      </c>
      <c r="AA12" s="69">
        <f>'2das Lecturas'!S11</f>
        <v>152.60000000000002</v>
      </c>
      <c r="AB12" s="103">
        <f t="shared" si="8"/>
        <v>0.20000000000001705</v>
      </c>
      <c r="AC12" s="70">
        <f>'1eras Lecturas'!U11</f>
        <v>158.69999999999999</v>
      </c>
      <c r="AD12" s="70">
        <f>'2das Lecturas'!U11</f>
        <v>158.9</v>
      </c>
      <c r="AE12" s="104">
        <f t="shared" si="9"/>
        <v>0.20000000000001705</v>
      </c>
      <c r="AF12" s="71">
        <f>'1eras Lecturas'!W11</f>
        <v>167.5</v>
      </c>
      <c r="AG12" s="72">
        <f>'2das Lecturas'!W11</f>
        <v>167.5</v>
      </c>
      <c r="AH12" s="103">
        <f t="shared" si="10"/>
        <v>0</v>
      </c>
      <c r="AI12" s="73">
        <f>'1eras Lecturas'!Y11</f>
        <v>200.1</v>
      </c>
      <c r="AJ12" s="73">
        <f>'2das Lecturas'!Y11</f>
        <v>200.2</v>
      </c>
      <c r="AK12" s="104">
        <f t="shared" si="11"/>
        <v>9.9999999999994316E-2</v>
      </c>
      <c r="AL12" s="68">
        <f>'1eras Lecturas'!AA11</f>
        <v>152.4</v>
      </c>
      <c r="AM12" s="69">
        <f>'2das Lecturas'!AA11</f>
        <v>152.4</v>
      </c>
      <c r="AN12" s="103">
        <f t="shared" si="12"/>
        <v>0</v>
      </c>
      <c r="AO12" s="70">
        <f>'1eras Lecturas'!AC11</f>
        <v>158.4</v>
      </c>
      <c r="AP12" s="70">
        <f>'2das Lecturas'!AC11</f>
        <v>158.4</v>
      </c>
      <c r="AQ12" s="104">
        <f t="shared" si="13"/>
        <v>0</v>
      </c>
      <c r="AR12" s="71">
        <f>'1eras Lecturas'!AE11</f>
        <v>237.7</v>
      </c>
      <c r="AS12" s="72">
        <f>'2das Lecturas'!AE11</f>
        <v>237.7</v>
      </c>
      <c r="AT12" s="103">
        <f t="shared" si="14"/>
        <v>0</v>
      </c>
      <c r="AU12" s="73">
        <f>'1eras Lecturas'!AG11</f>
        <v>248.2</v>
      </c>
      <c r="AV12" s="73">
        <f>'2das Lecturas'!AG11</f>
        <v>248.2</v>
      </c>
      <c r="AW12" s="104">
        <f t="shared" si="15"/>
        <v>0</v>
      </c>
      <c r="AX12" s="68">
        <f>'1eras Lecturas'!AI11</f>
        <v>270.3</v>
      </c>
      <c r="AY12" s="69">
        <f>'2das Lecturas'!AI11</f>
        <v>270</v>
      </c>
      <c r="AZ12" s="103">
        <f t="shared" si="16"/>
        <v>0.30000000000001137</v>
      </c>
      <c r="BA12" s="70">
        <f>'1eras Lecturas'!AK11</f>
        <v>270.3</v>
      </c>
      <c r="BB12" s="70">
        <f>'2das Lecturas'!AK11</f>
        <v>270</v>
      </c>
      <c r="BC12" s="104">
        <f t="shared" si="17"/>
        <v>0.30000000000001137</v>
      </c>
      <c r="BD12" s="71">
        <f>'1eras Lecturas'!AM11</f>
        <v>246.29999999999998</v>
      </c>
      <c r="BE12" s="72">
        <f>'2das Lecturas'!AM11</f>
        <v>246.29999999999998</v>
      </c>
      <c r="BF12" s="103">
        <f t="shared" si="18"/>
        <v>0</v>
      </c>
      <c r="BG12" s="73">
        <f>'1eras Lecturas'!AO11</f>
        <v>250.5</v>
      </c>
      <c r="BH12" s="73">
        <f>'2das Lecturas'!AO11</f>
        <v>250.5</v>
      </c>
      <c r="BI12" s="104">
        <f t="shared" si="19"/>
        <v>0</v>
      </c>
      <c r="BJ12" s="68">
        <f>'1eras Lecturas'!AQ11</f>
        <v>166.6</v>
      </c>
      <c r="BK12" s="69">
        <f>'2das Lecturas'!AQ11</f>
        <v>166.70000000000002</v>
      </c>
      <c r="BL12" s="103">
        <f t="shared" si="20"/>
        <v>0.10000000000002274</v>
      </c>
      <c r="BM12" s="70">
        <f>'1eras Lecturas'!AS11</f>
        <v>166.6</v>
      </c>
      <c r="BN12" s="70">
        <f>'2das Lecturas'!AS11</f>
        <v>166.70000000000002</v>
      </c>
      <c r="BO12" s="104">
        <f t="shared" si="21"/>
        <v>0.10000000000002274</v>
      </c>
      <c r="BP12" s="71">
        <f>'1eras Lecturas'!AU11</f>
        <v>192.7</v>
      </c>
      <c r="BQ12" s="72">
        <f>'2das Lecturas'!AU11</f>
        <v>192.7</v>
      </c>
      <c r="BR12" s="103">
        <f t="shared" si="22"/>
        <v>0</v>
      </c>
      <c r="BS12" s="73">
        <f>'1eras Lecturas'!AW11</f>
        <v>203.4</v>
      </c>
      <c r="BT12" s="73">
        <f>'2das Lecturas'!AW11</f>
        <v>203.4</v>
      </c>
      <c r="BU12" s="104">
        <f t="shared" si="23"/>
        <v>0</v>
      </c>
      <c r="BV12" s="68">
        <f>'1eras Lecturas'!AY11</f>
        <v>255.4</v>
      </c>
      <c r="BW12" s="69">
        <f>'2das Lecturas'!AY11</f>
        <v>255.4</v>
      </c>
      <c r="BX12" s="103">
        <f t="shared" si="24"/>
        <v>0</v>
      </c>
      <c r="BY12" s="70">
        <f>'1eras Lecturas'!BA11</f>
        <v>255.4</v>
      </c>
      <c r="BZ12" s="70">
        <f>'2das Lecturas'!BA11</f>
        <v>255.4</v>
      </c>
      <c r="CA12" s="104">
        <f t="shared" si="25"/>
        <v>0</v>
      </c>
      <c r="CB12" s="71">
        <f>'1eras Lecturas'!BC11</f>
        <v>162.1</v>
      </c>
      <c r="CC12" s="72">
        <f>'2das Lecturas'!BC11</f>
        <v>162.1</v>
      </c>
      <c r="CD12" s="103">
        <f t="shared" si="26"/>
        <v>0</v>
      </c>
      <c r="CE12" s="73">
        <f>'1eras Lecturas'!BE11</f>
        <v>179.7</v>
      </c>
      <c r="CF12" s="73">
        <f>'2das Lecturas'!BE11</f>
        <v>179.6</v>
      </c>
      <c r="CG12" s="104">
        <f t="shared" si="27"/>
        <v>9.9999999999994316E-2</v>
      </c>
      <c r="CH12" s="138">
        <f>'1eras Lecturas'!BG11</f>
        <v>135.69999999999999</v>
      </c>
      <c r="CI12" s="69">
        <f>'2das Lecturas'!BG11</f>
        <v>135.69999999999999</v>
      </c>
      <c r="CJ12" s="103">
        <f t="shared" si="28"/>
        <v>0</v>
      </c>
      <c r="CK12" s="139">
        <f>'1eras Lecturas'!BI11</f>
        <v>145.39999999999998</v>
      </c>
      <c r="CL12" s="139">
        <f>'2das Lecturas'!BI11</f>
        <v>145.39999999999998</v>
      </c>
      <c r="CM12" s="104">
        <f t="shared" si="29"/>
        <v>0</v>
      </c>
    </row>
    <row r="13" spans="1:91" ht="15" customHeight="1" x14ac:dyDescent="0.25">
      <c r="A13" s="72" t="s">
        <v>148</v>
      </c>
      <c r="B13" s="68">
        <f>'1eras Lecturas'!C12</f>
        <v>251.3</v>
      </c>
      <c r="C13" s="69">
        <f>'2das Lecturas'!C12</f>
        <v>251.39999999999998</v>
      </c>
      <c r="D13" s="103">
        <f t="shared" si="0"/>
        <v>9.9999999999965894E-2</v>
      </c>
      <c r="E13" s="70">
        <f>'1eras Lecturas'!E12</f>
        <v>264.8</v>
      </c>
      <c r="F13" s="70">
        <f>'2das Lecturas'!E12</f>
        <v>264.8</v>
      </c>
      <c r="G13" s="104">
        <f t="shared" si="1"/>
        <v>0</v>
      </c>
      <c r="H13" s="71">
        <f>'1eras Lecturas'!G12</f>
        <v>176.7</v>
      </c>
      <c r="I13" s="72">
        <f>'2das Lecturas'!G12</f>
        <v>176.5</v>
      </c>
      <c r="J13" s="103">
        <f t="shared" si="2"/>
        <v>0.19999999999998863</v>
      </c>
      <c r="K13" s="73">
        <f>'1eras Lecturas'!I12</f>
        <v>182.6</v>
      </c>
      <c r="L13" s="73">
        <f>'2das Lecturas'!I12</f>
        <v>182.3</v>
      </c>
      <c r="M13" s="104">
        <f t="shared" si="3"/>
        <v>0.29999999999998295</v>
      </c>
      <c r="N13" s="68">
        <f>'1eras Lecturas'!K12</f>
        <v>155</v>
      </c>
      <c r="O13" s="69">
        <f>'2das Lecturas'!K12</f>
        <v>155.1</v>
      </c>
      <c r="P13" s="103">
        <f t="shared" si="4"/>
        <v>9.9999999999994316E-2</v>
      </c>
      <c r="Q13" s="70">
        <f>'1eras Lecturas'!M12</f>
        <v>158.80000000000001</v>
      </c>
      <c r="R13" s="70">
        <f>'2das Lecturas'!M12</f>
        <v>158.80000000000001</v>
      </c>
      <c r="S13" s="104">
        <f t="shared" si="5"/>
        <v>0</v>
      </c>
      <c r="T13" s="71">
        <f>'1eras Lecturas'!O12</f>
        <v>134.5</v>
      </c>
      <c r="U13" s="72">
        <f>'2das Lecturas'!O12</f>
        <v>134.5</v>
      </c>
      <c r="V13" s="103">
        <f t="shared" si="6"/>
        <v>0</v>
      </c>
      <c r="W13" s="73">
        <f>'1eras Lecturas'!Q12</f>
        <v>136.6</v>
      </c>
      <c r="X13" s="73">
        <f>'2das Lecturas'!Q12</f>
        <v>136.6</v>
      </c>
      <c r="Y13" s="104">
        <f t="shared" si="7"/>
        <v>0</v>
      </c>
      <c r="Z13" s="68">
        <f>'1eras Lecturas'!S12</f>
        <v>170.7</v>
      </c>
      <c r="AA13" s="69">
        <f>'2das Lecturas'!S12</f>
        <v>171</v>
      </c>
      <c r="AB13" s="103">
        <f t="shared" si="8"/>
        <v>0.30000000000001137</v>
      </c>
      <c r="AC13" s="70">
        <f>'1eras Lecturas'!U12</f>
        <v>170.7</v>
      </c>
      <c r="AD13" s="70">
        <f>'2das Lecturas'!U12</f>
        <v>171</v>
      </c>
      <c r="AE13" s="104">
        <f t="shared" si="9"/>
        <v>0.30000000000001137</v>
      </c>
      <c r="AF13" s="71">
        <f>'1eras Lecturas'!W12</f>
        <v>176.6</v>
      </c>
      <c r="AG13" s="72">
        <f>'2das Lecturas'!W12</f>
        <v>176.5</v>
      </c>
      <c r="AH13" s="103">
        <f t="shared" si="10"/>
        <v>9.9999999999994316E-2</v>
      </c>
      <c r="AI13" s="73">
        <f>'1eras Lecturas'!Y12</f>
        <v>176.6</v>
      </c>
      <c r="AJ13" s="73">
        <f>'2das Lecturas'!Y12</f>
        <v>176.5</v>
      </c>
      <c r="AK13" s="104">
        <f t="shared" si="11"/>
        <v>9.9999999999994316E-2</v>
      </c>
      <c r="AL13" s="68">
        <f>'1eras Lecturas'!AA12</f>
        <v>150</v>
      </c>
      <c r="AM13" s="69">
        <f>'2das Lecturas'!AA12</f>
        <v>150.30000000000001</v>
      </c>
      <c r="AN13" s="103">
        <f t="shared" si="12"/>
        <v>0.30000000000001137</v>
      </c>
      <c r="AO13" s="70">
        <f>'1eras Lecturas'!AC12</f>
        <v>168.5</v>
      </c>
      <c r="AP13" s="70">
        <f>'2das Lecturas'!AC12</f>
        <v>168.60000000000002</v>
      </c>
      <c r="AQ13" s="104">
        <f t="shared" si="13"/>
        <v>0.10000000000002274</v>
      </c>
      <c r="AR13" s="71">
        <f>'1eras Lecturas'!AE12</f>
        <v>239.6</v>
      </c>
      <c r="AS13" s="72">
        <f>'2das Lecturas'!AE12</f>
        <v>239.7</v>
      </c>
      <c r="AT13" s="103">
        <f t="shared" si="14"/>
        <v>9.9999999999994316E-2</v>
      </c>
      <c r="AU13" s="73">
        <f>'1eras Lecturas'!AG12</f>
        <v>258.2</v>
      </c>
      <c r="AV13" s="73">
        <f>'2das Lecturas'!AG12</f>
        <v>258.3</v>
      </c>
      <c r="AW13" s="104">
        <f t="shared" si="15"/>
        <v>0.10000000000002274</v>
      </c>
      <c r="AX13" s="68">
        <f>'1eras Lecturas'!AI12</f>
        <v>270.10000000000002</v>
      </c>
      <c r="AY13" s="69">
        <f>'2das Lecturas'!AI12</f>
        <v>270.09999999999997</v>
      </c>
      <c r="AZ13" s="103">
        <f t="shared" si="16"/>
        <v>5.6843418860808015E-14</v>
      </c>
      <c r="BA13" s="70">
        <f>'1eras Lecturas'!AK12</f>
        <v>270.10000000000002</v>
      </c>
      <c r="BB13" s="70">
        <f>'2das Lecturas'!AK12</f>
        <v>270.09999999999997</v>
      </c>
      <c r="BC13" s="104">
        <f t="shared" si="17"/>
        <v>5.6843418860808015E-14</v>
      </c>
      <c r="BD13" s="71">
        <f>'1eras Lecturas'!AM12</f>
        <v>251.5</v>
      </c>
      <c r="BE13" s="72">
        <f>'2das Lecturas'!AM12</f>
        <v>251.5</v>
      </c>
      <c r="BF13" s="103">
        <f t="shared" si="18"/>
        <v>0</v>
      </c>
      <c r="BG13" s="73">
        <f>'1eras Lecturas'!AO12</f>
        <v>251.5</v>
      </c>
      <c r="BH13" s="73">
        <f>'2das Lecturas'!AO12</f>
        <v>251.5</v>
      </c>
      <c r="BI13" s="104">
        <f t="shared" si="19"/>
        <v>0</v>
      </c>
      <c r="BJ13" s="68">
        <f>'1eras Lecturas'!AQ12</f>
        <v>166.6</v>
      </c>
      <c r="BK13" s="69">
        <f>'2das Lecturas'!AQ12</f>
        <v>166.5</v>
      </c>
      <c r="BL13" s="103">
        <f t="shared" si="20"/>
        <v>9.9999999999994316E-2</v>
      </c>
      <c r="BM13" s="70">
        <f>'1eras Lecturas'!AS12</f>
        <v>168.29999999999998</v>
      </c>
      <c r="BN13" s="70">
        <f>'2das Lecturas'!AS12</f>
        <v>168.2</v>
      </c>
      <c r="BO13" s="104">
        <f t="shared" si="21"/>
        <v>9.9999999999994316E-2</v>
      </c>
      <c r="BP13" s="71">
        <f>'1eras Lecturas'!AU12</f>
        <v>186.20000000000002</v>
      </c>
      <c r="BQ13" s="72">
        <f>'2das Lecturas'!AU12</f>
        <v>186.20000000000002</v>
      </c>
      <c r="BR13" s="103">
        <f t="shared" si="22"/>
        <v>0</v>
      </c>
      <c r="BS13" s="73">
        <f>'1eras Lecturas'!AW12</f>
        <v>199.9</v>
      </c>
      <c r="BT13" s="73">
        <f>'2das Lecturas'!AW12</f>
        <v>199.8</v>
      </c>
      <c r="BU13" s="104">
        <f t="shared" si="23"/>
        <v>9.9999999999994316E-2</v>
      </c>
      <c r="BV13" s="68">
        <f>'1eras Lecturas'!AY12</f>
        <v>255.2</v>
      </c>
      <c r="BW13" s="69">
        <f>'2das Lecturas'!AY12</f>
        <v>255.10000000000002</v>
      </c>
      <c r="BX13" s="103">
        <f t="shared" si="24"/>
        <v>9.9999999999965894E-2</v>
      </c>
      <c r="BY13" s="70">
        <f>'1eras Lecturas'!BA12</f>
        <v>260.8</v>
      </c>
      <c r="BZ13" s="70">
        <f>'2das Lecturas'!BA12</f>
        <v>260.8</v>
      </c>
      <c r="CA13" s="104">
        <f t="shared" si="25"/>
        <v>0</v>
      </c>
      <c r="CB13" s="71">
        <f>'1eras Lecturas'!BC12</f>
        <v>179.39999999999998</v>
      </c>
      <c r="CC13" s="72">
        <f>'2das Lecturas'!BC12</f>
        <v>179.29999999999998</v>
      </c>
      <c r="CD13" s="103">
        <f t="shared" si="26"/>
        <v>9.9999999999994316E-2</v>
      </c>
      <c r="CE13" s="73">
        <f>'1eras Lecturas'!BE12</f>
        <v>179.39999999999998</v>
      </c>
      <c r="CF13" s="73">
        <f>'2das Lecturas'!BE12</f>
        <v>179.29999999999998</v>
      </c>
      <c r="CG13" s="104">
        <f t="shared" si="27"/>
        <v>9.9999999999994316E-2</v>
      </c>
      <c r="CH13" s="138">
        <f>'1eras Lecturas'!BG12</f>
        <v>112.8</v>
      </c>
      <c r="CI13" s="69">
        <f>'2das Lecturas'!BG12</f>
        <v>113</v>
      </c>
      <c r="CJ13" s="103">
        <f t="shared" si="28"/>
        <v>0.20000000000000284</v>
      </c>
      <c r="CK13" s="139">
        <f>'1eras Lecturas'!BI12</f>
        <v>134.29999999999998</v>
      </c>
      <c r="CL13" s="139">
        <f>'2das Lecturas'!BI12</f>
        <v>134</v>
      </c>
      <c r="CM13" s="104">
        <f t="shared" si="29"/>
        <v>0.29999999999998295</v>
      </c>
    </row>
    <row r="14" spans="1:91" ht="15" customHeight="1" x14ac:dyDescent="0.25">
      <c r="A14" s="67" t="s">
        <v>160</v>
      </c>
      <c r="B14" s="68">
        <f>'1eras Lecturas'!C13</f>
        <v>262.09999999999997</v>
      </c>
      <c r="C14" s="69">
        <f>'2das Lecturas'!C13</f>
        <v>262.2</v>
      </c>
      <c r="D14" s="103">
        <f t="shared" si="0"/>
        <v>0.10000000000002274</v>
      </c>
      <c r="E14" s="70">
        <f>'1eras Lecturas'!E13</f>
        <v>270.5</v>
      </c>
      <c r="F14" s="70">
        <f>'2das Lecturas'!E13</f>
        <v>270.59999999999997</v>
      </c>
      <c r="G14" s="104">
        <f t="shared" si="1"/>
        <v>9.9999999999965894E-2</v>
      </c>
      <c r="H14" s="71">
        <f>'1eras Lecturas'!G13</f>
        <v>178.20000000000002</v>
      </c>
      <c r="I14" s="72">
        <f>'2das Lecturas'!G13</f>
        <v>178.3</v>
      </c>
      <c r="J14" s="103">
        <f t="shared" si="2"/>
        <v>9.9999999999994316E-2</v>
      </c>
      <c r="K14" s="73">
        <f>'1eras Lecturas'!I13</f>
        <v>182.20000000000002</v>
      </c>
      <c r="L14" s="73">
        <f>'2das Lecturas'!I13</f>
        <v>182.20000000000002</v>
      </c>
      <c r="M14" s="104">
        <f t="shared" si="3"/>
        <v>0</v>
      </c>
      <c r="N14" s="68">
        <f>'1eras Lecturas'!K13</f>
        <v>157.1</v>
      </c>
      <c r="O14" s="69">
        <f>'2das Lecturas'!K13</f>
        <v>156.9</v>
      </c>
      <c r="P14" s="103">
        <f t="shared" si="4"/>
        <v>0.19999999999998863</v>
      </c>
      <c r="Q14" s="70">
        <f>'1eras Lecturas'!M13</f>
        <v>163.30000000000001</v>
      </c>
      <c r="R14" s="70">
        <f>'2das Lecturas'!M13</f>
        <v>163.19999999999999</v>
      </c>
      <c r="S14" s="104">
        <f t="shared" si="5"/>
        <v>0.10000000000002274</v>
      </c>
      <c r="T14" s="71">
        <f>'1eras Lecturas'!O13</f>
        <v>134.9</v>
      </c>
      <c r="U14" s="72">
        <f>'2das Lecturas'!O13</f>
        <v>134.79999999999998</v>
      </c>
      <c r="V14" s="103">
        <f t="shared" si="6"/>
        <v>0.10000000000002274</v>
      </c>
      <c r="W14" s="73">
        <f>'1eras Lecturas'!Q13</f>
        <v>136.9</v>
      </c>
      <c r="X14" s="73">
        <f>'2das Lecturas'!Q13</f>
        <v>136.79999999999998</v>
      </c>
      <c r="Y14" s="104">
        <f t="shared" si="7"/>
        <v>0.10000000000002274</v>
      </c>
      <c r="Z14" s="68">
        <f>'1eras Lecturas'!S13</f>
        <v>161</v>
      </c>
      <c r="AA14" s="69">
        <f>'2das Lecturas'!S13</f>
        <v>160.9</v>
      </c>
      <c r="AB14" s="103">
        <f t="shared" si="8"/>
        <v>9.9999999999994316E-2</v>
      </c>
      <c r="AC14" s="70">
        <f>'1eras Lecturas'!U13</f>
        <v>161</v>
      </c>
      <c r="AD14" s="70">
        <f>'2das Lecturas'!U13</f>
        <v>160.9</v>
      </c>
      <c r="AE14" s="104">
        <f t="shared" si="9"/>
        <v>9.9999999999994316E-2</v>
      </c>
      <c r="AF14" s="71">
        <f>'1eras Lecturas'!W13</f>
        <v>186.1</v>
      </c>
      <c r="AG14" s="72">
        <f>'2das Lecturas'!W13</f>
        <v>185.9</v>
      </c>
      <c r="AH14" s="103">
        <f t="shared" si="10"/>
        <v>0.19999999999998863</v>
      </c>
      <c r="AI14" s="73">
        <f>'1eras Lecturas'!Y13</f>
        <v>214.7</v>
      </c>
      <c r="AJ14" s="73">
        <f>'2das Lecturas'!Y13</f>
        <v>214.7</v>
      </c>
      <c r="AK14" s="104">
        <f t="shared" si="11"/>
        <v>0</v>
      </c>
      <c r="AL14" s="68">
        <f>'1eras Lecturas'!AA13</f>
        <v>166</v>
      </c>
      <c r="AM14" s="69">
        <f>'2das Lecturas'!AA13</f>
        <v>165.9</v>
      </c>
      <c r="AN14" s="103">
        <f t="shared" si="12"/>
        <v>9.9999999999994316E-2</v>
      </c>
      <c r="AO14" s="70">
        <f>'1eras Lecturas'!AC13</f>
        <v>169.7</v>
      </c>
      <c r="AP14" s="70">
        <f>'2das Lecturas'!AC13</f>
        <v>170</v>
      </c>
      <c r="AQ14" s="104">
        <f t="shared" si="13"/>
        <v>0.30000000000001137</v>
      </c>
      <c r="AR14" s="71">
        <f>'1eras Lecturas'!AE13</f>
        <v>244</v>
      </c>
      <c r="AS14" s="72">
        <f>'2das Lecturas'!AE13</f>
        <v>244.1</v>
      </c>
      <c r="AT14" s="103">
        <f t="shared" si="14"/>
        <v>9.9999999999994316E-2</v>
      </c>
      <c r="AU14" s="73">
        <f>'1eras Lecturas'!AG13</f>
        <v>248</v>
      </c>
      <c r="AV14" s="73">
        <f>'2das Lecturas'!AG13</f>
        <v>248.2</v>
      </c>
      <c r="AW14" s="104">
        <f t="shared" si="15"/>
        <v>0.19999999999998863</v>
      </c>
      <c r="AX14" s="68">
        <f>'1eras Lecturas'!AI13</f>
        <v>270.3</v>
      </c>
      <c r="AY14" s="69">
        <f>'2das Lecturas'!AI13</f>
        <v>270.3</v>
      </c>
      <c r="AZ14" s="103">
        <f t="shared" si="16"/>
        <v>0</v>
      </c>
      <c r="BA14" s="70">
        <f>'1eras Lecturas'!AK13</f>
        <v>270.3</v>
      </c>
      <c r="BB14" s="70">
        <f>'2das Lecturas'!AK13</f>
        <v>270.3</v>
      </c>
      <c r="BC14" s="104">
        <f t="shared" si="17"/>
        <v>0</v>
      </c>
      <c r="BD14" s="71">
        <f>'1eras Lecturas'!AM13</f>
        <v>250.39999999999998</v>
      </c>
      <c r="BE14" s="72">
        <f>'2das Lecturas'!AM13</f>
        <v>250.39999999999998</v>
      </c>
      <c r="BF14" s="103">
        <f t="shared" si="18"/>
        <v>0</v>
      </c>
      <c r="BG14" s="73">
        <f>'1eras Lecturas'!AO13</f>
        <v>251.5</v>
      </c>
      <c r="BH14" s="73">
        <f>'2das Lecturas'!AO13</f>
        <v>251.5</v>
      </c>
      <c r="BI14" s="104">
        <f t="shared" si="19"/>
        <v>0</v>
      </c>
      <c r="BJ14" s="68">
        <f>'1eras Lecturas'!AQ13</f>
        <v>166.70000000000002</v>
      </c>
      <c r="BK14" s="69">
        <f>'2das Lecturas'!AQ13</f>
        <v>166.70000000000002</v>
      </c>
      <c r="BL14" s="103">
        <f t="shared" si="20"/>
        <v>0</v>
      </c>
      <c r="BM14" s="70">
        <f>'1eras Lecturas'!AS13</f>
        <v>166.70000000000002</v>
      </c>
      <c r="BN14" s="70">
        <f>'2das Lecturas'!AS13</f>
        <v>166.70000000000002</v>
      </c>
      <c r="BO14" s="104">
        <f t="shared" si="21"/>
        <v>0</v>
      </c>
      <c r="BP14" s="71">
        <f>'1eras Lecturas'!AU13</f>
        <v>197.5</v>
      </c>
      <c r="BQ14" s="72">
        <f>'2das Lecturas'!AU13</f>
        <v>197.3</v>
      </c>
      <c r="BR14" s="103">
        <f t="shared" si="22"/>
        <v>0.19999999999998863</v>
      </c>
      <c r="BS14" s="73">
        <f>'1eras Lecturas'!AW13</f>
        <v>209.8</v>
      </c>
      <c r="BT14" s="73">
        <f>'2das Lecturas'!AW13</f>
        <v>209.70000000000002</v>
      </c>
      <c r="BU14" s="104">
        <f t="shared" si="23"/>
        <v>9.9999999999994316E-2</v>
      </c>
      <c r="BV14" s="68">
        <f>'1eras Lecturas'!AY13</f>
        <v>255</v>
      </c>
      <c r="BW14" s="69">
        <f>'2das Lecturas'!AY13</f>
        <v>255</v>
      </c>
      <c r="BX14" s="103">
        <f t="shared" si="24"/>
        <v>0</v>
      </c>
      <c r="BY14" s="70">
        <f>'1eras Lecturas'!BA13</f>
        <v>255</v>
      </c>
      <c r="BZ14" s="70">
        <f>'2das Lecturas'!BA13</f>
        <v>255</v>
      </c>
      <c r="CA14" s="104">
        <f t="shared" si="25"/>
        <v>0</v>
      </c>
      <c r="CB14" s="71">
        <f>'1eras Lecturas'!BC13</f>
        <v>161.89999999999998</v>
      </c>
      <c r="CC14" s="72">
        <f>'2das Lecturas'!BC13</f>
        <v>162</v>
      </c>
      <c r="CD14" s="103">
        <f t="shared" si="26"/>
        <v>0.10000000000002274</v>
      </c>
      <c r="CE14" s="73">
        <f>'1eras Lecturas'!BE13</f>
        <v>179.29999999999998</v>
      </c>
      <c r="CF14" s="73">
        <f>'2das Lecturas'!BE13</f>
        <v>179.2</v>
      </c>
      <c r="CG14" s="104">
        <f t="shared" si="27"/>
        <v>9.9999999999994316E-2</v>
      </c>
      <c r="CH14" s="138">
        <f>'1eras Lecturas'!BG13</f>
        <v>100.8</v>
      </c>
      <c r="CI14" s="69">
        <f>'2das Lecturas'!BG13</f>
        <v>100.4</v>
      </c>
      <c r="CJ14" s="103">
        <f t="shared" si="28"/>
        <v>0.39999999999999147</v>
      </c>
      <c r="CK14" s="139">
        <f>'1eras Lecturas'!BI13</f>
        <v>100.8</v>
      </c>
      <c r="CL14" s="139">
        <f>'2das Lecturas'!BI13</f>
        <v>100.4</v>
      </c>
      <c r="CM14" s="104">
        <f t="shared" si="29"/>
        <v>0.39999999999999147</v>
      </c>
    </row>
    <row r="15" spans="1:91" ht="15" customHeight="1" x14ac:dyDescent="0.25">
      <c r="A15" s="67" t="s">
        <v>174</v>
      </c>
      <c r="B15" s="68">
        <f>'1eras Lecturas'!C14</f>
        <v>281.2</v>
      </c>
      <c r="C15" s="69" t="str">
        <f>'2das Lecturas'!C14</f>
        <v>281</v>
      </c>
      <c r="D15" s="103">
        <f t="shared" si="0"/>
        <v>0.19999999999998863</v>
      </c>
      <c r="E15" s="70">
        <f>'1eras Lecturas'!E14</f>
        <v>285.3</v>
      </c>
      <c r="F15" s="70" t="str">
        <f>'2das Lecturas'!E14</f>
        <v>285.2</v>
      </c>
      <c r="G15" s="104">
        <f t="shared" si="1"/>
        <v>0.10000000000002274</v>
      </c>
      <c r="H15" s="71">
        <f>'1eras Lecturas'!G14</f>
        <v>178.20000000000002</v>
      </c>
      <c r="I15" s="72">
        <f>'2das Lecturas'!G14</f>
        <v>178.20000000000002</v>
      </c>
      <c r="J15" s="103">
        <f t="shared" si="2"/>
        <v>0</v>
      </c>
      <c r="K15" s="73">
        <f>'1eras Lecturas'!I14</f>
        <v>180.10000000000002</v>
      </c>
      <c r="L15" s="73">
        <f>'2das Lecturas'!I14</f>
        <v>180.10000000000002</v>
      </c>
      <c r="M15" s="104">
        <f t="shared" si="3"/>
        <v>0</v>
      </c>
      <c r="N15" s="68">
        <f>'1eras Lecturas'!K14</f>
        <v>156.5</v>
      </c>
      <c r="O15" s="69">
        <f>'2das Lecturas'!K14</f>
        <v>156.5</v>
      </c>
      <c r="P15" s="103">
        <f t="shared" si="4"/>
        <v>0</v>
      </c>
      <c r="Q15" s="70">
        <f>'1eras Lecturas'!M14</f>
        <v>158.60000000000002</v>
      </c>
      <c r="R15" s="70">
        <f>'2das Lecturas'!M14</f>
        <v>158.60000000000002</v>
      </c>
      <c r="S15" s="104">
        <f t="shared" si="5"/>
        <v>0</v>
      </c>
      <c r="T15" s="71">
        <f>'1eras Lecturas'!O14</f>
        <v>134.6</v>
      </c>
      <c r="U15" s="72">
        <f>'2das Lecturas'!O14</f>
        <v>134.6</v>
      </c>
      <c r="V15" s="103">
        <f t="shared" si="6"/>
        <v>0</v>
      </c>
      <c r="W15" s="73">
        <f>'1eras Lecturas'!Q14</f>
        <v>136.5</v>
      </c>
      <c r="X15" s="73">
        <f>'2das Lecturas'!Q14</f>
        <v>136.5</v>
      </c>
      <c r="Y15" s="104">
        <f t="shared" si="7"/>
        <v>0</v>
      </c>
      <c r="Z15" s="68">
        <f>'1eras Lecturas'!S14</f>
        <v>177.8</v>
      </c>
      <c r="AA15" s="69">
        <f>'2das Lecturas'!S14</f>
        <v>178</v>
      </c>
      <c r="AB15" s="103">
        <f t="shared" si="8"/>
        <v>0.19999999999998863</v>
      </c>
      <c r="AC15" s="70">
        <f>'1eras Lecturas'!U14</f>
        <v>182.70000000000002</v>
      </c>
      <c r="AD15" s="70">
        <f>'2das Lecturas'!U14</f>
        <v>182.9</v>
      </c>
      <c r="AE15" s="104">
        <f t="shared" si="9"/>
        <v>0.19999999999998863</v>
      </c>
      <c r="AF15" s="71">
        <f>'1eras Lecturas'!W14</f>
        <v>186</v>
      </c>
      <c r="AG15" s="72">
        <f>'2das Lecturas'!W14</f>
        <v>186</v>
      </c>
      <c r="AH15" s="103">
        <f t="shared" si="10"/>
        <v>0</v>
      </c>
      <c r="AI15" s="73">
        <f>'1eras Lecturas'!Y14</f>
        <v>192.2</v>
      </c>
      <c r="AJ15" s="73">
        <f>'2das Lecturas'!Y14</f>
        <v>192.2</v>
      </c>
      <c r="AK15" s="104">
        <f t="shared" si="11"/>
        <v>0</v>
      </c>
      <c r="AL15" s="68">
        <f>'1eras Lecturas'!AA14</f>
        <v>162.29999999999998</v>
      </c>
      <c r="AM15" s="69">
        <f>'2das Lecturas'!AA14</f>
        <v>162.29999999999998</v>
      </c>
      <c r="AN15" s="103">
        <f t="shared" si="12"/>
        <v>0</v>
      </c>
      <c r="AO15" s="70">
        <f>'1eras Lecturas'!AC14</f>
        <v>166.39999999999998</v>
      </c>
      <c r="AP15" s="70">
        <f>'2das Lecturas'!AC14</f>
        <v>166.39999999999998</v>
      </c>
      <c r="AQ15" s="104">
        <f t="shared" si="13"/>
        <v>0</v>
      </c>
      <c r="AR15" s="71">
        <f>'1eras Lecturas'!AE14</f>
        <v>241.6</v>
      </c>
      <c r="AS15" s="72">
        <f>'2das Lecturas'!AE14</f>
        <v>241.6</v>
      </c>
      <c r="AT15" s="103">
        <f t="shared" si="14"/>
        <v>0</v>
      </c>
      <c r="AU15" s="73">
        <f>'1eras Lecturas'!AG14</f>
        <v>253.4</v>
      </c>
      <c r="AV15" s="73">
        <f>'2das Lecturas'!AG14</f>
        <v>253.4</v>
      </c>
      <c r="AW15" s="104">
        <f t="shared" si="15"/>
        <v>0</v>
      </c>
      <c r="AX15" s="68">
        <f>'1eras Lecturas'!AI14</f>
        <v>270.2</v>
      </c>
      <c r="AY15" s="69">
        <f>'2das Lecturas'!AI14</f>
        <v>270</v>
      </c>
      <c r="AZ15" s="103">
        <f t="shared" si="16"/>
        <v>0.19999999999998863</v>
      </c>
      <c r="BA15" s="70">
        <f>'1eras Lecturas'!AK14</f>
        <v>270.2</v>
      </c>
      <c r="BB15" s="70">
        <f>'2das Lecturas'!AK14</f>
        <v>270</v>
      </c>
      <c r="BC15" s="104">
        <f t="shared" si="17"/>
        <v>0.19999999999998863</v>
      </c>
      <c r="BD15" s="71">
        <f>'1eras Lecturas'!AM14</f>
        <v>246.3</v>
      </c>
      <c r="BE15" s="72">
        <f>'2das Lecturas'!AM14</f>
        <v>246.3</v>
      </c>
      <c r="BF15" s="103">
        <f t="shared" si="18"/>
        <v>0</v>
      </c>
      <c r="BG15" s="73">
        <f>'1eras Lecturas'!AO14</f>
        <v>251.5</v>
      </c>
      <c r="BH15" s="73">
        <f>'2das Lecturas'!AO14</f>
        <v>251.5</v>
      </c>
      <c r="BI15" s="104">
        <f t="shared" si="19"/>
        <v>0</v>
      </c>
      <c r="BJ15" s="68">
        <f>'1eras Lecturas'!AQ14</f>
        <v>166.70000000000002</v>
      </c>
      <c r="BK15" s="69">
        <f>'2das Lecturas'!AQ14</f>
        <v>166.8</v>
      </c>
      <c r="BL15" s="103">
        <f t="shared" si="20"/>
        <v>9.9999999999994316E-2</v>
      </c>
      <c r="BM15" s="70">
        <f>'1eras Lecturas'!AS14</f>
        <v>166.70000000000002</v>
      </c>
      <c r="BN15" s="70">
        <f>'2das Lecturas'!AS14</f>
        <v>166.8</v>
      </c>
      <c r="BO15" s="104">
        <f t="shared" si="21"/>
        <v>9.9999999999994316E-2</v>
      </c>
      <c r="BP15" s="71">
        <f>'1eras Lecturas'!AU14</f>
        <v>197.1</v>
      </c>
      <c r="BQ15" s="72">
        <f>'2das Lecturas'!AU14</f>
        <v>197.1</v>
      </c>
      <c r="BR15" s="103">
        <f t="shared" si="22"/>
        <v>0</v>
      </c>
      <c r="BS15" s="73">
        <f>'1eras Lecturas'!AW14</f>
        <v>205.5</v>
      </c>
      <c r="BT15" s="73">
        <f>'2das Lecturas'!AW14</f>
        <v>205.5</v>
      </c>
      <c r="BU15" s="104">
        <f t="shared" si="23"/>
        <v>0</v>
      </c>
      <c r="BV15" s="68">
        <f>'1eras Lecturas'!AY14</f>
        <v>255.1</v>
      </c>
      <c r="BW15" s="69">
        <f>'2das Lecturas'!AY14</f>
        <v>255.1</v>
      </c>
      <c r="BX15" s="103">
        <f t="shared" si="24"/>
        <v>0</v>
      </c>
      <c r="BY15" s="70">
        <f>'1eras Lecturas'!BA14</f>
        <v>257.10000000000002</v>
      </c>
      <c r="BZ15" s="70">
        <f>'2das Lecturas'!BA14</f>
        <v>257.10000000000002</v>
      </c>
      <c r="CA15" s="104">
        <f t="shared" si="25"/>
        <v>0</v>
      </c>
      <c r="CB15" s="71">
        <f>'1eras Lecturas'!BC14</f>
        <v>174.4</v>
      </c>
      <c r="CC15" s="72">
        <f>'2das Lecturas'!BC14</f>
        <v>174.4</v>
      </c>
      <c r="CD15" s="103">
        <f t="shared" si="26"/>
        <v>0</v>
      </c>
      <c r="CE15" s="73">
        <f>'1eras Lecturas'!BE14</f>
        <v>174.4</v>
      </c>
      <c r="CF15" s="73">
        <f>'2das Lecturas'!BE14</f>
        <v>174.4</v>
      </c>
      <c r="CG15" s="104">
        <f t="shared" si="27"/>
        <v>0</v>
      </c>
      <c r="CH15" s="138">
        <f>'1eras Lecturas'!BG14</f>
        <v>137.6</v>
      </c>
      <c r="CI15" s="69">
        <f>'2das Lecturas'!BG14</f>
        <v>137.29999999999998</v>
      </c>
      <c r="CJ15" s="103">
        <f t="shared" si="28"/>
        <v>0.30000000000001137</v>
      </c>
      <c r="CK15" s="139">
        <f>'1eras Lecturas'!BI14</f>
        <v>159.5</v>
      </c>
      <c r="CL15" s="139">
        <f>'2das Lecturas'!BI14</f>
        <v>146.9</v>
      </c>
      <c r="CM15" s="104">
        <f t="shared" si="29"/>
        <v>12.599999999999994</v>
      </c>
    </row>
    <row r="16" spans="1:91" ht="15" customHeight="1" x14ac:dyDescent="0.25">
      <c r="A16" s="72" t="s">
        <v>149</v>
      </c>
      <c r="B16" s="68">
        <f>'1eras Lecturas'!C15</f>
        <v>265</v>
      </c>
      <c r="C16" s="69">
        <f>'2das Lecturas'!C15</f>
        <v>264.10000000000002</v>
      </c>
      <c r="D16" s="103">
        <f t="shared" si="0"/>
        <v>0.89999999999997726</v>
      </c>
      <c r="E16" s="70">
        <f>'1eras Lecturas'!E15</f>
        <v>266.8</v>
      </c>
      <c r="F16" s="70">
        <f>'2das Lecturas'!E15</f>
        <v>266.20000000000005</v>
      </c>
      <c r="G16" s="104">
        <f t="shared" si="1"/>
        <v>0.59999999999996589</v>
      </c>
      <c r="H16" s="71">
        <f>'1eras Lecturas'!G15</f>
        <v>174</v>
      </c>
      <c r="I16" s="72">
        <f>'2das Lecturas'!G15</f>
        <v>174</v>
      </c>
      <c r="J16" s="103">
        <f t="shared" si="2"/>
        <v>0</v>
      </c>
      <c r="K16" s="73">
        <f>'1eras Lecturas'!I15</f>
        <v>178</v>
      </c>
      <c r="L16" s="73">
        <f>'2das Lecturas'!I15</f>
        <v>178</v>
      </c>
      <c r="M16" s="104">
        <f t="shared" si="3"/>
        <v>0</v>
      </c>
      <c r="N16" s="68">
        <f>'1eras Lecturas'!K15</f>
        <v>154.9</v>
      </c>
      <c r="O16" s="69">
        <f>'2das Lecturas'!K15</f>
        <v>155</v>
      </c>
      <c r="P16" s="103">
        <f t="shared" si="4"/>
        <v>9.9999999999994316E-2</v>
      </c>
      <c r="Q16" s="70">
        <f>'1eras Lecturas'!M15</f>
        <v>160.80000000000001</v>
      </c>
      <c r="R16" s="70">
        <f>'2das Lecturas'!M15</f>
        <v>160.9</v>
      </c>
      <c r="S16" s="104">
        <f t="shared" si="5"/>
        <v>9.9999999999994316E-2</v>
      </c>
      <c r="T16" s="71">
        <f>'1eras Lecturas'!O15</f>
        <v>134.4</v>
      </c>
      <c r="U16" s="72">
        <f>'2das Lecturas'!O15</f>
        <v>134.5</v>
      </c>
      <c r="V16" s="103">
        <f t="shared" si="6"/>
        <v>9.9999999999994316E-2</v>
      </c>
      <c r="W16" s="73">
        <f>'1eras Lecturas'!Q15</f>
        <v>134.4</v>
      </c>
      <c r="X16" s="73">
        <f>'2das Lecturas'!Q15</f>
        <v>134.5</v>
      </c>
      <c r="Y16" s="104">
        <f t="shared" si="7"/>
        <v>9.9999999999994316E-2</v>
      </c>
      <c r="Z16" s="68">
        <f>'1eras Lecturas'!S15</f>
        <v>167.39999999999998</v>
      </c>
      <c r="AA16" s="69">
        <f>'2das Lecturas'!S15</f>
        <v>167.6</v>
      </c>
      <c r="AB16" s="103">
        <f t="shared" si="8"/>
        <v>0.20000000000001705</v>
      </c>
      <c r="AC16" s="70">
        <f>'1eras Lecturas'!U15</f>
        <v>171.5</v>
      </c>
      <c r="AD16" s="70">
        <f>'2das Lecturas'!U15</f>
        <v>171.70000000000002</v>
      </c>
      <c r="AE16" s="104">
        <f t="shared" si="9"/>
        <v>0.20000000000001705</v>
      </c>
      <c r="AF16" s="71">
        <f>'1eras Lecturas'!W15</f>
        <v>180.7</v>
      </c>
      <c r="AG16" s="72">
        <f>'2das Lecturas'!W15</f>
        <v>180.6</v>
      </c>
      <c r="AH16" s="103">
        <f t="shared" si="10"/>
        <v>9.9999999999994316E-2</v>
      </c>
      <c r="AI16" s="73">
        <f>'1eras Lecturas'!Y15</f>
        <v>194.6</v>
      </c>
      <c r="AJ16" s="73">
        <f>'2das Lecturas'!Y15</f>
        <v>194.5</v>
      </c>
      <c r="AK16" s="104">
        <f t="shared" si="11"/>
        <v>9.9999999999994316E-2</v>
      </c>
      <c r="AL16" s="68">
        <f>'1eras Lecturas'!AA15</f>
        <v>154.29999999999998</v>
      </c>
      <c r="AM16" s="69">
        <f>'2das Lecturas'!AA15</f>
        <v>154.29999999999998</v>
      </c>
      <c r="AN16" s="103">
        <f t="shared" si="12"/>
        <v>0</v>
      </c>
      <c r="AO16" s="70">
        <f>'1eras Lecturas'!AC15</f>
        <v>166.2</v>
      </c>
      <c r="AP16" s="70">
        <f>'2das Lecturas'!AC15</f>
        <v>166.2</v>
      </c>
      <c r="AQ16" s="104">
        <f t="shared" si="13"/>
        <v>0</v>
      </c>
      <c r="AR16" s="71">
        <f>'1eras Lecturas'!AE15</f>
        <v>237.7</v>
      </c>
      <c r="AS16" s="72">
        <f>'2das Lecturas'!AE15</f>
        <v>237.70000000000002</v>
      </c>
      <c r="AT16" s="103">
        <f t="shared" si="14"/>
        <v>2.8421709430404007E-14</v>
      </c>
      <c r="AU16" s="73">
        <f>'1eras Lecturas'!AG15</f>
        <v>252.5</v>
      </c>
      <c r="AV16" s="73">
        <f>'2das Lecturas'!AG15</f>
        <v>252.5</v>
      </c>
      <c r="AW16" s="104">
        <f t="shared" si="15"/>
        <v>0</v>
      </c>
      <c r="AX16" s="68">
        <f>'1eras Lecturas'!AI15</f>
        <v>270.10000000000002</v>
      </c>
      <c r="AY16" s="69">
        <f>'2das Lecturas'!AI15</f>
        <v>270.2</v>
      </c>
      <c r="AZ16" s="103">
        <f t="shared" si="16"/>
        <v>9.9999999999965894E-2</v>
      </c>
      <c r="BA16" s="70">
        <f>'1eras Lecturas'!AK15</f>
        <v>270.10000000000002</v>
      </c>
      <c r="BB16" s="70">
        <f>'2das Lecturas'!AK15</f>
        <v>270.2</v>
      </c>
      <c r="BC16" s="104">
        <f t="shared" si="17"/>
        <v>9.9999999999965894E-2</v>
      </c>
      <c r="BD16" s="71">
        <f>'1eras Lecturas'!AM15</f>
        <v>250.6</v>
      </c>
      <c r="BE16" s="72">
        <f>'2das Lecturas'!AM15</f>
        <v>250.5</v>
      </c>
      <c r="BF16" s="103">
        <f t="shared" si="18"/>
        <v>9.9999999999994316E-2</v>
      </c>
      <c r="BG16" s="73">
        <f>'1eras Lecturas'!AO15</f>
        <v>250.6</v>
      </c>
      <c r="BH16" s="73">
        <f>'2das Lecturas'!AO15</f>
        <v>250.5</v>
      </c>
      <c r="BI16" s="104">
        <f t="shared" si="19"/>
        <v>9.9999999999994316E-2</v>
      </c>
      <c r="BJ16" s="68">
        <f>'1eras Lecturas'!AQ15</f>
        <v>166.7</v>
      </c>
      <c r="BK16" s="69">
        <f>'2das Lecturas'!AQ15</f>
        <v>166.8</v>
      </c>
      <c r="BL16" s="103">
        <f t="shared" si="20"/>
        <v>0.10000000000002274</v>
      </c>
      <c r="BM16" s="70">
        <f>'1eras Lecturas'!AS15</f>
        <v>168.29999999999998</v>
      </c>
      <c r="BN16" s="70">
        <f>'2das Lecturas'!AS15</f>
        <v>168.4</v>
      </c>
      <c r="BO16" s="104">
        <f t="shared" si="21"/>
        <v>0.10000000000002274</v>
      </c>
      <c r="BP16" s="71">
        <f>'1eras Lecturas'!AU15</f>
        <v>188.10000000000002</v>
      </c>
      <c r="BQ16" s="72">
        <f>'2das Lecturas'!AU15</f>
        <v>188.10000000000002</v>
      </c>
      <c r="BR16" s="103">
        <f t="shared" si="22"/>
        <v>0</v>
      </c>
      <c r="BS16" s="73">
        <f>'1eras Lecturas'!AW15</f>
        <v>199.70000000000002</v>
      </c>
      <c r="BT16" s="73">
        <f>'2das Lecturas'!AW15</f>
        <v>199.70000000000002</v>
      </c>
      <c r="BU16" s="104">
        <f t="shared" si="23"/>
        <v>0</v>
      </c>
      <c r="BV16" s="68">
        <f>'1eras Lecturas'!AY15</f>
        <v>255.2</v>
      </c>
      <c r="BW16" s="69">
        <f>'2das Lecturas'!AY15</f>
        <v>255.1</v>
      </c>
      <c r="BX16" s="103">
        <f t="shared" si="24"/>
        <v>9.9999999999994316E-2</v>
      </c>
      <c r="BY16" s="70">
        <f>'1eras Lecturas'!BA15</f>
        <v>257</v>
      </c>
      <c r="BZ16" s="70">
        <f>'2das Lecturas'!BA15</f>
        <v>257</v>
      </c>
      <c r="CA16" s="104">
        <f t="shared" si="25"/>
        <v>0</v>
      </c>
      <c r="CB16" s="71">
        <f>'1eras Lecturas'!BC15</f>
        <v>179.39999999999998</v>
      </c>
      <c r="CC16" s="72">
        <f>'2das Lecturas'!BC15</f>
        <v>179.29999999999998</v>
      </c>
      <c r="CD16" s="103">
        <f t="shared" si="26"/>
        <v>9.9999999999994316E-2</v>
      </c>
      <c r="CE16" s="73">
        <f>'1eras Lecturas'!BE15</f>
        <v>179.39999999999998</v>
      </c>
      <c r="CF16" s="73">
        <f>'2das Lecturas'!BE15</f>
        <v>179.29999999999998</v>
      </c>
      <c r="CG16" s="104">
        <f t="shared" si="27"/>
        <v>9.9999999999994316E-2</v>
      </c>
      <c r="CH16" s="138">
        <f>'1eras Lecturas'!BG15</f>
        <v>124.3</v>
      </c>
      <c r="CI16" s="69">
        <f>'2das Lecturas'!BG15</f>
        <v>124.2</v>
      </c>
      <c r="CJ16" s="103">
        <f t="shared" si="28"/>
        <v>9.9999999999994316E-2</v>
      </c>
      <c r="CK16" s="139">
        <f>'1eras Lecturas'!BI15</f>
        <v>126.2</v>
      </c>
      <c r="CL16" s="139">
        <f>'2das Lecturas'!BI15</f>
        <v>126.3</v>
      </c>
      <c r="CM16" s="104">
        <f t="shared" si="29"/>
        <v>9.9999999999994316E-2</v>
      </c>
    </row>
    <row r="17" spans="1:91" ht="15" customHeight="1" x14ac:dyDescent="0.25">
      <c r="A17" s="72" t="s">
        <v>150</v>
      </c>
      <c r="B17" s="68">
        <f>'1eras Lecturas'!C16</f>
        <v>261.09999999999997</v>
      </c>
      <c r="C17" s="69">
        <f>'2das Lecturas'!C16</f>
        <v>261.09999999999997</v>
      </c>
      <c r="D17" s="103">
        <f t="shared" si="0"/>
        <v>0</v>
      </c>
      <c r="E17" s="70">
        <f>'1eras Lecturas'!E16</f>
        <v>261.09999999999997</v>
      </c>
      <c r="F17" s="70">
        <f>'2das Lecturas'!E16</f>
        <v>261.09999999999997</v>
      </c>
      <c r="G17" s="104">
        <f t="shared" si="1"/>
        <v>0</v>
      </c>
      <c r="H17" s="71">
        <f>'1eras Lecturas'!G16</f>
        <v>168.3</v>
      </c>
      <c r="I17" s="72">
        <f>'2das Lecturas'!G16</f>
        <v>168.3</v>
      </c>
      <c r="J17" s="103">
        <f t="shared" si="2"/>
        <v>0</v>
      </c>
      <c r="K17" s="73">
        <f>'1eras Lecturas'!I16</f>
        <v>176.2</v>
      </c>
      <c r="L17" s="73">
        <f>'2das Lecturas'!I16</f>
        <v>176.2</v>
      </c>
      <c r="M17" s="104">
        <f t="shared" si="3"/>
        <v>0</v>
      </c>
      <c r="N17" s="68">
        <f>'1eras Lecturas'!K16</f>
        <v>152.9</v>
      </c>
      <c r="O17" s="69">
        <f>'2das Lecturas'!K16</f>
        <v>153</v>
      </c>
      <c r="P17" s="103">
        <f t="shared" si="4"/>
        <v>9.9999999999994316E-2</v>
      </c>
      <c r="Q17" s="70">
        <f>'1eras Lecturas'!M16</f>
        <v>176.10000000000002</v>
      </c>
      <c r="R17" s="70">
        <f>'2das Lecturas'!M16</f>
        <v>176.20000000000002</v>
      </c>
      <c r="S17" s="104">
        <f t="shared" si="5"/>
        <v>9.9999999999994316E-2</v>
      </c>
      <c r="T17" s="71">
        <f>'1eras Lecturas'!O16</f>
        <v>134.4</v>
      </c>
      <c r="U17" s="72">
        <f>'2das Lecturas'!O16</f>
        <v>134.5</v>
      </c>
      <c r="V17" s="103">
        <f t="shared" si="6"/>
        <v>9.9999999999994316E-2</v>
      </c>
      <c r="W17" s="73">
        <f>'1eras Lecturas'!Q16</f>
        <v>136.5</v>
      </c>
      <c r="X17" s="73">
        <f>'2das Lecturas'!Q16</f>
        <v>136.6</v>
      </c>
      <c r="Y17" s="104">
        <f t="shared" si="7"/>
        <v>9.9999999999994316E-2</v>
      </c>
      <c r="Z17" s="68">
        <f>'1eras Lecturas'!S16</f>
        <v>171.39999999999998</v>
      </c>
      <c r="AA17" s="69">
        <f>'2das Lecturas'!S16</f>
        <v>171.6</v>
      </c>
      <c r="AB17" s="103">
        <f t="shared" si="8"/>
        <v>0.20000000000001705</v>
      </c>
      <c r="AC17" s="70">
        <f>'1eras Lecturas'!U16</f>
        <v>184.1</v>
      </c>
      <c r="AD17" s="70">
        <f>'2das Lecturas'!U16</f>
        <v>184.3</v>
      </c>
      <c r="AE17" s="104">
        <f t="shared" si="9"/>
        <v>0.20000000000001705</v>
      </c>
      <c r="AF17" s="71">
        <f>'1eras Lecturas'!W16</f>
        <v>178.4</v>
      </c>
      <c r="AG17" s="72">
        <f>'2das Lecturas'!W16</f>
        <v>178.3</v>
      </c>
      <c r="AH17" s="103">
        <f t="shared" si="10"/>
        <v>9.9999999999994316E-2</v>
      </c>
      <c r="AI17" s="73">
        <f>'1eras Lecturas'!Y16</f>
        <v>192.6</v>
      </c>
      <c r="AJ17" s="73">
        <f>'2das Lecturas'!Y16</f>
        <v>192.5</v>
      </c>
      <c r="AK17" s="104">
        <f t="shared" si="11"/>
        <v>9.9999999999994316E-2</v>
      </c>
      <c r="AL17" s="68">
        <f>'1eras Lecturas'!AA16</f>
        <v>154.1</v>
      </c>
      <c r="AM17" s="69">
        <f>'2das Lecturas'!AA16</f>
        <v>154.5</v>
      </c>
      <c r="AN17" s="103">
        <f t="shared" si="12"/>
        <v>0.40000000000000568</v>
      </c>
      <c r="AO17" s="70">
        <f>'1eras Lecturas'!AC16</f>
        <v>156.29999999999998</v>
      </c>
      <c r="AP17" s="70">
        <f>'2das Lecturas'!AC16</f>
        <v>156.5</v>
      </c>
      <c r="AQ17" s="104">
        <f t="shared" si="13"/>
        <v>0.20000000000001705</v>
      </c>
      <c r="AR17" s="71">
        <f>'1eras Lecturas'!AE16</f>
        <v>243.9</v>
      </c>
      <c r="AS17" s="72">
        <f>'2das Lecturas'!AE16</f>
        <v>243.9</v>
      </c>
      <c r="AT17" s="103">
        <f t="shared" si="14"/>
        <v>0</v>
      </c>
      <c r="AU17" s="73">
        <f>'1eras Lecturas'!AG16</f>
        <v>250.3</v>
      </c>
      <c r="AV17" s="73">
        <f>'2das Lecturas'!AG16</f>
        <v>250.3</v>
      </c>
      <c r="AW17" s="104">
        <f t="shared" si="15"/>
        <v>0</v>
      </c>
      <c r="AX17" s="68">
        <f>'1eras Lecturas'!AI16</f>
        <v>270</v>
      </c>
      <c r="AY17" s="69">
        <f>'2das Lecturas'!AI16</f>
        <v>270.09999999999997</v>
      </c>
      <c r="AZ17" s="103">
        <f t="shared" si="16"/>
        <v>9.9999999999965894E-2</v>
      </c>
      <c r="BA17" s="70">
        <f>'1eras Lecturas'!AK16</f>
        <v>270</v>
      </c>
      <c r="BB17" s="70">
        <f>'2das Lecturas'!AK16</f>
        <v>270.09999999999997</v>
      </c>
      <c r="BC17" s="104">
        <f t="shared" si="17"/>
        <v>9.9999999999965894E-2</v>
      </c>
      <c r="BD17" s="71">
        <f>'1eras Lecturas'!AM16</f>
        <v>246.29999999999998</v>
      </c>
      <c r="BE17" s="72">
        <f>'2das Lecturas'!AM16</f>
        <v>246.4</v>
      </c>
      <c r="BF17" s="103">
        <f t="shared" si="18"/>
        <v>0.10000000000002274</v>
      </c>
      <c r="BG17" s="73">
        <f>'1eras Lecturas'!AO16</f>
        <v>252.5</v>
      </c>
      <c r="BH17" s="73">
        <f>'2das Lecturas'!AO16</f>
        <v>252.60000000000002</v>
      </c>
      <c r="BI17" s="104">
        <f t="shared" si="19"/>
        <v>0.10000000000002274</v>
      </c>
      <c r="BJ17" s="68">
        <f>'1eras Lecturas'!AQ16</f>
        <v>166.6</v>
      </c>
      <c r="BK17" s="69">
        <f>'2das Lecturas'!AQ16</f>
        <v>166.70000000000002</v>
      </c>
      <c r="BL17" s="103">
        <f t="shared" si="20"/>
        <v>0.10000000000002274</v>
      </c>
      <c r="BM17" s="70">
        <f>'1eras Lecturas'!AS16</f>
        <v>166.6</v>
      </c>
      <c r="BN17" s="70">
        <f>'2das Lecturas'!AS16</f>
        <v>166.70000000000002</v>
      </c>
      <c r="BO17" s="104">
        <f t="shared" si="21"/>
        <v>0.10000000000002274</v>
      </c>
      <c r="BP17" s="71">
        <f>'1eras Lecturas'!AU16</f>
        <v>192.10000000000002</v>
      </c>
      <c r="BQ17" s="72">
        <f>'2das Lecturas'!AU16</f>
        <v>192.10000000000002</v>
      </c>
      <c r="BR17" s="103">
        <f t="shared" si="22"/>
        <v>0</v>
      </c>
      <c r="BS17" s="73">
        <f>'1eras Lecturas'!AW16</f>
        <v>205.60000000000002</v>
      </c>
      <c r="BT17" s="73">
        <f>'2das Lecturas'!AW16</f>
        <v>205.60000000000002</v>
      </c>
      <c r="BU17" s="104">
        <f t="shared" si="23"/>
        <v>0</v>
      </c>
      <c r="BV17" s="68">
        <f>'1eras Lecturas'!AY16</f>
        <v>249.4</v>
      </c>
      <c r="BW17" s="69">
        <f>'2das Lecturas'!AY16</f>
        <v>249.29999999999998</v>
      </c>
      <c r="BX17" s="103">
        <f t="shared" si="24"/>
        <v>0.10000000000002274</v>
      </c>
      <c r="BY17" s="70">
        <f>'1eras Lecturas'!BA16</f>
        <v>255</v>
      </c>
      <c r="BZ17" s="70">
        <f>'2das Lecturas'!BA16</f>
        <v>255.1</v>
      </c>
      <c r="CA17" s="104">
        <f t="shared" si="25"/>
        <v>9.9999999999994316E-2</v>
      </c>
      <c r="CB17" s="71">
        <f>'1eras Lecturas'!BC16</f>
        <v>174.29999999999998</v>
      </c>
      <c r="CC17" s="72">
        <f>'2das Lecturas'!BC16</f>
        <v>174.2</v>
      </c>
      <c r="CD17" s="103">
        <f t="shared" si="26"/>
        <v>9.9999999999994316E-2</v>
      </c>
      <c r="CE17" s="73">
        <f>'1eras Lecturas'!BE16</f>
        <v>179.39999999999998</v>
      </c>
      <c r="CF17" s="73">
        <f>'2das Lecturas'!BE16</f>
        <v>179.29999999999998</v>
      </c>
      <c r="CG17" s="104">
        <f t="shared" si="27"/>
        <v>9.9999999999994316E-2</v>
      </c>
      <c r="CH17" s="138">
        <f>'1eras Lecturas'!BG16</f>
        <v>130</v>
      </c>
      <c r="CI17" s="69">
        <f>'2das Lecturas'!BG16</f>
        <v>130</v>
      </c>
      <c r="CJ17" s="103">
        <f t="shared" si="28"/>
        <v>0</v>
      </c>
      <c r="CK17" s="139">
        <f>'1eras Lecturas'!BI16</f>
        <v>137.69999999999999</v>
      </c>
      <c r="CL17" s="139">
        <f>'2das Lecturas'!BI16</f>
        <v>137.70000000000002</v>
      </c>
      <c r="CM17" s="104">
        <f t="shared" si="29"/>
        <v>2.8421709430404007E-14</v>
      </c>
    </row>
    <row r="18" spans="1:91" x14ac:dyDescent="0.25">
      <c r="A18" s="67" t="s">
        <v>138</v>
      </c>
      <c r="B18" s="68">
        <f>'1eras Lecturas'!C17</f>
        <v>274.7</v>
      </c>
      <c r="C18" s="69">
        <f>'2das Lecturas'!C17</f>
        <v>274.59999999999997</v>
      </c>
      <c r="D18" s="103">
        <f t="shared" si="0"/>
        <v>0.10000000000002274</v>
      </c>
      <c r="E18" s="70">
        <f>'1eras Lecturas'!E17</f>
        <v>323.2</v>
      </c>
      <c r="F18" s="70">
        <f>'2das Lecturas'!E17</f>
        <v>323</v>
      </c>
      <c r="G18" s="104">
        <f t="shared" si="1"/>
        <v>0.19999999999998863</v>
      </c>
      <c r="H18" s="71">
        <f>'1eras Lecturas'!G17</f>
        <v>176.5</v>
      </c>
      <c r="I18" s="72">
        <f>'2das Lecturas'!G17</f>
        <v>176.4</v>
      </c>
      <c r="J18" s="103">
        <f t="shared" si="2"/>
        <v>9.9999999999994316E-2</v>
      </c>
      <c r="K18" s="73">
        <f>'1eras Lecturas'!I17</f>
        <v>178.4</v>
      </c>
      <c r="L18" s="73">
        <f>'2das Lecturas'!I17</f>
        <v>178.4</v>
      </c>
      <c r="M18" s="104">
        <f t="shared" si="3"/>
        <v>0</v>
      </c>
      <c r="N18" s="68">
        <f>'1eras Lecturas'!K17</f>
        <v>143.30000000000001</v>
      </c>
      <c r="O18" s="69">
        <f>'2das Lecturas'!K17</f>
        <v>143.30000000000001</v>
      </c>
      <c r="P18" s="103">
        <f t="shared" si="4"/>
        <v>0</v>
      </c>
      <c r="Q18" s="70">
        <f>'1eras Lecturas'!M17</f>
        <v>162.70000000000002</v>
      </c>
      <c r="R18" s="70">
        <f>'2das Lecturas'!M17</f>
        <v>162.70000000000002</v>
      </c>
      <c r="S18" s="104">
        <f t="shared" si="5"/>
        <v>0</v>
      </c>
      <c r="T18" s="71">
        <f>'1eras Lecturas'!O17</f>
        <v>134.6</v>
      </c>
      <c r="U18" s="72">
        <f>'2das Lecturas'!O17</f>
        <v>134.6</v>
      </c>
      <c r="V18" s="103">
        <f t="shared" si="6"/>
        <v>0</v>
      </c>
      <c r="W18" s="73">
        <f>'1eras Lecturas'!Q17</f>
        <v>136.6</v>
      </c>
      <c r="X18" s="73">
        <f>'2das Lecturas'!Q17</f>
        <v>136.6</v>
      </c>
      <c r="Y18" s="104">
        <f t="shared" si="7"/>
        <v>0</v>
      </c>
      <c r="Z18" s="68">
        <f>'1eras Lecturas'!S17</f>
        <v>154.4</v>
      </c>
      <c r="AA18" s="69">
        <f>'2das Lecturas'!S17</f>
        <v>154.60000000000002</v>
      </c>
      <c r="AB18" s="103">
        <f t="shared" si="8"/>
        <v>0.20000000000001705</v>
      </c>
      <c r="AC18" s="70">
        <f>'1eras Lecturas'!U17</f>
        <v>179.9</v>
      </c>
      <c r="AD18" s="70">
        <f>'2das Lecturas'!U17</f>
        <v>180.10000000000002</v>
      </c>
      <c r="AE18" s="104">
        <f t="shared" si="9"/>
        <v>0.20000000000001705</v>
      </c>
      <c r="AF18" s="71">
        <f>'1eras Lecturas'!W17</f>
        <v>178.1</v>
      </c>
      <c r="AG18" s="72">
        <f>'2das Lecturas'!W17</f>
        <v>178.1</v>
      </c>
      <c r="AH18" s="103">
        <f t="shared" si="10"/>
        <v>0</v>
      </c>
      <c r="AI18" s="73">
        <f>'1eras Lecturas'!Y17</f>
        <v>185.9</v>
      </c>
      <c r="AJ18" s="73">
        <f>'2das Lecturas'!Y17</f>
        <v>185.9</v>
      </c>
      <c r="AK18" s="104">
        <f t="shared" si="11"/>
        <v>0</v>
      </c>
      <c r="AL18" s="68">
        <f>'1eras Lecturas'!AA17</f>
        <v>164.2</v>
      </c>
      <c r="AM18" s="69">
        <f>'2das Lecturas'!AA17</f>
        <v>164.2</v>
      </c>
      <c r="AN18" s="103">
        <f t="shared" si="12"/>
        <v>0</v>
      </c>
      <c r="AO18" s="70">
        <f>'1eras Lecturas'!AC17</f>
        <v>166.2</v>
      </c>
      <c r="AP18" s="70">
        <f>'2das Lecturas'!AC17</f>
        <v>166.2</v>
      </c>
      <c r="AQ18" s="104">
        <f t="shared" si="13"/>
        <v>0</v>
      </c>
      <c r="AR18" s="71">
        <f>'1eras Lecturas'!AE17</f>
        <v>241.8</v>
      </c>
      <c r="AS18" s="72">
        <f>'2das Lecturas'!AE17</f>
        <v>241.8</v>
      </c>
      <c r="AT18" s="103">
        <f t="shared" si="14"/>
        <v>0</v>
      </c>
      <c r="AU18" s="73">
        <f>'1eras Lecturas'!AG17</f>
        <v>241.8</v>
      </c>
      <c r="AV18" s="73">
        <f>'2das Lecturas'!AG17</f>
        <v>241.8</v>
      </c>
      <c r="AW18" s="104">
        <f t="shared" si="15"/>
        <v>0</v>
      </c>
      <c r="AX18" s="68">
        <f>'1eras Lecturas'!AI17</f>
        <v>270.3</v>
      </c>
      <c r="AY18" s="69">
        <f>'2das Lecturas'!AI17</f>
        <v>270.2</v>
      </c>
      <c r="AZ18" s="103">
        <f t="shared" si="16"/>
        <v>0.10000000000002274</v>
      </c>
      <c r="BA18" s="70">
        <f>'1eras Lecturas'!AK17</f>
        <v>270.3</v>
      </c>
      <c r="BB18" s="70">
        <f>'2das Lecturas'!AK17</f>
        <v>270.2</v>
      </c>
      <c r="BC18" s="104">
        <f t="shared" si="17"/>
        <v>0.10000000000002274</v>
      </c>
      <c r="BD18" s="71">
        <f>'1eras Lecturas'!AM17</f>
        <v>246.29999999999998</v>
      </c>
      <c r="BE18" s="72">
        <f>'2das Lecturas'!AM17</f>
        <v>246.29999999999998</v>
      </c>
      <c r="BF18" s="103">
        <f t="shared" si="18"/>
        <v>0</v>
      </c>
      <c r="BG18" s="73">
        <f>'1eras Lecturas'!AO17</f>
        <v>251.5</v>
      </c>
      <c r="BH18" s="73">
        <f>'2das Lecturas'!AO17</f>
        <v>251.5</v>
      </c>
      <c r="BI18" s="104">
        <f t="shared" si="19"/>
        <v>0</v>
      </c>
      <c r="BJ18" s="68">
        <f>'1eras Lecturas'!AQ17</f>
        <v>166.6</v>
      </c>
      <c r="BK18" s="69">
        <f>'2das Lecturas'!AQ17</f>
        <v>166.70000000000002</v>
      </c>
      <c r="BL18" s="103">
        <f t="shared" si="20"/>
        <v>0.10000000000002274</v>
      </c>
      <c r="BM18" s="70">
        <f>'1eras Lecturas'!AS17</f>
        <v>166.6</v>
      </c>
      <c r="BN18" s="70">
        <f>'2das Lecturas'!AS17</f>
        <v>166.70000000000002</v>
      </c>
      <c r="BO18" s="104">
        <f t="shared" si="21"/>
        <v>0.10000000000002274</v>
      </c>
      <c r="BP18" s="71">
        <f>'1eras Lecturas'!AU17</f>
        <v>185</v>
      </c>
      <c r="BQ18" s="72">
        <f>'2das Lecturas'!AU17</f>
        <v>185</v>
      </c>
      <c r="BR18" s="103">
        <f t="shared" si="22"/>
        <v>0</v>
      </c>
      <c r="BS18" s="73">
        <f>'1eras Lecturas'!AW17</f>
        <v>185</v>
      </c>
      <c r="BT18" s="73">
        <f>'2das Lecturas'!AW17</f>
        <v>185</v>
      </c>
      <c r="BU18" s="104">
        <f t="shared" si="23"/>
        <v>0</v>
      </c>
      <c r="BV18" s="68">
        <f>'1eras Lecturas'!AY17</f>
        <v>249.4</v>
      </c>
      <c r="BW18" s="69">
        <f>'2das Lecturas'!AY17</f>
        <v>249.4</v>
      </c>
      <c r="BX18" s="103">
        <f t="shared" si="24"/>
        <v>0</v>
      </c>
      <c r="BY18" s="70">
        <f>'1eras Lecturas'!BA17</f>
        <v>254.3</v>
      </c>
      <c r="BZ18" s="70">
        <f>'2das Lecturas'!BA17</f>
        <v>254.4</v>
      </c>
      <c r="CA18" s="104">
        <f t="shared" si="25"/>
        <v>9.9999999999994316E-2</v>
      </c>
      <c r="CB18" s="71">
        <f>'1eras Lecturas'!BC17</f>
        <v>174.29999999999998</v>
      </c>
      <c r="CC18" s="72">
        <f>'2das Lecturas'!BC17</f>
        <v>174.29999999999998</v>
      </c>
      <c r="CD18" s="103">
        <f t="shared" si="26"/>
        <v>0</v>
      </c>
      <c r="CE18" s="73">
        <f>'1eras Lecturas'!BE17</f>
        <v>179.4</v>
      </c>
      <c r="CF18" s="73">
        <f>'2das Lecturas'!BE17</f>
        <v>179.4</v>
      </c>
      <c r="CG18" s="104">
        <f t="shared" si="27"/>
        <v>0</v>
      </c>
      <c r="CH18" s="138">
        <f>'1eras Lecturas'!BG17</f>
        <v>133.79999999999998</v>
      </c>
      <c r="CI18" s="69">
        <f>'2das Lecturas'!BG17</f>
        <v>133.79999999999998</v>
      </c>
      <c r="CJ18" s="103">
        <f t="shared" si="28"/>
        <v>0</v>
      </c>
      <c r="CK18" s="139">
        <f>'1eras Lecturas'!BI17</f>
        <v>147.29999999999998</v>
      </c>
      <c r="CL18" s="139">
        <f>'2das Lecturas'!BI17</f>
        <v>147.29999999999998</v>
      </c>
      <c r="CM18" s="104">
        <f t="shared" si="29"/>
        <v>0</v>
      </c>
    </row>
    <row r="19" spans="1:91" x14ac:dyDescent="0.25">
      <c r="A19" s="67" t="s">
        <v>175</v>
      </c>
      <c r="B19" s="68">
        <f>'1eras Lecturas'!C18</f>
        <v>272.89999999999998</v>
      </c>
      <c r="C19" s="69">
        <f>'2das Lecturas'!C18</f>
        <v>272.70000000000005</v>
      </c>
      <c r="D19" s="103">
        <f t="shared" si="0"/>
        <v>0.19999999999993179</v>
      </c>
      <c r="E19" s="70">
        <f>'1eras Lecturas'!E18</f>
        <v>291.8</v>
      </c>
      <c r="F19" s="70">
        <f>'2das Lecturas'!E18</f>
        <v>291.40000000000003</v>
      </c>
      <c r="G19" s="104">
        <f t="shared" si="1"/>
        <v>0.39999999999997726</v>
      </c>
      <c r="H19" s="71">
        <f>'1eras Lecturas'!G18</f>
        <v>176.20000000000002</v>
      </c>
      <c r="I19" s="72">
        <f>'2das Lecturas'!G18</f>
        <v>176.20000000000002</v>
      </c>
      <c r="J19" s="103">
        <f t="shared" si="2"/>
        <v>0</v>
      </c>
      <c r="K19" s="73">
        <f>'1eras Lecturas'!I18</f>
        <v>189.9</v>
      </c>
      <c r="L19" s="73">
        <f>'2das Lecturas'!I18</f>
        <v>189.9</v>
      </c>
      <c r="M19" s="104">
        <f t="shared" si="3"/>
        <v>0</v>
      </c>
      <c r="N19" s="68">
        <f>'1eras Lecturas'!K18</f>
        <v>150.10000000000002</v>
      </c>
      <c r="O19" s="69">
        <f>'2das Lecturas'!K18</f>
        <v>150.10000000000002</v>
      </c>
      <c r="P19" s="103">
        <f t="shared" si="4"/>
        <v>0</v>
      </c>
      <c r="Q19" s="70">
        <f>'1eras Lecturas'!M18</f>
        <v>156.5</v>
      </c>
      <c r="R19" s="70">
        <f>'2das Lecturas'!M18</f>
        <v>156.5</v>
      </c>
      <c r="S19" s="104">
        <f t="shared" si="5"/>
        <v>0</v>
      </c>
      <c r="T19" s="71">
        <f>'1eras Lecturas'!O18</f>
        <v>136.6</v>
      </c>
      <c r="U19" s="72">
        <f>'2das Lecturas'!O18</f>
        <v>136.6</v>
      </c>
      <c r="V19" s="103">
        <f t="shared" si="6"/>
        <v>0</v>
      </c>
      <c r="W19" s="73">
        <f>'1eras Lecturas'!Q18</f>
        <v>136.6</v>
      </c>
      <c r="X19" s="73">
        <f>'2das Lecturas'!Q18</f>
        <v>136.6</v>
      </c>
      <c r="Y19" s="104">
        <f t="shared" si="7"/>
        <v>0</v>
      </c>
      <c r="Z19" s="68">
        <f>'1eras Lecturas'!S18</f>
        <v>154.60000000000002</v>
      </c>
      <c r="AA19" s="69">
        <f>'2das Lecturas'!S18</f>
        <v>154.80000000000001</v>
      </c>
      <c r="AB19" s="103">
        <f t="shared" si="8"/>
        <v>0.19999999999998863</v>
      </c>
      <c r="AC19" s="70">
        <f>'1eras Lecturas'!U18</f>
        <v>169.4</v>
      </c>
      <c r="AD19" s="70">
        <f>'2das Lecturas'!U18</f>
        <v>169.6</v>
      </c>
      <c r="AE19" s="104">
        <f t="shared" si="9"/>
        <v>0.19999999999998863</v>
      </c>
      <c r="AF19" s="71">
        <f>'1eras Lecturas'!W18</f>
        <v>178.1</v>
      </c>
      <c r="AG19" s="72">
        <f>'2das Lecturas'!W18</f>
        <v>178.1</v>
      </c>
      <c r="AH19" s="103">
        <f t="shared" si="10"/>
        <v>0</v>
      </c>
      <c r="AI19" s="73">
        <f>'1eras Lecturas'!Y18</f>
        <v>180</v>
      </c>
      <c r="AJ19" s="73">
        <f>'2das Lecturas'!Y18</f>
        <v>180</v>
      </c>
      <c r="AK19" s="104">
        <f t="shared" si="11"/>
        <v>0</v>
      </c>
      <c r="AL19" s="68">
        <f>'1eras Lecturas'!AA18</f>
        <v>150.6</v>
      </c>
      <c r="AM19" s="69">
        <f>'2das Lecturas'!AA18</f>
        <v>150.6</v>
      </c>
      <c r="AN19" s="103">
        <f t="shared" si="12"/>
        <v>0</v>
      </c>
      <c r="AO19" s="70">
        <f>'1eras Lecturas'!AC18</f>
        <v>166.2</v>
      </c>
      <c r="AP19" s="70">
        <f>'2das Lecturas'!AC18</f>
        <v>166.2</v>
      </c>
      <c r="AQ19" s="104">
        <f t="shared" si="13"/>
        <v>0</v>
      </c>
      <c r="AR19" s="71">
        <f>'1eras Lecturas'!AE18</f>
        <v>237.79999999999998</v>
      </c>
      <c r="AS19" s="72">
        <f>'2das Lecturas'!AE18</f>
        <v>237.7</v>
      </c>
      <c r="AT19" s="103">
        <f t="shared" si="14"/>
        <v>9.9999999999994316E-2</v>
      </c>
      <c r="AU19" s="73">
        <f>'1eras Lecturas'!AG18</f>
        <v>251.7</v>
      </c>
      <c r="AV19" s="73">
        <f>'2das Lecturas'!AG18</f>
        <v>251.6</v>
      </c>
      <c r="AW19" s="104">
        <f t="shared" si="15"/>
        <v>9.9999999999994316E-2</v>
      </c>
      <c r="AX19" s="68">
        <f>'1eras Lecturas'!AI18</f>
        <v>242</v>
      </c>
      <c r="AY19" s="69">
        <f>'2das Lecturas'!AI18</f>
        <v>241.9</v>
      </c>
      <c r="AZ19" s="103">
        <f t="shared" si="16"/>
        <v>9.9999999999994316E-2</v>
      </c>
      <c r="BA19" s="70">
        <f>'1eras Lecturas'!AK18</f>
        <v>274.3</v>
      </c>
      <c r="BB19" s="70">
        <f>'2das Lecturas'!AK18</f>
        <v>274.10000000000002</v>
      </c>
      <c r="BC19" s="104">
        <f t="shared" si="17"/>
        <v>0.19999999999998863</v>
      </c>
      <c r="BD19" s="71">
        <f>'1eras Lecturas'!AM18</f>
        <v>250.5</v>
      </c>
      <c r="BE19" s="72">
        <f>'2das Lecturas'!AM18</f>
        <v>250.5</v>
      </c>
      <c r="BF19" s="103">
        <f t="shared" si="18"/>
        <v>0</v>
      </c>
      <c r="BG19" s="73">
        <f>'1eras Lecturas'!AO18</f>
        <v>251.5</v>
      </c>
      <c r="BH19" s="73">
        <f>'2das Lecturas'!AO18</f>
        <v>251.5</v>
      </c>
      <c r="BI19" s="104">
        <f t="shared" si="19"/>
        <v>0</v>
      </c>
      <c r="BJ19" s="68">
        <f>'1eras Lecturas'!AQ18</f>
        <v>166.70000000000002</v>
      </c>
      <c r="BK19" s="69">
        <f>'2das Lecturas'!AQ18</f>
        <v>166.70000000000002</v>
      </c>
      <c r="BL19" s="103">
        <f t="shared" si="20"/>
        <v>0</v>
      </c>
      <c r="BM19" s="70">
        <f>'1eras Lecturas'!AS18</f>
        <v>168.5</v>
      </c>
      <c r="BN19" s="70">
        <f>'2das Lecturas'!AS18</f>
        <v>168.6</v>
      </c>
      <c r="BO19" s="104">
        <f t="shared" si="21"/>
        <v>9.9999999999994316E-2</v>
      </c>
      <c r="BP19" s="71">
        <f>'1eras Lecturas'!AU18</f>
        <v>192.79999999999998</v>
      </c>
      <c r="BQ19" s="72">
        <f>'2das Lecturas'!AU18</f>
        <v>192.79999999999998</v>
      </c>
      <c r="BR19" s="103">
        <f t="shared" si="22"/>
        <v>0</v>
      </c>
      <c r="BS19" s="73">
        <f>'1eras Lecturas'!AW18</f>
        <v>205.5</v>
      </c>
      <c r="BT19" s="73">
        <f>'2das Lecturas'!AW18</f>
        <v>205.5</v>
      </c>
      <c r="BU19" s="104">
        <f t="shared" si="23"/>
        <v>0</v>
      </c>
      <c r="BV19" s="68">
        <f>'1eras Lecturas'!AY18</f>
        <v>255.2</v>
      </c>
      <c r="BW19" s="69">
        <f>'2das Lecturas'!AY18</f>
        <v>255.2</v>
      </c>
      <c r="BX19" s="103">
        <f t="shared" si="24"/>
        <v>0</v>
      </c>
      <c r="BY19" s="70">
        <f>'1eras Lecturas'!BA18</f>
        <v>259.3</v>
      </c>
      <c r="BZ19" s="70">
        <f>'2das Lecturas'!BA18</f>
        <v>259.3</v>
      </c>
      <c r="CA19" s="104">
        <f t="shared" si="25"/>
        <v>0</v>
      </c>
      <c r="CB19" s="71">
        <f>'1eras Lecturas'!BC18</f>
        <v>174.4</v>
      </c>
      <c r="CC19" s="72">
        <f>'2das Lecturas'!BC18</f>
        <v>174.29999999999998</v>
      </c>
      <c r="CD19" s="103">
        <f t="shared" si="26"/>
        <v>0.10000000000002274</v>
      </c>
      <c r="CE19" s="73">
        <f>'1eras Lecturas'!BE18</f>
        <v>179.1</v>
      </c>
      <c r="CF19" s="73">
        <f>'2das Lecturas'!BE18</f>
        <v>179.4</v>
      </c>
      <c r="CG19" s="104">
        <f t="shared" si="27"/>
        <v>0.30000000000001137</v>
      </c>
      <c r="CH19" s="138">
        <f>'1eras Lecturas'!BG18</f>
        <v>118.60000000000001</v>
      </c>
      <c r="CI19" s="69">
        <f>'2das Lecturas'!BG18</f>
        <v>105.9</v>
      </c>
      <c r="CJ19" s="103">
        <f t="shared" si="28"/>
        <v>12.700000000000003</v>
      </c>
      <c r="CK19" s="139">
        <f>'1eras Lecturas'!BI18</f>
        <v>130</v>
      </c>
      <c r="CL19" s="139">
        <f>'2das Lecturas'!BI18</f>
        <v>117.8</v>
      </c>
      <c r="CM19" s="104">
        <f t="shared" si="29"/>
        <v>12.200000000000003</v>
      </c>
    </row>
    <row r="20" spans="1:91" ht="15" customHeight="1" x14ac:dyDescent="0.25">
      <c r="A20" s="67" t="s">
        <v>161</v>
      </c>
      <c r="B20" s="68">
        <f>'1eras Lecturas'!C19</f>
        <v>268.39999999999998</v>
      </c>
      <c r="C20" s="69">
        <f>'2das Lecturas'!C19</f>
        <v>268.60000000000002</v>
      </c>
      <c r="D20" s="103">
        <f t="shared" si="0"/>
        <v>0.20000000000004547</v>
      </c>
      <c r="E20" s="70">
        <f>'1eras Lecturas'!E19</f>
        <v>274.39999999999998</v>
      </c>
      <c r="F20" s="70">
        <f>'2das Lecturas'!E19</f>
        <v>274.70000000000005</v>
      </c>
      <c r="G20" s="104">
        <f t="shared" si="1"/>
        <v>0.30000000000006821</v>
      </c>
      <c r="H20" s="71">
        <f>'1eras Lecturas'!G19</f>
        <v>190.1</v>
      </c>
      <c r="I20" s="72">
        <f>'2das Lecturas'!G19</f>
        <v>190.1</v>
      </c>
      <c r="J20" s="103">
        <f t="shared" si="2"/>
        <v>0</v>
      </c>
      <c r="K20" s="73">
        <f>'1eras Lecturas'!I19</f>
        <v>190.1</v>
      </c>
      <c r="L20" s="73">
        <f>'2das Lecturas'!I19</f>
        <v>190.1</v>
      </c>
      <c r="M20" s="104">
        <f t="shared" si="3"/>
        <v>0</v>
      </c>
      <c r="N20" s="68">
        <f>'1eras Lecturas'!K19</f>
        <v>156.70000000000002</v>
      </c>
      <c r="O20" s="69">
        <f>'2das Lecturas'!K19</f>
        <v>156.80000000000001</v>
      </c>
      <c r="P20" s="103">
        <f t="shared" si="4"/>
        <v>9.9999999999994316E-2</v>
      </c>
      <c r="Q20" s="70">
        <f>'1eras Lecturas'!M19</f>
        <v>158.9</v>
      </c>
      <c r="R20" s="70">
        <f>'2das Lecturas'!M19</f>
        <v>159</v>
      </c>
      <c r="S20" s="104">
        <f t="shared" si="5"/>
        <v>9.9999999999994316E-2</v>
      </c>
      <c r="T20" s="71">
        <f>'1eras Lecturas'!O19</f>
        <v>134.9</v>
      </c>
      <c r="U20" s="72">
        <f>'2das Lecturas'!O19</f>
        <v>134.9</v>
      </c>
      <c r="V20" s="103">
        <f t="shared" si="6"/>
        <v>0</v>
      </c>
      <c r="W20" s="73">
        <f>'1eras Lecturas'!Q19</f>
        <v>134.9</v>
      </c>
      <c r="X20" s="73">
        <f>'2das Lecturas'!Q19</f>
        <v>134.9</v>
      </c>
      <c r="Y20" s="104">
        <f t="shared" si="7"/>
        <v>0</v>
      </c>
      <c r="Z20" s="68">
        <f>'1eras Lecturas'!S19</f>
        <v>171.5</v>
      </c>
      <c r="AA20" s="69">
        <f>'2das Lecturas'!S19</f>
        <v>171.5</v>
      </c>
      <c r="AB20" s="103">
        <f t="shared" si="8"/>
        <v>0</v>
      </c>
      <c r="AC20" s="70">
        <f>'1eras Lecturas'!U19</f>
        <v>192.6</v>
      </c>
      <c r="AD20" s="70">
        <f>'2das Lecturas'!U19</f>
        <v>192.8</v>
      </c>
      <c r="AE20" s="104">
        <f t="shared" si="9"/>
        <v>0.20000000000001705</v>
      </c>
      <c r="AF20" s="71">
        <f>'1eras Lecturas'!W19</f>
        <v>192</v>
      </c>
      <c r="AG20" s="72">
        <f>'2das Lecturas'!W19</f>
        <v>192</v>
      </c>
      <c r="AH20" s="103">
        <f t="shared" si="10"/>
        <v>0</v>
      </c>
      <c r="AI20" s="73">
        <f>'1eras Lecturas'!Y19</f>
        <v>226.6</v>
      </c>
      <c r="AJ20" s="73">
        <f>'2das Lecturas'!Y19</f>
        <v>226.8</v>
      </c>
      <c r="AK20" s="104">
        <f t="shared" si="11"/>
        <v>0.20000000000001705</v>
      </c>
      <c r="AL20" s="68">
        <f>'1eras Lecturas'!AA19</f>
        <v>166.20000000000002</v>
      </c>
      <c r="AM20" s="69">
        <f>'2das Lecturas'!AA19</f>
        <v>166.20000000000002</v>
      </c>
      <c r="AN20" s="103">
        <f t="shared" si="12"/>
        <v>0</v>
      </c>
      <c r="AO20" s="70">
        <f>'1eras Lecturas'!AC19</f>
        <v>168.1</v>
      </c>
      <c r="AP20" s="70">
        <f>'2das Lecturas'!AC19</f>
        <v>168.20000000000002</v>
      </c>
      <c r="AQ20" s="104">
        <f t="shared" si="13"/>
        <v>0.10000000000002274</v>
      </c>
      <c r="AR20" s="71">
        <f>'1eras Lecturas'!AE19</f>
        <v>238</v>
      </c>
      <c r="AS20" s="72">
        <f>'2das Lecturas'!AE19</f>
        <v>238.2</v>
      </c>
      <c r="AT20" s="103">
        <f t="shared" si="14"/>
        <v>0.19999999999998863</v>
      </c>
      <c r="AU20" s="73">
        <f>'1eras Lecturas'!AG19</f>
        <v>251.6</v>
      </c>
      <c r="AV20" s="73">
        <f>'2das Lecturas'!AG19</f>
        <v>251.89999999999998</v>
      </c>
      <c r="AW20" s="104">
        <f t="shared" si="15"/>
        <v>0.29999999999998295</v>
      </c>
      <c r="AX20" s="68">
        <f>'1eras Lecturas'!AI19</f>
        <v>270.09999999999997</v>
      </c>
      <c r="AY20" s="69">
        <f>'2das Lecturas'!AI19</f>
        <v>270.3</v>
      </c>
      <c r="AZ20" s="103">
        <f t="shared" si="16"/>
        <v>0.20000000000004547</v>
      </c>
      <c r="BA20" s="70">
        <f>'1eras Lecturas'!AK19</f>
        <v>270.09999999999997</v>
      </c>
      <c r="BB20" s="70">
        <f>'2das Lecturas'!AK19</f>
        <v>270.3</v>
      </c>
      <c r="BC20" s="104">
        <f t="shared" si="17"/>
        <v>0.20000000000004547</v>
      </c>
      <c r="BD20" s="71">
        <f>'1eras Lecturas'!AM19</f>
        <v>251.60000000000002</v>
      </c>
      <c r="BE20" s="72">
        <f>'2das Lecturas'!AM19</f>
        <v>251.60000000000002</v>
      </c>
      <c r="BF20" s="103">
        <f t="shared" si="18"/>
        <v>0</v>
      </c>
      <c r="BG20" s="73">
        <f>'1eras Lecturas'!AO19</f>
        <v>252.70000000000002</v>
      </c>
      <c r="BH20" s="73">
        <f>'2das Lecturas'!AO19</f>
        <v>252.60000000000002</v>
      </c>
      <c r="BI20" s="104">
        <f t="shared" si="19"/>
        <v>9.9999999999994316E-2</v>
      </c>
      <c r="BJ20" s="68">
        <f>'1eras Lecturas'!AQ19</f>
        <v>166.60000000000002</v>
      </c>
      <c r="BK20" s="69">
        <f>'2das Lecturas'!AQ19</f>
        <v>166.70000000000002</v>
      </c>
      <c r="BL20" s="103">
        <f t="shared" si="20"/>
        <v>9.9999999999994316E-2</v>
      </c>
      <c r="BM20" s="70">
        <f>'1eras Lecturas'!AS19</f>
        <v>166.60000000000002</v>
      </c>
      <c r="BN20" s="70">
        <f>'2das Lecturas'!AS19</f>
        <v>166.70000000000002</v>
      </c>
      <c r="BO20" s="104">
        <f t="shared" si="21"/>
        <v>9.9999999999994316E-2</v>
      </c>
      <c r="BP20" s="71">
        <f>'1eras Lecturas'!AU19</f>
        <v>195.2</v>
      </c>
      <c r="BQ20" s="72">
        <f>'2das Lecturas'!AU19</f>
        <v>195</v>
      </c>
      <c r="BR20" s="103">
        <f t="shared" si="22"/>
        <v>0.19999999999998863</v>
      </c>
      <c r="BS20" s="73">
        <f>'1eras Lecturas'!AW19</f>
        <v>228.89999999999998</v>
      </c>
      <c r="BT20" s="73">
        <f>'2das Lecturas'!AW19</f>
        <v>228.70000000000002</v>
      </c>
      <c r="BU20" s="104">
        <f t="shared" si="23"/>
        <v>0.19999999999996021</v>
      </c>
      <c r="BV20" s="68">
        <f>'1eras Lecturas'!AY19</f>
        <v>259.09999999999997</v>
      </c>
      <c r="BW20" s="69">
        <f>'2das Lecturas'!AY19</f>
        <v>259.09999999999997</v>
      </c>
      <c r="BX20" s="103">
        <f t="shared" si="24"/>
        <v>0</v>
      </c>
      <c r="BY20" s="70">
        <f>'1eras Lecturas'!BA19</f>
        <v>265.39999999999998</v>
      </c>
      <c r="BZ20" s="70">
        <f>'2das Lecturas'!BA19</f>
        <v>265.29999999999995</v>
      </c>
      <c r="CA20" s="104">
        <f t="shared" si="25"/>
        <v>0.10000000000002274</v>
      </c>
      <c r="CB20" s="71">
        <f>'1eras Lecturas'!BC19</f>
        <v>161</v>
      </c>
      <c r="CC20" s="72">
        <f>'2das Lecturas'!BC19</f>
        <v>161.1</v>
      </c>
      <c r="CD20" s="103">
        <f t="shared" si="26"/>
        <v>9.9999999999994316E-2</v>
      </c>
      <c r="CE20" s="73">
        <f>'1eras Lecturas'!BE19</f>
        <v>174.29999999999998</v>
      </c>
      <c r="CF20" s="73">
        <f>'2das Lecturas'!BE19</f>
        <v>174.39999999999998</v>
      </c>
      <c r="CG20" s="104">
        <f t="shared" si="27"/>
        <v>9.9999999999994316E-2</v>
      </c>
      <c r="CH20" s="138">
        <f>'1eras Lecturas'!BG19</f>
        <v>107</v>
      </c>
      <c r="CI20" s="69">
        <f>'2das Lecturas'!BG19</f>
        <v>105.9</v>
      </c>
      <c r="CJ20" s="103">
        <f t="shared" si="28"/>
        <v>1.0999999999999943</v>
      </c>
      <c r="CK20" s="139">
        <f>'1eras Lecturas'!BI19</f>
        <v>107</v>
      </c>
      <c r="CL20" s="139">
        <f>'2das Lecturas'!BI19</f>
        <v>117.8</v>
      </c>
      <c r="CM20" s="104">
        <f t="shared" si="29"/>
        <v>10.799999999999997</v>
      </c>
    </row>
    <row r="21" spans="1:91" x14ac:dyDescent="0.25">
      <c r="A21" s="72" t="s">
        <v>154</v>
      </c>
      <c r="B21" s="68">
        <f>'1eras Lecturas'!C20</f>
        <v>268.59999999999997</v>
      </c>
      <c r="C21" s="69">
        <f>'2das Lecturas'!C20</f>
        <v>268.59999999999997</v>
      </c>
      <c r="D21" s="103">
        <f t="shared" si="0"/>
        <v>0</v>
      </c>
      <c r="E21" s="70">
        <f>'1eras Lecturas'!E20</f>
        <v>274.8</v>
      </c>
      <c r="F21" s="70">
        <f>'2das Lecturas'!E20</f>
        <v>274.59999999999997</v>
      </c>
      <c r="G21" s="104">
        <f t="shared" si="1"/>
        <v>0.20000000000004547</v>
      </c>
      <c r="H21" s="71">
        <f>'1eras Lecturas'!G20</f>
        <v>184</v>
      </c>
      <c r="I21" s="72">
        <f>'2das Lecturas'!G20</f>
        <v>184</v>
      </c>
      <c r="J21" s="103">
        <f t="shared" si="2"/>
        <v>0</v>
      </c>
      <c r="K21" s="73">
        <f>'1eras Lecturas'!I20</f>
        <v>187.8</v>
      </c>
      <c r="L21" s="73">
        <f>'2das Lecturas'!I20</f>
        <v>187.8</v>
      </c>
      <c r="M21" s="104">
        <f t="shared" si="3"/>
        <v>0</v>
      </c>
      <c r="N21" s="68">
        <f>'1eras Lecturas'!K20</f>
        <v>143.10000000000002</v>
      </c>
      <c r="O21" s="69">
        <f>'2das Lecturas'!K20</f>
        <v>143.20000000000002</v>
      </c>
      <c r="P21" s="103">
        <f t="shared" si="4"/>
        <v>9.9999999999994316E-2</v>
      </c>
      <c r="Q21" s="70">
        <f>'1eras Lecturas'!M20</f>
        <v>145</v>
      </c>
      <c r="R21" s="70">
        <f>'2das Lecturas'!M20</f>
        <v>145.1</v>
      </c>
      <c r="S21" s="104">
        <f t="shared" si="5"/>
        <v>9.9999999999994316E-2</v>
      </c>
      <c r="T21" s="71">
        <f>'1eras Lecturas'!O20</f>
        <v>134.5</v>
      </c>
      <c r="U21" s="72">
        <f>'2das Lecturas'!O20</f>
        <v>134.6</v>
      </c>
      <c r="V21" s="103">
        <f t="shared" si="6"/>
        <v>9.9999999999994316E-2</v>
      </c>
      <c r="W21" s="73">
        <f>'1eras Lecturas'!Q20</f>
        <v>136.6</v>
      </c>
      <c r="X21" s="73">
        <f>'2das Lecturas'!Q20</f>
        <v>136.69999999999999</v>
      </c>
      <c r="Y21" s="104">
        <f t="shared" si="7"/>
        <v>9.9999999999994316E-2</v>
      </c>
      <c r="Z21" s="68">
        <f>'1eras Lecturas'!S20</f>
        <v>167.2</v>
      </c>
      <c r="AA21" s="69">
        <f>'2das Lecturas'!S20</f>
        <v>167.4</v>
      </c>
      <c r="AB21" s="103">
        <f t="shared" si="8"/>
        <v>0.20000000000001705</v>
      </c>
      <c r="AC21" s="70">
        <f>'1eras Lecturas'!U20</f>
        <v>171.5</v>
      </c>
      <c r="AD21" s="70">
        <f>'2das Lecturas'!U20</f>
        <v>171.70000000000002</v>
      </c>
      <c r="AE21" s="104">
        <f t="shared" si="9"/>
        <v>0.20000000000001705</v>
      </c>
      <c r="AF21" s="71">
        <f>'1eras Lecturas'!W20</f>
        <v>182.5</v>
      </c>
      <c r="AG21" s="72">
        <f>'2das Lecturas'!W20</f>
        <v>182.4</v>
      </c>
      <c r="AH21" s="103">
        <f t="shared" si="10"/>
        <v>9.9999999999994316E-2</v>
      </c>
      <c r="AI21" s="73">
        <f>'1eras Lecturas'!Y20</f>
        <v>184.8</v>
      </c>
      <c r="AJ21" s="73">
        <f>'2das Lecturas'!Y20</f>
        <v>184.70000000000002</v>
      </c>
      <c r="AK21" s="104">
        <f t="shared" si="11"/>
        <v>9.9999999999994316E-2</v>
      </c>
      <c r="AL21" s="68">
        <f>'1eras Lecturas'!AA20</f>
        <v>164.4</v>
      </c>
      <c r="AM21" s="69">
        <f>'2das Lecturas'!AA20</f>
        <v>164.60000000000002</v>
      </c>
      <c r="AN21" s="103">
        <f t="shared" si="12"/>
        <v>0.20000000000001705</v>
      </c>
      <c r="AO21" s="70">
        <f>'1eras Lecturas'!AC20</f>
        <v>168.4</v>
      </c>
      <c r="AP21" s="70">
        <f>'2das Lecturas'!AC20</f>
        <v>168.60000000000002</v>
      </c>
      <c r="AQ21" s="104">
        <f t="shared" si="13"/>
        <v>0.20000000000001705</v>
      </c>
      <c r="AR21" s="71">
        <f>'1eras Lecturas'!AE20</f>
        <v>241.7</v>
      </c>
      <c r="AS21" s="72">
        <f>'2das Lecturas'!AE20</f>
        <v>241.70000000000002</v>
      </c>
      <c r="AT21" s="103">
        <f t="shared" si="14"/>
        <v>2.8421709430404007E-14</v>
      </c>
      <c r="AU21" s="73">
        <f>'1eras Lecturas'!AG20</f>
        <v>252.4</v>
      </c>
      <c r="AV21" s="73">
        <f>'2das Lecturas'!AG20</f>
        <v>252.4</v>
      </c>
      <c r="AW21" s="104">
        <f t="shared" si="15"/>
        <v>0</v>
      </c>
      <c r="AX21" s="68">
        <f>'1eras Lecturas'!AI20</f>
        <v>270</v>
      </c>
      <c r="AY21" s="69">
        <f>'2das Lecturas'!AI20</f>
        <v>270.09999999999997</v>
      </c>
      <c r="AZ21" s="103">
        <f t="shared" si="16"/>
        <v>9.9999999999965894E-2</v>
      </c>
      <c r="BA21" s="70">
        <f>'1eras Lecturas'!AK20</f>
        <v>270</v>
      </c>
      <c r="BB21" s="70">
        <f>'2das Lecturas'!AK20</f>
        <v>270.09999999999997</v>
      </c>
      <c r="BC21" s="104">
        <f t="shared" si="17"/>
        <v>9.9999999999965894E-2</v>
      </c>
      <c r="BD21" s="71">
        <f>'1eras Lecturas'!AM20</f>
        <v>250.39999999999998</v>
      </c>
      <c r="BE21" s="72">
        <f>'2das Lecturas'!AM20</f>
        <v>250.5</v>
      </c>
      <c r="BF21" s="103">
        <f t="shared" si="18"/>
        <v>0.10000000000002274</v>
      </c>
      <c r="BG21" s="73">
        <f>'1eras Lecturas'!AO20</f>
        <v>251.39999999999998</v>
      </c>
      <c r="BH21" s="73">
        <f>'2das Lecturas'!AO20</f>
        <v>251.5</v>
      </c>
      <c r="BI21" s="104">
        <f t="shared" si="19"/>
        <v>0.10000000000002274</v>
      </c>
      <c r="BJ21" s="68">
        <f>'1eras Lecturas'!AQ20</f>
        <v>166.7</v>
      </c>
      <c r="BK21" s="69">
        <f>'2das Lecturas'!AQ20</f>
        <v>166.8</v>
      </c>
      <c r="BL21" s="103">
        <f t="shared" si="20"/>
        <v>0.10000000000002274</v>
      </c>
      <c r="BM21" s="70">
        <f>'1eras Lecturas'!AS20</f>
        <v>166.7</v>
      </c>
      <c r="BN21" s="70">
        <f>'2das Lecturas'!AS20</f>
        <v>166.8</v>
      </c>
      <c r="BO21" s="104">
        <f t="shared" si="21"/>
        <v>0.10000000000002274</v>
      </c>
      <c r="BP21" s="71">
        <f>'1eras Lecturas'!AU20</f>
        <v>197.8</v>
      </c>
      <c r="BQ21" s="72">
        <f>'2das Lecturas'!AU20</f>
        <v>197.8</v>
      </c>
      <c r="BR21" s="103">
        <f t="shared" si="22"/>
        <v>0</v>
      </c>
      <c r="BS21" s="73">
        <f>'1eras Lecturas'!AW20</f>
        <v>199.8</v>
      </c>
      <c r="BT21" s="73">
        <f>'2das Lecturas'!AW20</f>
        <v>199.8</v>
      </c>
      <c r="BU21" s="104">
        <f t="shared" si="23"/>
        <v>0</v>
      </c>
      <c r="BV21" s="68">
        <f>'1eras Lecturas'!AY20</f>
        <v>251.29999999999998</v>
      </c>
      <c r="BW21" s="69">
        <f>'2das Lecturas'!AY20</f>
        <v>251.29999999999998</v>
      </c>
      <c r="BX21" s="103">
        <f t="shared" si="24"/>
        <v>0</v>
      </c>
      <c r="BY21" s="70">
        <f>'1eras Lecturas'!BA20</f>
        <v>255.29999999999998</v>
      </c>
      <c r="BZ21" s="70">
        <f>'2das Lecturas'!BA20</f>
        <v>255.2</v>
      </c>
      <c r="CA21" s="104">
        <f t="shared" si="25"/>
        <v>9.9999999999994316E-2</v>
      </c>
      <c r="CB21" s="71">
        <f>'1eras Lecturas'!BC20</f>
        <v>179.29999999999998</v>
      </c>
      <c r="CC21" s="72">
        <f>'2das Lecturas'!BC20</f>
        <v>179.2</v>
      </c>
      <c r="CD21" s="103">
        <f t="shared" si="26"/>
        <v>9.9999999999994316E-2</v>
      </c>
      <c r="CE21" s="73">
        <f>'1eras Lecturas'!BE20</f>
        <v>179.29999999999998</v>
      </c>
      <c r="CF21" s="73">
        <f>'2das Lecturas'!BE20</f>
        <v>179.2</v>
      </c>
      <c r="CG21" s="104">
        <f t="shared" si="27"/>
        <v>9.9999999999994316E-2</v>
      </c>
      <c r="CH21" s="138">
        <f>'1eras Lecturas'!BG20</f>
        <v>114.8</v>
      </c>
      <c r="CI21" s="69">
        <f>'2das Lecturas'!BG20</f>
        <v>114.89999999999999</v>
      </c>
      <c r="CJ21" s="103">
        <f t="shared" si="28"/>
        <v>9.9999999999994316E-2</v>
      </c>
      <c r="CK21" s="139">
        <f>'1eras Lecturas'!BI20</f>
        <v>147.5</v>
      </c>
      <c r="CL21" s="139">
        <f>'2das Lecturas'!BI20</f>
        <v>147.5</v>
      </c>
      <c r="CM21" s="104">
        <f t="shared" si="29"/>
        <v>0</v>
      </c>
    </row>
    <row r="22" spans="1:91" ht="15" customHeight="1" x14ac:dyDescent="0.25">
      <c r="A22" s="67" t="s">
        <v>176</v>
      </c>
      <c r="B22" s="68">
        <f>'1eras Lecturas'!C21</f>
        <v>254</v>
      </c>
      <c r="C22" s="69">
        <f>'2das Lecturas'!C21</f>
        <v>253.8</v>
      </c>
      <c r="D22" s="103">
        <f t="shared" si="0"/>
        <v>0.19999999999998863</v>
      </c>
      <c r="E22" s="70">
        <f>'1eras Lecturas'!E21</f>
        <v>262.39999999999998</v>
      </c>
      <c r="F22" s="70">
        <f>'2das Lecturas'!E21</f>
        <v>262.10000000000002</v>
      </c>
      <c r="G22" s="104">
        <f t="shared" si="1"/>
        <v>0.29999999999995453</v>
      </c>
      <c r="H22" s="71">
        <f>'1eras Lecturas'!G21</f>
        <v>174.20000000000002</v>
      </c>
      <c r="I22" s="72">
        <f>'2das Lecturas'!G21</f>
        <v>174.20000000000002</v>
      </c>
      <c r="J22" s="103">
        <f t="shared" si="2"/>
        <v>0</v>
      </c>
      <c r="K22" s="73">
        <f>'1eras Lecturas'!I21</f>
        <v>188.10000000000002</v>
      </c>
      <c r="L22" s="73">
        <f>'2das Lecturas'!I21</f>
        <v>188.10000000000002</v>
      </c>
      <c r="M22" s="104">
        <f t="shared" si="3"/>
        <v>0</v>
      </c>
      <c r="N22" s="68">
        <f>'1eras Lecturas'!K21</f>
        <v>156.60000000000002</v>
      </c>
      <c r="O22" s="69">
        <f>'2das Lecturas'!K21</f>
        <v>156.60000000000002</v>
      </c>
      <c r="P22" s="103">
        <f t="shared" si="4"/>
        <v>0</v>
      </c>
      <c r="Q22" s="70">
        <f>'1eras Lecturas'!M21</f>
        <v>169.3</v>
      </c>
      <c r="R22" s="70">
        <f>'2das Lecturas'!M21</f>
        <v>169.3</v>
      </c>
      <c r="S22" s="104">
        <f t="shared" si="5"/>
        <v>0</v>
      </c>
      <c r="T22" s="71">
        <f>'1eras Lecturas'!O21</f>
        <v>134.69999999999999</v>
      </c>
      <c r="U22" s="72">
        <f>'2das Lecturas'!O21</f>
        <v>134.69999999999999</v>
      </c>
      <c r="V22" s="103">
        <f t="shared" si="6"/>
        <v>0</v>
      </c>
      <c r="W22" s="73">
        <f>'1eras Lecturas'!Q21</f>
        <v>136.6</v>
      </c>
      <c r="X22" s="73">
        <f>'2das Lecturas'!Q21</f>
        <v>136.6</v>
      </c>
      <c r="Y22" s="104">
        <f t="shared" si="7"/>
        <v>0</v>
      </c>
      <c r="Z22" s="68">
        <f>'1eras Lecturas'!S21</f>
        <v>154.60000000000002</v>
      </c>
      <c r="AA22" s="69">
        <f>'2das Lecturas'!S21</f>
        <v>154.80000000000001</v>
      </c>
      <c r="AB22" s="103">
        <f t="shared" si="8"/>
        <v>0.19999999999998863</v>
      </c>
      <c r="AC22" s="70">
        <f>'1eras Lecturas'!U21</f>
        <v>165.20000000000002</v>
      </c>
      <c r="AD22" s="70">
        <f>'2das Lecturas'!U21</f>
        <v>165.4</v>
      </c>
      <c r="AE22" s="104">
        <f t="shared" si="9"/>
        <v>0.19999999999998863</v>
      </c>
      <c r="AF22" s="71">
        <f>'1eras Lecturas'!W21</f>
        <v>180</v>
      </c>
      <c r="AG22" s="72">
        <f>'2das Lecturas'!W21</f>
        <v>180</v>
      </c>
      <c r="AH22" s="103">
        <f t="shared" si="10"/>
        <v>0</v>
      </c>
      <c r="AI22" s="73">
        <f>'1eras Lecturas'!Y21</f>
        <v>196.39999999999998</v>
      </c>
      <c r="AJ22" s="73">
        <f>'2das Lecturas'!Y21</f>
        <v>196.39999999999998</v>
      </c>
      <c r="AK22" s="104">
        <f t="shared" si="11"/>
        <v>0</v>
      </c>
      <c r="AL22" s="68">
        <f>'1eras Lecturas'!AA21</f>
        <v>166.5</v>
      </c>
      <c r="AM22" s="69">
        <f>'2das Lecturas'!AA21</f>
        <v>166.5</v>
      </c>
      <c r="AN22" s="103">
        <f t="shared" si="12"/>
        <v>0</v>
      </c>
      <c r="AO22" s="70">
        <f>'1eras Lecturas'!AC21</f>
        <v>178.2</v>
      </c>
      <c r="AP22" s="70">
        <f>'2das Lecturas'!AC21</f>
        <v>178.2</v>
      </c>
      <c r="AQ22" s="104">
        <f t="shared" si="13"/>
        <v>0</v>
      </c>
      <c r="AR22" s="71">
        <f>'1eras Lecturas'!AE21</f>
        <v>239.6</v>
      </c>
      <c r="AS22" s="72">
        <f>'2das Lecturas'!AE21</f>
        <v>239.5</v>
      </c>
      <c r="AT22" s="103">
        <f t="shared" si="14"/>
        <v>9.9999999999994316E-2</v>
      </c>
      <c r="AU22" s="73">
        <f>'1eras Lecturas'!AG21</f>
        <v>241.5</v>
      </c>
      <c r="AV22" s="73">
        <f>'2das Lecturas'!AG21</f>
        <v>241.5</v>
      </c>
      <c r="AW22" s="104">
        <f t="shared" si="15"/>
        <v>0</v>
      </c>
      <c r="AX22" s="68">
        <f>'1eras Lecturas'!AI21</f>
        <v>270.2</v>
      </c>
      <c r="AY22" s="69">
        <f>'2das Lecturas'!AI21</f>
        <v>270</v>
      </c>
      <c r="AZ22" s="103">
        <f t="shared" si="16"/>
        <v>0.19999999999998863</v>
      </c>
      <c r="BA22" s="70">
        <f>'1eras Lecturas'!AK21</f>
        <v>270.2</v>
      </c>
      <c r="BB22" s="70">
        <f>'2das Lecturas'!AK21</f>
        <v>270</v>
      </c>
      <c r="BC22" s="104">
        <f t="shared" si="17"/>
        <v>0.19999999999998863</v>
      </c>
      <c r="BD22" s="71">
        <f>'1eras Lecturas'!AM21</f>
        <v>250.5</v>
      </c>
      <c r="BE22" s="72">
        <f>'2das Lecturas'!AM21</f>
        <v>250.5</v>
      </c>
      <c r="BF22" s="103">
        <f t="shared" si="18"/>
        <v>0</v>
      </c>
      <c r="BG22" s="73">
        <f>'1eras Lecturas'!AO21</f>
        <v>250.5</v>
      </c>
      <c r="BH22" s="73">
        <f>'2das Lecturas'!AO21</f>
        <v>250.5</v>
      </c>
      <c r="BI22" s="104">
        <f t="shared" si="19"/>
        <v>0</v>
      </c>
      <c r="BJ22" s="68">
        <f>'1eras Lecturas'!AQ21</f>
        <v>166.70000000000002</v>
      </c>
      <c r="BK22" s="69">
        <f>'2das Lecturas'!AQ21</f>
        <v>166.70000000000002</v>
      </c>
      <c r="BL22" s="103">
        <f t="shared" si="20"/>
        <v>0</v>
      </c>
      <c r="BM22" s="70">
        <f>'1eras Lecturas'!AS21</f>
        <v>168.4</v>
      </c>
      <c r="BN22" s="70">
        <f>'2das Lecturas'!AS21</f>
        <v>168.5</v>
      </c>
      <c r="BO22" s="104">
        <f t="shared" si="21"/>
        <v>9.9999999999994316E-2</v>
      </c>
      <c r="BP22" s="71">
        <f>'1eras Lecturas'!AU21</f>
        <v>192.7</v>
      </c>
      <c r="BQ22" s="72">
        <f>'2das Lecturas'!AU21</f>
        <v>192.7</v>
      </c>
      <c r="BR22" s="103">
        <f t="shared" si="22"/>
        <v>0</v>
      </c>
      <c r="BS22" s="73">
        <f>'1eras Lecturas'!AW21</f>
        <v>192.7</v>
      </c>
      <c r="BT22" s="73">
        <f>'2das Lecturas'!AW21</f>
        <v>192.7</v>
      </c>
      <c r="BU22" s="104">
        <f t="shared" si="23"/>
        <v>0</v>
      </c>
      <c r="BV22" s="68">
        <f>'1eras Lecturas'!AY21</f>
        <v>248.9</v>
      </c>
      <c r="BW22" s="69">
        <f>'2das Lecturas'!AY21</f>
        <v>248.9</v>
      </c>
      <c r="BX22" s="103">
        <f t="shared" si="24"/>
        <v>0</v>
      </c>
      <c r="BY22" s="70">
        <f>'1eras Lecturas'!BA21</f>
        <v>257.20000000000005</v>
      </c>
      <c r="BZ22" s="70">
        <f>'2das Lecturas'!BA21</f>
        <v>257.20000000000005</v>
      </c>
      <c r="CA22" s="104">
        <f t="shared" si="25"/>
        <v>0</v>
      </c>
      <c r="CB22" s="71">
        <f>'1eras Lecturas'!BC21</f>
        <v>174.2</v>
      </c>
      <c r="CC22" s="72">
        <f>'2das Lecturas'!BC21</f>
        <v>174.2</v>
      </c>
      <c r="CD22" s="103">
        <f t="shared" si="26"/>
        <v>0</v>
      </c>
      <c r="CE22" s="73">
        <f>'1eras Lecturas'!BE21</f>
        <v>179.2</v>
      </c>
      <c r="CF22" s="73">
        <f>'2das Lecturas'!BE21</f>
        <v>179.2</v>
      </c>
      <c r="CG22" s="104">
        <f t="shared" si="27"/>
        <v>0</v>
      </c>
      <c r="CH22" s="138">
        <f>'1eras Lecturas'!BG21</f>
        <v>114.9</v>
      </c>
      <c r="CI22" s="69">
        <f>'2das Lecturas'!BG21</f>
        <v>114.5</v>
      </c>
      <c r="CJ22" s="103">
        <f t="shared" si="28"/>
        <v>0.40000000000000568</v>
      </c>
      <c r="CK22" s="139">
        <f>'1eras Lecturas'!BI21</f>
        <v>130.19999999999999</v>
      </c>
      <c r="CL22" s="139">
        <f>'2das Lecturas'!BI21</f>
        <v>129.9</v>
      </c>
      <c r="CM22" s="104">
        <f t="shared" si="29"/>
        <v>0.29999999999998295</v>
      </c>
    </row>
    <row r="23" spans="1:91" x14ac:dyDescent="0.25">
      <c r="A23" s="67" t="s">
        <v>144</v>
      </c>
      <c r="B23" s="68">
        <f>'1eras Lecturas'!C22</f>
        <v>275</v>
      </c>
      <c r="C23" s="69">
        <f>'2das Lecturas'!C22</f>
        <v>274.60000000000002</v>
      </c>
      <c r="D23" s="103">
        <f t="shared" si="0"/>
        <v>0.39999999999997726</v>
      </c>
      <c r="E23" s="70">
        <f>'1eras Lecturas'!E22</f>
        <v>282.5</v>
      </c>
      <c r="F23" s="70">
        <f>'2das Lecturas'!E22</f>
        <v>282.90000000000003</v>
      </c>
      <c r="G23" s="104">
        <f t="shared" si="1"/>
        <v>0.40000000000003411</v>
      </c>
      <c r="H23" s="71">
        <f>'1eras Lecturas'!G22</f>
        <v>176.4</v>
      </c>
      <c r="I23" s="72">
        <f>'2das Lecturas'!G22</f>
        <v>176.5</v>
      </c>
      <c r="J23" s="103">
        <f t="shared" si="2"/>
        <v>9.9999999999994316E-2</v>
      </c>
      <c r="K23" s="73">
        <f>'1eras Lecturas'!I22</f>
        <v>196</v>
      </c>
      <c r="L23" s="73">
        <f>'2das Lecturas'!I22</f>
        <v>196.1</v>
      </c>
      <c r="M23" s="104">
        <f t="shared" si="3"/>
        <v>9.9999999999994316E-2</v>
      </c>
      <c r="N23" s="68">
        <f>'1eras Lecturas'!K22</f>
        <v>154.9</v>
      </c>
      <c r="O23" s="69">
        <f>'2das Lecturas'!K22</f>
        <v>155</v>
      </c>
      <c r="P23" s="103">
        <f t="shared" si="4"/>
        <v>9.9999999999994316E-2</v>
      </c>
      <c r="Q23" s="70">
        <f>'1eras Lecturas'!M22</f>
        <v>158.70000000000002</v>
      </c>
      <c r="R23" s="70">
        <f>'2das Lecturas'!M22</f>
        <v>158.80000000000001</v>
      </c>
      <c r="S23" s="104">
        <f t="shared" si="5"/>
        <v>9.9999999999994316E-2</v>
      </c>
      <c r="T23" s="71">
        <f>'1eras Lecturas'!O22</f>
        <v>134.6</v>
      </c>
      <c r="U23" s="72">
        <f>'2das Lecturas'!O22</f>
        <v>134.6</v>
      </c>
      <c r="V23" s="103">
        <f t="shared" si="6"/>
        <v>0</v>
      </c>
      <c r="W23" s="73">
        <f>'1eras Lecturas'!Q22</f>
        <v>134.6</v>
      </c>
      <c r="X23" s="73">
        <f>'2das Lecturas'!Q22</f>
        <v>134.6</v>
      </c>
      <c r="Y23" s="104">
        <f t="shared" si="7"/>
        <v>0</v>
      </c>
      <c r="Z23" s="68">
        <f>'1eras Lecturas'!S22</f>
        <v>171.5</v>
      </c>
      <c r="AA23" s="69">
        <f>'2das Lecturas'!S22</f>
        <v>171.70000000000002</v>
      </c>
      <c r="AB23" s="103">
        <f t="shared" si="8"/>
        <v>0.20000000000001705</v>
      </c>
      <c r="AC23" s="70">
        <f>'1eras Lecturas'!U22</f>
        <v>173.6</v>
      </c>
      <c r="AD23" s="70">
        <f>'2das Lecturas'!U22</f>
        <v>173.8</v>
      </c>
      <c r="AE23" s="104">
        <f t="shared" si="9"/>
        <v>0.20000000000001705</v>
      </c>
      <c r="AF23" s="71">
        <f>'1eras Lecturas'!W22</f>
        <v>186.79999999999998</v>
      </c>
      <c r="AG23" s="72">
        <f>'2das Lecturas'!W22</f>
        <v>186.7</v>
      </c>
      <c r="AH23" s="103">
        <f t="shared" si="10"/>
        <v>9.9999999999994316E-2</v>
      </c>
      <c r="AI23" s="73">
        <f>'1eras Lecturas'!Y22</f>
        <v>186.79999999999998</v>
      </c>
      <c r="AJ23" s="73">
        <f>'2das Lecturas'!Y22</f>
        <v>186.7</v>
      </c>
      <c r="AK23" s="104">
        <f t="shared" si="11"/>
        <v>9.9999999999994316E-2</v>
      </c>
      <c r="AL23" s="68">
        <f>'1eras Lecturas'!AA22</f>
        <v>166.29999999999998</v>
      </c>
      <c r="AM23" s="69">
        <f>'2das Lecturas'!AA22</f>
        <v>166.29999999999998</v>
      </c>
      <c r="AN23" s="103">
        <f t="shared" si="12"/>
        <v>0</v>
      </c>
      <c r="AO23" s="70">
        <f>'1eras Lecturas'!AC22</f>
        <v>168.29999999999998</v>
      </c>
      <c r="AP23" s="70">
        <f>'2das Lecturas'!AC22</f>
        <v>168.29999999999998</v>
      </c>
      <c r="AQ23" s="104">
        <f t="shared" si="13"/>
        <v>0</v>
      </c>
      <c r="AR23" s="71">
        <f>'1eras Lecturas'!AE22</f>
        <v>241.9</v>
      </c>
      <c r="AS23" s="72">
        <f>'2das Lecturas'!AE22</f>
        <v>241.9</v>
      </c>
      <c r="AT23" s="103">
        <f t="shared" si="14"/>
        <v>0</v>
      </c>
      <c r="AU23" s="73">
        <f>'1eras Lecturas'!AG22</f>
        <v>254.6</v>
      </c>
      <c r="AV23" s="73">
        <f>'2das Lecturas'!AG22</f>
        <v>254.6</v>
      </c>
      <c r="AW23" s="104">
        <f t="shared" si="15"/>
        <v>0</v>
      </c>
      <c r="AX23" s="68">
        <f>'1eras Lecturas'!AI22</f>
        <v>270</v>
      </c>
      <c r="AY23" s="69">
        <f>'2das Lecturas'!AI22</f>
        <v>270.09999999999997</v>
      </c>
      <c r="AZ23" s="103">
        <f t="shared" si="16"/>
        <v>9.9999999999965894E-2</v>
      </c>
      <c r="BA23" s="70">
        <f>'1eras Lecturas'!AK22</f>
        <v>270</v>
      </c>
      <c r="BB23" s="70">
        <f>'2das Lecturas'!AK22</f>
        <v>270.09999999999997</v>
      </c>
      <c r="BC23" s="104">
        <f t="shared" si="17"/>
        <v>9.9999999999965894E-2</v>
      </c>
      <c r="BD23" s="71">
        <f>'1eras Lecturas'!AM22</f>
        <v>250.5</v>
      </c>
      <c r="BE23" s="72">
        <f>'2das Lecturas'!AM22</f>
        <v>250.5</v>
      </c>
      <c r="BF23" s="103">
        <f t="shared" si="18"/>
        <v>0</v>
      </c>
      <c r="BG23" s="73">
        <f>'1eras Lecturas'!AO22</f>
        <v>252.6</v>
      </c>
      <c r="BH23" s="73">
        <f>'2das Lecturas'!AO22</f>
        <v>252.5</v>
      </c>
      <c r="BI23" s="104">
        <f t="shared" si="19"/>
        <v>9.9999999999994316E-2</v>
      </c>
      <c r="BJ23" s="68">
        <f>'1eras Lecturas'!AQ22</f>
        <v>166.6</v>
      </c>
      <c r="BK23" s="69">
        <f>'2das Lecturas'!AQ22</f>
        <v>166.5</v>
      </c>
      <c r="BL23" s="103">
        <f t="shared" si="20"/>
        <v>9.9999999999994316E-2</v>
      </c>
      <c r="BM23" s="70">
        <f>'1eras Lecturas'!AS22</f>
        <v>166.6</v>
      </c>
      <c r="BN23" s="70">
        <f>'2das Lecturas'!AS22</f>
        <v>166.5</v>
      </c>
      <c r="BO23" s="104">
        <f t="shared" si="21"/>
        <v>9.9999999999994316E-2</v>
      </c>
      <c r="BP23" s="71">
        <f>'1eras Lecturas'!AU22</f>
        <v>192</v>
      </c>
      <c r="BQ23" s="72">
        <f>'2das Lecturas'!AU22</f>
        <v>191.9</v>
      </c>
      <c r="BR23" s="103">
        <f t="shared" si="22"/>
        <v>9.9999999999994316E-2</v>
      </c>
      <c r="BS23" s="73">
        <f>'1eras Lecturas'!AW22</f>
        <v>199.9</v>
      </c>
      <c r="BT23" s="73">
        <f>'2das Lecturas'!AW22</f>
        <v>199.8</v>
      </c>
      <c r="BU23" s="104">
        <f t="shared" si="23"/>
        <v>9.9999999999994316E-2</v>
      </c>
      <c r="BV23" s="68">
        <f>'1eras Lecturas'!AY22</f>
        <v>255.4</v>
      </c>
      <c r="BW23" s="69">
        <f>'2das Lecturas'!AY22</f>
        <v>255.5</v>
      </c>
      <c r="BX23" s="103">
        <f t="shared" si="24"/>
        <v>9.9999999999994316E-2</v>
      </c>
      <c r="BY23" s="70">
        <f>'1eras Lecturas'!BA22</f>
        <v>259.2</v>
      </c>
      <c r="BZ23" s="70">
        <f>'2das Lecturas'!BA22</f>
        <v>259.5</v>
      </c>
      <c r="CA23" s="104">
        <f t="shared" si="25"/>
        <v>0.30000000000001137</v>
      </c>
      <c r="CB23" s="71">
        <f>'1eras Lecturas'!BC22</f>
        <v>174.29999999999998</v>
      </c>
      <c r="CC23" s="72">
        <f>'2das Lecturas'!BC22</f>
        <v>174.29999999999998</v>
      </c>
      <c r="CD23" s="103">
        <f t="shared" si="26"/>
        <v>0</v>
      </c>
      <c r="CE23" s="73">
        <f>'1eras Lecturas'!BE22</f>
        <v>174.29999999999998</v>
      </c>
      <c r="CF23" s="73">
        <f>'2das Lecturas'!BE22</f>
        <v>174.29999999999998</v>
      </c>
      <c r="CG23" s="104">
        <f t="shared" si="27"/>
        <v>0</v>
      </c>
      <c r="CH23" s="138">
        <f>'1eras Lecturas'!BG22</f>
        <v>132.19999999999999</v>
      </c>
      <c r="CI23" s="69">
        <f>'2das Lecturas'!BG22</f>
        <v>132.4</v>
      </c>
      <c r="CJ23" s="103">
        <f t="shared" si="28"/>
        <v>0.20000000000001705</v>
      </c>
      <c r="CK23" s="139">
        <f>'1eras Lecturas'!BI22</f>
        <v>139.80000000000001</v>
      </c>
      <c r="CL23" s="139">
        <f>'2das Lecturas'!BI22</f>
        <v>140.19999999999999</v>
      </c>
      <c r="CM23" s="104">
        <f t="shared" si="29"/>
        <v>0.39999999999997726</v>
      </c>
    </row>
    <row r="24" spans="1:91" ht="15" customHeight="1" x14ac:dyDescent="0.25">
      <c r="A24" s="67" t="s">
        <v>162</v>
      </c>
      <c r="B24" s="68">
        <f>'1eras Lecturas'!C23</f>
        <v>270.5</v>
      </c>
      <c r="C24" s="69">
        <f>'2das Lecturas'!C23</f>
        <v>270.5</v>
      </c>
      <c r="D24" s="103">
        <f t="shared" si="0"/>
        <v>0</v>
      </c>
      <c r="E24" s="70">
        <f>'1eras Lecturas'!E23</f>
        <v>272.5</v>
      </c>
      <c r="F24" s="70">
        <f>'2das Lecturas'!E23</f>
        <v>272.5</v>
      </c>
      <c r="G24" s="104">
        <f t="shared" si="1"/>
        <v>0</v>
      </c>
      <c r="H24" s="71">
        <f>'1eras Lecturas'!G23</f>
        <v>168.6</v>
      </c>
      <c r="I24" s="72">
        <f>'2das Lecturas'!G23</f>
        <v>168.6</v>
      </c>
      <c r="J24" s="103">
        <f t="shared" si="2"/>
        <v>0</v>
      </c>
      <c r="K24" s="73">
        <f>'1eras Lecturas'!I23</f>
        <v>174.4</v>
      </c>
      <c r="L24" s="73">
        <f>'2das Lecturas'!I23</f>
        <v>174.3</v>
      </c>
      <c r="M24" s="104">
        <f t="shared" si="3"/>
        <v>9.9999999999994316E-2</v>
      </c>
      <c r="N24" s="68">
        <f>'1eras Lecturas'!K23</f>
        <v>152.6</v>
      </c>
      <c r="O24" s="69">
        <f>'2das Lecturas'!K23</f>
        <v>152.6</v>
      </c>
      <c r="P24" s="103">
        <f t="shared" si="4"/>
        <v>0</v>
      </c>
      <c r="Q24" s="70">
        <f>'1eras Lecturas'!M23</f>
        <v>154.80000000000001</v>
      </c>
      <c r="R24" s="70">
        <f>'2das Lecturas'!M23</f>
        <v>154.9</v>
      </c>
      <c r="S24" s="104">
        <f t="shared" si="5"/>
        <v>9.9999999999994316E-2</v>
      </c>
      <c r="T24" s="71">
        <f>'1eras Lecturas'!O23</f>
        <v>134.79999999999998</v>
      </c>
      <c r="U24" s="72">
        <f>'2das Lecturas'!O23</f>
        <v>134.69999999999999</v>
      </c>
      <c r="V24" s="103">
        <f t="shared" si="6"/>
        <v>9.9999999999994316E-2</v>
      </c>
      <c r="W24" s="73">
        <f>'1eras Lecturas'!Q23</f>
        <v>136.69999999999999</v>
      </c>
      <c r="X24" s="73">
        <f>'2das Lecturas'!Q23</f>
        <v>136.69999999999999</v>
      </c>
      <c r="Y24" s="104">
        <f t="shared" si="7"/>
        <v>0</v>
      </c>
      <c r="Z24" s="68">
        <f>'1eras Lecturas'!S23</f>
        <v>161</v>
      </c>
      <c r="AA24" s="69">
        <f>'2das Lecturas'!S23</f>
        <v>161</v>
      </c>
      <c r="AB24" s="103">
        <f t="shared" si="8"/>
        <v>0</v>
      </c>
      <c r="AC24" s="70">
        <f>'1eras Lecturas'!U23</f>
        <v>171.5</v>
      </c>
      <c r="AD24" s="70">
        <f>'2das Lecturas'!U23</f>
        <v>171.60000000000002</v>
      </c>
      <c r="AE24" s="104">
        <f t="shared" si="9"/>
        <v>0.10000000000002274</v>
      </c>
      <c r="AF24" s="71">
        <f>'1eras Lecturas'!W23</f>
        <v>180</v>
      </c>
      <c r="AG24" s="72">
        <f>'2das Lecturas'!W23</f>
        <v>179.9</v>
      </c>
      <c r="AH24" s="103">
        <f t="shared" si="10"/>
        <v>9.9999999999994316E-2</v>
      </c>
      <c r="AI24" s="73">
        <f>'1eras Lecturas'!Y23</f>
        <v>185.7</v>
      </c>
      <c r="AJ24" s="73">
        <f>'2das Lecturas'!Y23</f>
        <v>185.8</v>
      </c>
      <c r="AK24" s="104">
        <f t="shared" si="11"/>
        <v>0.10000000000002274</v>
      </c>
      <c r="AL24" s="68">
        <f>'1eras Lecturas'!AA23</f>
        <v>162</v>
      </c>
      <c r="AM24" s="69">
        <f>'2das Lecturas'!AA23</f>
        <v>161.9</v>
      </c>
      <c r="AN24" s="103">
        <f t="shared" si="12"/>
        <v>9.9999999999994316E-2</v>
      </c>
      <c r="AO24" s="70">
        <f>'1eras Lecturas'!AC23</f>
        <v>167.79999999999998</v>
      </c>
      <c r="AP24" s="70">
        <f>'2das Lecturas'!AC23</f>
        <v>168.1</v>
      </c>
      <c r="AQ24" s="104">
        <f t="shared" si="13"/>
        <v>0.30000000000001137</v>
      </c>
      <c r="AR24" s="71">
        <f>'1eras Lecturas'!AE23</f>
        <v>238.1</v>
      </c>
      <c r="AS24" s="72">
        <f>'2das Lecturas'!AE23</f>
        <v>238.39999999999998</v>
      </c>
      <c r="AT24" s="103">
        <f t="shared" si="14"/>
        <v>0.29999999999998295</v>
      </c>
      <c r="AU24" s="73">
        <f>'1eras Lecturas'!AG23</f>
        <v>253.8</v>
      </c>
      <c r="AV24" s="73">
        <f>'2das Lecturas'!AG23</f>
        <v>253.89999999999998</v>
      </c>
      <c r="AW24" s="104">
        <f t="shared" si="15"/>
        <v>9.9999999999965894E-2</v>
      </c>
      <c r="AX24" s="68">
        <f>'1eras Lecturas'!AI23</f>
        <v>270.2</v>
      </c>
      <c r="AY24" s="69">
        <f>'2das Lecturas'!AI23</f>
        <v>270.2</v>
      </c>
      <c r="AZ24" s="103">
        <f t="shared" si="16"/>
        <v>0</v>
      </c>
      <c r="BA24" s="70">
        <f>'1eras Lecturas'!AK23</f>
        <v>270.2</v>
      </c>
      <c r="BB24" s="70">
        <f>'2das Lecturas'!AK23</f>
        <v>270.2</v>
      </c>
      <c r="BC24" s="104">
        <f t="shared" si="17"/>
        <v>0</v>
      </c>
      <c r="BD24" s="71">
        <f>'1eras Lecturas'!AM23</f>
        <v>250.39999999999998</v>
      </c>
      <c r="BE24" s="72">
        <f>'2das Lecturas'!AM23</f>
        <v>250.39999999999998</v>
      </c>
      <c r="BF24" s="103">
        <f t="shared" si="18"/>
        <v>0</v>
      </c>
      <c r="BG24" s="73">
        <f>'1eras Lecturas'!AO23</f>
        <v>251.39999999999998</v>
      </c>
      <c r="BH24" s="73">
        <f>'2das Lecturas'!AO23</f>
        <v>251.39999999999998</v>
      </c>
      <c r="BI24" s="104">
        <f t="shared" si="19"/>
        <v>0</v>
      </c>
      <c r="BJ24" s="68">
        <f>'1eras Lecturas'!AQ23</f>
        <v>166.70000000000002</v>
      </c>
      <c r="BK24" s="69">
        <f>'2das Lecturas'!AQ23</f>
        <v>166.70000000000002</v>
      </c>
      <c r="BL24" s="103">
        <f t="shared" si="20"/>
        <v>0</v>
      </c>
      <c r="BM24" s="70">
        <f>'1eras Lecturas'!AS23</f>
        <v>166.70000000000002</v>
      </c>
      <c r="BN24" s="70">
        <f>'2das Lecturas'!AS23</f>
        <v>166.70000000000002</v>
      </c>
      <c r="BO24" s="104">
        <f t="shared" si="21"/>
        <v>0</v>
      </c>
      <c r="BP24" s="71">
        <f>'1eras Lecturas'!AU23</f>
        <v>184.3</v>
      </c>
      <c r="BQ24" s="72">
        <f>'2das Lecturas'!AU23</f>
        <v>184.3</v>
      </c>
      <c r="BR24" s="103">
        <f t="shared" si="22"/>
        <v>0</v>
      </c>
      <c r="BS24" s="73">
        <f>'1eras Lecturas'!AW23</f>
        <v>197.10000000000002</v>
      </c>
      <c r="BT24" s="73">
        <f>'2das Lecturas'!AW23</f>
        <v>197.10000000000002</v>
      </c>
      <c r="BU24" s="104">
        <f t="shared" si="23"/>
        <v>0</v>
      </c>
      <c r="BV24" s="68">
        <f>'1eras Lecturas'!AY23</f>
        <v>255</v>
      </c>
      <c r="BW24" s="69">
        <f>'2das Lecturas'!AY23</f>
        <v>255</v>
      </c>
      <c r="BX24" s="103">
        <f t="shared" si="24"/>
        <v>0</v>
      </c>
      <c r="BY24" s="70">
        <f>'1eras Lecturas'!BA23</f>
        <v>257.2</v>
      </c>
      <c r="BZ24" s="70">
        <f>'2das Lecturas'!BA23</f>
        <v>257.09999999999997</v>
      </c>
      <c r="CA24" s="104">
        <f t="shared" si="25"/>
        <v>0.10000000000002274</v>
      </c>
      <c r="CB24" s="71">
        <f>'1eras Lecturas'!BC23</f>
        <v>179.2</v>
      </c>
      <c r="CC24" s="72">
        <f>'2das Lecturas'!BC23</f>
        <v>179.29999999999998</v>
      </c>
      <c r="CD24" s="103">
        <f t="shared" si="26"/>
        <v>9.9999999999994316E-2</v>
      </c>
      <c r="CE24" s="73">
        <f>'1eras Lecturas'!BE23</f>
        <v>179.2</v>
      </c>
      <c r="CF24" s="73">
        <f>'2das Lecturas'!BE23</f>
        <v>179.29999999999998</v>
      </c>
      <c r="CG24" s="104">
        <f t="shared" si="27"/>
        <v>9.9999999999994316E-2</v>
      </c>
      <c r="CH24" s="138">
        <f>'1eras Lecturas'!BG23</f>
        <v>112.9</v>
      </c>
      <c r="CI24" s="69">
        <f>'2das Lecturas'!BG23</f>
        <v>111.8</v>
      </c>
      <c r="CJ24" s="103">
        <f t="shared" si="28"/>
        <v>1.1000000000000085</v>
      </c>
      <c r="CK24" s="139">
        <f>'1eras Lecturas'!BI23</f>
        <v>112.9</v>
      </c>
      <c r="CL24" s="139">
        <f>'2das Lecturas'!BI23</f>
        <v>143.4</v>
      </c>
      <c r="CM24" s="104">
        <f t="shared" si="29"/>
        <v>30.5</v>
      </c>
    </row>
    <row r="25" spans="1:91" ht="15" customHeight="1" x14ac:dyDescent="0.25">
      <c r="A25" s="67" t="s">
        <v>177</v>
      </c>
      <c r="B25" s="68">
        <f>'1eras Lecturas'!C24</f>
        <v>251.9</v>
      </c>
      <c r="C25" s="69">
        <f>'2das Lecturas'!C24</f>
        <v>251.7</v>
      </c>
      <c r="D25" s="103">
        <f t="shared" si="0"/>
        <v>0.20000000000001705</v>
      </c>
      <c r="E25" s="70">
        <f>'1eras Lecturas'!E24</f>
        <v>251.9</v>
      </c>
      <c r="F25" s="70">
        <f>'2das Lecturas'!E24</f>
        <v>251.7</v>
      </c>
      <c r="G25" s="104">
        <f t="shared" si="1"/>
        <v>0.20000000000001705</v>
      </c>
      <c r="H25" s="71">
        <f>'1eras Lecturas'!G24</f>
        <v>174.3</v>
      </c>
      <c r="I25" s="72">
        <f>'2das Lecturas'!G24</f>
        <v>174.3</v>
      </c>
      <c r="J25" s="103">
        <f t="shared" si="2"/>
        <v>0</v>
      </c>
      <c r="K25" s="73">
        <f>'1eras Lecturas'!I24</f>
        <v>182.10000000000002</v>
      </c>
      <c r="L25" s="73">
        <f>'2das Lecturas'!I24</f>
        <v>182.10000000000002</v>
      </c>
      <c r="M25" s="104">
        <f t="shared" si="3"/>
        <v>0</v>
      </c>
      <c r="N25" s="68">
        <f>'1eras Lecturas'!K24</f>
        <v>154.5</v>
      </c>
      <c r="O25" s="69">
        <f>'2das Lecturas'!K24</f>
        <v>154.5</v>
      </c>
      <c r="P25" s="103">
        <f t="shared" si="4"/>
        <v>0</v>
      </c>
      <c r="Q25" s="70">
        <f>'1eras Lecturas'!M24</f>
        <v>158.80000000000001</v>
      </c>
      <c r="R25" s="70">
        <f>'2das Lecturas'!M24</f>
        <v>158.80000000000001</v>
      </c>
      <c r="S25" s="104">
        <f t="shared" si="5"/>
        <v>0</v>
      </c>
      <c r="T25" s="71">
        <f>'1eras Lecturas'!O24</f>
        <v>134.69999999999999</v>
      </c>
      <c r="U25" s="72">
        <f>'2das Lecturas'!O24</f>
        <v>134.69999999999999</v>
      </c>
      <c r="V25" s="103">
        <f t="shared" si="6"/>
        <v>0</v>
      </c>
      <c r="W25" s="73">
        <f>'1eras Lecturas'!Q24</f>
        <v>140.1</v>
      </c>
      <c r="X25" s="73">
        <f>'2das Lecturas'!Q24</f>
        <v>140.1</v>
      </c>
      <c r="Y25" s="104">
        <f t="shared" si="7"/>
        <v>0</v>
      </c>
      <c r="Z25" s="68">
        <f>'1eras Lecturas'!S24</f>
        <v>169.3</v>
      </c>
      <c r="AA25" s="69">
        <f>'2das Lecturas'!S24</f>
        <v>169.5</v>
      </c>
      <c r="AB25" s="103">
        <f t="shared" si="8"/>
        <v>0.19999999999998863</v>
      </c>
      <c r="AC25" s="70">
        <f>'1eras Lecturas'!U24</f>
        <v>171.5</v>
      </c>
      <c r="AD25" s="70">
        <f>'2das Lecturas'!U24</f>
        <v>171.7</v>
      </c>
      <c r="AE25" s="104">
        <f t="shared" si="9"/>
        <v>0.19999999999998863</v>
      </c>
      <c r="AF25" s="71">
        <f>'1eras Lecturas'!W24</f>
        <v>172</v>
      </c>
      <c r="AG25" s="72">
        <f>'2das Lecturas'!W24</f>
        <v>172</v>
      </c>
      <c r="AH25" s="103">
        <f t="shared" si="10"/>
        <v>0</v>
      </c>
      <c r="AI25" s="73">
        <f>'1eras Lecturas'!Y24</f>
        <v>241.29999999999998</v>
      </c>
      <c r="AJ25" s="73">
        <f>'2das Lecturas'!Y24</f>
        <v>241.3</v>
      </c>
      <c r="AK25" s="104">
        <f t="shared" si="11"/>
        <v>2.8421709430404007E-14</v>
      </c>
      <c r="AL25" s="68">
        <f>'1eras Lecturas'!AA24</f>
        <v>162.29999999999998</v>
      </c>
      <c r="AM25" s="69">
        <f>'2das Lecturas'!AA24</f>
        <v>162.29999999999998</v>
      </c>
      <c r="AN25" s="103">
        <f t="shared" si="12"/>
        <v>0</v>
      </c>
      <c r="AO25" s="70">
        <f>'1eras Lecturas'!AC24</f>
        <v>170.2</v>
      </c>
      <c r="AP25" s="70">
        <f>'2das Lecturas'!AC24</f>
        <v>170.2</v>
      </c>
      <c r="AQ25" s="104">
        <f t="shared" si="13"/>
        <v>0</v>
      </c>
      <c r="AR25" s="71">
        <f>'1eras Lecturas'!AE24</f>
        <v>241.6</v>
      </c>
      <c r="AS25" s="72">
        <f>'2das Lecturas'!AE24</f>
        <v>241.6</v>
      </c>
      <c r="AT25" s="103">
        <f t="shared" si="14"/>
        <v>0</v>
      </c>
      <c r="AU25" s="73">
        <f>'1eras Lecturas'!AG24</f>
        <v>247.5</v>
      </c>
      <c r="AV25" s="73">
        <f>'2das Lecturas'!AG24</f>
        <v>247.5</v>
      </c>
      <c r="AW25" s="104">
        <f t="shared" si="15"/>
        <v>0</v>
      </c>
      <c r="AX25" s="68">
        <f>'1eras Lecturas'!AI24</f>
        <v>270.2</v>
      </c>
      <c r="AY25" s="69">
        <f>'2das Lecturas'!AI24</f>
        <v>270</v>
      </c>
      <c r="AZ25" s="103">
        <f t="shared" si="16"/>
        <v>0.19999999999998863</v>
      </c>
      <c r="BA25" s="70">
        <f>'1eras Lecturas'!AK24</f>
        <v>274.39999999999998</v>
      </c>
      <c r="BB25" s="70">
        <f>'2das Lecturas'!AK24</f>
        <v>274.2</v>
      </c>
      <c r="BC25" s="104">
        <f t="shared" si="17"/>
        <v>0.19999999999998863</v>
      </c>
      <c r="BD25" s="71">
        <f>'1eras Lecturas'!AM24</f>
        <v>251.5</v>
      </c>
      <c r="BE25" s="72">
        <f>'2das Lecturas'!AM24</f>
        <v>251.5</v>
      </c>
      <c r="BF25" s="103">
        <f t="shared" si="18"/>
        <v>0</v>
      </c>
      <c r="BG25" s="73">
        <f>'1eras Lecturas'!AO24</f>
        <v>251.5</v>
      </c>
      <c r="BH25" s="73">
        <f>'2das Lecturas'!AO24</f>
        <v>251.5</v>
      </c>
      <c r="BI25" s="104">
        <f t="shared" si="19"/>
        <v>0</v>
      </c>
      <c r="BJ25" s="68">
        <f>'1eras Lecturas'!AQ24</f>
        <v>166.70000000000002</v>
      </c>
      <c r="BK25" s="69">
        <f>'2das Lecturas'!AQ24</f>
        <v>166.8</v>
      </c>
      <c r="BL25" s="103">
        <f t="shared" si="20"/>
        <v>9.9999999999994316E-2</v>
      </c>
      <c r="BM25" s="70">
        <f>'1eras Lecturas'!AS24</f>
        <v>168.5</v>
      </c>
      <c r="BN25" s="70">
        <f>'2das Lecturas'!AS24</f>
        <v>168.6</v>
      </c>
      <c r="BO25" s="104">
        <f t="shared" si="21"/>
        <v>9.9999999999994316E-2</v>
      </c>
      <c r="BP25" s="71">
        <f>'1eras Lecturas'!AU24</f>
        <v>201.1</v>
      </c>
      <c r="BQ25" s="72">
        <f>'2das Lecturas'!AU24</f>
        <v>201.1</v>
      </c>
      <c r="BR25" s="103">
        <f t="shared" si="22"/>
        <v>0</v>
      </c>
      <c r="BS25" s="73">
        <f>'1eras Lecturas'!AW24</f>
        <v>205.4</v>
      </c>
      <c r="BT25" s="73">
        <f>'2das Lecturas'!AW24</f>
        <v>205.4</v>
      </c>
      <c r="BU25" s="104">
        <f t="shared" si="23"/>
        <v>0</v>
      </c>
      <c r="BV25" s="68">
        <f>'1eras Lecturas'!AY24</f>
        <v>255.2</v>
      </c>
      <c r="BW25" s="69">
        <f>'2das Lecturas'!AY24</f>
        <v>255.2</v>
      </c>
      <c r="BX25" s="103">
        <f t="shared" si="24"/>
        <v>0</v>
      </c>
      <c r="BY25" s="70">
        <f>'1eras Lecturas'!BA24</f>
        <v>261.3</v>
      </c>
      <c r="BZ25" s="70">
        <f>'2das Lecturas'!BA24</f>
        <v>261.3</v>
      </c>
      <c r="CA25" s="104">
        <f t="shared" si="25"/>
        <v>0</v>
      </c>
      <c r="CB25" s="71">
        <f>'1eras Lecturas'!BC24</f>
        <v>174.29999999999998</v>
      </c>
      <c r="CC25" s="72">
        <f>'2das Lecturas'!BC24</f>
        <v>174.29999999999998</v>
      </c>
      <c r="CD25" s="103">
        <f t="shared" si="26"/>
        <v>0</v>
      </c>
      <c r="CE25" s="73">
        <f>'1eras Lecturas'!BE24</f>
        <v>174.29999999999998</v>
      </c>
      <c r="CF25" s="73">
        <f>'2das Lecturas'!BE24</f>
        <v>174.29999999999998</v>
      </c>
      <c r="CG25" s="104">
        <f t="shared" si="27"/>
        <v>0</v>
      </c>
      <c r="CH25" s="138">
        <f>'1eras Lecturas'!BG24</f>
        <v>124.4</v>
      </c>
      <c r="CI25" s="69">
        <f>'2das Lecturas'!BG24</f>
        <v>123.89999999999999</v>
      </c>
      <c r="CJ25" s="103">
        <f t="shared" si="28"/>
        <v>0.50000000000001421</v>
      </c>
      <c r="CK25" s="139">
        <f>'1eras Lecturas'!BI24</f>
        <v>161.6</v>
      </c>
      <c r="CL25" s="139">
        <f>'2das Lecturas'!BI24</f>
        <v>141.4</v>
      </c>
      <c r="CM25" s="104">
        <f t="shared" si="29"/>
        <v>20.199999999999989</v>
      </c>
    </row>
    <row r="26" spans="1:91" ht="15" customHeight="1" x14ac:dyDescent="0.25">
      <c r="A26" s="67" t="s">
        <v>139</v>
      </c>
      <c r="B26" s="68">
        <f>'1eras Lecturas'!C25</f>
        <v>256.10000000000002</v>
      </c>
      <c r="C26" s="69">
        <f>'2das Lecturas'!C25</f>
        <v>256</v>
      </c>
      <c r="D26" s="103">
        <f t="shared" si="0"/>
        <v>0.10000000000002274</v>
      </c>
      <c r="E26" s="70">
        <f>'1eras Lecturas'!E25</f>
        <v>270.60000000000002</v>
      </c>
      <c r="F26" s="70">
        <f>'2das Lecturas'!E25</f>
        <v>270.5</v>
      </c>
      <c r="G26" s="104">
        <f t="shared" si="1"/>
        <v>0.10000000000002274</v>
      </c>
      <c r="H26" s="71">
        <f>'1eras Lecturas'!G25</f>
        <v>178.3</v>
      </c>
      <c r="I26" s="72">
        <f>'2das Lecturas'!G25</f>
        <v>178.3</v>
      </c>
      <c r="J26" s="103">
        <f t="shared" si="2"/>
        <v>0</v>
      </c>
      <c r="K26" s="73">
        <f>'1eras Lecturas'!I25</f>
        <v>190.1</v>
      </c>
      <c r="L26" s="73">
        <f>'2das Lecturas'!I25</f>
        <v>190.1</v>
      </c>
      <c r="M26" s="104">
        <f t="shared" si="3"/>
        <v>0</v>
      </c>
      <c r="N26" s="68">
        <f>'1eras Lecturas'!K25</f>
        <v>145.10000000000002</v>
      </c>
      <c r="O26" s="69">
        <f>'2das Lecturas'!K25</f>
        <v>145.10000000000002</v>
      </c>
      <c r="P26" s="103">
        <f t="shared" si="4"/>
        <v>0</v>
      </c>
      <c r="Q26" s="70">
        <f>'1eras Lecturas'!M25</f>
        <v>156.9</v>
      </c>
      <c r="R26" s="70">
        <f>'2das Lecturas'!M25</f>
        <v>156.9</v>
      </c>
      <c r="S26" s="104">
        <f t="shared" si="5"/>
        <v>0</v>
      </c>
      <c r="T26" s="71">
        <f>'1eras Lecturas'!O25</f>
        <v>134.6</v>
      </c>
      <c r="U26" s="72">
        <f>'2das Lecturas'!O25</f>
        <v>134.6</v>
      </c>
      <c r="V26" s="103">
        <f t="shared" si="6"/>
        <v>0</v>
      </c>
      <c r="W26" s="73">
        <f>'1eras Lecturas'!Q25</f>
        <v>134.6</v>
      </c>
      <c r="X26" s="73">
        <f>'2das Lecturas'!Q25</f>
        <v>134.6</v>
      </c>
      <c r="Y26" s="104">
        <f t="shared" si="7"/>
        <v>0</v>
      </c>
      <c r="Z26" s="68">
        <f>'1eras Lecturas'!S25</f>
        <v>160.79999999999998</v>
      </c>
      <c r="AA26" s="69">
        <f>'2das Lecturas'!S25</f>
        <v>161</v>
      </c>
      <c r="AB26" s="103">
        <f t="shared" si="8"/>
        <v>0.20000000000001705</v>
      </c>
      <c r="AC26" s="70">
        <f>'1eras Lecturas'!U25</f>
        <v>160.79999999999998</v>
      </c>
      <c r="AD26" s="70">
        <f>'2das Lecturas'!U25</f>
        <v>161</v>
      </c>
      <c r="AE26" s="104">
        <f t="shared" si="9"/>
        <v>0.20000000000001705</v>
      </c>
      <c r="AF26" s="71">
        <f>'1eras Lecturas'!W25</f>
        <v>167.7</v>
      </c>
      <c r="AG26" s="72">
        <f>'2das Lecturas'!W25</f>
        <v>167.7</v>
      </c>
      <c r="AH26" s="103">
        <f t="shared" si="10"/>
        <v>0</v>
      </c>
      <c r="AI26" s="73">
        <f>'1eras Lecturas'!Y25</f>
        <v>183.9</v>
      </c>
      <c r="AJ26" s="73">
        <f>'2das Lecturas'!Y25</f>
        <v>183.9</v>
      </c>
      <c r="AK26" s="104">
        <f t="shared" si="11"/>
        <v>0</v>
      </c>
      <c r="AL26" s="68">
        <f>'1eras Lecturas'!AA25</f>
        <v>138.69999999999999</v>
      </c>
      <c r="AM26" s="69">
        <f>'2das Lecturas'!AA25</f>
        <v>138.69999999999999</v>
      </c>
      <c r="AN26" s="103">
        <f t="shared" si="12"/>
        <v>0</v>
      </c>
      <c r="AO26" s="70">
        <f>'1eras Lecturas'!AC25</f>
        <v>138.69999999999999</v>
      </c>
      <c r="AP26" s="70">
        <f>'2das Lecturas'!AC25</f>
        <v>138.69999999999999</v>
      </c>
      <c r="AQ26" s="104">
        <f t="shared" si="13"/>
        <v>0</v>
      </c>
      <c r="AR26" s="71">
        <f>'1eras Lecturas'!AE25</f>
        <v>237.7</v>
      </c>
      <c r="AS26" s="72">
        <f>'2das Lecturas'!AE25</f>
        <v>237.7</v>
      </c>
      <c r="AT26" s="103">
        <f t="shared" si="14"/>
        <v>0</v>
      </c>
      <c r="AU26" s="73">
        <f>'1eras Lecturas'!AG25</f>
        <v>241.8</v>
      </c>
      <c r="AV26" s="73">
        <f>'2das Lecturas'!AG25</f>
        <v>241.8</v>
      </c>
      <c r="AW26" s="104">
        <f t="shared" si="15"/>
        <v>0</v>
      </c>
      <c r="AX26" s="68">
        <f>'1eras Lecturas'!AI25</f>
        <v>270.3</v>
      </c>
      <c r="AY26" s="69">
        <f>'2das Lecturas'!AI25</f>
        <v>270.10000000000002</v>
      </c>
      <c r="AZ26" s="103">
        <f t="shared" si="16"/>
        <v>0.19999999999998863</v>
      </c>
      <c r="BA26" s="70">
        <f>'1eras Lecturas'!AK25</f>
        <v>270.3</v>
      </c>
      <c r="BB26" s="70">
        <f>'2das Lecturas'!AK25</f>
        <v>270.10000000000002</v>
      </c>
      <c r="BC26" s="104">
        <f t="shared" si="17"/>
        <v>0.19999999999998863</v>
      </c>
      <c r="BD26" s="71">
        <f>'1eras Lecturas'!AM25</f>
        <v>250.39999999999998</v>
      </c>
      <c r="BE26" s="72">
        <f>'2das Lecturas'!AM25</f>
        <v>250.39999999999998</v>
      </c>
      <c r="BF26" s="103">
        <f t="shared" si="18"/>
        <v>0</v>
      </c>
      <c r="BG26" s="73">
        <f>'1eras Lecturas'!AO25</f>
        <v>250.39999999999998</v>
      </c>
      <c r="BH26" s="73">
        <f>'2das Lecturas'!AO25</f>
        <v>250.39999999999998</v>
      </c>
      <c r="BI26" s="104">
        <f t="shared" si="19"/>
        <v>0</v>
      </c>
      <c r="BJ26" s="68">
        <f>'1eras Lecturas'!AQ25</f>
        <v>166.6</v>
      </c>
      <c r="BK26" s="69">
        <f>'2das Lecturas'!AQ25</f>
        <v>166.70000000000002</v>
      </c>
      <c r="BL26" s="103">
        <f t="shared" si="20"/>
        <v>0.10000000000002274</v>
      </c>
      <c r="BM26" s="70">
        <f>'1eras Lecturas'!AS25</f>
        <v>166.6</v>
      </c>
      <c r="BN26" s="70">
        <f>'2das Lecturas'!AS25</f>
        <v>166.70000000000002</v>
      </c>
      <c r="BO26" s="104">
        <f t="shared" si="21"/>
        <v>0.10000000000002274</v>
      </c>
      <c r="BP26" s="71">
        <f>'1eras Lecturas'!AU25</f>
        <v>183.3</v>
      </c>
      <c r="BQ26" s="72">
        <f>'2das Lecturas'!AU25</f>
        <v>183.1</v>
      </c>
      <c r="BR26" s="103">
        <f t="shared" si="22"/>
        <v>0.20000000000001705</v>
      </c>
      <c r="BS26" s="73">
        <f>'1eras Lecturas'!AW25</f>
        <v>194.9</v>
      </c>
      <c r="BT26" s="73">
        <f>'2das Lecturas'!AW25</f>
        <v>194.9</v>
      </c>
      <c r="BU26" s="104">
        <f t="shared" si="23"/>
        <v>0</v>
      </c>
      <c r="BV26" s="68">
        <f>'1eras Lecturas'!AY25</f>
        <v>259.2</v>
      </c>
      <c r="BW26" s="69">
        <f>'2das Lecturas'!AY25</f>
        <v>259.2</v>
      </c>
      <c r="BX26" s="103">
        <f t="shared" si="24"/>
        <v>0</v>
      </c>
      <c r="BY26" s="70">
        <f>'1eras Lecturas'!BA25</f>
        <v>261</v>
      </c>
      <c r="BZ26" s="70">
        <f>'2das Lecturas'!BA25</f>
        <v>261.2</v>
      </c>
      <c r="CA26" s="104">
        <f t="shared" si="25"/>
        <v>0.19999999999998863</v>
      </c>
      <c r="CB26" s="71">
        <f>'1eras Lecturas'!BC25</f>
        <v>179.4</v>
      </c>
      <c r="CC26" s="72">
        <f>'2das Lecturas'!BC25</f>
        <v>179.4</v>
      </c>
      <c r="CD26" s="103">
        <f t="shared" si="26"/>
        <v>0</v>
      </c>
      <c r="CE26" s="73">
        <f>'1eras Lecturas'!BE25</f>
        <v>179.4</v>
      </c>
      <c r="CF26" s="73">
        <f>'2das Lecturas'!BE25</f>
        <v>179.4</v>
      </c>
      <c r="CG26" s="104">
        <f t="shared" si="27"/>
        <v>0</v>
      </c>
      <c r="CH26" s="138">
        <f>'1eras Lecturas'!BG25</f>
        <v>135.69999999999999</v>
      </c>
      <c r="CI26" s="69">
        <f>'2das Lecturas'!BG25</f>
        <v>135.69999999999999</v>
      </c>
      <c r="CJ26" s="103">
        <f t="shared" si="28"/>
        <v>0</v>
      </c>
      <c r="CK26" s="139">
        <f>'1eras Lecturas'!BI25</f>
        <v>141.5</v>
      </c>
      <c r="CL26" s="139">
        <f>'2das Lecturas'!BI25</f>
        <v>141.5</v>
      </c>
      <c r="CM26" s="104">
        <f t="shared" si="29"/>
        <v>0</v>
      </c>
    </row>
    <row r="27" spans="1:91" ht="15" customHeight="1" x14ac:dyDescent="0.25">
      <c r="A27" s="72" t="s">
        <v>151</v>
      </c>
      <c r="B27" s="68">
        <f>'1eras Lecturas'!C26</f>
        <v>260</v>
      </c>
      <c r="C27" s="69">
        <f>'2das Lecturas'!C26</f>
        <v>252</v>
      </c>
      <c r="D27" s="103">
        <f t="shared" si="0"/>
        <v>8</v>
      </c>
      <c r="E27" s="70">
        <f>'1eras Lecturas'!E26</f>
        <v>260</v>
      </c>
      <c r="F27" s="70">
        <f>'2das Lecturas'!E26</f>
        <v>293.5</v>
      </c>
      <c r="G27" s="104">
        <f t="shared" si="1"/>
        <v>33.5</v>
      </c>
      <c r="H27" s="71">
        <f>'1eras Lecturas'!G26</f>
        <v>189.8</v>
      </c>
      <c r="I27" s="72">
        <f>'2das Lecturas'!G26</f>
        <v>189.8</v>
      </c>
      <c r="J27" s="103">
        <f t="shared" si="2"/>
        <v>0</v>
      </c>
      <c r="K27" s="73">
        <f>'1eras Lecturas'!I26</f>
        <v>189.8</v>
      </c>
      <c r="L27" s="73">
        <f>'2das Lecturas'!I26</f>
        <v>189.8</v>
      </c>
      <c r="M27" s="104">
        <f t="shared" si="3"/>
        <v>0</v>
      </c>
      <c r="N27" s="68">
        <f>'1eras Lecturas'!K26</f>
        <v>162.70000000000002</v>
      </c>
      <c r="O27" s="69">
        <f>'2das Lecturas'!K26</f>
        <v>162.70000000000002</v>
      </c>
      <c r="P27" s="103">
        <f t="shared" si="4"/>
        <v>0</v>
      </c>
      <c r="Q27" s="70">
        <f>'1eras Lecturas'!M26</f>
        <v>164.70000000000002</v>
      </c>
      <c r="R27" s="70">
        <f>'2das Lecturas'!M26</f>
        <v>164.8</v>
      </c>
      <c r="S27" s="104">
        <f t="shared" si="5"/>
        <v>9.9999999999994316E-2</v>
      </c>
      <c r="T27" s="71">
        <f>'1eras Lecturas'!O26</f>
        <v>134.5</v>
      </c>
      <c r="U27" s="72">
        <f>'2das Lecturas'!O26</f>
        <v>134.6</v>
      </c>
      <c r="V27" s="103">
        <f t="shared" si="6"/>
        <v>9.9999999999994316E-2</v>
      </c>
      <c r="W27" s="73">
        <f>'1eras Lecturas'!Q26</f>
        <v>136.6</v>
      </c>
      <c r="X27" s="73">
        <f>'2das Lecturas'!Q26</f>
        <v>136.69999999999999</v>
      </c>
      <c r="Y27" s="104">
        <f t="shared" si="7"/>
        <v>9.9999999999994316E-2</v>
      </c>
      <c r="Z27" s="68">
        <f>'1eras Lecturas'!S26</f>
        <v>156.69999999999999</v>
      </c>
      <c r="AA27" s="69">
        <f>'2das Lecturas'!S26</f>
        <v>156.9</v>
      </c>
      <c r="AB27" s="103">
        <f t="shared" si="8"/>
        <v>0.20000000000001705</v>
      </c>
      <c r="AC27" s="70">
        <f>'1eras Lecturas'!U26</f>
        <v>160.89999999999998</v>
      </c>
      <c r="AD27" s="70">
        <f>'2das Lecturas'!U26</f>
        <v>161.1</v>
      </c>
      <c r="AE27" s="104">
        <f t="shared" si="9"/>
        <v>0.20000000000001705</v>
      </c>
      <c r="AF27" s="71">
        <f>'1eras Lecturas'!W26</f>
        <v>184.7</v>
      </c>
      <c r="AG27" s="72">
        <f>'2das Lecturas'!W26</f>
        <v>184.6</v>
      </c>
      <c r="AH27" s="103">
        <f t="shared" si="10"/>
        <v>9.9999999999994316E-2</v>
      </c>
      <c r="AI27" s="73">
        <f>'1eras Lecturas'!Y26</f>
        <v>192.6</v>
      </c>
      <c r="AJ27" s="73">
        <f>'2das Lecturas'!Y26</f>
        <v>192.5</v>
      </c>
      <c r="AK27" s="104">
        <f t="shared" si="11"/>
        <v>9.9999999999994316E-2</v>
      </c>
      <c r="AL27" s="68">
        <f>'1eras Lecturas'!AA26</f>
        <v>162.29999999999998</v>
      </c>
      <c r="AM27" s="69">
        <f>'2das Lecturas'!AA26</f>
        <v>162.29999999999998</v>
      </c>
      <c r="AN27" s="103">
        <f t="shared" si="12"/>
        <v>0</v>
      </c>
      <c r="AO27" s="70">
        <f>'1eras Lecturas'!AC26</f>
        <v>182.29999999999998</v>
      </c>
      <c r="AP27" s="70">
        <f>'2das Lecturas'!AC26</f>
        <v>182.29999999999998</v>
      </c>
      <c r="AQ27" s="104">
        <f t="shared" si="13"/>
        <v>0</v>
      </c>
      <c r="AR27" s="71">
        <f>'1eras Lecturas'!AE26</f>
        <v>241.7</v>
      </c>
      <c r="AS27" s="72">
        <f>'2das Lecturas'!AE26</f>
        <v>241.79999999999998</v>
      </c>
      <c r="AT27" s="103">
        <f t="shared" si="14"/>
        <v>9.9999999999994316E-2</v>
      </c>
      <c r="AU27" s="73">
        <f>'1eras Lecturas'!AG26</f>
        <v>255.7</v>
      </c>
      <c r="AV27" s="73">
        <f>'2das Lecturas'!AG26</f>
        <v>255.7</v>
      </c>
      <c r="AW27" s="104">
        <f t="shared" si="15"/>
        <v>0</v>
      </c>
      <c r="AX27" s="68">
        <f>'1eras Lecturas'!AI26</f>
        <v>270</v>
      </c>
      <c r="AY27" s="69">
        <f>'2das Lecturas'!AI26</f>
        <v>270</v>
      </c>
      <c r="AZ27" s="103">
        <f t="shared" si="16"/>
        <v>0</v>
      </c>
      <c r="BA27" s="70">
        <f>'1eras Lecturas'!AK26</f>
        <v>270</v>
      </c>
      <c r="BB27" s="70">
        <f>'2das Lecturas'!AK26</f>
        <v>270</v>
      </c>
      <c r="BC27" s="104">
        <f t="shared" si="17"/>
        <v>0</v>
      </c>
      <c r="BD27" s="71">
        <f>'1eras Lecturas'!AM26</f>
        <v>249.5</v>
      </c>
      <c r="BE27" s="72">
        <f>'2das Lecturas'!AM26</f>
        <v>249.5</v>
      </c>
      <c r="BF27" s="103">
        <f t="shared" si="18"/>
        <v>0</v>
      </c>
      <c r="BG27" s="73">
        <f>'1eras Lecturas'!AO26</f>
        <v>250.5</v>
      </c>
      <c r="BH27" s="73">
        <f>'2das Lecturas'!AO26</f>
        <v>250.5</v>
      </c>
      <c r="BI27" s="104">
        <f t="shared" si="19"/>
        <v>0</v>
      </c>
      <c r="BJ27" s="68">
        <f>'1eras Lecturas'!AQ26</f>
        <v>166.7</v>
      </c>
      <c r="BK27" s="69">
        <f>'2das Lecturas'!AQ26</f>
        <v>166.8</v>
      </c>
      <c r="BL27" s="103">
        <f t="shared" si="20"/>
        <v>0.10000000000002274</v>
      </c>
      <c r="BM27" s="70">
        <f>'1eras Lecturas'!AS26</f>
        <v>166.7</v>
      </c>
      <c r="BN27" s="70">
        <f>'2das Lecturas'!AS26</f>
        <v>166.8</v>
      </c>
      <c r="BO27" s="104">
        <f t="shared" si="21"/>
        <v>0.10000000000002274</v>
      </c>
      <c r="BP27" s="71">
        <f>'1eras Lecturas'!AU26</f>
        <v>180.5</v>
      </c>
      <c r="BQ27" s="72">
        <f>'2das Lecturas'!AU26</f>
        <v>180.60000000000002</v>
      </c>
      <c r="BR27" s="103">
        <f t="shared" si="22"/>
        <v>0.10000000000002274</v>
      </c>
      <c r="BS27" s="73">
        <f>'1eras Lecturas'!AW26</f>
        <v>190.20000000000002</v>
      </c>
      <c r="BT27" s="73">
        <f>'2das Lecturas'!AW26</f>
        <v>190.4</v>
      </c>
      <c r="BU27" s="104">
        <f t="shared" si="23"/>
        <v>0.19999999999998863</v>
      </c>
      <c r="BV27" s="68">
        <f>'1eras Lecturas'!AY26</f>
        <v>259.7</v>
      </c>
      <c r="BW27" s="69">
        <f>'2das Lecturas'!AY26</f>
        <v>259.5</v>
      </c>
      <c r="BX27" s="103">
        <f t="shared" si="24"/>
        <v>0.19999999999998863</v>
      </c>
      <c r="BY27" s="70">
        <f>'1eras Lecturas'!BA26</f>
        <v>259.7</v>
      </c>
      <c r="BZ27" s="70">
        <f>'2das Lecturas'!BA26</f>
        <v>259.5</v>
      </c>
      <c r="CA27" s="104">
        <f t="shared" si="25"/>
        <v>0.19999999999998863</v>
      </c>
      <c r="CB27" s="71">
        <f>'1eras Lecturas'!BC26</f>
        <v>174.39999999999998</v>
      </c>
      <c r="CC27" s="72">
        <f>'2das Lecturas'!BC26</f>
        <v>174.29999999999998</v>
      </c>
      <c r="CD27" s="103">
        <f t="shared" si="26"/>
        <v>9.9999999999994316E-2</v>
      </c>
      <c r="CE27" s="73">
        <f>'1eras Lecturas'!BE26</f>
        <v>174.39999999999998</v>
      </c>
      <c r="CF27" s="73">
        <f>'2das Lecturas'!BE26</f>
        <v>174.29999999999998</v>
      </c>
      <c r="CG27" s="104">
        <f t="shared" si="27"/>
        <v>9.9999999999994316E-2</v>
      </c>
      <c r="CH27" s="138">
        <f>'1eras Lecturas'!BG26</f>
        <v>126.3</v>
      </c>
      <c r="CI27" s="69">
        <f>'2das Lecturas'!BG26</f>
        <v>112.4</v>
      </c>
      <c r="CJ27" s="103">
        <f t="shared" si="28"/>
        <v>13.899999999999991</v>
      </c>
      <c r="CK27" s="139">
        <f>'1eras Lecturas'!BI26</f>
        <v>136</v>
      </c>
      <c r="CL27" s="139">
        <f>'2das Lecturas'!BI26</f>
        <v>130.5</v>
      </c>
      <c r="CM27" s="104">
        <f t="shared" si="29"/>
        <v>5.5</v>
      </c>
    </row>
    <row r="28" spans="1:91" ht="15" customHeight="1" x14ac:dyDescent="0.25">
      <c r="A28" s="72" t="s">
        <v>140</v>
      </c>
      <c r="B28" s="68">
        <f>'1eras Lecturas'!C27</f>
        <v>272.3</v>
      </c>
      <c r="C28" s="69">
        <f>'2das Lecturas'!C27</f>
        <v>272.59999999999997</v>
      </c>
      <c r="D28" s="103">
        <f t="shared" si="0"/>
        <v>0.29999999999995453</v>
      </c>
      <c r="E28" s="70">
        <f>'1eras Lecturas'!E27</f>
        <v>272.3</v>
      </c>
      <c r="F28" s="70">
        <f>'2das Lecturas'!E27</f>
        <v>272.59999999999997</v>
      </c>
      <c r="G28" s="104">
        <f t="shared" si="1"/>
        <v>0.29999999999995453</v>
      </c>
      <c r="H28" s="71">
        <f>'1eras Lecturas'!G27</f>
        <v>174.4</v>
      </c>
      <c r="I28" s="72">
        <f>'2das Lecturas'!G27</f>
        <v>174.5</v>
      </c>
      <c r="J28" s="103">
        <f t="shared" si="2"/>
        <v>9.9999999999994316E-2</v>
      </c>
      <c r="K28" s="73">
        <f>'1eras Lecturas'!I27</f>
        <v>178.4</v>
      </c>
      <c r="L28" s="73">
        <f>'2das Lecturas'!I27</f>
        <v>178.4</v>
      </c>
      <c r="M28" s="104">
        <f t="shared" si="3"/>
        <v>0</v>
      </c>
      <c r="N28" s="68">
        <f>'1eras Lecturas'!K27</f>
        <v>156.9</v>
      </c>
      <c r="O28" s="69">
        <f>'2das Lecturas'!K27</f>
        <v>157</v>
      </c>
      <c r="P28" s="103">
        <f t="shared" si="4"/>
        <v>9.9999999999994316E-2</v>
      </c>
      <c r="Q28" s="70">
        <f>'1eras Lecturas'!M27</f>
        <v>158.80000000000001</v>
      </c>
      <c r="R28" s="70">
        <f>'2das Lecturas'!M27</f>
        <v>158.80000000000001</v>
      </c>
      <c r="S28" s="104">
        <f t="shared" si="5"/>
        <v>0</v>
      </c>
      <c r="T28" s="71">
        <f>'1eras Lecturas'!O27</f>
        <v>134.6</v>
      </c>
      <c r="U28" s="72">
        <f>'2das Lecturas'!O27</f>
        <v>134.6</v>
      </c>
      <c r="V28" s="103">
        <f t="shared" si="6"/>
        <v>0</v>
      </c>
      <c r="W28" s="73">
        <f>'1eras Lecturas'!Q27</f>
        <v>136.69999999999999</v>
      </c>
      <c r="X28" s="73">
        <f>'2das Lecturas'!Q27</f>
        <v>136.69999999999999</v>
      </c>
      <c r="Y28" s="104">
        <f t="shared" si="7"/>
        <v>0</v>
      </c>
      <c r="Z28" s="68">
        <f>'1eras Lecturas'!S27</f>
        <v>161</v>
      </c>
      <c r="AA28" s="69">
        <f>'2das Lecturas'!S27</f>
        <v>161.10000000000002</v>
      </c>
      <c r="AB28" s="103">
        <f t="shared" si="8"/>
        <v>0.10000000000002274</v>
      </c>
      <c r="AC28" s="70">
        <f>'1eras Lecturas'!U27</f>
        <v>163</v>
      </c>
      <c r="AD28" s="70">
        <f>'2das Lecturas'!U27</f>
        <v>163.20000000000002</v>
      </c>
      <c r="AE28" s="104">
        <f t="shared" si="9"/>
        <v>0.20000000000001705</v>
      </c>
      <c r="AF28" s="71">
        <f>'1eras Lecturas'!W27</f>
        <v>171.8</v>
      </c>
      <c r="AG28" s="72">
        <f>'2das Lecturas'!W27</f>
        <v>171.8</v>
      </c>
      <c r="AH28" s="103">
        <f t="shared" si="10"/>
        <v>0</v>
      </c>
      <c r="AI28" s="73">
        <f>'1eras Lecturas'!Y27</f>
        <v>192</v>
      </c>
      <c r="AJ28" s="73">
        <f>'2das Lecturas'!Y27</f>
        <v>192</v>
      </c>
      <c r="AK28" s="104">
        <f t="shared" si="11"/>
        <v>0</v>
      </c>
      <c r="AL28" s="68">
        <f>'1eras Lecturas'!AA27</f>
        <v>166.2</v>
      </c>
      <c r="AM28" s="69">
        <f>'2das Lecturas'!AA27</f>
        <v>166.2</v>
      </c>
      <c r="AN28" s="103">
        <f t="shared" si="12"/>
        <v>0</v>
      </c>
      <c r="AO28" s="70">
        <f>'1eras Lecturas'!AC27</f>
        <v>166.2</v>
      </c>
      <c r="AP28" s="70">
        <f>'2das Lecturas'!AC27</f>
        <v>166.2</v>
      </c>
      <c r="AQ28" s="104">
        <f t="shared" si="13"/>
        <v>0</v>
      </c>
      <c r="AR28" s="71">
        <f>'1eras Lecturas'!AE27</f>
        <v>241.9</v>
      </c>
      <c r="AS28" s="72">
        <f>'2das Lecturas'!AE27</f>
        <v>241.9</v>
      </c>
      <c r="AT28" s="103">
        <f t="shared" si="14"/>
        <v>0</v>
      </c>
      <c r="AU28" s="73">
        <f>'1eras Lecturas'!AG27</f>
        <v>250.5</v>
      </c>
      <c r="AV28" s="73">
        <f>'2das Lecturas'!AG27</f>
        <v>250.5</v>
      </c>
      <c r="AW28" s="104">
        <f t="shared" si="15"/>
        <v>0</v>
      </c>
      <c r="AX28" s="68">
        <f>'1eras Lecturas'!AI27</f>
        <v>270.10000000000002</v>
      </c>
      <c r="AY28" s="69">
        <f>'2das Lecturas'!AI27</f>
        <v>270.10000000000002</v>
      </c>
      <c r="AZ28" s="103">
        <f t="shared" si="16"/>
        <v>0</v>
      </c>
      <c r="BA28" s="70">
        <f>'1eras Lecturas'!AK27</f>
        <v>270.10000000000002</v>
      </c>
      <c r="BB28" s="70">
        <f>'2das Lecturas'!AK27</f>
        <v>270.10000000000002</v>
      </c>
      <c r="BC28" s="104">
        <f t="shared" si="17"/>
        <v>0</v>
      </c>
      <c r="BD28" s="71">
        <f>'1eras Lecturas'!AM27</f>
        <v>250.5</v>
      </c>
      <c r="BE28" s="72">
        <f>'2das Lecturas'!AM27</f>
        <v>250.5</v>
      </c>
      <c r="BF28" s="103">
        <f t="shared" si="18"/>
        <v>0</v>
      </c>
      <c r="BG28" s="73">
        <f>'1eras Lecturas'!AO27</f>
        <v>250.5</v>
      </c>
      <c r="BH28" s="73">
        <f>'2das Lecturas'!AO27</f>
        <v>250.5</v>
      </c>
      <c r="BI28" s="104">
        <f t="shared" si="19"/>
        <v>0</v>
      </c>
      <c r="BJ28" s="68">
        <f>'1eras Lecturas'!AQ27</f>
        <v>166.7</v>
      </c>
      <c r="BK28" s="69">
        <f>'2das Lecturas'!AQ27</f>
        <v>166.8</v>
      </c>
      <c r="BL28" s="103">
        <f t="shared" si="20"/>
        <v>0.10000000000002274</v>
      </c>
      <c r="BM28" s="70">
        <f>'1eras Lecturas'!AS27</f>
        <v>166.7</v>
      </c>
      <c r="BN28" s="70">
        <f>'2das Lecturas'!AS27</f>
        <v>166.8</v>
      </c>
      <c r="BO28" s="104">
        <f t="shared" si="21"/>
        <v>0.10000000000002274</v>
      </c>
      <c r="BP28" s="71">
        <f>'1eras Lecturas'!AU27</f>
        <v>186.9</v>
      </c>
      <c r="BQ28" s="72">
        <f>'2das Lecturas'!AU27</f>
        <v>186.9</v>
      </c>
      <c r="BR28" s="103">
        <f t="shared" si="22"/>
        <v>0</v>
      </c>
      <c r="BS28" s="73">
        <f>'1eras Lecturas'!AW27</f>
        <v>192.7</v>
      </c>
      <c r="BT28" s="73">
        <f>'2das Lecturas'!AW27</f>
        <v>192.7</v>
      </c>
      <c r="BU28" s="104">
        <f t="shared" si="23"/>
        <v>0</v>
      </c>
      <c r="BV28" s="68">
        <f>'1eras Lecturas'!AY27</f>
        <v>257.3</v>
      </c>
      <c r="BW28" s="69">
        <f>'2das Lecturas'!AY27</f>
        <v>257.2</v>
      </c>
      <c r="BX28" s="103">
        <f t="shared" si="24"/>
        <v>0.10000000000002274</v>
      </c>
      <c r="BY28" s="70">
        <f>'1eras Lecturas'!BA27</f>
        <v>261.10000000000002</v>
      </c>
      <c r="BZ28" s="70">
        <f>'2das Lecturas'!BA27</f>
        <v>261</v>
      </c>
      <c r="CA28" s="104">
        <f t="shared" si="25"/>
        <v>0.10000000000002274</v>
      </c>
      <c r="CB28" s="71">
        <f>'1eras Lecturas'!BC27</f>
        <v>179.29999999999998</v>
      </c>
      <c r="CC28" s="72">
        <f>'2das Lecturas'!BC27</f>
        <v>179.4</v>
      </c>
      <c r="CD28" s="103">
        <f t="shared" si="26"/>
        <v>0.10000000000002274</v>
      </c>
      <c r="CE28" s="73">
        <f>'1eras Lecturas'!BE27</f>
        <v>179.29999999999998</v>
      </c>
      <c r="CF28" s="73">
        <f>'2das Lecturas'!BE27</f>
        <v>179.4</v>
      </c>
      <c r="CG28" s="104">
        <f t="shared" si="27"/>
        <v>0.10000000000002274</v>
      </c>
      <c r="CH28" s="138">
        <f>'1eras Lecturas'!BG27</f>
        <v>132.19999999999999</v>
      </c>
      <c r="CI28" s="69">
        <f>'2das Lecturas'!BG27</f>
        <v>131.89999999999998</v>
      </c>
      <c r="CJ28" s="103">
        <f t="shared" si="28"/>
        <v>0.30000000000001137</v>
      </c>
      <c r="CK28" s="139">
        <f>'1eras Lecturas'!BI27</f>
        <v>134.1</v>
      </c>
      <c r="CL28" s="139">
        <f>'2das Lecturas'!BI27</f>
        <v>133.79999999999998</v>
      </c>
      <c r="CM28" s="104">
        <f t="shared" si="29"/>
        <v>0.30000000000001137</v>
      </c>
    </row>
    <row r="29" spans="1:91" ht="15" customHeight="1" x14ac:dyDescent="0.25">
      <c r="A29" s="67" t="s">
        <v>178</v>
      </c>
      <c r="B29" s="68">
        <f>'1eras Lecturas'!C28</f>
        <v>277.2</v>
      </c>
      <c r="C29" s="69">
        <f>'2das Lecturas'!C28</f>
        <v>276.8</v>
      </c>
      <c r="D29" s="103">
        <f t="shared" si="0"/>
        <v>0.39999999999997726</v>
      </c>
      <c r="E29" s="70">
        <f>'1eras Lecturas'!E28</f>
        <v>277.2</v>
      </c>
      <c r="F29" s="70">
        <f>'2das Lecturas'!E28</f>
        <v>276.8</v>
      </c>
      <c r="G29" s="104">
        <f t="shared" si="1"/>
        <v>0.39999999999997726</v>
      </c>
      <c r="H29" s="71">
        <f>'1eras Lecturas'!G28</f>
        <v>184.10000000000002</v>
      </c>
      <c r="I29" s="72">
        <f>'2das Lecturas'!G28</f>
        <v>184.10000000000002</v>
      </c>
      <c r="J29" s="103">
        <f t="shared" si="2"/>
        <v>0</v>
      </c>
      <c r="K29" s="73">
        <f>'1eras Lecturas'!I28</f>
        <v>195.9</v>
      </c>
      <c r="L29" s="73">
        <f>'2das Lecturas'!I28</f>
        <v>195.9</v>
      </c>
      <c r="M29" s="104">
        <f t="shared" si="3"/>
        <v>0</v>
      </c>
      <c r="N29" s="68">
        <f>'1eras Lecturas'!K28</f>
        <v>152.20000000000002</v>
      </c>
      <c r="O29" s="69">
        <f>'2das Lecturas'!K28</f>
        <v>152.20000000000002</v>
      </c>
      <c r="P29" s="103">
        <f t="shared" si="4"/>
        <v>0</v>
      </c>
      <c r="Q29" s="70">
        <f>'1eras Lecturas'!M28</f>
        <v>160.70000000000002</v>
      </c>
      <c r="R29" s="70">
        <f>'2das Lecturas'!M28</f>
        <v>160.70000000000002</v>
      </c>
      <c r="S29" s="104">
        <f t="shared" si="5"/>
        <v>0</v>
      </c>
      <c r="T29" s="71">
        <f>'1eras Lecturas'!O28</f>
        <v>134.5</v>
      </c>
      <c r="U29" s="72">
        <f>'2das Lecturas'!O28</f>
        <v>134.5</v>
      </c>
      <c r="V29" s="103">
        <f t="shared" si="6"/>
        <v>0</v>
      </c>
      <c r="W29" s="73">
        <f>'1eras Lecturas'!Q28</f>
        <v>136.30000000000001</v>
      </c>
      <c r="X29" s="73">
        <f>'2das Lecturas'!Q28</f>
        <v>136.30000000000001</v>
      </c>
      <c r="Y29" s="104">
        <f t="shared" si="7"/>
        <v>0</v>
      </c>
      <c r="Z29" s="68">
        <f>'1eras Lecturas'!S28</f>
        <v>167.3</v>
      </c>
      <c r="AA29" s="69">
        <f>'2das Lecturas'!S28</f>
        <v>167.5</v>
      </c>
      <c r="AB29" s="103">
        <f t="shared" si="8"/>
        <v>0.19999999999998863</v>
      </c>
      <c r="AC29" s="70">
        <f>'1eras Lecturas'!U28</f>
        <v>188.5</v>
      </c>
      <c r="AD29" s="70">
        <f>'2das Lecturas'!U28</f>
        <v>188.6</v>
      </c>
      <c r="AE29" s="104">
        <f t="shared" si="9"/>
        <v>9.9999999999994316E-2</v>
      </c>
      <c r="AF29" s="71">
        <f>'1eras Lecturas'!W28</f>
        <v>167.79999999999998</v>
      </c>
      <c r="AG29" s="72">
        <f>'2das Lecturas'!W28</f>
        <v>167.79999999999998</v>
      </c>
      <c r="AH29" s="103">
        <f t="shared" si="10"/>
        <v>0</v>
      </c>
      <c r="AI29" s="73">
        <f>'1eras Lecturas'!Y28</f>
        <v>188</v>
      </c>
      <c r="AJ29" s="73">
        <f>'2das Lecturas'!Y28</f>
        <v>188</v>
      </c>
      <c r="AK29" s="104">
        <f t="shared" si="11"/>
        <v>0</v>
      </c>
      <c r="AL29" s="68">
        <f>'1eras Lecturas'!AA28</f>
        <v>166.5</v>
      </c>
      <c r="AM29" s="69">
        <f>'2das Lecturas'!AA28</f>
        <v>166.5</v>
      </c>
      <c r="AN29" s="103">
        <f t="shared" si="12"/>
        <v>0</v>
      </c>
      <c r="AO29" s="70">
        <f>'1eras Lecturas'!AC28</f>
        <v>168.5</v>
      </c>
      <c r="AP29" s="70">
        <f>'2das Lecturas'!AC28</f>
        <v>168.5</v>
      </c>
      <c r="AQ29" s="104">
        <f t="shared" si="13"/>
        <v>0</v>
      </c>
      <c r="AR29" s="71">
        <f>'1eras Lecturas'!AE28</f>
        <v>237.79999999999998</v>
      </c>
      <c r="AS29" s="72">
        <f>'2das Lecturas'!AE28</f>
        <v>237.7</v>
      </c>
      <c r="AT29" s="103">
        <f t="shared" si="14"/>
        <v>9.9999999999994316E-2</v>
      </c>
      <c r="AU29" s="73">
        <f>'1eras Lecturas'!AG28</f>
        <v>253.5</v>
      </c>
      <c r="AV29" s="73">
        <f>'2das Lecturas'!AG28</f>
        <v>253.4</v>
      </c>
      <c r="AW29" s="104">
        <f t="shared" si="15"/>
        <v>9.9999999999994316E-2</v>
      </c>
      <c r="AX29" s="68">
        <f>'1eras Lecturas'!AI28</f>
        <v>270.2</v>
      </c>
      <c r="AY29" s="69">
        <f>'2das Lecturas'!AI28</f>
        <v>270.2</v>
      </c>
      <c r="AZ29" s="103">
        <f t="shared" si="16"/>
        <v>0</v>
      </c>
      <c r="BA29" s="70">
        <f>'1eras Lecturas'!AK28</f>
        <v>270.2</v>
      </c>
      <c r="BB29" s="70">
        <f>'2das Lecturas'!AK28</f>
        <v>270.2</v>
      </c>
      <c r="BC29" s="104">
        <f t="shared" si="17"/>
        <v>0</v>
      </c>
      <c r="BD29" s="71">
        <f>'1eras Lecturas'!AM28</f>
        <v>250.5</v>
      </c>
      <c r="BE29" s="72">
        <f>'2das Lecturas'!AM28</f>
        <v>250.5</v>
      </c>
      <c r="BF29" s="103">
        <f t="shared" si="18"/>
        <v>0</v>
      </c>
      <c r="BG29" s="73">
        <f>'1eras Lecturas'!AO28</f>
        <v>251.5</v>
      </c>
      <c r="BH29" s="73">
        <f>'2das Lecturas'!AO28</f>
        <v>251.5</v>
      </c>
      <c r="BI29" s="104">
        <f t="shared" si="19"/>
        <v>0</v>
      </c>
      <c r="BJ29" s="68">
        <f>'1eras Lecturas'!AQ28</f>
        <v>166.60000000000002</v>
      </c>
      <c r="BK29" s="69">
        <f>'2das Lecturas'!AQ28</f>
        <v>166.70000000000002</v>
      </c>
      <c r="BL29" s="103">
        <f t="shared" si="20"/>
        <v>9.9999999999994316E-2</v>
      </c>
      <c r="BM29" s="70">
        <f>'1eras Lecturas'!AS28</f>
        <v>166.60000000000002</v>
      </c>
      <c r="BN29" s="70">
        <f>'2das Lecturas'!AS28</f>
        <v>166.70000000000002</v>
      </c>
      <c r="BO29" s="104">
        <f t="shared" si="21"/>
        <v>9.9999999999994316E-2</v>
      </c>
      <c r="BP29" s="71">
        <f>'1eras Lecturas'!AU28</f>
        <v>192.9</v>
      </c>
      <c r="BQ29" s="72">
        <f>'2das Lecturas'!AU28</f>
        <v>192.9</v>
      </c>
      <c r="BR29" s="103">
        <f t="shared" si="22"/>
        <v>0</v>
      </c>
      <c r="BS29" s="73">
        <f>'1eras Lecturas'!AW28</f>
        <v>195</v>
      </c>
      <c r="BT29" s="73">
        <f>'2das Lecturas'!AW28</f>
        <v>194.9</v>
      </c>
      <c r="BU29" s="104">
        <f t="shared" si="23"/>
        <v>9.9999999999994316E-2</v>
      </c>
      <c r="BV29" s="68">
        <f>'1eras Lecturas'!AY28</f>
        <v>249</v>
      </c>
      <c r="BW29" s="69">
        <f>'2das Lecturas'!AY28</f>
        <v>249</v>
      </c>
      <c r="BX29" s="103">
        <f t="shared" si="24"/>
        <v>0</v>
      </c>
      <c r="BY29" s="70">
        <f>'1eras Lecturas'!BA28</f>
        <v>255.2</v>
      </c>
      <c r="BZ29" s="70">
        <f>'2das Lecturas'!BA28</f>
        <v>255.2</v>
      </c>
      <c r="CA29" s="104">
        <f t="shared" si="25"/>
        <v>0</v>
      </c>
      <c r="CB29" s="71">
        <f>'1eras Lecturas'!BC28</f>
        <v>179.4</v>
      </c>
      <c r="CC29" s="72">
        <f>'2das Lecturas'!BC28</f>
        <v>179.29999999999998</v>
      </c>
      <c r="CD29" s="103">
        <f t="shared" si="26"/>
        <v>0.10000000000002274</v>
      </c>
      <c r="CE29" s="73">
        <f>'1eras Lecturas'!BE28</f>
        <v>179.4</v>
      </c>
      <c r="CF29" s="73">
        <f>'2das Lecturas'!BE28</f>
        <v>179.29999999999998</v>
      </c>
      <c r="CG29" s="104">
        <f t="shared" si="27"/>
        <v>0.10000000000002274</v>
      </c>
      <c r="CH29" s="138">
        <f>'1eras Lecturas'!BG28</f>
        <v>0</v>
      </c>
      <c r="CI29" s="69">
        <f>'2das Lecturas'!BG28</f>
        <v>134.30000000000001</v>
      </c>
      <c r="CJ29" s="103">
        <f t="shared" si="28"/>
        <v>134.30000000000001</v>
      </c>
      <c r="CK29" s="139">
        <f>'1eras Lecturas'!BI28</f>
        <v>0</v>
      </c>
      <c r="CL29" s="139">
        <f>'2das Lecturas'!BI28</f>
        <v>136.19999999999999</v>
      </c>
      <c r="CM29" s="104">
        <f t="shared" si="29"/>
        <v>136.19999999999999</v>
      </c>
    </row>
    <row r="30" spans="1:91" ht="15" customHeight="1" x14ac:dyDescent="0.25">
      <c r="A30" s="67" t="s">
        <v>164</v>
      </c>
      <c r="B30" s="68">
        <f>'1eras Lecturas'!C29</f>
        <v>266.2</v>
      </c>
      <c r="C30" s="69">
        <f>'2das Lecturas'!C29</f>
        <v>266.39999999999998</v>
      </c>
      <c r="D30" s="103">
        <f t="shared" si="0"/>
        <v>0.19999999999998863</v>
      </c>
      <c r="E30" s="70">
        <f>'1eras Lecturas'!E29</f>
        <v>266.2</v>
      </c>
      <c r="F30" s="70">
        <f>'2das Lecturas'!E29</f>
        <v>266.39999999999998</v>
      </c>
      <c r="G30" s="104">
        <f t="shared" si="1"/>
        <v>0.19999999999998863</v>
      </c>
      <c r="H30" s="71">
        <f>'1eras Lecturas'!G29</f>
        <v>182.4</v>
      </c>
      <c r="I30" s="72">
        <f>'2das Lecturas'!G29</f>
        <v>182.4</v>
      </c>
      <c r="J30" s="103">
        <f t="shared" si="2"/>
        <v>0</v>
      </c>
      <c r="K30" s="73">
        <f>'1eras Lecturas'!I29</f>
        <v>188.20000000000002</v>
      </c>
      <c r="L30" s="73">
        <f>'2das Lecturas'!I29</f>
        <v>188.20000000000002</v>
      </c>
      <c r="M30" s="104">
        <f t="shared" si="3"/>
        <v>0</v>
      </c>
      <c r="N30" s="68">
        <f>'1eras Lecturas'!K29</f>
        <v>143.9</v>
      </c>
      <c r="O30" s="69">
        <f>'2das Lecturas'!K29</f>
        <v>144</v>
      </c>
      <c r="P30" s="103">
        <f t="shared" si="4"/>
        <v>9.9999999999994316E-2</v>
      </c>
      <c r="Q30" s="70">
        <f>'1eras Lecturas'!M29</f>
        <v>159.1</v>
      </c>
      <c r="R30" s="70">
        <f>'2das Lecturas'!M29</f>
        <v>159</v>
      </c>
      <c r="S30" s="104">
        <f t="shared" si="5"/>
        <v>9.9999999999994316E-2</v>
      </c>
      <c r="T30" s="71">
        <f>'1eras Lecturas'!O29</f>
        <v>134.9</v>
      </c>
      <c r="U30" s="72">
        <f>'2das Lecturas'!O29</f>
        <v>134.79999999999998</v>
      </c>
      <c r="V30" s="103">
        <f t="shared" si="6"/>
        <v>0.10000000000002274</v>
      </c>
      <c r="W30" s="73">
        <f>'1eras Lecturas'!Q29</f>
        <v>136.79999999999998</v>
      </c>
      <c r="X30" s="73">
        <f>'2das Lecturas'!Q29</f>
        <v>136.79999999999998</v>
      </c>
      <c r="Y30" s="104">
        <f t="shared" si="7"/>
        <v>0</v>
      </c>
      <c r="Z30" s="68">
        <f>'1eras Lecturas'!S29</f>
        <v>154.5</v>
      </c>
      <c r="AA30" s="69">
        <f>'2das Lecturas'!S29</f>
        <v>154.60000000000002</v>
      </c>
      <c r="AB30" s="103">
        <f t="shared" si="8"/>
        <v>0.10000000000002274</v>
      </c>
      <c r="AC30" s="70">
        <f>'1eras Lecturas'!U29</f>
        <v>173.7</v>
      </c>
      <c r="AD30" s="70">
        <f>'2das Lecturas'!U29</f>
        <v>173.70000000000002</v>
      </c>
      <c r="AE30" s="104">
        <f t="shared" si="9"/>
        <v>2.8421709430404007E-14</v>
      </c>
      <c r="AF30" s="71">
        <f>'1eras Lecturas'!W29</f>
        <v>192</v>
      </c>
      <c r="AG30" s="72">
        <f>'2das Lecturas'!W29</f>
        <v>192</v>
      </c>
      <c r="AH30" s="103">
        <f t="shared" si="10"/>
        <v>0</v>
      </c>
      <c r="AI30" s="73">
        <f>'1eras Lecturas'!Y29</f>
        <v>222.8</v>
      </c>
      <c r="AJ30" s="73">
        <f>'2das Lecturas'!Y29</f>
        <v>222.8</v>
      </c>
      <c r="AK30" s="104">
        <f t="shared" si="11"/>
        <v>0</v>
      </c>
      <c r="AL30" s="68">
        <f>'1eras Lecturas'!AA29</f>
        <v>165.89999999999998</v>
      </c>
      <c r="AM30" s="69">
        <f>'2das Lecturas'!AA29</f>
        <v>166.2</v>
      </c>
      <c r="AN30" s="103">
        <f t="shared" si="12"/>
        <v>0.30000000000001137</v>
      </c>
      <c r="AO30" s="70">
        <f>'1eras Lecturas'!AC29</f>
        <v>165.89999999999998</v>
      </c>
      <c r="AP30" s="70">
        <f>'2das Lecturas'!AC29</f>
        <v>166.2</v>
      </c>
      <c r="AQ30" s="104">
        <f t="shared" si="13"/>
        <v>0.30000000000001137</v>
      </c>
      <c r="AR30" s="71">
        <f>'1eras Lecturas'!AE29</f>
        <v>238.1</v>
      </c>
      <c r="AS30" s="72">
        <f>'2das Lecturas'!AE29</f>
        <v>238.29999999999998</v>
      </c>
      <c r="AT30" s="103">
        <f t="shared" si="14"/>
        <v>0.19999999999998863</v>
      </c>
      <c r="AU30" s="73">
        <f>'1eras Lecturas'!AG29</f>
        <v>248</v>
      </c>
      <c r="AV30" s="73">
        <f>'2das Lecturas'!AG29</f>
        <v>248.1</v>
      </c>
      <c r="AW30" s="104">
        <f t="shared" si="15"/>
        <v>9.9999999999994316E-2</v>
      </c>
      <c r="AX30" s="68">
        <f>'1eras Lecturas'!AI29</f>
        <v>270.3</v>
      </c>
      <c r="AY30" s="69">
        <f>'2das Lecturas'!AI29</f>
        <v>270.3</v>
      </c>
      <c r="AZ30" s="103">
        <f t="shared" si="16"/>
        <v>0</v>
      </c>
      <c r="BA30" s="70">
        <f>'1eras Lecturas'!AK29</f>
        <v>270.3</v>
      </c>
      <c r="BB30" s="70">
        <f>'2das Lecturas'!AK29</f>
        <v>270.3</v>
      </c>
      <c r="BC30" s="104">
        <f t="shared" si="17"/>
        <v>0</v>
      </c>
      <c r="BD30" s="71">
        <f>'1eras Lecturas'!AM29</f>
        <v>251.39999999999998</v>
      </c>
      <c r="BE30" s="72">
        <f>'2das Lecturas'!AM29</f>
        <v>251.39999999999998</v>
      </c>
      <c r="BF30" s="103">
        <f t="shared" si="18"/>
        <v>0</v>
      </c>
      <c r="BG30" s="73">
        <f>'1eras Lecturas'!AO29</f>
        <v>252.39999999999998</v>
      </c>
      <c r="BH30" s="73">
        <f>'2das Lecturas'!AO29</f>
        <v>252.39999999999998</v>
      </c>
      <c r="BI30" s="104">
        <f t="shared" si="19"/>
        <v>0</v>
      </c>
      <c r="BJ30" s="68">
        <f>'1eras Lecturas'!AQ29</f>
        <v>166.9</v>
      </c>
      <c r="BK30" s="69">
        <f>'2das Lecturas'!AQ29</f>
        <v>166.9</v>
      </c>
      <c r="BL30" s="103">
        <f t="shared" si="20"/>
        <v>0</v>
      </c>
      <c r="BM30" s="70">
        <f>'1eras Lecturas'!AS29</f>
        <v>168.60000000000002</v>
      </c>
      <c r="BN30" s="70">
        <f>'2das Lecturas'!AS29</f>
        <v>168.70000000000002</v>
      </c>
      <c r="BO30" s="104">
        <f t="shared" si="21"/>
        <v>9.9999999999994316E-2</v>
      </c>
      <c r="BP30" s="71">
        <f>'1eras Lecturas'!AU29</f>
        <v>191</v>
      </c>
      <c r="BQ30" s="72">
        <f>'2das Lecturas'!AU29</f>
        <v>190.79999999999998</v>
      </c>
      <c r="BR30" s="103">
        <f t="shared" si="22"/>
        <v>0.20000000000001705</v>
      </c>
      <c r="BS30" s="73">
        <f>'1eras Lecturas'!AW29</f>
        <v>195.39999999999998</v>
      </c>
      <c r="BT30" s="73">
        <f>'2das Lecturas'!AW29</f>
        <v>195.2</v>
      </c>
      <c r="BU30" s="104">
        <f t="shared" si="23"/>
        <v>0.19999999999998863</v>
      </c>
      <c r="BV30" s="68">
        <f>'1eras Lecturas'!AY29</f>
        <v>255.1</v>
      </c>
      <c r="BW30" s="69">
        <f>'2das Lecturas'!AY29</f>
        <v>255.1</v>
      </c>
      <c r="BX30" s="103">
        <f t="shared" si="24"/>
        <v>0</v>
      </c>
      <c r="BY30" s="70">
        <f>'1eras Lecturas'!BA29</f>
        <v>259.09999999999997</v>
      </c>
      <c r="BZ30" s="70">
        <f>'2das Lecturas'!BA29</f>
        <v>259.09999999999997</v>
      </c>
      <c r="CA30" s="104">
        <f t="shared" si="25"/>
        <v>0</v>
      </c>
      <c r="CB30" s="71">
        <f>'1eras Lecturas'!BC29</f>
        <v>174.6</v>
      </c>
      <c r="CC30" s="72">
        <f>'2das Lecturas'!BC29</f>
        <v>174.39999999999998</v>
      </c>
      <c r="CD30" s="103">
        <f t="shared" si="26"/>
        <v>0.20000000000001705</v>
      </c>
      <c r="CE30" s="73">
        <f>'1eras Lecturas'!BE29</f>
        <v>179.4</v>
      </c>
      <c r="CF30" s="73">
        <f>'2das Lecturas'!BE29</f>
        <v>179.39999999999998</v>
      </c>
      <c r="CG30" s="104">
        <f t="shared" si="27"/>
        <v>2.8421709430404007E-14</v>
      </c>
      <c r="CH30" s="138">
        <f>'1eras Lecturas'!BG29</f>
        <v>0</v>
      </c>
      <c r="CI30" s="69">
        <f>'2das Lecturas'!BG29</f>
        <v>121.8</v>
      </c>
      <c r="CJ30" s="103">
        <f t="shared" si="28"/>
        <v>121.8</v>
      </c>
      <c r="CK30" s="139">
        <f>'1eras Lecturas'!BI29</f>
        <v>0</v>
      </c>
      <c r="CL30" s="139">
        <f>'2das Lecturas'!BI29</f>
        <v>133.80000000000001</v>
      </c>
      <c r="CM30" s="104">
        <f t="shared" si="29"/>
        <v>133.80000000000001</v>
      </c>
    </row>
    <row r="31" spans="1:91" ht="15" customHeight="1" x14ac:dyDescent="0.25">
      <c r="A31" s="67" t="s">
        <v>145</v>
      </c>
      <c r="B31" s="68">
        <f>'1eras Lecturas'!C30</f>
        <v>252.20000000000002</v>
      </c>
      <c r="C31" s="69">
        <f>'2das Lecturas'!C30</f>
        <v>251.9</v>
      </c>
      <c r="D31" s="103">
        <f t="shared" si="0"/>
        <v>0.30000000000001137</v>
      </c>
      <c r="E31" s="70">
        <f>'1eras Lecturas'!E30</f>
        <v>258</v>
      </c>
      <c r="F31" s="70">
        <f>'2das Lecturas'!E30</f>
        <v>257.89999999999998</v>
      </c>
      <c r="G31" s="104">
        <f t="shared" si="1"/>
        <v>0.10000000000002274</v>
      </c>
      <c r="H31" s="71">
        <f>'1eras Lecturas'!G30</f>
        <v>172.70000000000002</v>
      </c>
      <c r="I31" s="72">
        <f>'2das Lecturas'!G30</f>
        <v>172.8</v>
      </c>
      <c r="J31" s="103">
        <f t="shared" si="2"/>
        <v>9.9999999999994316E-2</v>
      </c>
      <c r="K31" s="73">
        <f>'1eras Lecturas'!I30</f>
        <v>211.6</v>
      </c>
      <c r="L31" s="73">
        <f>'2das Lecturas'!I30</f>
        <v>211.7</v>
      </c>
      <c r="M31" s="104">
        <f t="shared" si="3"/>
        <v>9.9999999999994316E-2</v>
      </c>
      <c r="N31" s="68">
        <f>'1eras Lecturas'!K30</f>
        <v>152.9</v>
      </c>
      <c r="O31" s="69">
        <f>'2das Lecturas'!K30</f>
        <v>153</v>
      </c>
      <c r="P31" s="103">
        <f t="shared" si="4"/>
        <v>9.9999999999994316E-2</v>
      </c>
      <c r="Q31" s="70">
        <f>'1eras Lecturas'!M30</f>
        <v>156.80000000000001</v>
      </c>
      <c r="R31" s="70">
        <f>'2das Lecturas'!M30</f>
        <v>156.9</v>
      </c>
      <c r="S31" s="104">
        <f t="shared" si="5"/>
        <v>9.9999999999994316E-2</v>
      </c>
      <c r="T31" s="71">
        <f>'1eras Lecturas'!O30</f>
        <v>136.69999999999999</v>
      </c>
      <c r="U31" s="72">
        <f>'2das Lecturas'!O30</f>
        <v>136.69999999999999</v>
      </c>
      <c r="V31" s="103">
        <f t="shared" si="6"/>
        <v>0</v>
      </c>
      <c r="W31" s="73">
        <f>'1eras Lecturas'!Q30</f>
        <v>136.69999999999999</v>
      </c>
      <c r="X31" s="73">
        <f>'2das Lecturas'!Q30</f>
        <v>136.69999999999999</v>
      </c>
      <c r="Y31" s="104">
        <f t="shared" si="7"/>
        <v>0</v>
      </c>
      <c r="Z31" s="68">
        <f>'1eras Lecturas'!S30</f>
        <v>165.2</v>
      </c>
      <c r="AA31" s="69">
        <f>'2das Lecturas'!S30</f>
        <v>165.3</v>
      </c>
      <c r="AB31" s="103">
        <f t="shared" si="8"/>
        <v>0.10000000000002274</v>
      </c>
      <c r="AC31" s="70">
        <f>'1eras Lecturas'!U30</f>
        <v>171.8</v>
      </c>
      <c r="AD31" s="70">
        <f>'2das Lecturas'!U30</f>
        <v>171.8</v>
      </c>
      <c r="AE31" s="104">
        <f t="shared" si="9"/>
        <v>0</v>
      </c>
      <c r="AF31" s="71">
        <f>'1eras Lecturas'!W30</f>
        <v>180.9</v>
      </c>
      <c r="AG31" s="72">
        <f>'2das Lecturas'!W30</f>
        <v>180.8</v>
      </c>
      <c r="AH31" s="103">
        <f t="shared" si="10"/>
        <v>9.9999999999994316E-2</v>
      </c>
      <c r="AI31" s="73">
        <f>'1eras Lecturas'!Y30</f>
        <v>192.79999999999998</v>
      </c>
      <c r="AJ31" s="73">
        <f>'2das Lecturas'!Y30</f>
        <v>192.7</v>
      </c>
      <c r="AK31" s="104">
        <f t="shared" si="11"/>
        <v>9.9999999999994316E-2</v>
      </c>
      <c r="AL31" s="68">
        <f>'1eras Lecturas'!AA30</f>
        <v>162.19999999999999</v>
      </c>
      <c r="AM31" s="69">
        <f>'2das Lecturas'!AA30</f>
        <v>162.29999999999998</v>
      </c>
      <c r="AN31" s="103">
        <f t="shared" si="12"/>
        <v>9.9999999999994316E-2</v>
      </c>
      <c r="AO31" s="70">
        <f>'1eras Lecturas'!AC30</f>
        <v>166.5</v>
      </c>
      <c r="AP31" s="70">
        <f>'2das Lecturas'!AC30</f>
        <v>166.4</v>
      </c>
      <c r="AQ31" s="104">
        <f t="shared" si="13"/>
        <v>9.9999999999994316E-2</v>
      </c>
      <c r="AR31" s="71">
        <f>'1eras Lecturas'!AE30</f>
        <v>237.7</v>
      </c>
      <c r="AS31" s="72">
        <f>'2das Lecturas'!AE30</f>
        <v>237.7</v>
      </c>
      <c r="AT31" s="103">
        <f t="shared" si="14"/>
        <v>0</v>
      </c>
      <c r="AU31" s="73">
        <f>'1eras Lecturas'!AG30</f>
        <v>250.3</v>
      </c>
      <c r="AV31" s="73">
        <f>'2das Lecturas'!AG30</f>
        <v>250.3</v>
      </c>
      <c r="AW31" s="104">
        <f t="shared" si="15"/>
        <v>0</v>
      </c>
      <c r="AX31" s="68">
        <f>'1eras Lecturas'!AI30</f>
        <v>270</v>
      </c>
      <c r="AY31" s="69">
        <f>'2das Lecturas'!AI30</f>
        <v>270.09999999999997</v>
      </c>
      <c r="AZ31" s="103">
        <f t="shared" si="16"/>
        <v>9.9999999999965894E-2</v>
      </c>
      <c r="BA31" s="70">
        <f>'1eras Lecturas'!AK30</f>
        <v>270</v>
      </c>
      <c r="BB31" s="70">
        <f>'2das Lecturas'!AK30</f>
        <v>270.09999999999997</v>
      </c>
      <c r="BC31" s="104">
        <f t="shared" si="17"/>
        <v>9.9999999999965894E-2</v>
      </c>
      <c r="BD31" s="71">
        <f>'1eras Lecturas'!AM30</f>
        <v>250.5</v>
      </c>
      <c r="BE31" s="72">
        <f>'2das Lecturas'!AM30</f>
        <v>250.5</v>
      </c>
      <c r="BF31" s="103">
        <f t="shared" si="18"/>
        <v>0</v>
      </c>
      <c r="BG31" s="73">
        <f>'1eras Lecturas'!AO30</f>
        <v>251.5</v>
      </c>
      <c r="BH31" s="73">
        <f>'2das Lecturas'!AO30</f>
        <v>251.5</v>
      </c>
      <c r="BI31" s="104">
        <f t="shared" si="19"/>
        <v>0</v>
      </c>
      <c r="BJ31" s="68">
        <f>'1eras Lecturas'!AQ30</f>
        <v>166.7</v>
      </c>
      <c r="BK31" s="69">
        <f>'2das Lecturas'!AQ30</f>
        <v>166.6</v>
      </c>
      <c r="BL31" s="103">
        <f t="shared" si="20"/>
        <v>9.9999999999994316E-2</v>
      </c>
      <c r="BM31" s="70">
        <f>'1eras Lecturas'!AS30</f>
        <v>166.7</v>
      </c>
      <c r="BN31" s="70">
        <f>'2das Lecturas'!AS30</f>
        <v>166.6</v>
      </c>
      <c r="BO31" s="104">
        <f t="shared" si="21"/>
        <v>9.9999999999994316E-2</v>
      </c>
      <c r="BP31" s="71">
        <f>'1eras Lecturas'!AU30</f>
        <v>192.1</v>
      </c>
      <c r="BQ31" s="72">
        <f>'2das Lecturas'!AU30</f>
        <v>191.9</v>
      </c>
      <c r="BR31" s="103">
        <f t="shared" si="22"/>
        <v>0.19999999999998863</v>
      </c>
      <c r="BS31" s="73">
        <f>'1eras Lecturas'!AW30</f>
        <v>198</v>
      </c>
      <c r="BT31" s="73">
        <f>'2das Lecturas'!AW30</f>
        <v>197.70000000000002</v>
      </c>
      <c r="BU31" s="104">
        <f t="shared" si="23"/>
        <v>0.29999999999998295</v>
      </c>
      <c r="BV31" s="68">
        <f>'1eras Lecturas'!AY30</f>
        <v>257.2</v>
      </c>
      <c r="BW31" s="69">
        <f>'2das Lecturas'!AY30</f>
        <v>257.3</v>
      </c>
      <c r="BX31" s="103">
        <f t="shared" si="24"/>
        <v>0.10000000000002274</v>
      </c>
      <c r="BY31" s="70">
        <f>'1eras Lecturas'!BA30</f>
        <v>270.8</v>
      </c>
      <c r="BZ31" s="70">
        <f>'2das Lecturas'!BA30</f>
        <v>270.8</v>
      </c>
      <c r="CA31" s="104">
        <f t="shared" si="25"/>
        <v>0</v>
      </c>
      <c r="CB31" s="71">
        <f>'1eras Lecturas'!BC30</f>
        <v>174.39999999999998</v>
      </c>
      <c r="CC31" s="72">
        <f>'2das Lecturas'!BC30</f>
        <v>174.39999999999998</v>
      </c>
      <c r="CD31" s="103">
        <f t="shared" si="26"/>
        <v>0</v>
      </c>
      <c r="CE31" s="73">
        <f>'1eras Lecturas'!BE30</f>
        <v>179.5</v>
      </c>
      <c r="CF31" s="73">
        <f>'2das Lecturas'!BE30</f>
        <v>179.39999999999998</v>
      </c>
      <c r="CG31" s="104">
        <f t="shared" si="27"/>
        <v>0.10000000000002274</v>
      </c>
      <c r="CH31" s="138">
        <f>'1eras Lecturas'!BG30</f>
        <v>134.4</v>
      </c>
      <c r="CI31" s="69">
        <f>'2das Lecturas'!BG30</f>
        <v>134</v>
      </c>
      <c r="CJ31" s="103">
        <f t="shared" si="28"/>
        <v>0.40000000000000568</v>
      </c>
      <c r="CK31" s="139">
        <f>'1eras Lecturas'!BI30</f>
        <v>136.1</v>
      </c>
      <c r="CL31" s="139">
        <f>'2das Lecturas'!BI30</f>
        <v>135.9</v>
      </c>
      <c r="CM31" s="104">
        <f t="shared" si="29"/>
        <v>0.19999999999998863</v>
      </c>
    </row>
    <row r="32" spans="1:91" ht="15" customHeight="1" x14ac:dyDescent="0.25">
      <c r="A32" s="67" t="s">
        <v>165</v>
      </c>
      <c r="B32" s="68">
        <f>'1eras Lecturas'!C31</f>
        <v>258.8</v>
      </c>
      <c r="C32" s="69" t="str">
        <f>'2das Lecturas'!C31</f>
        <v>259</v>
      </c>
      <c r="D32" s="103">
        <f t="shared" si="0"/>
        <v>0.19999999999998863</v>
      </c>
      <c r="E32" s="70">
        <f>'1eras Lecturas'!E31</f>
        <v>285</v>
      </c>
      <c r="F32" s="70" t="str">
        <f>'2das Lecturas'!E31</f>
        <v>285.3</v>
      </c>
      <c r="G32" s="104">
        <f t="shared" si="1"/>
        <v>0.30000000000001137</v>
      </c>
      <c r="H32" s="71">
        <f>'1eras Lecturas'!G31</f>
        <v>174.4</v>
      </c>
      <c r="I32" s="72">
        <f>'2das Lecturas'!G31</f>
        <v>174.4</v>
      </c>
      <c r="J32" s="103">
        <f t="shared" si="2"/>
        <v>0</v>
      </c>
      <c r="K32" s="73">
        <f>'1eras Lecturas'!I31</f>
        <v>182.20000000000002</v>
      </c>
      <c r="L32" s="73">
        <f>'2das Lecturas'!I31</f>
        <v>182.20000000000002</v>
      </c>
      <c r="M32" s="104">
        <f t="shared" si="3"/>
        <v>0</v>
      </c>
      <c r="N32" s="68">
        <f>'1eras Lecturas'!K31</f>
        <v>156.70000000000002</v>
      </c>
      <c r="O32" s="69">
        <f>'2das Lecturas'!K31</f>
        <v>156.80000000000001</v>
      </c>
      <c r="P32" s="103">
        <f t="shared" si="4"/>
        <v>9.9999999999994316E-2</v>
      </c>
      <c r="Q32" s="70">
        <f>'1eras Lecturas'!M31</f>
        <v>175.70000000000002</v>
      </c>
      <c r="R32" s="70">
        <f>'2das Lecturas'!M31</f>
        <v>175.8</v>
      </c>
      <c r="S32" s="104">
        <f t="shared" si="5"/>
        <v>9.9999999999994316E-2</v>
      </c>
      <c r="T32" s="71">
        <f>'1eras Lecturas'!O31</f>
        <v>134.79999999999998</v>
      </c>
      <c r="U32" s="72">
        <f>'2das Lecturas'!O31</f>
        <v>134.69999999999999</v>
      </c>
      <c r="V32" s="103">
        <f t="shared" si="6"/>
        <v>9.9999999999994316E-2</v>
      </c>
      <c r="W32" s="73">
        <f>'1eras Lecturas'!Q31</f>
        <v>136.69999999999999</v>
      </c>
      <c r="X32" s="73">
        <f>'2das Lecturas'!Q31</f>
        <v>136.69999999999999</v>
      </c>
      <c r="Y32" s="104">
        <f t="shared" si="7"/>
        <v>0</v>
      </c>
      <c r="Z32" s="68">
        <f>'1eras Lecturas'!S31</f>
        <v>171.5</v>
      </c>
      <c r="AA32" s="69">
        <f>'2das Lecturas'!S31</f>
        <v>171.5</v>
      </c>
      <c r="AB32" s="103">
        <f t="shared" si="8"/>
        <v>0</v>
      </c>
      <c r="AC32" s="70">
        <f>'1eras Lecturas'!U31</f>
        <v>182.1</v>
      </c>
      <c r="AD32" s="70">
        <f>'2das Lecturas'!U31</f>
        <v>182.20000000000002</v>
      </c>
      <c r="AE32" s="104">
        <f t="shared" si="9"/>
        <v>0.10000000000002274</v>
      </c>
      <c r="AF32" s="71">
        <f>'1eras Lecturas'!W31</f>
        <v>179.9</v>
      </c>
      <c r="AG32" s="72">
        <f>'2das Lecturas'!W31</f>
        <v>179.9</v>
      </c>
      <c r="AH32" s="103">
        <f t="shared" si="10"/>
        <v>0</v>
      </c>
      <c r="AI32" s="73">
        <f>'1eras Lecturas'!Y31</f>
        <v>200.1</v>
      </c>
      <c r="AJ32" s="73">
        <f>'2das Lecturas'!Y31</f>
        <v>200.1</v>
      </c>
      <c r="AK32" s="104">
        <f t="shared" si="11"/>
        <v>0</v>
      </c>
      <c r="AL32" s="68">
        <f>'1eras Lecturas'!AA31</f>
        <v>159.79999999999998</v>
      </c>
      <c r="AM32" s="69">
        <f>'2das Lecturas'!AA31</f>
        <v>160</v>
      </c>
      <c r="AN32" s="103">
        <f t="shared" si="12"/>
        <v>0.20000000000001705</v>
      </c>
      <c r="AO32" s="70">
        <f>'1eras Lecturas'!AC31</f>
        <v>165.89999999999998</v>
      </c>
      <c r="AP32" s="70">
        <f>'2das Lecturas'!AC31</f>
        <v>166.2</v>
      </c>
      <c r="AQ32" s="104">
        <f t="shared" si="13"/>
        <v>0.30000000000001137</v>
      </c>
      <c r="AR32" s="71">
        <f>'1eras Lecturas'!AE31</f>
        <v>241.9</v>
      </c>
      <c r="AS32" s="72">
        <f>'2das Lecturas'!AE31</f>
        <v>242.2</v>
      </c>
      <c r="AT32" s="103">
        <f t="shared" si="14"/>
        <v>0.29999999999998295</v>
      </c>
      <c r="AU32" s="73">
        <f>'1eras Lecturas'!AG31</f>
        <v>249.8</v>
      </c>
      <c r="AV32" s="73">
        <f>'2das Lecturas'!AG31</f>
        <v>250.1</v>
      </c>
      <c r="AW32" s="104">
        <f t="shared" si="15"/>
        <v>0.29999999999998295</v>
      </c>
      <c r="AX32" s="68">
        <f>'1eras Lecturas'!AI31</f>
        <v>270.2</v>
      </c>
      <c r="AY32" s="69">
        <f>'2das Lecturas'!AI31</f>
        <v>270.3</v>
      </c>
      <c r="AZ32" s="103">
        <f t="shared" si="16"/>
        <v>0.10000000000002274</v>
      </c>
      <c r="BA32" s="70">
        <f>'1eras Lecturas'!AK31</f>
        <v>270.2</v>
      </c>
      <c r="BB32" s="70">
        <f>'2das Lecturas'!AK31</f>
        <v>270.3</v>
      </c>
      <c r="BC32" s="104">
        <f t="shared" si="17"/>
        <v>0.10000000000002274</v>
      </c>
      <c r="BD32" s="71">
        <f>'1eras Lecturas'!AM31</f>
        <v>250.29999999999998</v>
      </c>
      <c r="BE32" s="72">
        <f>'2das Lecturas'!AM31</f>
        <v>250.1</v>
      </c>
      <c r="BF32" s="103">
        <f t="shared" si="18"/>
        <v>0.19999999999998863</v>
      </c>
      <c r="BG32" s="73">
        <f>'1eras Lecturas'!AO31</f>
        <v>252.39999999999998</v>
      </c>
      <c r="BH32" s="73">
        <f>'2das Lecturas'!AO31</f>
        <v>252.2</v>
      </c>
      <c r="BI32" s="104">
        <f t="shared" si="19"/>
        <v>0.19999999999998863</v>
      </c>
      <c r="BJ32" s="68">
        <f>'1eras Lecturas'!AQ31</f>
        <v>166.60000000000002</v>
      </c>
      <c r="BK32" s="69">
        <f>'2das Lecturas'!AQ31</f>
        <v>166.70000000000002</v>
      </c>
      <c r="BL32" s="103">
        <f t="shared" si="20"/>
        <v>9.9999999999994316E-2</v>
      </c>
      <c r="BM32" s="70">
        <f>'1eras Lecturas'!AS31</f>
        <v>166.60000000000002</v>
      </c>
      <c r="BN32" s="70">
        <f>'2das Lecturas'!AS31</f>
        <v>166.70000000000002</v>
      </c>
      <c r="BO32" s="104">
        <f t="shared" si="21"/>
        <v>9.9999999999994316E-2</v>
      </c>
      <c r="BP32" s="71">
        <f>'1eras Lecturas'!AU31</f>
        <v>195.1</v>
      </c>
      <c r="BQ32" s="72">
        <f>'2das Lecturas'!AU31</f>
        <v>195.1</v>
      </c>
      <c r="BR32" s="103">
        <f t="shared" si="22"/>
        <v>0</v>
      </c>
      <c r="BS32" s="73">
        <f>'1eras Lecturas'!AW31</f>
        <v>203.6</v>
      </c>
      <c r="BT32" s="73">
        <f>'2das Lecturas'!AW31</f>
        <v>203.6</v>
      </c>
      <c r="BU32" s="104">
        <f t="shared" si="23"/>
        <v>0</v>
      </c>
      <c r="BV32" s="68">
        <f>'1eras Lecturas'!AY31</f>
        <v>255</v>
      </c>
      <c r="BW32" s="69">
        <f>'2das Lecturas'!AY31</f>
        <v>255</v>
      </c>
      <c r="BX32" s="103">
        <f t="shared" si="24"/>
        <v>0</v>
      </c>
      <c r="BY32" s="70">
        <f>'1eras Lecturas'!BA31</f>
        <v>255</v>
      </c>
      <c r="BZ32" s="70">
        <f>'2das Lecturas'!BA31</f>
        <v>255</v>
      </c>
      <c r="CA32" s="104">
        <f t="shared" si="25"/>
        <v>0</v>
      </c>
      <c r="CB32" s="71">
        <f>'1eras Lecturas'!BC31</f>
        <v>179.4</v>
      </c>
      <c r="CC32" s="72">
        <f>'2das Lecturas'!BC31</f>
        <v>179.5</v>
      </c>
      <c r="CD32" s="103">
        <f t="shared" si="26"/>
        <v>9.9999999999994316E-2</v>
      </c>
      <c r="CE32" s="73">
        <f>'1eras Lecturas'!BE31</f>
        <v>179.4</v>
      </c>
      <c r="CF32" s="73">
        <f>'2das Lecturas'!BE31</f>
        <v>179.5</v>
      </c>
      <c r="CG32" s="104">
        <f t="shared" si="27"/>
        <v>9.9999999999994316E-2</v>
      </c>
      <c r="CH32" s="138">
        <f>'1eras Lecturas'!BG31</f>
        <v>0</v>
      </c>
      <c r="CI32" s="69">
        <f>'2das Lecturas'!BG31</f>
        <v>147</v>
      </c>
      <c r="CJ32" s="103">
        <f t="shared" si="28"/>
        <v>147</v>
      </c>
      <c r="CK32" s="139">
        <f>'1eras Lecturas'!BI31</f>
        <v>0</v>
      </c>
      <c r="CL32" s="139">
        <f>'2das Lecturas'!BI31</f>
        <v>147</v>
      </c>
      <c r="CM32" s="104">
        <f t="shared" si="29"/>
        <v>147</v>
      </c>
    </row>
    <row r="33" spans="1:91" ht="15" customHeight="1" x14ac:dyDescent="0.25">
      <c r="A33" s="67" t="s">
        <v>166</v>
      </c>
      <c r="B33" s="68">
        <f>'1eras Lecturas'!C32</f>
        <v>253.89999999999998</v>
      </c>
      <c r="C33" s="69">
        <f>'2das Lecturas'!C32</f>
        <v>254</v>
      </c>
      <c r="D33" s="103">
        <f t="shared" si="0"/>
        <v>0.10000000000002274</v>
      </c>
      <c r="E33" s="70">
        <f>'1eras Lecturas'!E32</f>
        <v>268.39999999999998</v>
      </c>
      <c r="F33" s="70">
        <f>'2das Lecturas'!E32</f>
        <v>268.5</v>
      </c>
      <c r="G33" s="104">
        <f t="shared" si="1"/>
        <v>0.10000000000002274</v>
      </c>
      <c r="H33" s="71">
        <f>'1eras Lecturas'!G32</f>
        <v>176.4</v>
      </c>
      <c r="I33" s="72">
        <f>'2das Lecturas'!G32</f>
        <v>176.4</v>
      </c>
      <c r="J33" s="103">
        <f t="shared" si="2"/>
        <v>0</v>
      </c>
      <c r="K33" s="73">
        <f>'1eras Lecturas'!I32</f>
        <v>182.3</v>
      </c>
      <c r="L33" s="73">
        <f>'2das Lecturas'!I32</f>
        <v>182.3</v>
      </c>
      <c r="M33" s="104">
        <f t="shared" si="3"/>
        <v>0</v>
      </c>
      <c r="N33" s="68">
        <f>'1eras Lecturas'!K32</f>
        <v>148.4</v>
      </c>
      <c r="O33" s="69">
        <f>'2das Lecturas'!K32</f>
        <v>148.30000000000001</v>
      </c>
      <c r="P33" s="103">
        <f t="shared" si="4"/>
        <v>9.9999999999994316E-2</v>
      </c>
      <c r="Q33" s="70">
        <f>'1eras Lecturas'!M32</f>
        <v>156.9</v>
      </c>
      <c r="R33" s="70">
        <f>'2das Lecturas'!M32</f>
        <v>157</v>
      </c>
      <c r="S33" s="104">
        <f t="shared" si="5"/>
        <v>9.9999999999994316E-2</v>
      </c>
      <c r="T33" s="71">
        <f>'1eras Lecturas'!O32</f>
        <v>134.9</v>
      </c>
      <c r="U33" s="72">
        <f>'2das Lecturas'!O32</f>
        <v>134.79999999999998</v>
      </c>
      <c r="V33" s="103">
        <f t="shared" si="6"/>
        <v>0.10000000000002274</v>
      </c>
      <c r="W33" s="73">
        <f>'1eras Lecturas'!Q32</f>
        <v>136.79999999999998</v>
      </c>
      <c r="X33" s="73">
        <f>'2das Lecturas'!Q32</f>
        <v>136.69999999999999</v>
      </c>
      <c r="Y33" s="104">
        <f t="shared" si="7"/>
        <v>9.9999999999994316E-2</v>
      </c>
      <c r="Z33" s="68">
        <f>'1eras Lecturas'!S32</f>
        <v>154.6</v>
      </c>
      <c r="AA33" s="69">
        <f>'2das Lecturas'!S32</f>
        <v>154.70000000000002</v>
      </c>
      <c r="AB33" s="103">
        <f t="shared" si="8"/>
        <v>0.10000000000002274</v>
      </c>
      <c r="AC33" s="70">
        <f>'1eras Lecturas'!U32</f>
        <v>161</v>
      </c>
      <c r="AD33" s="70">
        <f>'2das Lecturas'!U32</f>
        <v>161</v>
      </c>
      <c r="AE33" s="104">
        <f t="shared" si="9"/>
        <v>0</v>
      </c>
      <c r="AF33" s="71">
        <f>'1eras Lecturas'!W32</f>
        <v>185.6</v>
      </c>
      <c r="AG33" s="72">
        <f>'2das Lecturas'!W32</f>
        <v>185.9</v>
      </c>
      <c r="AH33" s="103">
        <f t="shared" si="10"/>
        <v>0.30000000000001137</v>
      </c>
      <c r="AI33" s="73">
        <f>'1eras Lecturas'!Y32</f>
        <v>216.5</v>
      </c>
      <c r="AJ33" s="73">
        <f>'2das Lecturas'!Y32</f>
        <v>216.6</v>
      </c>
      <c r="AK33" s="104">
        <f t="shared" si="11"/>
        <v>9.9999999999994316E-2</v>
      </c>
      <c r="AL33" s="68">
        <f>'1eras Lecturas'!AA32</f>
        <v>164.3</v>
      </c>
      <c r="AM33" s="69">
        <f>'2das Lecturas'!AA32</f>
        <v>164.3</v>
      </c>
      <c r="AN33" s="103">
        <f t="shared" si="12"/>
        <v>0</v>
      </c>
      <c r="AO33" s="70">
        <f>'1eras Lecturas'!AC32</f>
        <v>164.3</v>
      </c>
      <c r="AP33" s="70">
        <f>'2das Lecturas'!AC32</f>
        <v>164.3</v>
      </c>
      <c r="AQ33" s="104">
        <f t="shared" si="13"/>
        <v>0</v>
      </c>
      <c r="AR33" s="71">
        <f>'1eras Lecturas'!AE32</f>
        <v>242.1</v>
      </c>
      <c r="AS33" s="72">
        <f>'2das Lecturas'!AE32</f>
        <v>242.2</v>
      </c>
      <c r="AT33" s="103">
        <f t="shared" si="14"/>
        <v>9.9999999999994316E-2</v>
      </c>
      <c r="AU33" s="73">
        <f>'1eras Lecturas'!AG32</f>
        <v>242.1</v>
      </c>
      <c r="AV33" s="73">
        <f>'2das Lecturas'!AG32</f>
        <v>242.2</v>
      </c>
      <c r="AW33" s="104">
        <f t="shared" si="15"/>
        <v>9.9999999999994316E-2</v>
      </c>
      <c r="AX33" s="68">
        <f>'1eras Lecturas'!AI32</f>
        <v>270.2</v>
      </c>
      <c r="AY33" s="69">
        <f>'2das Lecturas'!AI32</f>
        <v>270.2</v>
      </c>
      <c r="AZ33" s="103">
        <f t="shared" si="16"/>
        <v>0</v>
      </c>
      <c r="BA33" s="70">
        <f>'1eras Lecturas'!AK32</f>
        <v>270.2</v>
      </c>
      <c r="BB33" s="70">
        <f>'2das Lecturas'!AK32</f>
        <v>270.2</v>
      </c>
      <c r="BC33" s="104">
        <f t="shared" si="17"/>
        <v>0</v>
      </c>
      <c r="BD33" s="71">
        <f>'1eras Lecturas'!AM32</f>
        <v>250.39999999999998</v>
      </c>
      <c r="BE33" s="72">
        <f>'2das Lecturas'!AM32</f>
        <v>250.39999999999998</v>
      </c>
      <c r="BF33" s="103">
        <f t="shared" si="18"/>
        <v>0</v>
      </c>
      <c r="BG33" s="73">
        <f>'1eras Lecturas'!AO32</f>
        <v>252.5</v>
      </c>
      <c r="BH33" s="73">
        <f>'2das Lecturas'!AO32</f>
        <v>252.5</v>
      </c>
      <c r="BI33" s="104">
        <f t="shared" si="19"/>
        <v>0</v>
      </c>
      <c r="BJ33" s="68">
        <f>'1eras Lecturas'!AQ32</f>
        <v>166.60000000000002</v>
      </c>
      <c r="BK33" s="69">
        <f>'2das Lecturas'!AQ32</f>
        <v>166.8</v>
      </c>
      <c r="BL33" s="103">
        <f t="shared" si="20"/>
        <v>0.19999999999998863</v>
      </c>
      <c r="BM33" s="70">
        <f>'1eras Lecturas'!AS32</f>
        <v>168.4</v>
      </c>
      <c r="BN33" s="70">
        <f>'2das Lecturas'!AS32</f>
        <v>168.5</v>
      </c>
      <c r="BO33" s="104">
        <f t="shared" si="21"/>
        <v>9.9999999999994316E-2</v>
      </c>
      <c r="BP33" s="71">
        <f>'1eras Lecturas'!AU32</f>
        <v>193.2</v>
      </c>
      <c r="BQ33" s="72">
        <f>'2das Lecturas'!AU32</f>
        <v>193.2</v>
      </c>
      <c r="BR33" s="103">
        <f t="shared" si="22"/>
        <v>0</v>
      </c>
      <c r="BS33" s="73">
        <f>'1eras Lecturas'!AW32</f>
        <v>218.29999999999998</v>
      </c>
      <c r="BT33" s="73">
        <f>'2das Lecturas'!AW32</f>
        <v>218.29999999999998</v>
      </c>
      <c r="BU33" s="104">
        <f t="shared" si="23"/>
        <v>0</v>
      </c>
      <c r="BV33" s="68">
        <f>'1eras Lecturas'!AY32</f>
        <v>248.9</v>
      </c>
      <c r="BW33" s="69">
        <f>'2das Lecturas'!AY32</f>
        <v>248.9</v>
      </c>
      <c r="BX33" s="103">
        <f t="shared" si="24"/>
        <v>0</v>
      </c>
      <c r="BY33" s="70">
        <f>'1eras Lecturas'!BA32</f>
        <v>253.1</v>
      </c>
      <c r="BZ33" s="70">
        <f>'2das Lecturas'!BA32</f>
        <v>253</v>
      </c>
      <c r="CA33" s="104">
        <f t="shared" si="25"/>
        <v>9.9999999999994316E-2</v>
      </c>
      <c r="CB33" s="71">
        <f>'1eras Lecturas'!BC32</f>
        <v>179.5</v>
      </c>
      <c r="CC33" s="72">
        <f>'2das Lecturas'!BC32</f>
        <v>179.5</v>
      </c>
      <c r="CD33" s="103">
        <f t="shared" si="26"/>
        <v>0</v>
      </c>
      <c r="CE33" s="73">
        <f>'1eras Lecturas'!BE32</f>
        <v>179.5</v>
      </c>
      <c r="CF33" s="73">
        <f>'2das Lecturas'!BE32</f>
        <v>179.5</v>
      </c>
      <c r="CG33" s="104">
        <f t="shared" si="27"/>
        <v>0</v>
      </c>
      <c r="CH33" s="138">
        <f>'1eras Lecturas'!BG32</f>
        <v>0</v>
      </c>
      <c r="CI33" s="69">
        <f>'2das Lecturas'!BG32</f>
        <v>111.7</v>
      </c>
      <c r="CJ33" s="103">
        <f t="shared" si="28"/>
        <v>111.7</v>
      </c>
      <c r="CK33" s="139">
        <f>'1eras Lecturas'!BI32</f>
        <v>0</v>
      </c>
      <c r="CL33" s="139">
        <f>'2das Lecturas'!BI32</f>
        <v>127.7</v>
      </c>
      <c r="CM33" s="104">
        <f t="shared" si="29"/>
        <v>127.7</v>
      </c>
    </row>
    <row r="34" spans="1:91" s="72" customFormat="1" ht="15" customHeight="1" x14ac:dyDescent="0.25">
      <c r="A34" s="67" t="s">
        <v>167</v>
      </c>
      <c r="B34" s="68">
        <f>'1eras Lecturas'!C33</f>
        <v>262.2</v>
      </c>
      <c r="C34" s="69" t="str">
        <f>'2das Lecturas'!C33</f>
        <v>262.4</v>
      </c>
      <c r="D34" s="103">
        <f t="shared" si="0"/>
        <v>0.19999999999998863</v>
      </c>
      <c r="E34" s="70">
        <f>'1eras Lecturas'!E33</f>
        <v>270.39999999999998</v>
      </c>
      <c r="F34" s="70" t="str">
        <f>'2das Lecturas'!E33</f>
        <v>270.6</v>
      </c>
      <c r="G34" s="104">
        <f t="shared" si="1"/>
        <v>0.20000000000004547</v>
      </c>
      <c r="H34" s="71">
        <f>'1eras Lecturas'!G33</f>
        <v>176.4</v>
      </c>
      <c r="I34" s="72">
        <f>'2das Lecturas'!G33</f>
        <v>176.4</v>
      </c>
      <c r="J34" s="103">
        <f t="shared" si="2"/>
        <v>0</v>
      </c>
      <c r="K34" s="73">
        <f>'1eras Lecturas'!I33</f>
        <v>192.1</v>
      </c>
      <c r="L34" s="73">
        <f>'2das Lecturas'!I33</f>
        <v>192.1</v>
      </c>
      <c r="M34" s="104">
        <f t="shared" si="3"/>
        <v>0</v>
      </c>
      <c r="N34" s="68">
        <f>'1eras Lecturas'!K33</f>
        <v>163.1</v>
      </c>
      <c r="O34" s="69">
        <f>'2das Lecturas'!K33</f>
        <v>163.19999999999999</v>
      </c>
      <c r="P34" s="103">
        <f t="shared" si="4"/>
        <v>9.9999999999994316E-2</v>
      </c>
      <c r="Q34" s="70">
        <f>'1eras Lecturas'!M33</f>
        <v>175.70000000000002</v>
      </c>
      <c r="R34" s="70">
        <f>'2das Lecturas'!M33</f>
        <v>175.8</v>
      </c>
      <c r="S34" s="104">
        <f t="shared" si="5"/>
        <v>9.9999999999994316E-2</v>
      </c>
      <c r="T34" s="71">
        <f>'1eras Lecturas'!O33</f>
        <v>134.9</v>
      </c>
      <c r="U34" s="72">
        <f>'2das Lecturas'!O33</f>
        <v>134.9</v>
      </c>
      <c r="V34" s="103">
        <f t="shared" si="6"/>
        <v>0</v>
      </c>
      <c r="W34" s="73">
        <f>'1eras Lecturas'!Q33</f>
        <v>134.9</v>
      </c>
      <c r="X34" s="73">
        <f>'2das Lecturas'!Q33</f>
        <v>134.9</v>
      </c>
      <c r="Y34" s="104">
        <f t="shared" si="7"/>
        <v>0</v>
      </c>
      <c r="Z34" s="68">
        <f>'1eras Lecturas'!S33</f>
        <v>175.79999999999998</v>
      </c>
      <c r="AA34" s="69">
        <f>'2das Lecturas'!S33</f>
        <v>175.9</v>
      </c>
      <c r="AB34" s="103">
        <f t="shared" si="8"/>
        <v>0.10000000000002274</v>
      </c>
      <c r="AC34" s="70">
        <f>'1eras Lecturas'!U33</f>
        <v>184.2</v>
      </c>
      <c r="AD34" s="70">
        <f>'2das Lecturas'!U33</f>
        <v>184.3</v>
      </c>
      <c r="AE34" s="104">
        <f t="shared" si="9"/>
        <v>0.10000000000002274</v>
      </c>
      <c r="AF34" s="71">
        <f>'1eras Lecturas'!W33</f>
        <v>172.2</v>
      </c>
      <c r="AG34" s="72">
        <f>'2das Lecturas'!W33</f>
        <v>171.9</v>
      </c>
      <c r="AH34" s="103">
        <f t="shared" si="10"/>
        <v>0.29999999999998295</v>
      </c>
      <c r="AI34" s="73">
        <f>'1eras Lecturas'!Y33</f>
        <v>192.1</v>
      </c>
      <c r="AJ34" s="73">
        <f>'2das Lecturas'!Y33</f>
        <v>192</v>
      </c>
      <c r="AK34" s="104">
        <f t="shared" si="11"/>
        <v>9.9999999999994316E-2</v>
      </c>
      <c r="AL34" s="68">
        <f>'1eras Lecturas'!AA33</f>
        <v>166.3</v>
      </c>
      <c r="AM34" s="69">
        <f>'2das Lecturas'!AA33</f>
        <v>166.4</v>
      </c>
      <c r="AN34" s="103">
        <f t="shared" si="12"/>
        <v>9.9999999999994316E-2</v>
      </c>
      <c r="AO34" s="70">
        <f>'1eras Lecturas'!AC33</f>
        <v>166.3</v>
      </c>
      <c r="AP34" s="70">
        <f>'2das Lecturas'!AC33</f>
        <v>166.4</v>
      </c>
      <c r="AQ34" s="104">
        <f t="shared" si="13"/>
        <v>9.9999999999994316E-2</v>
      </c>
      <c r="AR34" s="71">
        <f>'1eras Lecturas'!AE33</f>
        <v>242</v>
      </c>
      <c r="AS34" s="72">
        <f>'2das Lecturas'!AE33</f>
        <v>242.29999999999998</v>
      </c>
      <c r="AT34" s="103">
        <f t="shared" si="14"/>
        <v>0.29999999999998295</v>
      </c>
      <c r="AU34" s="73">
        <f>'1eras Lecturas'!AG33</f>
        <v>249.9</v>
      </c>
      <c r="AV34" s="73">
        <f>'2das Lecturas'!AG33</f>
        <v>250.2</v>
      </c>
      <c r="AW34" s="104">
        <f t="shared" si="15"/>
        <v>0.29999999999998295</v>
      </c>
      <c r="AX34" s="68">
        <f>'1eras Lecturas'!AI33</f>
        <v>270.09999999999997</v>
      </c>
      <c r="AY34" s="69">
        <f>'2das Lecturas'!AI33</f>
        <v>270.09999999999997</v>
      </c>
      <c r="AZ34" s="103">
        <f t="shared" si="16"/>
        <v>0</v>
      </c>
      <c r="BA34" s="70">
        <f>'1eras Lecturas'!AK33</f>
        <v>272.09999999999997</v>
      </c>
      <c r="BB34" s="70">
        <f>'2das Lecturas'!AK33</f>
        <v>272.09999999999997</v>
      </c>
      <c r="BC34" s="104">
        <f t="shared" si="17"/>
        <v>0</v>
      </c>
      <c r="BD34" s="71">
        <f>'1eras Lecturas'!AM33</f>
        <v>250.39999999999998</v>
      </c>
      <c r="BE34" s="72">
        <f>'2das Lecturas'!AM33</f>
        <v>250.5</v>
      </c>
      <c r="BF34" s="103">
        <f t="shared" si="18"/>
        <v>0.10000000000002274</v>
      </c>
      <c r="BG34" s="73">
        <f>'1eras Lecturas'!AO33</f>
        <v>251.5</v>
      </c>
      <c r="BH34" s="73">
        <f>'2das Lecturas'!AO33</f>
        <v>251.5</v>
      </c>
      <c r="BI34" s="104">
        <f t="shared" si="19"/>
        <v>0</v>
      </c>
      <c r="BJ34" s="68">
        <f>'1eras Lecturas'!AQ33</f>
        <v>166.70000000000002</v>
      </c>
      <c r="BK34" s="69">
        <f>'2das Lecturas'!AQ33</f>
        <v>166.8</v>
      </c>
      <c r="BL34" s="103">
        <f t="shared" si="20"/>
        <v>9.9999999999994316E-2</v>
      </c>
      <c r="BM34" s="70">
        <f>'1eras Lecturas'!AS33</f>
        <v>166.70000000000002</v>
      </c>
      <c r="BN34" s="70">
        <f>'2das Lecturas'!AS33</f>
        <v>166.8</v>
      </c>
      <c r="BO34" s="104">
        <f t="shared" si="21"/>
        <v>9.9999999999994316E-2</v>
      </c>
      <c r="BP34" s="71">
        <f>'1eras Lecturas'!AU33</f>
        <v>193</v>
      </c>
      <c r="BQ34" s="72">
        <f>'2das Lecturas'!AU33</f>
        <v>193.1</v>
      </c>
      <c r="BR34" s="103">
        <f t="shared" si="22"/>
        <v>9.9999999999994316E-2</v>
      </c>
      <c r="BS34" s="73">
        <f>'1eras Lecturas'!AW33</f>
        <v>197.39999999999998</v>
      </c>
      <c r="BT34" s="73">
        <f>'2das Lecturas'!AW33</f>
        <v>197.29999999999998</v>
      </c>
      <c r="BU34" s="104">
        <f t="shared" si="23"/>
        <v>9.9999999999994316E-2</v>
      </c>
      <c r="BV34" s="68">
        <f>'1eras Lecturas'!AY33</f>
        <v>255</v>
      </c>
      <c r="BW34" s="69">
        <f>'2das Lecturas'!AY33</f>
        <v>255</v>
      </c>
      <c r="BX34" s="103">
        <f t="shared" si="24"/>
        <v>0</v>
      </c>
      <c r="BY34" s="70">
        <f>'1eras Lecturas'!BA33</f>
        <v>265.29999999999995</v>
      </c>
      <c r="BZ34" s="70">
        <f>'2das Lecturas'!BA33</f>
        <v>265.29999999999995</v>
      </c>
      <c r="CA34" s="104">
        <f t="shared" si="25"/>
        <v>0</v>
      </c>
      <c r="CB34" s="71">
        <f>'1eras Lecturas'!BC33</f>
        <v>162</v>
      </c>
      <c r="CC34" s="72">
        <f>'2das Lecturas'!BC33</f>
        <v>162.1</v>
      </c>
      <c r="CD34" s="103">
        <f t="shared" si="26"/>
        <v>9.9999999999994316E-2</v>
      </c>
      <c r="CE34" s="73">
        <f>'1eras Lecturas'!BE33</f>
        <v>162</v>
      </c>
      <c r="CF34" s="73">
        <f>'2das Lecturas'!BE33</f>
        <v>162.1</v>
      </c>
      <c r="CG34" s="104">
        <f t="shared" si="27"/>
        <v>9.9999999999994316E-2</v>
      </c>
      <c r="CH34" s="138">
        <f>'1eras Lecturas'!BG33</f>
        <v>0</v>
      </c>
      <c r="CI34" s="69">
        <f>'2das Lecturas'!BG33</f>
        <v>129.80000000000001</v>
      </c>
      <c r="CJ34" s="103">
        <f t="shared" si="28"/>
        <v>129.80000000000001</v>
      </c>
      <c r="CK34" s="139">
        <f>'1eras Lecturas'!BI33</f>
        <v>0</v>
      </c>
      <c r="CL34" s="139">
        <f>'2das Lecturas'!BI33</f>
        <v>129.80000000000001</v>
      </c>
      <c r="CM34" s="104">
        <f t="shared" si="29"/>
        <v>129.80000000000001</v>
      </c>
    </row>
    <row r="35" spans="1:91" ht="15" customHeight="1" x14ac:dyDescent="0.25">
      <c r="A35" s="67" t="s">
        <v>168</v>
      </c>
      <c r="B35" s="68">
        <f>'1eras Lecturas'!C34</f>
        <v>261.89999999999998</v>
      </c>
      <c r="C35" s="69" t="str">
        <f>'2das Lecturas'!C34</f>
        <v>262.2</v>
      </c>
      <c r="D35" s="103">
        <f t="shared" si="0"/>
        <v>0.30000000000001137</v>
      </c>
      <c r="E35" s="70">
        <f>'1eras Lecturas'!E34</f>
        <v>279.8</v>
      </c>
      <c r="F35" s="70" t="str">
        <f>'2das Lecturas'!E34</f>
        <v>280.2</v>
      </c>
      <c r="G35" s="104">
        <f t="shared" si="1"/>
        <v>0.39999999999997726</v>
      </c>
      <c r="H35" s="71">
        <f>'1eras Lecturas'!G34</f>
        <v>174.5</v>
      </c>
      <c r="I35" s="72">
        <f>'2das Lecturas'!G34</f>
        <v>174.5</v>
      </c>
      <c r="J35" s="103">
        <f t="shared" si="2"/>
        <v>0</v>
      </c>
      <c r="K35" s="73">
        <f>'1eras Lecturas'!I34</f>
        <v>182.3</v>
      </c>
      <c r="L35" s="73">
        <f>'2das Lecturas'!I34</f>
        <v>182.3</v>
      </c>
      <c r="M35" s="104">
        <f t="shared" si="3"/>
        <v>0</v>
      </c>
      <c r="N35" s="68">
        <f>'1eras Lecturas'!K34</f>
        <v>169.5</v>
      </c>
      <c r="O35" s="69">
        <f>'2das Lecturas'!K34</f>
        <v>169.6</v>
      </c>
      <c r="P35" s="103">
        <f t="shared" si="4"/>
        <v>9.9999999999994316E-2</v>
      </c>
      <c r="Q35" s="70">
        <f>'1eras Lecturas'!M34</f>
        <v>173.70000000000002</v>
      </c>
      <c r="R35" s="70">
        <f>'2das Lecturas'!M34</f>
        <v>173.8</v>
      </c>
      <c r="S35" s="104">
        <f t="shared" si="5"/>
        <v>9.9999999999994316E-2</v>
      </c>
      <c r="T35" s="71">
        <f>'1eras Lecturas'!O34</f>
        <v>134.9</v>
      </c>
      <c r="U35" s="72">
        <f>'2das Lecturas'!O34</f>
        <v>134.79999999999998</v>
      </c>
      <c r="V35" s="103">
        <f t="shared" si="6"/>
        <v>0.10000000000002274</v>
      </c>
      <c r="W35" s="73">
        <f>'1eras Lecturas'!Q34</f>
        <v>138.6</v>
      </c>
      <c r="X35" s="73">
        <f>'2das Lecturas'!Q34</f>
        <v>138.6</v>
      </c>
      <c r="Y35" s="104">
        <f t="shared" si="7"/>
        <v>0</v>
      </c>
      <c r="Z35" s="68">
        <f>'1eras Lecturas'!S34</f>
        <v>169.39999999999998</v>
      </c>
      <c r="AA35" s="69">
        <f>'2das Lecturas'!S34</f>
        <v>169.5</v>
      </c>
      <c r="AB35" s="103">
        <f t="shared" si="8"/>
        <v>0.10000000000002274</v>
      </c>
      <c r="AC35" s="70">
        <f>'1eras Lecturas'!U34</f>
        <v>182.1</v>
      </c>
      <c r="AD35" s="70">
        <f>'2das Lecturas'!U34</f>
        <v>182.20000000000002</v>
      </c>
      <c r="AE35" s="104">
        <f t="shared" si="9"/>
        <v>0.10000000000002274</v>
      </c>
      <c r="AF35" s="71">
        <f>'1eras Lecturas'!W34</f>
        <v>179.8</v>
      </c>
      <c r="AG35" s="72">
        <f>'2das Lecturas'!W34</f>
        <v>179.8</v>
      </c>
      <c r="AH35" s="103">
        <f t="shared" si="10"/>
        <v>0</v>
      </c>
      <c r="AI35" s="73">
        <f>'1eras Lecturas'!Y34</f>
        <v>188</v>
      </c>
      <c r="AJ35" s="73">
        <f>'2das Lecturas'!Y34</f>
        <v>188</v>
      </c>
      <c r="AK35" s="104">
        <f t="shared" si="11"/>
        <v>0</v>
      </c>
      <c r="AL35" s="68">
        <f>'1eras Lecturas'!AA34</f>
        <v>166.4</v>
      </c>
      <c r="AM35" s="69">
        <f>'2das Lecturas'!AA34</f>
        <v>166.4</v>
      </c>
      <c r="AN35" s="103">
        <f t="shared" si="12"/>
        <v>0</v>
      </c>
      <c r="AO35" s="70">
        <f>'1eras Lecturas'!AC34</f>
        <v>166.4</v>
      </c>
      <c r="AP35" s="70">
        <f>'2das Lecturas'!AC34</f>
        <v>166.4</v>
      </c>
      <c r="AQ35" s="104">
        <f t="shared" si="13"/>
        <v>0</v>
      </c>
      <c r="AR35" s="71">
        <f>'1eras Lecturas'!AE34</f>
        <v>241.9</v>
      </c>
      <c r="AS35" s="72">
        <f>'2das Lecturas'!AE34</f>
        <v>242.1</v>
      </c>
      <c r="AT35" s="103">
        <f t="shared" si="14"/>
        <v>0.19999999999998863</v>
      </c>
      <c r="AU35" s="73">
        <f>'1eras Lecturas'!AG34</f>
        <v>241.9</v>
      </c>
      <c r="AV35" s="73">
        <f>'2das Lecturas'!AG34</f>
        <v>242.1</v>
      </c>
      <c r="AW35" s="104">
        <f t="shared" si="15"/>
        <v>0.19999999999998863</v>
      </c>
      <c r="AX35" s="68">
        <f>'1eras Lecturas'!AI34</f>
        <v>270.09999999999997</v>
      </c>
      <c r="AY35" s="69">
        <f>'2das Lecturas'!AI34</f>
        <v>270.09999999999997</v>
      </c>
      <c r="AZ35" s="103">
        <f t="shared" si="16"/>
        <v>0</v>
      </c>
      <c r="BA35" s="70">
        <f>'1eras Lecturas'!AK34</f>
        <v>270.09999999999997</v>
      </c>
      <c r="BB35" s="70">
        <f>'2das Lecturas'!AK34</f>
        <v>270.09999999999997</v>
      </c>
      <c r="BC35" s="104">
        <f t="shared" si="17"/>
        <v>0</v>
      </c>
      <c r="BD35" s="71">
        <f>'1eras Lecturas'!AM34</f>
        <v>251.60000000000002</v>
      </c>
      <c r="BE35" s="72">
        <f>'2das Lecturas'!AM34</f>
        <v>251.60000000000002</v>
      </c>
      <c r="BF35" s="103">
        <f t="shared" si="18"/>
        <v>0</v>
      </c>
      <c r="BG35" s="73">
        <f>'1eras Lecturas'!AO34</f>
        <v>254.60000000000002</v>
      </c>
      <c r="BH35" s="73">
        <f>'2das Lecturas'!AO34</f>
        <v>254.4</v>
      </c>
      <c r="BI35" s="104">
        <f t="shared" si="19"/>
        <v>0.20000000000001705</v>
      </c>
      <c r="BJ35" s="68">
        <f>'1eras Lecturas'!AQ34</f>
        <v>166.70000000000002</v>
      </c>
      <c r="BK35" s="69">
        <f>'2das Lecturas'!AQ34</f>
        <v>166.8</v>
      </c>
      <c r="BL35" s="103">
        <f t="shared" si="20"/>
        <v>9.9999999999994316E-2</v>
      </c>
      <c r="BM35" s="70">
        <f>'1eras Lecturas'!AS34</f>
        <v>166.70000000000002</v>
      </c>
      <c r="BN35" s="70">
        <f>'2das Lecturas'!AS34</f>
        <v>166.8</v>
      </c>
      <c r="BO35" s="104">
        <f t="shared" si="21"/>
        <v>9.9999999999994316E-2</v>
      </c>
      <c r="BP35" s="71">
        <f>'1eras Lecturas'!AU34</f>
        <v>182.39999999999998</v>
      </c>
      <c r="BQ35" s="72">
        <f>'2das Lecturas'!AU34</f>
        <v>182.39999999999998</v>
      </c>
      <c r="BR35" s="103">
        <f t="shared" si="22"/>
        <v>0</v>
      </c>
      <c r="BS35" s="73">
        <f>'1eras Lecturas'!AW34</f>
        <v>195.1</v>
      </c>
      <c r="BT35" s="73">
        <f>'2das Lecturas'!AW34</f>
        <v>195.1</v>
      </c>
      <c r="BU35" s="104">
        <f t="shared" si="23"/>
        <v>0</v>
      </c>
      <c r="BV35" s="68">
        <f>'1eras Lecturas'!AY34</f>
        <v>255.1</v>
      </c>
      <c r="BW35" s="69">
        <f>'2das Lecturas'!AY34</f>
        <v>255.1</v>
      </c>
      <c r="BX35" s="103">
        <f t="shared" si="24"/>
        <v>0</v>
      </c>
      <c r="BY35" s="70">
        <f>'1eras Lecturas'!BA34</f>
        <v>255.1</v>
      </c>
      <c r="BZ35" s="70">
        <f>'2das Lecturas'!BA34</f>
        <v>255.1</v>
      </c>
      <c r="CA35" s="104">
        <f t="shared" si="25"/>
        <v>0</v>
      </c>
      <c r="CB35" s="71">
        <f>'1eras Lecturas'!BC34</f>
        <v>174.6</v>
      </c>
      <c r="CC35" s="72">
        <f>'2das Lecturas'!BC34</f>
        <v>174.6</v>
      </c>
      <c r="CD35" s="103">
        <f t="shared" si="26"/>
        <v>0</v>
      </c>
      <c r="CE35" s="73">
        <f>'1eras Lecturas'!BE34</f>
        <v>179.6</v>
      </c>
      <c r="CF35" s="73">
        <f>'2das Lecturas'!BE34</f>
        <v>179.5</v>
      </c>
      <c r="CG35" s="104">
        <f t="shared" si="27"/>
        <v>9.9999999999994316E-2</v>
      </c>
      <c r="CH35" s="138">
        <f>'1eras Lecturas'!BG34</f>
        <v>0</v>
      </c>
      <c r="CI35" s="69">
        <f>'2das Lecturas'!BG34</f>
        <v>135.6</v>
      </c>
      <c r="CJ35" s="103">
        <f t="shared" si="28"/>
        <v>135.6</v>
      </c>
      <c r="CK35" s="139">
        <f>'1eras Lecturas'!BI34</f>
        <v>0</v>
      </c>
      <c r="CL35" s="139">
        <f>'2das Lecturas'!BI34</f>
        <v>137.5</v>
      </c>
      <c r="CM35" s="104">
        <f t="shared" si="29"/>
        <v>137.5</v>
      </c>
    </row>
    <row r="36" spans="1:91" x14ac:dyDescent="0.25">
      <c r="A36" s="67" t="s">
        <v>169</v>
      </c>
      <c r="B36" s="68">
        <f>'1eras Lecturas'!C35</f>
        <v>258.3</v>
      </c>
      <c r="C36" s="69">
        <f>'2das Lecturas'!C35</f>
        <v>258.2</v>
      </c>
      <c r="D36" s="103">
        <f t="shared" si="0"/>
        <v>0.10000000000002274</v>
      </c>
      <c r="E36" s="70">
        <f>'1eras Lecturas'!E35</f>
        <v>270.60000000000002</v>
      </c>
      <c r="F36" s="70">
        <f>'2das Lecturas'!E35</f>
        <v>270.5</v>
      </c>
      <c r="G36" s="104">
        <f t="shared" si="1"/>
        <v>0.10000000000002274</v>
      </c>
      <c r="H36" s="71">
        <f>'1eras Lecturas'!G35</f>
        <v>174.20000000000002</v>
      </c>
      <c r="I36" s="72">
        <f>'2das Lecturas'!G35</f>
        <v>174.20000000000002</v>
      </c>
      <c r="J36" s="103">
        <f t="shared" si="2"/>
        <v>0</v>
      </c>
      <c r="K36" s="73">
        <f>'1eras Lecturas'!I35</f>
        <v>184</v>
      </c>
      <c r="L36" s="73">
        <f>'2das Lecturas'!I35</f>
        <v>184</v>
      </c>
      <c r="M36" s="104">
        <f t="shared" si="3"/>
        <v>0</v>
      </c>
      <c r="N36" s="68">
        <f>'1eras Lecturas'!K35</f>
        <v>163</v>
      </c>
      <c r="O36" s="69">
        <f>'2das Lecturas'!K35</f>
        <v>163</v>
      </c>
      <c r="P36" s="103">
        <f t="shared" si="4"/>
        <v>0</v>
      </c>
      <c r="Q36" s="70">
        <f>'1eras Lecturas'!M35</f>
        <v>167.20000000000002</v>
      </c>
      <c r="R36" s="70">
        <f>'2das Lecturas'!M35</f>
        <v>167.20000000000002</v>
      </c>
      <c r="S36" s="104">
        <f t="shared" si="5"/>
        <v>0</v>
      </c>
      <c r="T36" s="71">
        <f>'1eras Lecturas'!O35</f>
        <v>134.6</v>
      </c>
      <c r="U36" s="72">
        <f>'2das Lecturas'!O35</f>
        <v>134.6</v>
      </c>
      <c r="V36" s="103">
        <f t="shared" si="6"/>
        <v>0</v>
      </c>
      <c r="W36" s="73">
        <f>'1eras Lecturas'!Q35</f>
        <v>134.6</v>
      </c>
      <c r="X36" s="73">
        <f>'2das Lecturas'!Q35</f>
        <v>134.6</v>
      </c>
      <c r="Y36" s="104">
        <f t="shared" si="7"/>
        <v>0</v>
      </c>
      <c r="Z36" s="68">
        <f>'1eras Lecturas'!S35</f>
        <v>161</v>
      </c>
      <c r="AA36" s="69">
        <f>'2das Lecturas'!S35</f>
        <v>161.19999999999999</v>
      </c>
      <c r="AB36" s="103">
        <f t="shared" si="8"/>
        <v>0.19999999999998863</v>
      </c>
      <c r="AC36" s="70">
        <f>'1eras Lecturas'!U35</f>
        <v>167.3</v>
      </c>
      <c r="AD36" s="70">
        <f>'2das Lecturas'!U35</f>
        <v>167.5</v>
      </c>
      <c r="AE36" s="104">
        <f t="shared" si="9"/>
        <v>0.19999999999998863</v>
      </c>
      <c r="AF36" s="71">
        <f>'1eras Lecturas'!W35</f>
        <v>186</v>
      </c>
      <c r="AG36" s="72">
        <f>'2das Lecturas'!W35</f>
        <v>186</v>
      </c>
      <c r="AH36" s="103">
        <f t="shared" si="10"/>
        <v>0</v>
      </c>
      <c r="AI36" s="73">
        <f>'1eras Lecturas'!Y35</f>
        <v>190</v>
      </c>
      <c r="AJ36" s="73">
        <f>'2das Lecturas'!Y35</f>
        <v>190</v>
      </c>
      <c r="AK36" s="104">
        <f t="shared" si="11"/>
        <v>0</v>
      </c>
      <c r="AL36" s="68">
        <f>'1eras Lecturas'!AA35</f>
        <v>154.5</v>
      </c>
      <c r="AM36" s="69">
        <f>'2das Lecturas'!AA35</f>
        <v>154.5</v>
      </c>
      <c r="AN36" s="103">
        <f t="shared" si="12"/>
        <v>0</v>
      </c>
      <c r="AO36" s="70">
        <f>'1eras Lecturas'!AC35</f>
        <v>184.39999999999998</v>
      </c>
      <c r="AP36" s="70">
        <f>'2das Lecturas'!AC35</f>
        <v>184.39999999999998</v>
      </c>
      <c r="AQ36" s="104">
        <f t="shared" si="13"/>
        <v>0</v>
      </c>
      <c r="AR36" s="71">
        <f>'1eras Lecturas'!AE35</f>
        <v>241.79999999999998</v>
      </c>
      <c r="AS36" s="72">
        <f>'2das Lecturas'!AE35</f>
        <v>241.6</v>
      </c>
      <c r="AT36" s="103">
        <f t="shared" si="14"/>
        <v>0.19999999999998863</v>
      </c>
      <c r="AU36" s="73">
        <f>'1eras Lecturas'!AG35</f>
        <v>251.7</v>
      </c>
      <c r="AV36" s="73">
        <f>'2das Lecturas'!AG35</f>
        <v>251.6</v>
      </c>
      <c r="AW36" s="104">
        <f t="shared" si="15"/>
        <v>9.9999999999994316E-2</v>
      </c>
      <c r="AX36" s="68">
        <f>'1eras Lecturas'!AI35</f>
        <v>270.3</v>
      </c>
      <c r="AY36" s="69">
        <f>'2das Lecturas'!AI35</f>
        <v>270.3</v>
      </c>
      <c r="AZ36" s="103">
        <f t="shared" si="16"/>
        <v>0</v>
      </c>
      <c r="BA36" s="70">
        <f>'1eras Lecturas'!AK35</f>
        <v>270.3</v>
      </c>
      <c r="BB36" s="70">
        <f>'2das Lecturas'!AK35</f>
        <v>270.3</v>
      </c>
      <c r="BC36" s="104">
        <f t="shared" si="17"/>
        <v>0</v>
      </c>
      <c r="BD36" s="71">
        <f>'1eras Lecturas'!AM35</f>
        <v>250.5</v>
      </c>
      <c r="BE36" s="72">
        <f>'2das Lecturas'!AM35</f>
        <v>250.5</v>
      </c>
      <c r="BF36" s="103">
        <f t="shared" si="18"/>
        <v>0</v>
      </c>
      <c r="BG36" s="73">
        <f>'1eras Lecturas'!AO35</f>
        <v>250.5</v>
      </c>
      <c r="BH36" s="73">
        <f>'2das Lecturas'!AO35</f>
        <v>250.5</v>
      </c>
      <c r="BI36" s="104">
        <f t="shared" si="19"/>
        <v>0</v>
      </c>
      <c r="BJ36" s="68">
        <f>'1eras Lecturas'!AQ35</f>
        <v>166.70000000000002</v>
      </c>
      <c r="BK36" s="69">
        <f>'2das Lecturas'!AQ35</f>
        <v>166.8</v>
      </c>
      <c r="BL36" s="103">
        <f t="shared" si="20"/>
        <v>9.9999999999994316E-2</v>
      </c>
      <c r="BM36" s="70">
        <f>'1eras Lecturas'!AS35</f>
        <v>166.70000000000002</v>
      </c>
      <c r="BN36" s="70">
        <f>'2das Lecturas'!AS35</f>
        <v>166.8</v>
      </c>
      <c r="BO36" s="104">
        <f t="shared" si="21"/>
        <v>9.9999999999994316E-2</v>
      </c>
      <c r="BP36" s="71">
        <f>'1eras Lecturas'!AU35</f>
        <v>199.29999999999998</v>
      </c>
      <c r="BQ36" s="72">
        <f>'2das Lecturas'!AU35</f>
        <v>199</v>
      </c>
      <c r="BR36" s="103">
        <f t="shared" si="22"/>
        <v>0.29999999999998295</v>
      </c>
      <c r="BS36" s="73">
        <f>'1eras Lecturas'!AW35</f>
        <v>226.6</v>
      </c>
      <c r="BT36" s="73">
        <f>'2das Lecturas'!AW35</f>
        <v>226.6</v>
      </c>
      <c r="BU36" s="104">
        <f t="shared" si="23"/>
        <v>0</v>
      </c>
      <c r="BV36" s="68">
        <f>'1eras Lecturas'!AY35</f>
        <v>255.2</v>
      </c>
      <c r="BW36" s="69">
        <f>'2das Lecturas'!AY35</f>
        <v>255.2</v>
      </c>
      <c r="BX36" s="103">
        <f t="shared" si="24"/>
        <v>0</v>
      </c>
      <c r="BY36" s="70">
        <f>'1eras Lecturas'!BA35</f>
        <v>257.3</v>
      </c>
      <c r="BZ36" s="70">
        <f>'2das Lecturas'!BA35</f>
        <v>257.3</v>
      </c>
      <c r="CA36" s="104">
        <f t="shared" si="25"/>
        <v>0</v>
      </c>
      <c r="CB36" s="71">
        <f>'1eras Lecturas'!BC35</f>
        <v>174.29999999999998</v>
      </c>
      <c r="CC36" s="72">
        <f>'2das Lecturas'!BC35</f>
        <v>174.29999999999998</v>
      </c>
      <c r="CD36" s="103">
        <f t="shared" si="26"/>
        <v>0</v>
      </c>
      <c r="CE36" s="73">
        <f>'1eras Lecturas'!BE35</f>
        <v>174.29999999999998</v>
      </c>
      <c r="CF36" s="73">
        <f>'2das Lecturas'!BE35</f>
        <v>174.29999999999998</v>
      </c>
      <c r="CG36" s="104">
        <f t="shared" si="27"/>
        <v>0</v>
      </c>
      <c r="CH36" s="138">
        <f>'1eras Lecturas'!BG35</f>
        <v>153.19999999999999</v>
      </c>
      <c r="CI36" s="69">
        <f>'2das Lecturas'!BG35</f>
        <v>152.80000000000001</v>
      </c>
      <c r="CJ36" s="103">
        <f t="shared" si="28"/>
        <v>0.39999999999997726</v>
      </c>
      <c r="CK36" s="139">
        <f>'1eras Lecturas'!BI35</f>
        <v>153.19999999999999</v>
      </c>
      <c r="CL36" s="139">
        <f>'2das Lecturas'!BI35</f>
        <v>158.6</v>
      </c>
      <c r="CM36" s="104">
        <f t="shared" si="29"/>
        <v>5.4000000000000057</v>
      </c>
    </row>
    <row r="37" spans="1:91" s="72" customFormat="1" x14ac:dyDescent="0.25">
      <c r="A37" s="67" t="s">
        <v>170</v>
      </c>
      <c r="B37" s="68">
        <f>'1eras Lecturas'!C36</f>
        <v>266.39999999999998</v>
      </c>
      <c r="C37" s="69">
        <f>'2das Lecturas'!C36</f>
        <v>266.3</v>
      </c>
      <c r="D37" s="103">
        <f t="shared" si="0"/>
        <v>9.9999999999965894E-2</v>
      </c>
      <c r="E37" s="70">
        <f>'1eras Lecturas'!E36</f>
        <v>272.7</v>
      </c>
      <c r="F37" s="70">
        <f>'2das Lecturas'!E36</f>
        <v>272.7</v>
      </c>
      <c r="G37" s="104">
        <f t="shared" si="1"/>
        <v>0</v>
      </c>
      <c r="H37" s="71">
        <f>'1eras Lecturas'!G36</f>
        <v>176.20000000000002</v>
      </c>
      <c r="I37" s="72">
        <f>'2das Lecturas'!G36</f>
        <v>176.20000000000002</v>
      </c>
      <c r="J37" s="103">
        <f t="shared" si="2"/>
        <v>0</v>
      </c>
      <c r="K37" s="73">
        <f>'1eras Lecturas'!I36</f>
        <v>178.20000000000002</v>
      </c>
      <c r="L37" s="73">
        <f>'2das Lecturas'!I36</f>
        <v>178.20000000000002</v>
      </c>
      <c r="M37" s="104">
        <f t="shared" si="3"/>
        <v>0</v>
      </c>
      <c r="N37" s="68">
        <f>'1eras Lecturas'!K36</f>
        <v>162.9</v>
      </c>
      <c r="O37" s="69">
        <f>'2das Lecturas'!K36</f>
        <v>162.9</v>
      </c>
      <c r="P37" s="103">
        <f t="shared" si="4"/>
        <v>0</v>
      </c>
      <c r="Q37" s="70">
        <f>'1eras Lecturas'!M36</f>
        <v>162.9</v>
      </c>
      <c r="R37" s="70">
        <f>'2das Lecturas'!M36</f>
        <v>162.9</v>
      </c>
      <c r="S37" s="104">
        <f t="shared" si="5"/>
        <v>0</v>
      </c>
      <c r="T37" s="71">
        <f>'1eras Lecturas'!O36</f>
        <v>134.69999999999999</v>
      </c>
      <c r="U37" s="72">
        <f>'2das Lecturas'!O36</f>
        <v>134.69999999999999</v>
      </c>
      <c r="V37" s="103">
        <f t="shared" si="6"/>
        <v>0</v>
      </c>
      <c r="W37" s="73">
        <f>'1eras Lecturas'!Q36</f>
        <v>140.1</v>
      </c>
      <c r="X37" s="73">
        <f>'2das Lecturas'!Q36</f>
        <v>140.1</v>
      </c>
      <c r="Y37" s="104">
        <f t="shared" si="7"/>
        <v>0</v>
      </c>
      <c r="Z37" s="68">
        <f>'1eras Lecturas'!S36</f>
        <v>165.20000000000002</v>
      </c>
      <c r="AA37" s="69">
        <f>'2das Lecturas'!S36</f>
        <v>165.4</v>
      </c>
      <c r="AB37" s="103">
        <f t="shared" si="8"/>
        <v>0.19999999999998863</v>
      </c>
      <c r="AC37" s="70">
        <f>'1eras Lecturas'!U36</f>
        <v>167.3</v>
      </c>
      <c r="AD37" s="70">
        <f>'2das Lecturas'!U36</f>
        <v>167.5</v>
      </c>
      <c r="AE37" s="104">
        <f t="shared" si="9"/>
        <v>0.19999999999998863</v>
      </c>
      <c r="AF37" s="71">
        <f>'1eras Lecturas'!W36</f>
        <v>186</v>
      </c>
      <c r="AG37" s="72">
        <f>'2das Lecturas'!W36</f>
        <v>186</v>
      </c>
      <c r="AH37" s="103">
        <f t="shared" si="10"/>
        <v>0</v>
      </c>
      <c r="AI37" s="73">
        <f>'1eras Lecturas'!Y36</f>
        <v>192.2</v>
      </c>
      <c r="AJ37" s="73">
        <f>'2das Lecturas'!Y36</f>
        <v>192.2</v>
      </c>
      <c r="AK37" s="104">
        <f t="shared" si="11"/>
        <v>0</v>
      </c>
      <c r="AL37" s="68">
        <f>'1eras Lecturas'!AA36</f>
        <v>156.29999999999998</v>
      </c>
      <c r="AM37" s="69">
        <f>'2das Lecturas'!AA36</f>
        <v>156.29999999999998</v>
      </c>
      <c r="AN37" s="103">
        <f t="shared" si="12"/>
        <v>0</v>
      </c>
      <c r="AO37" s="70">
        <f>'1eras Lecturas'!AC36</f>
        <v>168.29999999999998</v>
      </c>
      <c r="AP37" s="70">
        <f>'2das Lecturas'!AC36</f>
        <v>168.39999999999998</v>
      </c>
      <c r="AQ37" s="104">
        <f t="shared" si="13"/>
        <v>9.9999999999994316E-2</v>
      </c>
      <c r="AR37" s="71">
        <f>'1eras Lecturas'!AE36</f>
        <v>237.79999999999998</v>
      </c>
      <c r="AS37" s="72">
        <f>'2das Lecturas'!AE36</f>
        <v>237.79999999999998</v>
      </c>
      <c r="AT37" s="103">
        <f t="shared" si="14"/>
        <v>0</v>
      </c>
      <c r="AU37" s="73">
        <f>'1eras Lecturas'!AG36</f>
        <v>241.5</v>
      </c>
      <c r="AV37" s="73">
        <f>'2das Lecturas'!AG36</f>
        <v>241.5</v>
      </c>
      <c r="AW37" s="104">
        <f t="shared" si="15"/>
        <v>0</v>
      </c>
      <c r="AX37" s="68">
        <f>'1eras Lecturas'!AI36</f>
        <v>266.10000000000002</v>
      </c>
      <c r="AY37" s="69">
        <f>'2das Lecturas'!AI36</f>
        <v>266.2</v>
      </c>
      <c r="AZ37" s="103">
        <f t="shared" si="16"/>
        <v>9.9999999999965894E-2</v>
      </c>
      <c r="BA37" s="70">
        <f>'1eras Lecturas'!AK36</f>
        <v>270.2</v>
      </c>
      <c r="BB37" s="70">
        <f>'2das Lecturas'!AK36</f>
        <v>270.2</v>
      </c>
      <c r="BC37" s="104">
        <f t="shared" si="17"/>
        <v>0</v>
      </c>
      <c r="BD37" s="71">
        <f>'1eras Lecturas'!AM36</f>
        <v>250.4</v>
      </c>
      <c r="BE37" s="72">
        <f>'2das Lecturas'!AM36</f>
        <v>250.3</v>
      </c>
      <c r="BF37" s="103">
        <f t="shared" si="18"/>
        <v>9.9999999999994316E-2</v>
      </c>
      <c r="BG37" s="73">
        <f>'1eras Lecturas'!AO36</f>
        <v>251.4</v>
      </c>
      <c r="BH37" s="73">
        <f>'2das Lecturas'!AO36</f>
        <v>251.3</v>
      </c>
      <c r="BI37" s="104">
        <f t="shared" si="19"/>
        <v>9.9999999999994316E-2</v>
      </c>
      <c r="BJ37" s="68">
        <f>'1eras Lecturas'!AQ36</f>
        <v>166.70000000000002</v>
      </c>
      <c r="BK37" s="69">
        <f>'2das Lecturas'!AQ36</f>
        <v>166.8</v>
      </c>
      <c r="BL37" s="103">
        <f t="shared" si="20"/>
        <v>9.9999999999994316E-2</v>
      </c>
      <c r="BM37" s="70">
        <f>'1eras Lecturas'!AS36</f>
        <v>168.4</v>
      </c>
      <c r="BN37" s="70">
        <f>'2das Lecturas'!AS36</f>
        <v>168.5</v>
      </c>
      <c r="BO37" s="104">
        <f t="shared" si="21"/>
        <v>9.9999999999994316E-2</v>
      </c>
      <c r="BP37" s="71">
        <f>'1eras Lecturas'!AU36</f>
        <v>192.9</v>
      </c>
      <c r="BQ37" s="72">
        <f>'2das Lecturas'!AU36</f>
        <v>192.9</v>
      </c>
      <c r="BR37" s="103">
        <f t="shared" si="22"/>
        <v>0</v>
      </c>
      <c r="BS37" s="73">
        <f>'1eras Lecturas'!AW36</f>
        <v>192.9</v>
      </c>
      <c r="BT37" s="73">
        <f>'2das Lecturas'!AW36</f>
        <v>192.9</v>
      </c>
      <c r="BU37" s="104">
        <f t="shared" si="23"/>
        <v>0</v>
      </c>
      <c r="BV37" s="68">
        <f>'1eras Lecturas'!AY36</f>
        <v>255.2</v>
      </c>
      <c r="BW37" s="69">
        <f>'2das Lecturas'!AY36</f>
        <v>255.2</v>
      </c>
      <c r="BX37" s="103">
        <f t="shared" si="24"/>
        <v>0</v>
      </c>
      <c r="BY37" s="70">
        <f>'1eras Lecturas'!BA36</f>
        <v>259.40000000000003</v>
      </c>
      <c r="BZ37" s="70">
        <f>'2das Lecturas'!BA36</f>
        <v>259.40000000000003</v>
      </c>
      <c r="CA37" s="104">
        <f t="shared" si="25"/>
        <v>0</v>
      </c>
      <c r="CB37" s="71">
        <f>'1eras Lecturas'!BC36</f>
        <v>179.4</v>
      </c>
      <c r="CC37" s="72">
        <f>'2das Lecturas'!BC36</f>
        <v>179.4</v>
      </c>
      <c r="CD37" s="103">
        <f t="shared" si="26"/>
        <v>0</v>
      </c>
      <c r="CE37" s="73">
        <f>'1eras Lecturas'!BE36</f>
        <v>179.4</v>
      </c>
      <c r="CF37" s="73">
        <f>'2das Lecturas'!BE36</f>
        <v>179.4</v>
      </c>
      <c r="CG37" s="104">
        <f t="shared" si="27"/>
        <v>0</v>
      </c>
      <c r="CH37" s="138">
        <f>'1eras Lecturas'!BG36</f>
        <v>112.8</v>
      </c>
      <c r="CI37" s="69">
        <f>'2das Lecturas'!BG36</f>
        <v>111.9</v>
      </c>
      <c r="CJ37" s="103">
        <f t="shared" si="28"/>
        <v>0.89999999999999147</v>
      </c>
      <c r="CK37" s="139">
        <f>'1eras Lecturas'!BI36</f>
        <v>112.8</v>
      </c>
      <c r="CL37" s="139">
        <f>'2das Lecturas'!BI36</f>
        <v>137.69999999999999</v>
      </c>
      <c r="CM37" s="104">
        <f t="shared" si="29"/>
        <v>24.899999999999991</v>
      </c>
    </row>
    <row r="38" spans="1:91" x14ac:dyDescent="0.25">
      <c r="A38" s="67" t="s">
        <v>146</v>
      </c>
      <c r="B38" s="68">
        <f>'1eras Lecturas'!C37</f>
        <v>263.2</v>
      </c>
      <c r="C38" s="69">
        <f>'2das Lecturas'!C37</f>
        <v>263.09999999999997</v>
      </c>
      <c r="D38" s="103">
        <f t="shared" si="0"/>
        <v>0.10000000000002274</v>
      </c>
      <c r="E38" s="70">
        <f>'1eras Lecturas'!E37</f>
        <v>278.59999999999997</v>
      </c>
      <c r="F38" s="70">
        <f>'2das Lecturas'!E37</f>
        <v>278.5</v>
      </c>
      <c r="G38" s="104">
        <f t="shared" si="1"/>
        <v>9.9999999999965894E-2</v>
      </c>
      <c r="H38" s="71">
        <f>'1eras Lecturas'!G37</f>
        <v>176.4</v>
      </c>
      <c r="I38" s="72">
        <f>'2das Lecturas'!G37</f>
        <v>176.5</v>
      </c>
      <c r="J38" s="103">
        <f t="shared" si="2"/>
        <v>9.9999999999994316E-2</v>
      </c>
      <c r="K38" s="73">
        <f>'1eras Lecturas'!I37</f>
        <v>178.5</v>
      </c>
      <c r="L38" s="73">
        <f>'2das Lecturas'!I37</f>
        <v>178.6</v>
      </c>
      <c r="M38" s="104">
        <f t="shared" si="3"/>
        <v>9.9999999999994316E-2</v>
      </c>
      <c r="N38" s="68">
        <f>'1eras Lecturas'!K37</f>
        <v>160.80000000000001</v>
      </c>
      <c r="O38" s="69">
        <f>'2das Lecturas'!K37</f>
        <v>160.9</v>
      </c>
      <c r="P38" s="103">
        <f t="shared" si="4"/>
        <v>9.9999999999994316E-2</v>
      </c>
      <c r="Q38" s="70">
        <f>'1eras Lecturas'!M37</f>
        <v>162.80000000000001</v>
      </c>
      <c r="R38" s="70">
        <f>'2das Lecturas'!M37</f>
        <v>162.9</v>
      </c>
      <c r="S38" s="104">
        <f t="shared" si="5"/>
        <v>9.9999999999994316E-2</v>
      </c>
      <c r="T38" s="71">
        <f>'1eras Lecturas'!O37</f>
        <v>134.5</v>
      </c>
      <c r="U38" s="72">
        <f>'2das Lecturas'!O37</f>
        <v>134.5</v>
      </c>
      <c r="V38" s="103">
        <f t="shared" si="6"/>
        <v>0</v>
      </c>
      <c r="W38" s="73">
        <f>'1eras Lecturas'!Q37</f>
        <v>134.5</v>
      </c>
      <c r="X38" s="73">
        <f>'2das Lecturas'!Q37</f>
        <v>134.5</v>
      </c>
      <c r="Y38" s="104">
        <f t="shared" si="7"/>
        <v>0</v>
      </c>
      <c r="Z38" s="68">
        <f>'1eras Lecturas'!S37</f>
        <v>172.8</v>
      </c>
      <c r="AA38" s="69">
        <f>'2das Lecturas'!S37</f>
        <v>173</v>
      </c>
      <c r="AB38" s="103">
        <f t="shared" si="8"/>
        <v>0.19999999999998863</v>
      </c>
      <c r="AC38" s="70">
        <f>'1eras Lecturas'!U37</f>
        <v>172.8</v>
      </c>
      <c r="AD38" s="70">
        <f>'2das Lecturas'!U37</f>
        <v>173</v>
      </c>
      <c r="AE38" s="104">
        <f t="shared" si="9"/>
        <v>0.19999999999998863</v>
      </c>
      <c r="AF38" s="71">
        <f>'1eras Lecturas'!W37</f>
        <v>186.79999999999998</v>
      </c>
      <c r="AG38" s="72">
        <f>'2das Lecturas'!W37</f>
        <v>186.7</v>
      </c>
      <c r="AH38" s="103">
        <f t="shared" si="10"/>
        <v>9.9999999999994316E-2</v>
      </c>
      <c r="AI38" s="73">
        <f>'1eras Lecturas'!Y37</f>
        <v>198.6</v>
      </c>
      <c r="AJ38" s="73">
        <f>'2das Lecturas'!Y37</f>
        <v>198.5</v>
      </c>
      <c r="AK38" s="104">
        <f t="shared" si="11"/>
        <v>9.9999999999994316E-2</v>
      </c>
      <c r="AL38" s="68">
        <f>'1eras Lecturas'!AA37</f>
        <v>150.5</v>
      </c>
      <c r="AM38" s="69">
        <f>'2das Lecturas'!AA37</f>
        <v>150.5</v>
      </c>
      <c r="AN38" s="103">
        <f t="shared" si="12"/>
        <v>0</v>
      </c>
      <c r="AO38" s="70">
        <f>'1eras Lecturas'!AC37</f>
        <v>170.29999999999998</v>
      </c>
      <c r="AP38" s="70">
        <f>'2das Lecturas'!AC37</f>
        <v>170.29999999999998</v>
      </c>
      <c r="AQ38" s="104">
        <f t="shared" si="13"/>
        <v>0</v>
      </c>
      <c r="AR38" s="71">
        <f>'1eras Lecturas'!AE37</f>
        <v>237.7</v>
      </c>
      <c r="AS38" s="72">
        <f>'2das Lecturas'!AE37</f>
        <v>237.7</v>
      </c>
      <c r="AT38" s="103">
        <f t="shared" si="14"/>
        <v>0</v>
      </c>
      <c r="AU38" s="73">
        <f>'1eras Lecturas'!AG37</f>
        <v>239.8</v>
      </c>
      <c r="AV38" s="73">
        <f>'2das Lecturas'!AG37</f>
        <v>239.8</v>
      </c>
      <c r="AW38" s="104">
        <f t="shared" si="15"/>
        <v>0</v>
      </c>
      <c r="AX38" s="68">
        <f>'1eras Lecturas'!AI37</f>
        <v>270</v>
      </c>
      <c r="AY38" s="69">
        <f>'2das Lecturas'!AI37</f>
        <v>270.09999999999997</v>
      </c>
      <c r="AZ38" s="103">
        <f t="shared" si="16"/>
        <v>9.9999999999965894E-2</v>
      </c>
      <c r="BA38" s="70">
        <f>'1eras Lecturas'!AK37</f>
        <v>274.2</v>
      </c>
      <c r="BB38" s="70">
        <f>'2das Lecturas'!AK37</f>
        <v>274.29999999999995</v>
      </c>
      <c r="BC38" s="104">
        <f t="shared" si="17"/>
        <v>9.9999999999965894E-2</v>
      </c>
      <c r="BD38" s="71">
        <f>'1eras Lecturas'!AM37</f>
        <v>251.5</v>
      </c>
      <c r="BE38" s="72">
        <f>'2das Lecturas'!AM37</f>
        <v>251.5</v>
      </c>
      <c r="BF38" s="103">
        <f t="shared" si="18"/>
        <v>0</v>
      </c>
      <c r="BG38" s="73">
        <f>'1eras Lecturas'!AO37</f>
        <v>253.70000000000002</v>
      </c>
      <c r="BH38" s="73">
        <f>'2das Lecturas'!AO37</f>
        <v>253.60000000000002</v>
      </c>
      <c r="BI38" s="104">
        <f t="shared" si="19"/>
        <v>9.9999999999994316E-2</v>
      </c>
      <c r="BJ38" s="68">
        <f>'1eras Lecturas'!AQ37</f>
        <v>166.7</v>
      </c>
      <c r="BK38" s="69">
        <f>'2das Lecturas'!AQ37</f>
        <v>166.6</v>
      </c>
      <c r="BL38" s="103">
        <f t="shared" si="20"/>
        <v>9.9999999999994316E-2</v>
      </c>
      <c r="BM38" s="70">
        <f>'1eras Lecturas'!AS37</f>
        <v>168.5</v>
      </c>
      <c r="BN38" s="70">
        <f>'2das Lecturas'!AS37</f>
        <v>168.4</v>
      </c>
      <c r="BO38" s="104">
        <f t="shared" si="21"/>
        <v>9.9999999999994316E-2</v>
      </c>
      <c r="BP38" s="71">
        <f>'1eras Lecturas'!AU37</f>
        <v>203.70000000000002</v>
      </c>
      <c r="BQ38" s="72">
        <f>'2das Lecturas'!AU37</f>
        <v>203.60000000000002</v>
      </c>
      <c r="BR38" s="103">
        <f t="shared" si="22"/>
        <v>9.9999999999994316E-2</v>
      </c>
      <c r="BS38" s="73">
        <f>'1eras Lecturas'!AW37</f>
        <v>213.5</v>
      </c>
      <c r="BT38" s="73">
        <f>'2das Lecturas'!AW37</f>
        <v>213.3</v>
      </c>
      <c r="BU38" s="104">
        <f t="shared" si="23"/>
        <v>0.19999999999998863</v>
      </c>
      <c r="BV38" s="68">
        <f>'1eras Lecturas'!AY37</f>
        <v>251.60000000000002</v>
      </c>
      <c r="BW38" s="69">
        <f>'2das Lecturas'!AY37</f>
        <v>251.4</v>
      </c>
      <c r="BX38" s="103">
        <f t="shared" si="24"/>
        <v>0.20000000000001705</v>
      </c>
      <c r="BY38" s="70">
        <f>'1eras Lecturas'!BA37</f>
        <v>259.10000000000002</v>
      </c>
      <c r="BZ38" s="70">
        <f>'2das Lecturas'!BA37</f>
        <v>259.10000000000002</v>
      </c>
      <c r="CA38" s="104">
        <f t="shared" si="25"/>
        <v>0</v>
      </c>
      <c r="CB38" s="71">
        <f>'1eras Lecturas'!BC37</f>
        <v>161</v>
      </c>
      <c r="CC38" s="72">
        <f>'2das Lecturas'!BC37</f>
        <v>161</v>
      </c>
      <c r="CD38" s="103">
        <f t="shared" si="26"/>
        <v>0</v>
      </c>
      <c r="CE38" s="73">
        <f>'1eras Lecturas'!BE37</f>
        <v>161</v>
      </c>
      <c r="CF38" s="73">
        <f>'2das Lecturas'!BE37</f>
        <v>161</v>
      </c>
      <c r="CG38" s="104">
        <f t="shared" si="27"/>
        <v>0</v>
      </c>
      <c r="CH38" s="138">
        <f>'1eras Lecturas'!BG37</f>
        <v>139.80000000000001</v>
      </c>
      <c r="CI38" s="69">
        <f>'2das Lecturas'!BG37</f>
        <v>139.6</v>
      </c>
      <c r="CJ38" s="103">
        <f t="shared" si="28"/>
        <v>0.20000000000001705</v>
      </c>
      <c r="CK38" s="139">
        <f>'1eras Lecturas'!BI37</f>
        <v>143.80000000000001</v>
      </c>
      <c r="CL38" s="139">
        <f>'2das Lecturas'!BI37</f>
        <v>143.6</v>
      </c>
      <c r="CM38" s="104">
        <f t="shared" si="29"/>
        <v>0.20000000000001705</v>
      </c>
    </row>
    <row r="39" spans="1:91" x14ac:dyDescent="0.25">
      <c r="A39" s="72" t="s">
        <v>155</v>
      </c>
      <c r="B39" s="68">
        <f>'1eras Lecturas'!C38</f>
        <v>262.29999999999995</v>
      </c>
      <c r="C39" s="69">
        <f>'2das Lecturas'!C38</f>
        <v>262</v>
      </c>
      <c r="D39" s="103">
        <f t="shared" si="0"/>
        <v>0.29999999999995453</v>
      </c>
      <c r="E39" s="70">
        <f>'1eras Lecturas'!E38</f>
        <v>279</v>
      </c>
      <c r="F39" s="70">
        <f>'2das Lecturas'!E38</f>
        <v>278.89999999999998</v>
      </c>
      <c r="G39" s="104">
        <f t="shared" si="1"/>
        <v>0.10000000000002274</v>
      </c>
      <c r="H39" s="71">
        <f>'1eras Lecturas'!G38</f>
        <v>173.9</v>
      </c>
      <c r="I39" s="72">
        <f>'2das Lecturas'!G38</f>
        <v>173.9</v>
      </c>
      <c r="J39" s="103">
        <f t="shared" si="2"/>
        <v>0</v>
      </c>
      <c r="K39" s="73">
        <f>'1eras Lecturas'!I38</f>
        <v>189.70000000000002</v>
      </c>
      <c r="L39" s="73">
        <f>'2das Lecturas'!I38</f>
        <v>189.60000000000002</v>
      </c>
      <c r="M39" s="104">
        <f t="shared" si="3"/>
        <v>9.9999999999994316E-2</v>
      </c>
      <c r="N39" s="68">
        <f>'1eras Lecturas'!K38</f>
        <v>153.69999999999999</v>
      </c>
      <c r="O39" s="69">
        <f>'2das Lecturas'!K38</f>
        <v>153.69999999999999</v>
      </c>
      <c r="P39" s="103">
        <f t="shared" si="4"/>
        <v>0</v>
      </c>
      <c r="Q39" s="70">
        <f>'1eras Lecturas'!M38</f>
        <v>160.19999999999999</v>
      </c>
      <c r="R39" s="70">
        <f>'2das Lecturas'!M38</f>
        <v>160.19999999999999</v>
      </c>
      <c r="S39" s="104">
        <f t="shared" si="5"/>
        <v>0</v>
      </c>
      <c r="T39" s="71">
        <f>'1eras Lecturas'!O38</f>
        <v>134.4</v>
      </c>
      <c r="U39" s="72">
        <f>'2das Lecturas'!O38</f>
        <v>134.6</v>
      </c>
      <c r="V39" s="103">
        <f t="shared" si="6"/>
        <v>0.19999999999998863</v>
      </c>
      <c r="W39" s="73">
        <f>'1eras Lecturas'!Q38</f>
        <v>136.5</v>
      </c>
      <c r="X39" s="73">
        <f>'2das Lecturas'!Q38</f>
        <v>136.69999999999999</v>
      </c>
      <c r="Y39" s="104">
        <f t="shared" si="7"/>
        <v>0.19999999999998863</v>
      </c>
      <c r="Z39" s="68">
        <f>'1eras Lecturas'!S38</f>
        <v>188.29999999999998</v>
      </c>
      <c r="AA39" s="69">
        <f>'2das Lecturas'!S38</f>
        <v>188.5</v>
      </c>
      <c r="AB39" s="103">
        <f t="shared" si="8"/>
        <v>0.20000000000001705</v>
      </c>
      <c r="AC39" s="70">
        <f>'1eras Lecturas'!U38</f>
        <v>222.1</v>
      </c>
      <c r="AD39" s="70">
        <f>'2das Lecturas'!U38</f>
        <v>222.3</v>
      </c>
      <c r="AE39" s="104">
        <f t="shared" si="9"/>
        <v>0.20000000000001705</v>
      </c>
      <c r="AF39" s="71">
        <f>'1eras Lecturas'!W38</f>
        <v>191.7</v>
      </c>
      <c r="AG39" s="72">
        <f>'2das Lecturas'!W38</f>
        <v>191.6</v>
      </c>
      <c r="AH39" s="103">
        <f t="shared" si="10"/>
        <v>9.9999999999994316E-2</v>
      </c>
      <c r="AI39" s="73">
        <f>'1eras Lecturas'!Y38</f>
        <v>191.7</v>
      </c>
      <c r="AJ39" s="73">
        <f>'2das Lecturas'!Y38</f>
        <v>191.6</v>
      </c>
      <c r="AK39" s="104">
        <f t="shared" si="11"/>
        <v>9.9999999999994316E-2</v>
      </c>
      <c r="AL39" s="68">
        <f>'1eras Lecturas'!AA38</f>
        <v>164.2</v>
      </c>
      <c r="AM39" s="69">
        <f>'2das Lecturas'!AA38</f>
        <v>164.29999999999998</v>
      </c>
      <c r="AN39" s="103">
        <f t="shared" si="12"/>
        <v>9.9999999999994316E-2</v>
      </c>
      <c r="AO39" s="70">
        <f>'1eras Lecturas'!AC38</f>
        <v>165.7</v>
      </c>
      <c r="AP39" s="70">
        <f>'2das Lecturas'!AC38</f>
        <v>165.79999999999998</v>
      </c>
      <c r="AQ39" s="104">
        <f t="shared" si="13"/>
        <v>9.9999999999994316E-2</v>
      </c>
      <c r="AR39" s="71">
        <f>'1eras Lecturas'!AE38</f>
        <v>237.60000000000002</v>
      </c>
      <c r="AS39" s="72">
        <f>'2das Lecturas'!AE38</f>
        <v>237.8</v>
      </c>
      <c r="AT39" s="103">
        <f t="shared" si="14"/>
        <v>0.19999999999998863</v>
      </c>
      <c r="AU39" s="73">
        <f>'1eras Lecturas'!AG38</f>
        <v>250.4</v>
      </c>
      <c r="AV39" s="73">
        <f>'2das Lecturas'!AG38</f>
        <v>250.5</v>
      </c>
      <c r="AW39" s="104">
        <f t="shared" si="15"/>
        <v>9.9999999999994316E-2</v>
      </c>
      <c r="AX39" s="68">
        <f>'1eras Lecturas'!AI38</f>
        <v>262</v>
      </c>
      <c r="AY39" s="69">
        <f>'2das Lecturas'!AI38</f>
        <v>261.89999999999998</v>
      </c>
      <c r="AZ39" s="103">
        <f t="shared" si="16"/>
        <v>0.10000000000002274</v>
      </c>
      <c r="BA39" s="70">
        <f>'1eras Lecturas'!AK38</f>
        <v>270.2</v>
      </c>
      <c r="BB39" s="70">
        <f>'2das Lecturas'!AK38</f>
        <v>270.10000000000002</v>
      </c>
      <c r="BC39" s="104">
        <f t="shared" si="17"/>
        <v>9.9999999999965894E-2</v>
      </c>
      <c r="BD39" s="71">
        <f>'1eras Lecturas'!AM38</f>
        <v>250.29999999999998</v>
      </c>
      <c r="BE39" s="72">
        <f>'2das Lecturas'!AM38</f>
        <v>250.39999999999998</v>
      </c>
      <c r="BF39" s="103">
        <f t="shared" si="18"/>
        <v>9.9999999999994316E-2</v>
      </c>
      <c r="BG39" s="73">
        <f>'1eras Lecturas'!AO38</f>
        <v>250.29999999999998</v>
      </c>
      <c r="BH39" s="73">
        <f>'2das Lecturas'!AO38</f>
        <v>250.39999999999998</v>
      </c>
      <c r="BI39" s="104">
        <f t="shared" si="19"/>
        <v>9.9999999999994316E-2</v>
      </c>
      <c r="BJ39" s="68">
        <f>'1eras Lecturas'!AQ38</f>
        <v>166.8</v>
      </c>
      <c r="BK39" s="69">
        <f>'2das Lecturas'!AQ38</f>
        <v>166.9</v>
      </c>
      <c r="BL39" s="103">
        <f t="shared" si="20"/>
        <v>9.9999999999994316E-2</v>
      </c>
      <c r="BM39" s="70">
        <f>'1eras Lecturas'!AS38</f>
        <v>166.8</v>
      </c>
      <c r="BN39" s="70">
        <f>'2das Lecturas'!AS38</f>
        <v>166.9</v>
      </c>
      <c r="BO39" s="104">
        <f t="shared" si="21"/>
        <v>9.9999999999994316E-2</v>
      </c>
      <c r="BP39" s="71">
        <f>'1eras Lecturas'!AU38</f>
        <v>192</v>
      </c>
      <c r="BQ39" s="72">
        <f>'2das Lecturas'!AU38</f>
        <v>192.1</v>
      </c>
      <c r="BR39" s="103">
        <f t="shared" si="22"/>
        <v>9.9999999999994316E-2</v>
      </c>
      <c r="BS39" s="73">
        <f>'1eras Lecturas'!AW38</f>
        <v>194.2</v>
      </c>
      <c r="BT39" s="73">
        <f>'2das Lecturas'!AW38</f>
        <v>194.1</v>
      </c>
      <c r="BU39" s="104">
        <f t="shared" si="23"/>
        <v>9.9999999999994316E-2</v>
      </c>
      <c r="BV39" s="68">
        <f>'1eras Lecturas'!AY38</f>
        <v>255.5</v>
      </c>
      <c r="BW39" s="69">
        <f>'2das Lecturas'!AY38</f>
        <v>255.4</v>
      </c>
      <c r="BX39" s="103">
        <f t="shared" si="24"/>
        <v>9.9999999999994316E-2</v>
      </c>
      <c r="BY39" s="70">
        <f>'1eras Lecturas'!BA38</f>
        <v>257.5</v>
      </c>
      <c r="BZ39" s="70">
        <f>'2das Lecturas'!BA38</f>
        <v>257.2</v>
      </c>
      <c r="CA39" s="104">
        <f t="shared" si="25"/>
        <v>0.30000000000001137</v>
      </c>
      <c r="CB39" s="71">
        <f>'1eras Lecturas'!BC38</f>
        <v>179.60000000000002</v>
      </c>
      <c r="CC39" s="72">
        <f>'2das Lecturas'!BC38</f>
        <v>179.39999999999998</v>
      </c>
      <c r="CD39" s="103">
        <f t="shared" si="26"/>
        <v>0.20000000000004547</v>
      </c>
      <c r="CE39" s="73">
        <f>'1eras Lecturas'!BE38</f>
        <v>179.60000000000002</v>
      </c>
      <c r="CF39" s="73">
        <f>'2das Lecturas'!BE38</f>
        <v>179.39999999999998</v>
      </c>
      <c r="CG39" s="104">
        <f t="shared" si="27"/>
        <v>0.20000000000004547</v>
      </c>
      <c r="CH39" s="138">
        <f>'1eras Lecturas'!BG38</f>
        <v>126.39999999999999</v>
      </c>
      <c r="CI39" s="69">
        <f>'2das Lecturas'!BG38</f>
        <v>126.1</v>
      </c>
      <c r="CJ39" s="103">
        <f t="shared" si="28"/>
        <v>0.29999999999999716</v>
      </c>
      <c r="CK39" s="139">
        <f>'1eras Lecturas'!BI38</f>
        <v>128.19999999999999</v>
      </c>
      <c r="CL39" s="139">
        <f>'2das Lecturas'!BI38</f>
        <v>128.1</v>
      </c>
      <c r="CM39" s="104">
        <f t="shared" si="29"/>
        <v>9.9999999999994316E-2</v>
      </c>
    </row>
    <row r="40" spans="1:91" ht="15" customHeight="1" x14ac:dyDescent="0.25">
      <c r="A40" s="67" t="s">
        <v>141</v>
      </c>
      <c r="B40" s="68">
        <f>'1eras Lecturas'!C39</f>
        <v>260.10000000000002</v>
      </c>
      <c r="C40" s="69">
        <f>'2das Lecturas'!C39</f>
        <v>259.89999999999998</v>
      </c>
      <c r="D40" s="103">
        <f t="shared" si="0"/>
        <v>0.20000000000004547</v>
      </c>
      <c r="E40" s="70">
        <f>'1eras Lecturas'!E39</f>
        <v>260.10000000000002</v>
      </c>
      <c r="F40" s="70">
        <f>'2das Lecturas'!E39</f>
        <v>259.89999999999998</v>
      </c>
      <c r="G40" s="104">
        <f t="shared" si="1"/>
        <v>0.20000000000004547</v>
      </c>
      <c r="H40" s="71">
        <f>'1eras Lecturas'!G39</f>
        <v>176.5</v>
      </c>
      <c r="I40" s="72">
        <f>'2das Lecturas'!G39</f>
        <v>176.4</v>
      </c>
      <c r="J40" s="103">
        <f t="shared" si="2"/>
        <v>9.9999999999994316E-2</v>
      </c>
      <c r="K40" s="73">
        <f>'1eras Lecturas'!I39</f>
        <v>178.3</v>
      </c>
      <c r="L40" s="73">
        <f>'2das Lecturas'!I39</f>
        <v>178.3</v>
      </c>
      <c r="M40" s="104">
        <f t="shared" si="3"/>
        <v>0</v>
      </c>
      <c r="N40" s="68">
        <f>'1eras Lecturas'!K39</f>
        <v>162.80000000000001</v>
      </c>
      <c r="O40" s="69">
        <f>'2das Lecturas'!K39</f>
        <v>162.70000000000002</v>
      </c>
      <c r="P40" s="103">
        <f t="shared" si="4"/>
        <v>9.9999999999994316E-2</v>
      </c>
      <c r="Q40" s="70">
        <f>'1eras Lecturas'!M39</f>
        <v>164.70000000000002</v>
      </c>
      <c r="R40" s="70">
        <f>'2das Lecturas'!M39</f>
        <v>164.60000000000002</v>
      </c>
      <c r="S40" s="104">
        <f t="shared" si="5"/>
        <v>9.9999999999994316E-2</v>
      </c>
      <c r="T40" s="71">
        <f>'1eras Lecturas'!O39</f>
        <v>134.6</v>
      </c>
      <c r="U40" s="72">
        <f>'2das Lecturas'!O39</f>
        <v>134.6</v>
      </c>
      <c r="V40" s="103">
        <f t="shared" si="6"/>
        <v>0</v>
      </c>
      <c r="W40" s="73">
        <f>'1eras Lecturas'!Q39</f>
        <v>134.6</v>
      </c>
      <c r="X40" s="73">
        <f>'2das Lecturas'!Q39</f>
        <v>134.6</v>
      </c>
      <c r="Y40" s="104">
        <f t="shared" si="7"/>
        <v>0</v>
      </c>
      <c r="Z40" s="68">
        <f>'1eras Lecturas'!S39</f>
        <v>154.5</v>
      </c>
      <c r="AA40" s="69">
        <f>'2das Lecturas'!S39</f>
        <v>154.70000000000002</v>
      </c>
      <c r="AB40" s="103">
        <f t="shared" si="8"/>
        <v>0.20000000000001705</v>
      </c>
      <c r="AC40" s="70">
        <f>'1eras Lecturas'!U39</f>
        <v>171.5</v>
      </c>
      <c r="AD40" s="70">
        <f>'2das Lecturas'!U39</f>
        <v>171.70000000000002</v>
      </c>
      <c r="AE40" s="104">
        <f t="shared" si="9"/>
        <v>0.20000000000001705</v>
      </c>
      <c r="AF40" s="71">
        <f>'1eras Lecturas'!W39</f>
        <v>179.9</v>
      </c>
      <c r="AG40" s="72">
        <f>'2das Lecturas'!W39</f>
        <v>179.9</v>
      </c>
      <c r="AH40" s="103">
        <f t="shared" si="10"/>
        <v>0</v>
      </c>
      <c r="AI40" s="73">
        <f>'1eras Lecturas'!Y39</f>
        <v>192.1</v>
      </c>
      <c r="AJ40" s="73">
        <f>'2das Lecturas'!Y39</f>
        <v>192.1</v>
      </c>
      <c r="AK40" s="104">
        <f t="shared" si="11"/>
        <v>0</v>
      </c>
      <c r="AL40" s="68">
        <f>'1eras Lecturas'!AA39</f>
        <v>164.2</v>
      </c>
      <c r="AM40" s="69">
        <f>'2das Lecturas'!AA39</f>
        <v>164.2</v>
      </c>
      <c r="AN40" s="103">
        <f t="shared" si="12"/>
        <v>0</v>
      </c>
      <c r="AO40" s="70">
        <f>'1eras Lecturas'!AC39</f>
        <v>168.2</v>
      </c>
      <c r="AP40" s="70">
        <f>'2das Lecturas'!AC39</f>
        <v>168.2</v>
      </c>
      <c r="AQ40" s="104">
        <f t="shared" si="13"/>
        <v>0</v>
      </c>
      <c r="AR40" s="71">
        <f>'1eras Lecturas'!AE39</f>
        <v>237.6</v>
      </c>
      <c r="AS40" s="72">
        <f>'2das Lecturas'!AE39</f>
        <v>237.6</v>
      </c>
      <c r="AT40" s="103">
        <f t="shared" si="14"/>
        <v>0</v>
      </c>
      <c r="AU40" s="73">
        <f>'1eras Lecturas'!AG39</f>
        <v>241.9</v>
      </c>
      <c r="AV40" s="73">
        <f>'2das Lecturas'!AG39</f>
        <v>241.9</v>
      </c>
      <c r="AW40" s="104">
        <f t="shared" si="15"/>
        <v>0</v>
      </c>
      <c r="AX40" s="68">
        <f>'1eras Lecturas'!AI39</f>
        <v>266.3</v>
      </c>
      <c r="AY40" s="69">
        <f>'2das Lecturas'!AI39</f>
        <v>266.3</v>
      </c>
      <c r="AZ40" s="103">
        <f t="shared" si="16"/>
        <v>0</v>
      </c>
      <c r="BA40" s="70">
        <f>'1eras Lecturas'!AK39</f>
        <v>270.3</v>
      </c>
      <c r="BB40" s="70">
        <f>'2das Lecturas'!AK39</f>
        <v>270.3</v>
      </c>
      <c r="BC40" s="104">
        <f t="shared" si="17"/>
        <v>0</v>
      </c>
      <c r="BD40" s="71">
        <f>'1eras Lecturas'!AM39</f>
        <v>250.39999999999998</v>
      </c>
      <c r="BE40" s="72">
        <f>'2das Lecturas'!AM39</f>
        <v>250.5</v>
      </c>
      <c r="BF40" s="103">
        <f t="shared" si="18"/>
        <v>0.10000000000002274</v>
      </c>
      <c r="BG40" s="73">
        <f>'1eras Lecturas'!AO39</f>
        <v>251.5</v>
      </c>
      <c r="BH40" s="73">
        <f>'2das Lecturas'!AO39</f>
        <v>251.5</v>
      </c>
      <c r="BI40" s="104">
        <f t="shared" si="19"/>
        <v>0</v>
      </c>
      <c r="BJ40" s="68">
        <f>'1eras Lecturas'!AQ39</f>
        <v>166.6</v>
      </c>
      <c r="BK40" s="69">
        <f>'2das Lecturas'!AQ39</f>
        <v>166.70000000000002</v>
      </c>
      <c r="BL40" s="103">
        <f t="shared" si="20"/>
        <v>0.10000000000002274</v>
      </c>
      <c r="BM40" s="70">
        <f>'1eras Lecturas'!AS39</f>
        <v>168.39999999999998</v>
      </c>
      <c r="BN40" s="70">
        <f>'2das Lecturas'!AS39</f>
        <v>168.5</v>
      </c>
      <c r="BO40" s="104">
        <f t="shared" si="21"/>
        <v>0.10000000000002274</v>
      </c>
      <c r="BP40" s="71">
        <f>'1eras Lecturas'!AU39</f>
        <v>185</v>
      </c>
      <c r="BQ40" s="72">
        <f>'2das Lecturas'!AU39</f>
        <v>185</v>
      </c>
      <c r="BR40" s="103">
        <f t="shared" si="22"/>
        <v>0</v>
      </c>
      <c r="BS40" s="73">
        <f>'1eras Lecturas'!AW39</f>
        <v>192.9</v>
      </c>
      <c r="BT40" s="73">
        <f>'2das Lecturas'!AW39</f>
        <v>192.7</v>
      </c>
      <c r="BU40" s="104">
        <f t="shared" si="23"/>
        <v>0.20000000000001705</v>
      </c>
      <c r="BV40" s="68">
        <f>'1eras Lecturas'!AY39</f>
        <v>255.4</v>
      </c>
      <c r="BW40" s="69">
        <f>'2das Lecturas'!AY39</f>
        <v>255.4</v>
      </c>
      <c r="BX40" s="103">
        <f t="shared" si="24"/>
        <v>0</v>
      </c>
      <c r="BY40" s="70">
        <f>'1eras Lecturas'!BA39</f>
        <v>261.10000000000002</v>
      </c>
      <c r="BZ40" s="70">
        <f>'2das Lecturas'!BA39</f>
        <v>261.10000000000002</v>
      </c>
      <c r="CA40" s="104">
        <f t="shared" si="25"/>
        <v>0</v>
      </c>
      <c r="CB40" s="71">
        <f>'1eras Lecturas'!BC39</f>
        <v>174.6</v>
      </c>
      <c r="CC40" s="72">
        <f>'2das Lecturas'!BC39</f>
        <v>174.6</v>
      </c>
      <c r="CD40" s="103">
        <f t="shared" si="26"/>
        <v>0</v>
      </c>
      <c r="CE40" s="73">
        <f>'1eras Lecturas'!BE39</f>
        <v>179.5</v>
      </c>
      <c r="CF40" s="73">
        <f>'2das Lecturas'!BE39</f>
        <v>179.5</v>
      </c>
      <c r="CG40" s="104">
        <f t="shared" si="27"/>
        <v>0</v>
      </c>
      <c r="CH40" s="138">
        <f>'1eras Lecturas'!BG39</f>
        <v>118.60000000000001</v>
      </c>
      <c r="CI40" s="69">
        <f>'2das Lecturas'!BG39</f>
        <v>117.6</v>
      </c>
      <c r="CJ40" s="103">
        <f t="shared" si="28"/>
        <v>1.0000000000000142</v>
      </c>
      <c r="CK40" s="139">
        <f>'1eras Lecturas'!BI39</f>
        <v>120.5</v>
      </c>
      <c r="CL40" s="139">
        <f>'2das Lecturas'!BI39</f>
        <v>119.9</v>
      </c>
      <c r="CM40" s="104">
        <f t="shared" si="29"/>
        <v>0.59999999999999432</v>
      </c>
    </row>
    <row r="41" spans="1:91" ht="15" customHeight="1" x14ac:dyDescent="0.25">
      <c r="A41" s="72" t="s">
        <v>152</v>
      </c>
      <c r="B41" s="68">
        <f>'1eras Lecturas'!C40</f>
        <v>278.5</v>
      </c>
      <c r="C41" s="69">
        <f>'2das Lecturas'!C40</f>
        <v>278.39999999999998</v>
      </c>
      <c r="D41" s="103">
        <f t="shared" si="0"/>
        <v>0.10000000000002274</v>
      </c>
      <c r="E41" s="70">
        <f>'1eras Lecturas'!E40</f>
        <v>280.5</v>
      </c>
      <c r="F41" s="70">
        <f>'2das Lecturas'!E40</f>
        <v>280.39999999999998</v>
      </c>
      <c r="G41" s="104">
        <f t="shared" si="1"/>
        <v>0.10000000000002274</v>
      </c>
      <c r="H41" s="71">
        <f>'1eras Lecturas'!G40</f>
        <v>174</v>
      </c>
      <c r="I41" s="72">
        <f>'2das Lecturas'!G40</f>
        <v>174</v>
      </c>
      <c r="J41" s="103">
        <f t="shared" si="2"/>
        <v>0</v>
      </c>
      <c r="K41" s="73">
        <f>'1eras Lecturas'!I40</f>
        <v>178</v>
      </c>
      <c r="L41" s="73">
        <f>'2das Lecturas'!I40</f>
        <v>178</v>
      </c>
      <c r="M41" s="104">
        <f t="shared" si="3"/>
        <v>0</v>
      </c>
      <c r="N41" s="68">
        <f>'1eras Lecturas'!K40</f>
        <v>152.80000000000001</v>
      </c>
      <c r="O41" s="69">
        <f>'2das Lecturas'!K40</f>
        <v>153</v>
      </c>
      <c r="P41" s="103">
        <f t="shared" si="4"/>
        <v>0.19999999999998863</v>
      </c>
      <c r="Q41" s="70">
        <f>'1eras Lecturas'!M40</f>
        <v>156.60000000000002</v>
      </c>
      <c r="R41" s="70">
        <f>'2das Lecturas'!M40</f>
        <v>156.9</v>
      </c>
      <c r="S41" s="104">
        <f t="shared" si="5"/>
        <v>0.29999999999998295</v>
      </c>
      <c r="T41" s="71">
        <f>'1eras Lecturas'!O40</f>
        <v>134.5</v>
      </c>
      <c r="U41" s="72">
        <f>'2das Lecturas'!O40</f>
        <v>134.6</v>
      </c>
      <c r="V41" s="103">
        <f t="shared" si="6"/>
        <v>9.9999999999994316E-2</v>
      </c>
      <c r="W41" s="73">
        <f>'1eras Lecturas'!Q40</f>
        <v>136.6</v>
      </c>
      <c r="X41" s="73">
        <f>'2das Lecturas'!Q40</f>
        <v>136.69999999999999</v>
      </c>
      <c r="Y41" s="104">
        <f t="shared" si="7"/>
        <v>9.9999999999994316E-2</v>
      </c>
      <c r="Z41" s="68">
        <f>'1eras Lecturas'!S40</f>
        <v>167.2</v>
      </c>
      <c r="AA41" s="69">
        <f>'2das Lecturas'!S40</f>
        <v>167.4</v>
      </c>
      <c r="AB41" s="103">
        <f t="shared" si="8"/>
        <v>0.20000000000001705</v>
      </c>
      <c r="AC41" s="70">
        <f>'1eras Lecturas'!U40</f>
        <v>179.89999999999998</v>
      </c>
      <c r="AD41" s="70">
        <f>'2das Lecturas'!U40</f>
        <v>180.1</v>
      </c>
      <c r="AE41" s="104">
        <f t="shared" si="9"/>
        <v>0.20000000000001705</v>
      </c>
      <c r="AF41" s="71">
        <f>'1eras Lecturas'!W40</f>
        <v>174.5</v>
      </c>
      <c r="AG41" s="72">
        <f>'2das Lecturas'!W40</f>
        <v>174.4</v>
      </c>
      <c r="AH41" s="103">
        <f t="shared" si="10"/>
        <v>9.9999999999994316E-2</v>
      </c>
      <c r="AI41" s="73">
        <f>'1eras Lecturas'!Y40</f>
        <v>180.8</v>
      </c>
      <c r="AJ41" s="73">
        <f>'2das Lecturas'!Y40</f>
        <v>180.70000000000002</v>
      </c>
      <c r="AK41" s="104">
        <f t="shared" si="11"/>
        <v>9.9999999999994316E-2</v>
      </c>
      <c r="AL41" s="68">
        <f>'1eras Lecturas'!AA40</f>
        <v>168.4</v>
      </c>
      <c r="AM41" s="69">
        <f>'2das Lecturas'!AA40</f>
        <v>168.60000000000002</v>
      </c>
      <c r="AN41" s="103">
        <f t="shared" si="12"/>
        <v>0.20000000000001705</v>
      </c>
      <c r="AO41" s="70">
        <f>'1eras Lecturas'!AC40</f>
        <v>170.6</v>
      </c>
      <c r="AP41" s="70">
        <f>'2das Lecturas'!AC40</f>
        <v>170.70000000000002</v>
      </c>
      <c r="AQ41" s="104">
        <f t="shared" si="13"/>
        <v>0.10000000000002274</v>
      </c>
      <c r="AR41" s="71">
        <f>'1eras Lecturas'!AE40</f>
        <v>241.9</v>
      </c>
      <c r="AS41" s="72">
        <f>'2das Lecturas'!AE40</f>
        <v>241.8</v>
      </c>
      <c r="AT41" s="103">
        <f t="shared" si="14"/>
        <v>9.9999999999994316E-2</v>
      </c>
      <c r="AU41" s="73">
        <f>'1eras Lecturas'!AG40</f>
        <v>250.4</v>
      </c>
      <c r="AV41" s="73">
        <f>'2das Lecturas'!AG40</f>
        <v>250.3</v>
      </c>
      <c r="AW41" s="104">
        <f t="shared" si="15"/>
        <v>9.9999999999994316E-2</v>
      </c>
      <c r="AX41" s="68">
        <f>'1eras Lecturas'!AI40</f>
        <v>269.90000000000003</v>
      </c>
      <c r="AY41" s="69">
        <f>'2das Lecturas'!AI40</f>
        <v>270.2</v>
      </c>
      <c r="AZ41" s="103">
        <f t="shared" si="16"/>
        <v>0.29999999999995453</v>
      </c>
      <c r="BA41" s="70">
        <f>'1eras Lecturas'!AK40</f>
        <v>269.90000000000003</v>
      </c>
      <c r="BB41" s="70">
        <f>'2das Lecturas'!AK40</f>
        <v>270.2</v>
      </c>
      <c r="BC41" s="104">
        <f t="shared" si="17"/>
        <v>0.29999999999995453</v>
      </c>
      <c r="BD41" s="71">
        <f>'1eras Lecturas'!AM40</f>
        <v>250.5</v>
      </c>
      <c r="BE41" s="72">
        <f>'2das Lecturas'!AM40</f>
        <v>250.60000000000002</v>
      </c>
      <c r="BF41" s="103">
        <f t="shared" si="18"/>
        <v>0.10000000000002274</v>
      </c>
      <c r="BG41" s="73">
        <f>'1eras Lecturas'!AO40</f>
        <v>251.5</v>
      </c>
      <c r="BH41" s="73">
        <f>'2das Lecturas'!AO40</f>
        <v>251.60000000000002</v>
      </c>
      <c r="BI41" s="104">
        <f t="shared" si="19"/>
        <v>0.10000000000002274</v>
      </c>
      <c r="BJ41" s="68">
        <f>'1eras Lecturas'!AQ40</f>
        <v>166.6</v>
      </c>
      <c r="BK41" s="69">
        <f>'2das Lecturas'!AQ40</f>
        <v>166.70000000000002</v>
      </c>
      <c r="BL41" s="103">
        <f t="shared" si="20"/>
        <v>0.10000000000002274</v>
      </c>
      <c r="BM41" s="70">
        <f>'1eras Lecturas'!AS40</f>
        <v>168.29999999999998</v>
      </c>
      <c r="BN41" s="70">
        <f>'2das Lecturas'!AS40</f>
        <v>168.4</v>
      </c>
      <c r="BO41" s="104">
        <f t="shared" si="21"/>
        <v>0.10000000000002274</v>
      </c>
      <c r="BP41" s="71">
        <f>'1eras Lecturas'!AU40</f>
        <v>192.10000000000002</v>
      </c>
      <c r="BQ41" s="72">
        <f>'2das Lecturas'!AU40</f>
        <v>192.10000000000002</v>
      </c>
      <c r="BR41" s="103">
        <f t="shared" si="22"/>
        <v>0</v>
      </c>
      <c r="BS41" s="73">
        <f>'1eras Lecturas'!AW40</f>
        <v>194</v>
      </c>
      <c r="BT41" s="73">
        <f>'2das Lecturas'!AW40</f>
        <v>194</v>
      </c>
      <c r="BU41" s="104">
        <f t="shared" si="23"/>
        <v>0</v>
      </c>
      <c r="BV41" s="68">
        <f>'1eras Lecturas'!AY40</f>
        <v>255.5</v>
      </c>
      <c r="BW41" s="69">
        <f>'2das Lecturas'!AY40</f>
        <v>255.2</v>
      </c>
      <c r="BX41" s="103">
        <f t="shared" si="24"/>
        <v>0.30000000000001137</v>
      </c>
      <c r="BY41" s="70">
        <f>'1eras Lecturas'!BA40</f>
        <v>257.3</v>
      </c>
      <c r="BZ41" s="70">
        <f>'2das Lecturas'!BA40</f>
        <v>257.20000000000005</v>
      </c>
      <c r="CA41" s="104">
        <f t="shared" si="25"/>
        <v>9.9999999999965894E-2</v>
      </c>
      <c r="CB41" s="71">
        <f>'1eras Lecturas'!BC40</f>
        <v>174.2</v>
      </c>
      <c r="CC41" s="72">
        <f>'2das Lecturas'!BC40</f>
        <v>174.1</v>
      </c>
      <c r="CD41" s="103">
        <f t="shared" si="26"/>
        <v>9.9999999999994316E-2</v>
      </c>
      <c r="CE41" s="73">
        <f>'1eras Lecturas'!BE40</f>
        <v>179.2</v>
      </c>
      <c r="CF41" s="73">
        <f>'2das Lecturas'!BE40</f>
        <v>179.1</v>
      </c>
      <c r="CG41" s="104">
        <f t="shared" si="27"/>
        <v>9.9999999999994316E-2</v>
      </c>
      <c r="CH41" s="138">
        <f>'1eras Lecturas'!BG40</f>
        <v>143.6</v>
      </c>
      <c r="CI41" s="69">
        <f>'2das Lecturas'!BG40</f>
        <v>143.5</v>
      </c>
      <c r="CJ41" s="103">
        <f t="shared" si="28"/>
        <v>9.9999999999994316E-2</v>
      </c>
      <c r="CK41" s="139">
        <f>'1eras Lecturas'!BI40</f>
        <v>145.5</v>
      </c>
      <c r="CL41" s="139">
        <f>'2das Lecturas'!BI40</f>
        <v>145.70000000000002</v>
      </c>
      <c r="CM41" s="104">
        <f t="shared" si="29"/>
        <v>0.20000000000001705</v>
      </c>
    </row>
    <row r="42" spans="1:91" ht="15" customHeight="1" x14ac:dyDescent="0.25">
      <c r="A42" s="67" t="s">
        <v>142</v>
      </c>
      <c r="B42" s="68">
        <f>'1eras Lecturas'!C41</f>
        <v>285.3</v>
      </c>
      <c r="C42" s="69">
        <f>'2das Lecturas'!C41</f>
        <v>260.10000000000002</v>
      </c>
      <c r="D42" s="103">
        <f t="shared" si="0"/>
        <v>25.199999999999989</v>
      </c>
      <c r="E42" s="70">
        <f>'1eras Lecturas'!E41</f>
        <v>296</v>
      </c>
      <c r="F42" s="70">
        <f>'2das Lecturas'!E41</f>
        <v>264.20000000000005</v>
      </c>
      <c r="G42" s="104">
        <f t="shared" si="1"/>
        <v>31.799999999999955</v>
      </c>
      <c r="H42" s="71">
        <f>'1eras Lecturas'!G41</f>
        <v>174.5</v>
      </c>
      <c r="I42" s="72">
        <f>'2das Lecturas'!G41</f>
        <v>174.5</v>
      </c>
      <c r="J42" s="103">
        <f t="shared" si="2"/>
        <v>0</v>
      </c>
      <c r="K42" s="73">
        <f>'1eras Lecturas'!I41</f>
        <v>178.4</v>
      </c>
      <c r="L42" s="73">
        <f>'2das Lecturas'!I41</f>
        <v>178.4</v>
      </c>
      <c r="M42" s="104">
        <f t="shared" si="3"/>
        <v>0</v>
      </c>
      <c r="N42" s="68">
        <f>'1eras Lecturas'!K41</f>
        <v>164.60000000000002</v>
      </c>
      <c r="O42" s="69">
        <f>'2das Lecturas'!K41</f>
        <v>164.60000000000002</v>
      </c>
      <c r="P42" s="103">
        <f t="shared" si="4"/>
        <v>0</v>
      </c>
      <c r="Q42" s="70">
        <f>'1eras Lecturas'!M41</f>
        <v>168.5</v>
      </c>
      <c r="R42" s="70">
        <f>'2das Lecturas'!M41</f>
        <v>168.5</v>
      </c>
      <c r="S42" s="104">
        <f t="shared" si="5"/>
        <v>0</v>
      </c>
      <c r="T42" s="71">
        <f>'1eras Lecturas'!O41</f>
        <v>134.6</v>
      </c>
      <c r="U42" s="72">
        <f>'2das Lecturas'!O41</f>
        <v>134.6</v>
      </c>
      <c r="V42" s="103">
        <f t="shared" si="6"/>
        <v>0</v>
      </c>
      <c r="W42" s="73">
        <f>'1eras Lecturas'!Q41</f>
        <v>134.6</v>
      </c>
      <c r="X42" s="73">
        <f>'2das Lecturas'!Q41</f>
        <v>134.6</v>
      </c>
      <c r="Y42" s="104">
        <f t="shared" si="7"/>
        <v>0</v>
      </c>
      <c r="Z42" s="68">
        <f>'1eras Lecturas'!S41</f>
        <v>160.79999999999998</v>
      </c>
      <c r="AA42" s="69">
        <f>'2das Lecturas'!S41</f>
        <v>161.10000000000002</v>
      </c>
      <c r="AB42" s="103">
        <f t="shared" si="8"/>
        <v>0.30000000000003979</v>
      </c>
      <c r="AC42" s="70">
        <f>'1eras Lecturas'!U41</f>
        <v>163</v>
      </c>
      <c r="AD42" s="70">
        <f>'2das Lecturas'!U41</f>
        <v>163.20000000000002</v>
      </c>
      <c r="AE42" s="104">
        <f t="shared" si="9"/>
        <v>0.20000000000001705</v>
      </c>
      <c r="AF42" s="71">
        <f>'1eras Lecturas'!W41</f>
        <v>192</v>
      </c>
      <c r="AG42" s="72">
        <f>'2das Lecturas'!W41</f>
        <v>192</v>
      </c>
      <c r="AH42" s="103">
        <f t="shared" si="10"/>
        <v>0</v>
      </c>
      <c r="AI42" s="73">
        <f>'1eras Lecturas'!Y41</f>
        <v>192</v>
      </c>
      <c r="AJ42" s="73">
        <f>'2das Lecturas'!Y41</f>
        <v>192</v>
      </c>
      <c r="AK42" s="104">
        <f t="shared" si="11"/>
        <v>0</v>
      </c>
      <c r="AL42" s="68">
        <f>'1eras Lecturas'!AA41</f>
        <v>154.4</v>
      </c>
      <c r="AM42" s="69">
        <f>'2das Lecturas'!AA41</f>
        <v>154.4</v>
      </c>
      <c r="AN42" s="103">
        <f t="shared" si="12"/>
        <v>0</v>
      </c>
      <c r="AO42" s="70">
        <f>'1eras Lecturas'!AC41</f>
        <v>172.3</v>
      </c>
      <c r="AP42" s="70">
        <f>'2das Lecturas'!AC41</f>
        <v>172.3</v>
      </c>
      <c r="AQ42" s="104">
        <f t="shared" si="13"/>
        <v>0</v>
      </c>
      <c r="AR42" s="71">
        <f>'1eras Lecturas'!AE41</f>
        <v>237.6</v>
      </c>
      <c r="AS42" s="72">
        <f>'2das Lecturas'!AE41</f>
        <v>237.6</v>
      </c>
      <c r="AT42" s="103">
        <f t="shared" si="14"/>
        <v>0</v>
      </c>
      <c r="AU42" s="73">
        <f>'1eras Lecturas'!AG41</f>
        <v>241.8</v>
      </c>
      <c r="AV42" s="73">
        <f>'2das Lecturas'!AG41</f>
        <v>241.8</v>
      </c>
      <c r="AW42" s="104">
        <f t="shared" si="15"/>
        <v>0</v>
      </c>
      <c r="AX42" s="68">
        <f>'1eras Lecturas'!AI41</f>
        <v>242.3</v>
      </c>
      <c r="AY42" s="69">
        <f>'2das Lecturas'!AI41</f>
        <v>269.89999999999998</v>
      </c>
      <c r="AZ42" s="103">
        <f t="shared" si="16"/>
        <v>27.599999999999966</v>
      </c>
      <c r="BA42" s="70">
        <f>'1eras Lecturas'!AK41</f>
        <v>270.5</v>
      </c>
      <c r="BB42" s="70">
        <f>'2das Lecturas'!AK41</f>
        <v>269.89999999999998</v>
      </c>
      <c r="BC42" s="104">
        <f t="shared" si="17"/>
        <v>0.60000000000002274</v>
      </c>
      <c r="BD42" s="71">
        <f>'1eras Lecturas'!AM41</f>
        <v>250.5</v>
      </c>
      <c r="BE42" s="72">
        <f>'2das Lecturas'!AM41</f>
        <v>250.5</v>
      </c>
      <c r="BF42" s="103">
        <f t="shared" si="18"/>
        <v>0</v>
      </c>
      <c r="BG42" s="73">
        <f>'1eras Lecturas'!AO41</f>
        <v>252.6</v>
      </c>
      <c r="BH42" s="73">
        <f>'2das Lecturas'!AO41</f>
        <v>252.6</v>
      </c>
      <c r="BI42" s="104">
        <f t="shared" si="19"/>
        <v>0</v>
      </c>
      <c r="BJ42" s="68">
        <f>'1eras Lecturas'!AQ41</f>
        <v>166.7</v>
      </c>
      <c r="BK42" s="69">
        <f>'2das Lecturas'!AQ41</f>
        <v>166.8</v>
      </c>
      <c r="BL42" s="103">
        <f t="shared" si="20"/>
        <v>0.10000000000002274</v>
      </c>
      <c r="BM42" s="70">
        <f>'1eras Lecturas'!AS41</f>
        <v>166.7</v>
      </c>
      <c r="BN42" s="70">
        <f>'2das Lecturas'!AS41</f>
        <v>166.8</v>
      </c>
      <c r="BO42" s="104">
        <f t="shared" si="21"/>
        <v>0.10000000000002274</v>
      </c>
      <c r="BP42" s="71">
        <f>'1eras Lecturas'!AU41</f>
        <v>192.7</v>
      </c>
      <c r="BQ42" s="72">
        <f>'2das Lecturas'!AU41</f>
        <v>192.7</v>
      </c>
      <c r="BR42" s="103">
        <f t="shared" si="22"/>
        <v>0</v>
      </c>
      <c r="BS42" s="73">
        <f>'1eras Lecturas'!AW41</f>
        <v>198.6</v>
      </c>
      <c r="BT42" s="73">
        <f>'2das Lecturas'!AW41</f>
        <v>198.6</v>
      </c>
      <c r="BU42" s="104">
        <f t="shared" si="23"/>
        <v>0</v>
      </c>
      <c r="BV42" s="68">
        <f>'1eras Lecturas'!AY41</f>
        <v>255.4</v>
      </c>
      <c r="BW42" s="69">
        <f>'2das Lecturas'!AY41</f>
        <v>255.4</v>
      </c>
      <c r="BX42" s="103">
        <f t="shared" si="24"/>
        <v>0</v>
      </c>
      <c r="BY42" s="70">
        <f>'1eras Lecturas'!BA41</f>
        <v>257.3</v>
      </c>
      <c r="BZ42" s="70">
        <f>'2das Lecturas'!BA41</f>
        <v>257.3</v>
      </c>
      <c r="CA42" s="104">
        <f t="shared" si="25"/>
        <v>0</v>
      </c>
      <c r="CB42" s="71">
        <f>'1eras Lecturas'!BC41</f>
        <v>174.4</v>
      </c>
      <c r="CC42" s="72">
        <f>'2das Lecturas'!BC41</f>
        <v>174.4</v>
      </c>
      <c r="CD42" s="103">
        <f t="shared" si="26"/>
        <v>0</v>
      </c>
      <c r="CE42" s="73">
        <f>'1eras Lecturas'!BE41</f>
        <v>179.4</v>
      </c>
      <c r="CF42" s="73">
        <f>'2das Lecturas'!BE41</f>
        <v>179.4</v>
      </c>
      <c r="CG42" s="104">
        <f t="shared" si="27"/>
        <v>0</v>
      </c>
      <c r="CH42" s="138">
        <f>'1eras Lecturas'!BG41</f>
        <v>133.79999999999998</v>
      </c>
      <c r="CI42" s="69">
        <f>'2das Lecturas'!BG41</f>
        <v>133.79999999999998</v>
      </c>
      <c r="CJ42" s="103">
        <f t="shared" si="28"/>
        <v>0</v>
      </c>
      <c r="CK42" s="139">
        <f>'1eras Lecturas'!BI41</f>
        <v>139.6</v>
      </c>
      <c r="CL42" s="139">
        <f>'2das Lecturas'!BI41</f>
        <v>139.6</v>
      </c>
      <c r="CM42" s="104">
        <f t="shared" si="29"/>
        <v>0</v>
      </c>
    </row>
    <row r="43" spans="1:91" s="72" customFormat="1" ht="15" customHeight="1" x14ac:dyDescent="0.25">
      <c r="A43" s="67" t="s">
        <v>157</v>
      </c>
      <c r="B43" s="68">
        <f>'1eras Lecturas'!C42</f>
        <v>281</v>
      </c>
      <c r="C43" s="69">
        <f>'2das Lecturas'!C42</f>
        <v>281</v>
      </c>
      <c r="D43" s="103">
        <f t="shared" si="0"/>
        <v>0</v>
      </c>
      <c r="E43" s="70">
        <f>'1eras Lecturas'!E42</f>
        <v>283</v>
      </c>
      <c r="F43" s="70">
        <f>'2das Lecturas'!E42</f>
        <v>283</v>
      </c>
      <c r="G43" s="104">
        <f t="shared" si="1"/>
        <v>0</v>
      </c>
      <c r="H43" s="71">
        <f>'1eras Lecturas'!G42</f>
        <v>174.5</v>
      </c>
      <c r="I43" s="72">
        <f>'2das Lecturas'!G42</f>
        <v>174.4</v>
      </c>
      <c r="J43" s="103">
        <f t="shared" si="2"/>
        <v>9.9999999999994316E-2</v>
      </c>
      <c r="K43" s="73">
        <f>'1eras Lecturas'!I42</f>
        <v>176.4</v>
      </c>
      <c r="L43" s="73">
        <f>'2das Lecturas'!I42</f>
        <v>176.4</v>
      </c>
      <c r="M43" s="104">
        <f t="shared" si="3"/>
        <v>0</v>
      </c>
      <c r="N43" s="68">
        <f>'1eras Lecturas'!K42</f>
        <v>156.9</v>
      </c>
      <c r="O43" s="69">
        <f>'2das Lecturas'!K42</f>
        <v>156.9</v>
      </c>
      <c r="P43" s="103">
        <f t="shared" si="4"/>
        <v>0</v>
      </c>
      <c r="Q43" s="70">
        <f>'1eras Lecturas'!M42</f>
        <v>167.5</v>
      </c>
      <c r="R43" s="70">
        <f>'2das Lecturas'!M42</f>
        <v>167.5</v>
      </c>
      <c r="S43" s="104">
        <f t="shared" si="5"/>
        <v>0</v>
      </c>
      <c r="T43" s="71">
        <f>'1eras Lecturas'!O42</f>
        <v>134.70000000000002</v>
      </c>
      <c r="U43" s="72">
        <f>'2das Lecturas'!O42</f>
        <v>134.5</v>
      </c>
      <c r="V43" s="103">
        <f t="shared" si="6"/>
        <v>0.20000000000001705</v>
      </c>
      <c r="W43" s="73">
        <f>'1eras Lecturas'!Q42</f>
        <v>134.70000000000002</v>
      </c>
      <c r="X43" s="73">
        <f>'2das Lecturas'!Q42</f>
        <v>134.5</v>
      </c>
      <c r="Y43" s="104">
        <f t="shared" si="7"/>
        <v>0.20000000000001705</v>
      </c>
      <c r="Z43" s="68">
        <f>'1eras Lecturas'!S42</f>
        <v>161</v>
      </c>
      <c r="AA43" s="69">
        <f>'2das Lecturas'!S42</f>
        <v>161</v>
      </c>
      <c r="AB43" s="103">
        <f t="shared" si="8"/>
        <v>0</v>
      </c>
      <c r="AC43" s="70">
        <f>'1eras Lecturas'!U42</f>
        <v>169.5</v>
      </c>
      <c r="AD43" s="70">
        <f>'2das Lecturas'!U42</f>
        <v>169.5</v>
      </c>
      <c r="AE43" s="104">
        <f t="shared" si="9"/>
        <v>0</v>
      </c>
      <c r="AF43" s="71">
        <f>'1eras Lecturas'!W42</f>
        <v>163.69999999999999</v>
      </c>
      <c r="AG43" s="72">
        <f>'2das Lecturas'!W42</f>
        <v>163.6</v>
      </c>
      <c r="AH43" s="103">
        <f t="shared" si="10"/>
        <v>9.9999999999994316E-2</v>
      </c>
      <c r="AI43" s="73">
        <f>'1eras Lecturas'!Y42</f>
        <v>172</v>
      </c>
      <c r="AJ43" s="73">
        <f>'2das Lecturas'!Y42</f>
        <v>171.8</v>
      </c>
      <c r="AK43" s="104">
        <f t="shared" si="11"/>
        <v>0.19999999999998863</v>
      </c>
      <c r="AL43" s="68">
        <f>'1eras Lecturas'!AA42</f>
        <v>162.4</v>
      </c>
      <c r="AM43" s="69">
        <f>'2das Lecturas'!AA42</f>
        <v>162.30000000000001</v>
      </c>
      <c r="AN43" s="103">
        <f t="shared" si="12"/>
        <v>9.9999999999994316E-2</v>
      </c>
      <c r="AO43" s="70">
        <f>'1eras Lecturas'!AC42</f>
        <v>172.4</v>
      </c>
      <c r="AP43" s="70">
        <f>'2das Lecturas'!AC42</f>
        <v>172.3</v>
      </c>
      <c r="AQ43" s="104">
        <f t="shared" si="13"/>
        <v>9.9999999999994316E-2</v>
      </c>
      <c r="AR43" s="71">
        <f>'1eras Lecturas'!AE42</f>
        <v>238.20000000000002</v>
      </c>
      <c r="AS43" s="72">
        <f>'2das Lecturas'!AE42</f>
        <v>238.20000000000002</v>
      </c>
      <c r="AT43" s="103">
        <f t="shared" si="14"/>
        <v>0</v>
      </c>
      <c r="AU43" s="73">
        <f>'1eras Lecturas'!AG42</f>
        <v>241.8</v>
      </c>
      <c r="AV43" s="73">
        <f>'2das Lecturas'!AG42</f>
        <v>241.8</v>
      </c>
      <c r="AW43" s="104">
        <f t="shared" si="15"/>
        <v>0</v>
      </c>
      <c r="AX43" s="68">
        <f>'1eras Lecturas'!AI42</f>
        <v>270.2</v>
      </c>
      <c r="AY43" s="69">
        <f>'2das Lecturas'!AI42</f>
        <v>270.3</v>
      </c>
      <c r="AZ43" s="103">
        <f t="shared" si="16"/>
        <v>0.10000000000002274</v>
      </c>
      <c r="BA43" s="70">
        <f>'1eras Lecturas'!AK42</f>
        <v>270.2</v>
      </c>
      <c r="BB43" s="70">
        <f>'2das Lecturas'!AK42</f>
        <v>270.3</v>
      </c>
      <c r="BC43" s="104">
        <f t="shared" si="17"/>
        <v>0.10000000000002274</v>
      </c>
      <c r="BD43" s="71">
        <f>'1eras Lecturas'!AM42</f>
        <v>250.39999999999998</v>
      </c>
      <c r="BE43" s="72">
        <f>'2das Lecturas'!AM42</f>
        <v>250.29999999999998</v>
      </c>
      <c r="BF43" s="103">
        <f t="shared" si="18"/>
        <v>9.9999999999994316E-2</v>
      </c>
      <c r="BG43" s="73">
        <f>'1eras Lecturas'!AO42</f>
        <v>251.39999999999998</v>
      </c>
      <c r="BH43" s="73">
        <f>'2das Lecturas'!AO42</f>
        <v>251.39999999999998</v>
      </c>
      <c r="BI43" s="104">
        <f t="shared" si="19"/>
        <v>0</v>
      </c>
      <c r="BJ43" s="68">
        <f>'1eras Lecturas'!AQ42</f>
        <v>166.6</v>
      </c>
      <c r="BK43" s="69">
        <f>'2das Lecturas'!AQ42</f>
        <v>166.70000000000002</v>
      </c>
      <c r="BL43" s="103">
        <f t="shared" si="20"/>
        <v>0.10000000000002274</v>
      </c>
      <c r="BM43" s="70">
        <f>'1eras Lecturas'!AS42</f>
        <v>166.6</v>
      </c>
      <c r="BN43" s="70">
        <f>'2das Lecturas'!AS42</f>
        <v>166.70000000000002</v>
      </c>
      <c r="BO43" s="104">
        <f t="shared" si="21"/>
        <v>0.10000000000002274</v>
      </c>
      <c r="BP43" s="71">
        <f>'1eras Lecturas'!AU42</f>
        <v>192.9</v>
      </c>
      <c r="BQ43" s="72">
        <f>'2das Lecturas'!AU42</f>
        <v>192.9</v>
      </c>
      <c r="BR43" s="103">
        <f t="shared" si="22"/>
        <v>0</v>
      </c>
      <c r="BS43" s="73">
        <f>'1eras Lecturas'!AW42</f>
        <v>195.2</v>
      </c>
      <c r="BT43" s="73">
        <f>'2das Lecturas'!AW42</f>
        <v>194.9</v>
      </c>
      <c r="BU43" s="104">
        <f t="shared" si="23"/>
        <v>0.29999999999998295</v>
      </c>
      <c r="BV43" s="68">
        <f>'1eras Lecturas'!AY42</f>
        <v>255.60000000000002</v>
      </c>
      <c r="BW43" s="69">
        <f>'2das Lecturas'!AY42</f>
        <v>255.5</v>
      </c>
      <c r="BX43" s="103">
        <f t="shared" si="24"/>
        <v>0.10000000000002274</v>
      </c>
      <c r="BY43" s="70">
        <f>'1eras Lecturas'!BA42</f>
        <v>259.60000000000002</v>
      </c>
      <c r="BZ43" s="70">
        <f>'2das Lecturas'!BA42</f>
        <v>259.5</v>
      </c>
      <c r="CA43" s="104">
        <f t="shared" si="25"/>
        <v>0.10000000000002274</v>
      </c>
      <c r="CB43" s="71">
        <f>'1eras Lecturas'!BC42</f>
        <v>174.4</v>
      </c>
      <c r="CC43" s="72">
        <f>'2das Lecturas'!BC42</f>
        <v>174.4</v>
      </c>
      <c r="CD43" s="103">
        <f t="shared" si="26"/>
        <v>0</v>
      </c>
      <c r="CE43" s="73">
        <f>'1eras Lecturas'!BE42</f>
        <v>179.5</v>
      </c>
      <c r="CF43" s="73">
        <f>'2das Lecturas'!BE42</f>
        <v>179.29999999999998</v>
      </c>
      <c r="CG43" s="104">
        <f t="shared" si="27"/>
        <v>0.20000000000001705</v>
      </c>
      <c r="CH43" s="138">
        <f>'1eras Lecturas'!BG42</f>
        <v>0</v>
      </c>
      <c r="CI43" s="69">
        <f>'2das Lecturas'!BG42</f>
        <v>135.80000000000001</v>
      </c>
      <c r="CJ43" s="103">
        <f t="shared" si="28"/>
        <v>135.80000000000001</v>
      </c>
      <c r="CK43" s="139">
        <f>'1eras Lecturas'!BI42</f>
        <v>0</v>
      </c>
      <c r="CL43" s="139">
        <f>'2das Lecturas'!BI42</f>
        <v>135.80000000000001</v>
      </c>
      <c r="CM43" s="104">
        <f t="shared" si="29"/>
        <v>135.80000000000001</v>
      </c>
    </row>
    <row r="44" spans="1:91" ht="15" customHeight="1" x14ac:dyDescent="0.25">
      <c r="A44" s="67" t="s">
        <v>158</v>
      </c>
      <c r="B44" s="68">
        <f>'1eras Lecturas'!C43</f>
        <v>253.9</v>
      </c>
      <c r="C44" s="69" t="str">
        <f>'2das Lecturas'!C43</f>
        <v>253.9</v>
      </c>
      <c r="D44" s="103">
        <f t="shared" si="0"/>
        <v>0</v>
      </c>
      <c r="E44" s="70">
        <f>'1eras Lecturas'!E43</f>
        <v>256</v>
      </c>
      <c r="F44" s="70" t="str">
        <f>'2das Lecturas'!E43</f>
        <v>256</v>
      </c>
      <c r="G44" s="104">
        <f t="shared" si="1"/>
        <v>0</v>
      </c>
      <c r="H44" s="71">
        <f>'1eras Lecturas'!G43</f>
        <v>176.4</v>
      </c>
      <c r="I44" s="72">
        <f>'2das Lecturas'!G43</f>
        <v>176.4</v>
      </c>
      <c r="J44" s="103">
        <f t="shared" si="2"/>
        <v>0</v>
      </c>
      <c r="K44" s="73">
        <f>'1eras Lecturas'!I43</f>
        <v>176.4</v>
      </c>
      <c r="L44" s="73">
        <f>'2das Lecturas'!I43</f>
        <v>176.4</v>
      </c>
      <c r="M44" s="104">
        <f t="shared" si="3"/>
        <v>0</v>
      </c>
      <c r="N44" s="68">
        <f>'1eras Lecturas'!K43</f>
        <v>161.1</v>
      </c>
      <c r="O44" s="69">
        <f>'2das Lecturas'!K43</f>
        <v>161.1</v>
      </c>
      <c r="P44" s="103">
        <f t="shared" si="4"/>
        <v>0</v>
      </c>
      <c r="Q44" s="70">
        <f>'1eras Lecturas'!M43</f>
        <v>161.1</v>
      </c>
      <c r="R44" s="70">
        <f>'2das Lecturas'!M43</f>
        <v>161.1</v>
      </c>
      <c r="S44" s="104">
        <f t="shared" si="5"/>
        <v>0</v>
      </c>
      <c r="T44" s="71">
        <f>'1eras Lecturas'!O43</f>
        <v>134.6</v>
      </c>
      <c r="U44" s="72">
        <f>'2das Lecturas'!O43</f>
        <v>134.6</v>
      </c>
      <c r="V44" s="103">
        <f t="shared" si="6"/>
        <v>0</v>
      </c>
      <c r="W44" s="73">
        <f>'1eras Lecturas'!Q43</f>
        <v>134.6</v>
      </c>
      <c r="X44" s="73">
        <f>'2das Lecturas'!Q43</f>
        <v>134.6</v>
      </c>
      <c r="Y44" s="104">
        <f t="shared" si="7"/>
        <v>0</v>
      </c>
      <c r="Z44" s="68">
        <f>'1eras Lecturas'!S43</f>
        <v>163.20000000000002</v>
      </c>
      <c r="AA44" s="69">
        <f>'2das Lecturas'!S43</f>
        <v>163.20000000000002</v>
      </c>
      <c r="AB44" s="103">
        <f t="shared" si="8"/>
        <v>0</v>
      </c>
      <c r="AC44" s="70">
        <f>'1eras Lecturas'!U43</f>
        <v>167.5</v>
      </c>
      <c r="AD44" s="70">
        <f>'2das Lecturas'!U43</f>
        <v>167.5</v>
      </c>
      <c r="AE44" s="104">
        <f t="shared" si="9"/>
        <v>0</v>
      </c>
      <c r="AF44" s="71">
        <f>'1eras Lecturas'!W43</f>
        <v>171.9</v>
      </c>
      <c r="AG44" s="72">
        <f>'2das Lecturas'!W43</f>
        <v>171.9</v>
      </c>
      <c r="AH44" s="103">
        <f t="shared" si="10"/>
        <v>0</v>
      </c>
      <c r="AI44" s="73">
        <f>'1eras Lecturas'!Y43</f>
        <v>179.8</v>
      </c>
      <c r="AJ44" s="73">
        <f>'2das Lecturas'!Y43</f>
        <v>179.8</v>
      </c>
      <c r="AK44" s="104">
        <f t="shared" si="11"/>
        <v>0</v>
      </c>
      <c r="AL44" s="68">
        <f>'1eras Lecturas'!AA43</f>
        <v>150.4</v>
      </c>
      <c r="AM44" s="69">
        <f>'2das Lecturas'!AA43</f>
        <v>150.4</v>
      </c>
      <c r="AN44" s="103">
        <f t="shared" si="12"/>
        <v>0</v>
      </c>
      <c r="AO44" s="70">
        <f>'1eras Lecturas'!AC43</f>
        <v>168.3</v>
      </c>
      <c r="AP44" s="70">
        <f>'2das Lecturas'!AC43</f>
        <v>168.3</v>
      </c>
      <c r="AQ44" s="104">
        <f t="shared" si="13"/>
        <v>0</v>
      </c>
      <c r="AR44" s="71">
        <f>'1eras Lecturas'!AE43</f>
        <v>237.8</v>
      </c>
      <c r="AS44" s="72">
        <f>'2das Lecturas'!AE43</f>
        <v>237.8</v>
      </c>
      <c r="AT44" s="103">
        <f t="shared" si="14"/>
        <v>0</v>
      </c>
      <c r="AU44" s="73">
        <f>'1eras Lecturas'!AG43</f>
        <v>241.8</v>
      </c>
      <c r="AV44" s="73">
        <f>'2das Lecturas'!AG43</f>
        <v>241.8</v>
      </c>
      <c r="AW44" s="104">
        <f t="shared" si="15"/>
        <v>0</v>
      </c>
      <c r="AX44" s="68">
        <f>'1eras Lecturas'!AI43</f>
        <v>270.3</v>
      </c>
      <c r="AY44" s="69">
        <f>'2das Lecturas'!AI43</f>
        <v>270.39999999999998</v>
      </c>
      <c r="AZ44" s="103">
        <f t="shared" si="16"/>
        <v>9.9999999999965894E-2</v>
      </c>
      <c r="BA44" s="70">
        <f>'1eras Lecturas'!AK43</f>
        <v>282.5</v>
      </c>
      <c r="BB44" s="70">
        <f>'2das Lecturas'!AK43</f>
        <v>282.5</v>
      </c>
      <c r="BC44" s="104">
        <f t="shared" si="17"/>
        <v>0</v>
      </c>
      <c r="BD44" s="71">
        <f>'1eras Lecturas'!AM43</f>
        <v>251.39999999999998</v>
      </c>
      <c r="BE44" s="72">
        <f>'2das Lecturas'!AM43</f>
        <v>251.5</v>
      </c>
      <c r="BF44" s="103">
        <f t="shared" si="18"/>
        <v>0.10000000000002274</v>
      </c>
      <c r="BG44" s="73">
        <f>'1eras Lecturas'!AO43</f>
        <v>251.39999999999998</v>
      </c>
      <c r="BH44" s="73">
        <f>'2das Lecturas'!AO43</f>
        <v>251.5</v>
      </c>
      <c r="BI44" s="104">
        <f t="shared" si="19"/>
        <v>0.10000000000002274</v>
      </c>
      <c r="BJ44" s="68">
        <f>'1eras Lecturas'!AQ43</f>
        <v>166.6</v>
      </c>
      <c r="BK44" s="69">
        <f>'2das Lecturas'!AQ43</f>
        <v>166.70000000000002</v>
      </c>
      <c r="BL44" s="103">
        <f t="shared" si="20"/>
        <v>0.10000000000002274</v>
      </c>
      <c r="BM44" s="70">
        <f>'1eras Lecturas'!AS43</f>
        <v>166.6</v>
      </c>
      <c r="BN44" s="70">
        <f>'2das Lecturas'!AS43</f>
        <v>166.70000000000002</v>
      </c>
      <c r="BO44" s="104">
        <f t="shared" si="21"/>
        <v>0.10000000000002274</v>
      </c>
      <c r="BP44" s="71">
        <f>'1eras Lecturas'!AU43</f>
        <v>190.9</v>
      </c>
      <c r="BQ44" s="72">
        <f>'2das Lecturas'!AU43</f>
        <v>190.79999999999998</v>
      </c>
      <c r="BR44" s="103">
        <f t="shared" si="22"/>
        <v>0.10000000000002274</v>
      </c>
      <c r="BS44" s="73">
        <f>'1eras Lecturas'!AW43</f>
        <v>195.2</v>
      </c>
      <c r="BT44" s="73">
        <f>'2das Lecturas'!AW43</f>
        <v>195.1</v>
      </c>
      <c r="BU44" s="104">
        <f t="shared" si="23"/>
        <v>9.9999999999994316E-2</v>
      </c>
      <c r="BV44" s="68">
        <f>'1eras Lecturas'!AY43</f>
        <v>253.4</v>
      </c>
      <c r="BW44" s="69">
        <f>'2das Lecturas'!AY43</f>
        <v>253.4</v>
      </c>
      <c r="BX44" s="103">
        <f t="shared" si="24"/>
        <v>0</v>
      </c>
      <c r="BY44" s="70">
        <f>'1eras Lecturas'!BA43</f>
        <v>257.5</v>
      </c>
      <c r="BZ44" s="70">
        <f>'2das Lecturas'!BA43</f>
        <v>257.5</v>
      </c>
      <c r="CA44" s="104">
        <f t="shared" si="25"/>
        <v>0</v>
      </c>
      <c r="CB44" s="71">
        <f>'1eras Lecturas'!BC43</f>
        <v>179.29999999999998</v>
      </c>
      <c r="CC44" s="72">
        <f>'2das Lecturas'!BC43</f>
        <v>179.29999999999998</v>
      </c>
      <c r="CD44" s="103">
        <f t="shared" si="26"/>
        <v>0</v>
      </c>
      <c r="CE44" s="73">
        <f>'1eras Lecturas'!BE43</f>
        <v>179.29999999999998</v>
      </c>
      <c r="CF44" s="73">
        <f>'2das Lecturas'!BE43</f>
        <v>179.29999999999998</v>
      </c>
      <c r="CG44" s="104">
        <f t="shared" si="27"/>
        <v>0</v>
      </c>
      <c r="CH44" s="138">
        <f>'1eras Lecturas'!BG43</f>
        <v>0</v>
      </c>
      <c r="CI44" s="69">
        <f>'2das Lecturas'!BG43</f>
        <v>134.30000000000001</v>
      </c>
      <c r="CJ44" s="103">
        <f t="shared" si="28"/>
        <v>134.30000000000001</v>
      </c>
      <c r="CK44" s="139">
        <f>'1eras Lecturas'!BI43</f>
        <v>0</v>
      </c>
      <c r="CL44" s="139">
        <f>'2das Lecturas'!BI43</f>
        <v>134.30000000000001</v>
      </c>
      <c r="CM44" s="104">
        <f t="shared" si="29"/>
        <v>134.30000000000001</v>
      </c>
    </row>
    <row r="45" spans="1:91" s="72" customFormat="1" ht="15" customHeight="1" x14ac:dyDescent="0.25">
      <c r="A45" s="67" t="s">
        <v>239</v>
      </c>
      <c r="B45" s="68">
        <f>'1eras Lecturas'!C44</f>
        <v>271.5</v>
      </c>
      <c r="C45" s="69">
        <f>'2das Lecturas'!C44</f>
        <v>271.60000000000002</v>
      </c>
      <c r="D45" s="103">
        <f t="shared" si="0"/>
        <v>0.10000000000002274</v>
      </c>
      <c r="E45" s="70">
        <f>'1eras Lecturas'!E44</f>
        <v>291.7</v>
      </c>
      <c r="F45" s="70">
        <f>'2das Lecturas'!E44</f>
        <v>291.3</v>
      </c>
      <c r="G45" s="104">
        <f t="shared" si="1"/>
        <v>0.39999999999997726</v>
      </c>
      <c r="H45" s="71">
        <f>'1eras Lecturas'!G44</f>
        <v>174</v>
      </c>
      <c r="I45" s="72">
        <f>'2das Lecturas'!G44</f>
        <v>174</v>
      </c>
      <c r="J45" s="103">
        <f t="shared" si="2"/>
        <v>0</v>
      </c>
      <c r="K45" s="73">
        <f>'1eras Lecturas'!I44</f>
        <v>176.1</v>
      </c>
      <c r="L45" s="73">
        <f>'2das Lecturas'!I44</f>
        <v>176.1</v>
      </c>
      <c r="M45" s="104">
        <f t="shared" si="3"/>
        <v>0</v>
      </c>
      <c r="N45" s="68">
        <f>'1eras Lecturas'!K44</f>
        <v>156.60000000000002</v>
      </c>
      <c r="O45" s="69">
        <f>'2das Lecturas'!K44</f>
        <v>156.60000000000002</v>
      </c>
      <c r="P45" s="103">
        <f t="shared" si="4"/>
        <v>0</v>
      </c>
      <c r="Q45" s="70">
        <f>'1eras Lecturas'!M44</f>
        <v>158.70000000000002</v>
      </c>
      <c r="R45" s="70">
        <f>'2das Lecturas'!M44</f>
        <v>158.70000000000002</v>
      </c>
      <c r="S45" s="104">
        <f t="shared" si="5"/>
        <v>0</v>
      </c>
      <c r="T45" s="71">
        <f>'1eras Lecturas'!O44</f>
        <v>134.69999999999999</v>
      </c>
      <c r="U45" s="72">
        <f>'2das Lecturas'!O44</f>
        <v>134.69999999999999</v>
      </c>
      <c r="V45" s="103">
        <f t="shared" si="6"/>
        <v>0</v>
      </c>
      <c r="W45" s="73">
        <f>'1eras Lecturas'!Q44</f>
        <v>136.69999999999999</v>
      </c>
      <c r="X45" s="73">
        <f>'2das Lecturas'!Q44</f>
        <v>136.69999999999999</v>
      </c>
      <c r="Y45" s="104">
        <f t="shared" si="7"/>
        <v>0</v>
      </c>
      <c r="Z45" s="68">
        <f>'1eras Lecturas'!S44</f>
        <v>154.39999999999998</v>
      </c>
      <c r="AA45" s="69">
        <f>'2das Lecturas'!S44</f>
        <v>154.5</v>
      </c>
      <c r="AB45" s="103">
        <f t="shared" si="8"/>
        <v>0.10000000000002274</v>
      </c>
      <c r="AC45" s="70">
        <f>'1eras Lecturas'!U44</f>
        <v>160.69999999999999</v>
      </c>
      <c r="AD45" s="70">
        <f>'2das Lecturas'!U44</f>
        <v>160.80000000000001</v>
      </c>
      <c r="AE45" s="104">
        <f t="shared" si="9"/>
        <v>0.10000000000002274</v>
      </c>
      <c r="AF45" s="71">
        <f>'1eras Lecturas'!W44</f>
        <v>167.79999999999998</v>
      </c>
      <c r="AG45" s="72">
        <f>'2das Lecturas'!W44</f>
        <v>167.79999999999998</v>
      </c>
      <c r="AH45" s="103">
        <f t="shared" si="10"/>
        <v>0</v>
      </c>
      <c r="AI45" s="73">
        <f>'1eras Lecturas'!Y44</f>
        <v>183.9</v>
      </c>
      <c r="AJ45" s="73">
        <f>'2das Lecturas'!Y44</f>
        <v>183.9</v>
      </c>
      <c r="AK45" s="104">
        <f t="shared" si="11"/>
        <v>0</v>
      </c>
      <c r="AL45" s="68">
        <f>'1eras Lecturas'!AA44</f>
        <v>154.39999999999998</v>
      </c>
      <c r="AM45" s="69">
        <f>'2das Lecturas'!AA44</f>
        <v>154.29999999999998</v>
      </c>
      <c r="AN45" s="103">
        <f t="shared" si="12"/>
        <v>9.9999999999994316E-2</v>
      </c>
      <c r="AO45" s="70">
        <f>'1eras Lecturas'!AC44</f>
        <v>164.39999999999998</v>
      </c>
      <c r="AP45" s="70">
        <f>'2das Lecturas'!AC44</f>
        <v>164.29999999999998</v>
      </c>
      <c r="AQ45" s="104">
        <f t="shared" si="13"/>
        <v>9.9999999999994316E-2</v>
      </c>
      <c r="AR45" s="71">
        <f>'1eras Lecturas'!AE44</f>
        <v>237.7</v>
      </c>
      <c r="AS45" s="72">
        <f>'2das Lecturas'!AE44</f>
        <v>237.7</v>
      </c>
      <c r="AT45" s="103">
        <f t="shared" si="14"/>
        <v>0</v>
      </c>
      <c r="AU45" s="73">
        <f>'1eras Lecturas'!AG44</f>
        <v>249.5</v>
      </c>
      <c r="AV45" s="73">
        <f>'2das Lecturas'!AG44</f>
        <v>249.5</v>
      </c>
      <c r="AW45" s="104">
        <f t="shared" si="15"/>
        <v>0</v>
      </c>
      <c r="AX45" s="68">
        <f>'1eras Lecturas'!AI44</f>
        <v>270.40000000000003</v>
      </c>
      <c r="AY45" s="69">
        <f>'2das Lecturas'!AI44</f>
        <v>270.39999999999998</v>
      </c>
      <c r="AZ45" s="103">
        <f t="shared" si="16"/>
        <v>5.6843418860808015E-14</v>
      </c>
      <c r="BA45" s="70">
        <f>'1eras Lecturas'!AK44</f>
        <v>274.5</v>
      </c>
      <c r="BB45" s="70">
        <f>'2das Lecturas'!AK44</f>
        <v>274.29999999999995</v>
      </c>
      <c r="BC45" s="104">
        <f t="shared" si="17"/>
        <v>0.20000000000004547</v>
      </c>
      <c r="BD45" s="71">
        <f>'1eras Lecturas'!AM44</f>
        <v>251.5</v>
      </c>
      <c r="BE45" s="72">
        <f>'2das Lecturas'!AM44</f>
        <v>251.5</v>
      </c>
      <c r="BF45" s="103">
        <f t="shared" si="18"/>
        <v>0</v>
      </c>
      <c r="BG45" s="73">
        <f>'1eras Lecturas'!AO44</f>
        <v>252.5</v>
      </c>
      <c r="BH45" s="73">
        <f>'2das Lecturas'!AO44</f>
        <v>252.5</v>
      </c>
      <c r="BI45" s="104">
        <f t="shared" si="19"/>
        <v>0</v>
      </c>
      <c r="BJ45" s="68">
        <f>'1eras Lecturas'!AQ44</f>
        <v>166.60000000000002</v>
      </c>
      <c r="BK45" s="69">
        <f>'2das Lecturas'!AQ44</f>
        <v>166.70000000000002</v>
      </c>
      <c r="BL45" s="103">
        <f t="shared" si="20"/>
        <v>9.9999999999994316E-2</v>
      </c>
      <c r="BM45" s="70">
        <f>'1eras Lecturas'!AS44</f>
        <v>166.60000000000002</v>
      </c>
      <c r="BN45" s="70">
        <f>'2das Lecturas'!AS44</f>
        <v>166.70000000000002</v>
      </c>
      <c r="BO45" s="104">
        <f t="shared" si="21"/>
        <v>9.9999999999994316E-2</v>
      </c>
      <c r="BP45" s="71">
        <f>'1eras Lecturas'!AU44</f>
        <v>182.29999999999998</v>
      </c>
      <c r="BQ45" s="72">
        <f>'2das Lecturas'!AU44</f>
        <v>182.29999999999998</v>
      </c>
      <c r="BR45" s="103">
        <f t="shared" si="22"/>
        <v>0</v>
      </c>
      <c r="BS45" s="73">
        <f>'1eras Lecturas'!AW44</f>
        <v>209.7</v>
      </c>
      <c r="BT45" s="73">
        <f>'2das Lecturas'!AW44</f>
        <v>209.7</v>
      </c>
      <c r="BU45" s="104">
        <f t="shared" si="23"/>
        <v>0</v>
      </c>
      <c r="BV45" s="68">
        <f>'1eras Lecturas'!AY44</f>
        <v>253.2</v>
      </c>
      <c r="BW45" s="69">
        <f>'2das Lecturas'!AY44</f>
        <v>253.1</v>
      </c>
      <c r="BX45" s="103">
        <f t="shared" si="24"/>
        <v>9.9999999999994316E-2</v>
      </c>
      <c r="BY45" s="70">
        <f>'1eras Lecturas'!BA44</f>
        <v>255.2</v>
      </c>
      <c r="BZ45" s="70">
        <f>'2das Lecturas'!BA44</f>
        <v>255.1</v>
      </c>
      <c r="CA45" s="104">
        <f t="shared" si="25"/>
        <v>9.9999999999994316E-2</v>
      </c>
      <c r="CB45" s="71">
        <f>'1eras Lecturas'!BC44</f>
        <v>174.1</v>
      </c>
      <c r="CC45" s="72">
        <f>'2das Lecturas'!BC44</f>
        <v>174.1</v>
      </c>
      <c r="CD45" s="103">
        <f t="shared" si="26"/>
        <v>0</v>
      </c>
      <c r="CE45" s="73">
        <f>'1eras Lecturas'!BE44</f>
        <v>174.1</v>
      </c>
      <c r="CF45" s="73">
        <f>'2das Lecturas'!BE44</f>
        <v>174.1</v>
      </c>
      <c r="CG45" s="104">
        <f t="shared" si="27"/>
        <v>0</v>
      </c>
      <c r="CH45" s="138">
        <f>'1eras Lecturas'!BG44</f>
        <v>104.6</v>
      </c>
      <c r="CI45" s="69">
        <f>'2das Lecturas'!BG44</f>
        <v>104.5</v>
      </c>
      <c r="CJ45" s="103">
        <f t="shared" si="28"/>
        <v>9.9999999999994316E-2</v>
      </c>
      <c r="CK45" s="139">
        <f>'1eras Lecturas'!BI44</f>
        <v>104.6</v>
      </c>
      <c r="CL45" s="139">
        <f>'2das Lecturas'!BI44</f>
        <v>132.4</v>
      </c>
      <c r="CM45" s="104">
        <f t="shared" si="29"/>
        <v>27.800000000000011</v>
      </c>
    </row>
    <row r="46" spans="1:91" ht="15" customHeight="1" x14ac:dyDescent="0.25">
      <c r="A46" s="67" t="s">
        <v>240</v>
      </c>
      <c r="B46" s="68">
        <f>'1eras Lecturas'!C45</f>
        <v>270.60000000000002</v>
      </c>
      <c r="C46" s="69">
        <f>'2das Lecturas'!C45</f>
        <v>270.5</v>
      </c>
      <c r="D46" s="103">
        <f t="shared" si="0"/>
        <v>0.10000000000002274</v>
      </c>
      <c r="E46" s="70">
        <f>'1eras Lecturas'!E45</f>
        <v>283.10000000000002</v>
      </c>
      <c r="F46" s="70">
        <f>'2das Lecturas'!E45</f>
        <v>283</v>
      </c>
      <c r="G46" s="104">
        <f t="shared" si="1"/>
        <v>0.10000000000002274</v>
      </c>
      <c r="H46" s="71">
        <f>'1eras Lecturas'!G45</f>
        <v>176.2</v>
      </c>
      <c r="I46" s="72">
        <f>'2das Lecturas'!G45</f>
        <v>176.2</v>
      </c>
      <c r="J46" s="103">
        <f t="shared" si="2"/>
        <v>0</v>
      </c>
      <c r="K46" s="73">
        <f>'1eras Lecturas'!I45</f>
        <v>189.89999999999998</v>
      </c>
      <c r="L46" s="73">
        <f>'2das Lecturas'!I45</f>
        <v>189.89999999999998</v>
      </c>
      <c r="M46" s="104">
        <f t="shared" si="3"/>
        <v>0</v>
      </c>
      <c r="N46" s="68">
        <f>'1eras Lecturas'!K45</f>
        <v>150.10000000000002</v>
      </c>
      <c r="O46" s="69">
        <f>'2das Lecturas'!K45</f>
        <v>150.10000000000002</v>
      </c>
      <c r="P46" s="103">
        <f t="shared" si="4"/>
        <v>0</v>
      </c>
      <c r="Q46" s="70">
        <f>'1eras Lecturas'!M45</f>
        <v>169.20000000000002</v>
      </c>
      <c r="R46" s="70">
        <f>'2das Lecturas'!M45</f>
        <v>169.20000000000002</v>
      </c>
      <c r="S46" s="104">
        <f t="shared" si="5"/>
        <v>0</v>
      </c>
      <c r="T46" s="71">
        <f>'1eras Lecturas'!O45</f>
        <v>134.69999999999999</v>
      </c>
      <c r="U46" s="72">
        <f>'2das Lecturas'!O45</f>
        <v>134.69999999999999</v>
      </c>
      <c r="V46" s="103">
        <f t="shared" si="6"/>
        <v>0</v>
      </c>
      <c r="W46" s="73">
        <f>'1eras Lecturas'!Q45</f>
        <v>134.69999999999999</v>
      </c>
      <c r="X46" s="73">
        <f>'2das Lecturas'!Q45</f>
        <v>134.69999999999999</v>
      </c>
      <c r="Y46" s="104">
        <f t="shared" si="7"/>
        <v>0</v>
      </c>
      <c r="Z46" s="68">
        <f>'1eras Lecturas'!S45</f>
        <v>173.6</v>
      </c>
      <c r="AA46" s="69">
        <f>'2das Lecturas'!S45</f>
        <v>173.70000000000002</v>
      </c>
      <c r="AB46" s="103">
        <f t="shared" si="8"/>
        <v>0.10000000000002274</v>
      </c>
      <c r="AC46" s="70">
        <f>'1eras Lecturas'!U45</f>
        <v>173.6</v>
      </c>
      <c r="AD46" s="70">
        <f>'2das Lecturas'!U45</f>
        <v>173.70000000000002</v>
      </c>
      <c r="AE46" s="104">
        <f t="shared" si="9"/>
        <v>0.10000000000002274</v>
      </c>
      <c r="AF46" s="71">
        <f>'1eras Lecturas'!W45</f>
        <v>184</v>
      </c>
      <c r="AG46" s="72">
        <f>'2das Lecturas'!W45</f>
        <v>184</v>
      </c>
      <c r="AH46" s="103">
        <f t="shared" si="10"/>
        <v>0</v>
      </c>
      <c r="AI46" s="73">
        <f>'1eras Lecturas'!Y45</f>
        <v>184</v>
      </c>
      <c r="AJ46" s="73">
        <f>'2das Lecturas'!Y45</f>
        <v>184</v>
      </c>
      <c r="AK46" s="104">
        <f t="shared" si="11"/>
        <v>0</v>
      </c>
      <c r="AL46" s="68">
        <f>'1eras Lecturas'!AA45</f>
        <v>158.39999999999998</v>
      </c>
      <c r="AM46" s="69">
        <f>'2das Lecturas'!AA45</f>
        <v>158.29999999999998</v>
      </c>
      <c r="AN46" s="103">
        <f t="shared" si="12"/>
        <v>9.9999999999994316E-2</v>
      </c>
      <c r="AO46" s="70">
        <f>'1eras Lecturas'!AC45</f>
        <v>168.2</v>
      </c>
      <c r="AP46" s="70">
        <f>'2das Lecturas'!AC45</f>
        <v>168.1</v>
      </c>
      <c r="AQ46" s="104">
        <f t="shared" si="13"/>
        <v>9.9999999999994316E-2</v>
      </c>
      <c r="AR46" s="71">
        <f>'1eras Lecturas'!AE45</f>
        <v>237.8</v>
      </c>
      <c r="AS46" s="72">
        <f>'2das Lecturas'!AE45</f>
        <v>237.8</v>
      </c>
      <c r="AT46" s="103">
        <f t="shared" si="14"/>
        <v>0</v>
      </c>
      <c r="AU46" s="73">
        <f>'1eras Lecturas'!AG45</f>
        <v>241.7</v>
      </c>
      <c r="AV46" s="73">
        <f>'2das Lecturas'!AG45</f>
        <v>241.7</v>
      </c>
      <c r="AW46" s="104">
        <f t="shared" si="15"/>
        <v>0</v>
      </c>
      <c r="AX46" s="68">
        <f>'1eras Lecturas'!AI45</f>
        <v>270.40000000000003</v>
      </c>
      <c r="AY46" s="69">
        <f>'2das Lecturas'!AI45</f>
        <v>270.39999999999998</v>
      </c>
      <c r="AZ46" s="103">
        <f t="shared" si="16"/>
        <v>5.6843418860808015E-14</v>
      </c>
      <c r="BA46" s="70">
        <f>'1eras Lecturas'!AK45</f>
        <v>274.60000000000002</v>
      </c>
      <c r="BB46" s="70">
        <f>'2das Lecturas'!AK45</f>
        <v>274.39999999999998</v>
      </c>
      <c r="BC46" s="104">
        <f t="shared" si="17"/>
        <v>0.20000000000004547</v>
      </c>
      <c r="BD46" s="71">
        <f>'1eras Lecturas'!AM45</f>
        <v>250.20000000000002</v>
      </c>
      <c r="BE46" s="72">
        <f>'2das Lecturas'!AM45</f>
        <v>250.20000000000002</v>
      </c>
      <c r="BF46" s="103">
        <f t="shared" si="18"/>
        <v>0</v>
      </c>
      <c r="BG46" s="73">
        <f>'1eras Lecturas'!AO45</f>
        <v>251.3</v>
      </c>
      <c r="BH46" s="73">
        <f>'2das Lecturas'!AO45</f>
        <v>251.3</v>
      </c>
      <c r="BI46" s="104">
        <f t="shared" si="19"/>
        <v>0</v>
      </c>
      <c r="BJ46" s="68">
        <f>'1eras Lecturas'!AQ45</f>
        <v>166.70000000000002</v>
      </c>
      <c r="BK46" s="69">
        <f>'2das Lecturas'!AQ45</f>
        <v>166.8</v>
      </c>
      <c r="BL46" s="103">
        <f t="shared" si="20"/>
        <v>9.9999999999994316E-2</v>
      </c>
      <c r="BM46" s="70">
        <f>'1eras Lecturas'!AS45</f>
        <v>168.4</v>
      </c>
      <c r="BN46" s="70">
        <f>'2das Lecturas'!AS45</f>
        <v>168.5</v>
      </c>
      <c r="BO46" s="104">
        <f t="shared" si="21"/>
        <v>9.9999999999994316E-2</v>
      </c>
      <c r="BP46" s="71">
        <f>'1eras Lecturas'!AU45</f>
        <v>184.29999999999998</v>
      </c>
      <c r="BQ46" s="72">
        <f>'2das Lecturas'!AU45</f>
        <v>184.29999999999998</v>
      </c>
      <c r="BR46" s="103">
        <f t="shared" si="22"/>
        <v>0</v>
      </c>
      <c r="BS46" s="73">
        <f>'1eras Lecturas'!AW45</f>
        <v>192.79999999999998</v>
      </c>
      <c r="BT46" s="73">
        <f>'2das Lecturas'!AW45</f>
        <v>192.79999999999998</v>
      </c>
      <c r="BU46" s="104">
        <f t="shared" si="23"/>
        <v>0</v>
      </c>
      <c r="BV46" s="68">
        <f>'1eras Lecturas'!AY45</f>
        <v>255.2</v>
      </c>
      <c r="BW46" s="69">
        <f>'2das Lecturas'!AY45</f>
        <v>255.1</v>
      </c>
      <c r="BX46" s="103">
        <f t="shared" si="24"/>
        <v>9.9999999999994316E-2</v>
      </c>
      <c r="BY46" s="70">
        <f>'1eras Lecturas'!BA45</f>
        <v>259.3</v>
      </c>
      <c r="BZ46" s="70">
        <f>'2das Lecturas'!BA45</f>
        <v>259.2</v>
      </c>
      <c r="CA46" s="104">
        <f t="shared" si="25"/>
        <v>0.10000000000002274</v>
      </c>
      <c r="CB46" s="71">
        <f>'1eras Lecturas'!BC45</f>
        <v>174.1</v>
      </c>
      <c r="CC46" s="72">
        <f>'2das Lecturas'!BC45</f>
        <v>174.1</v>
      </c>
      <c r="CD46" s="103">
        <f t="shared" si="26"/>
        <v>0</v>
      </c>
      <c r="CE46" s="73">
        <f>'1eras Lecturas'!BE45</f>
        <v>179.1</v>
      </c>
      <c r="CF46" s="73">
        <f>'2das Lecturas'!BE45</f>
        <v>179.1</v>
      </c>
      <c r="CG46" s="104">
        <f t="shared" si="27"/>
        <v>0</v>
      </c>
      <c r="CH46" s="138">
        <f>'1eras Lecturas'!BG45</f>
        <v>106.8</v>
      </c>
      <c r="CI46" s="69">
        <f>'2das Lecturas'!BG45</f>
        <v>105.9</v>
      </c>
      <c r="CJ46" s="103">
        <f t="shared" si="28"/>
        <v>0.89999999999999147</v>
      </c>
      <c r="CK46" s="139">
        <f>'1eras Lecturas'!BI45</f>
        <v>106.8</v>
      </c>
      <c r="CL46" s="139">
        <f>'2das Lecturas'!BI45</f>
        <v>137.6</v>
      </c>
      <c r="CM46" s="104">
        <f t="shared" si="29"/>
        <v>30.799999999999997</v>
      </c>
    </row>
    <row r="47" spans="1:91" ht="15" customHeight="1" x14ac:dyDescent="0.25">
      <c r="A47" s="67" t="s">
        <v>241</v>
      </c>
      <c r="B47" s="68">
        <f>'1eras Lecturas'!C46</f>
        <v>270.5</v>
      </c>
      <c r="C47" s="69">
        <f>'2das Lecturas'!C46</f>
        <v>270.39999999999998</v>
      </c>
      <c r="D47" s="103">
        <f t="shared" si="0"/>
        <v>0.10000000000002274</v>
      </c>
      <c r="E47" s="70">
        <f>'1eras Lecturas'!E46</f>
        <v>278.89999999999998</v>
      </c>
      <c r="F47" s="70">
        <f>'2das Lecturas'!E46</f>
        <v>278.79999999999995</v>
      </c>
      <c r="G47" s="104">
        <f t="shared" si="1"/>
        <v>0.10000000000002274</v>
      </c>
      <c r="H47" s="71">
        <f>'1eras Lecturas'!G46</f>
        <v>174.1</v>
      </c>
      <c r="I47" s="72">
        <f>'2das Lecturas'!G46</f>
        <v>174.1</v>
      </c>
      <c r="J47" s="103">
        <f t="shared" si="2"/>
        <v>0</v>
      </c>
      <c r="K47" s="73">
        <f>'1eras Lecturas'!I46</f>
        <v>188</v>
      </c>
      <c r="L47" s="73">
        <f>'2das Lecturas'!I46</f>
        <v>188</v>
      </c>
      <c r="M47" s="104">
        <f t="shared" si="3"/>
        <v>0</v>
      </c>
      <c r="N47" s="68">
        <f>'1eras Lecturas'!K46</f>
        <v>160.70000000000002</v>
      </c>
      <c r="O47" s="69">
        <f>'2das Lecturas'!K46</f>
        <v>160.70000000000002</v>
      </c>
      <c r="P47" s="103">
        <f t="shared" si="4"/>
        <v>0</v>
      </c>
      <c r="Q47" s="70">
        <f>'1eras Lecturas'!M46</f>
        <v>160.70000000000002</v>
      </c>
      <c r="R47" s="70">
        <f>'2das Lecturas'!M46</f>
        <v>160.70000000000002</v>
      </c>
      <c r="S47" s="104">
        <f t="shared" si="5"/>
        <v>0</v>
      </c>
      <c r="T47" s="71">
        <f>'1eras Lecturas'!O46</f>
        <v>134.69999999999999</v>
      </c>
      <c r="U47" s="72">
        <f>'2das Lecturas'!O46</f>
        <v>134.69999999999999</v>
      </c>
      <c r="V47" s="103">
        <f t="shared" si="6"/>
        <v>0</v>
      </c>
      <c r="W47" s="73">
        <f>'1eras Lecturas'!Q46</f>
        <v>134.69999999999999</v>
      </c>
      <c r="X47" s="73">
        <f>'2das Lecturas'!Q46</f>
        <v>134.69999999999999</v>
      </c>
      <c r="Y47" s="104">
        <f t="shared" si="7"/>
        <v>0</v>
      </c>
      <c r="Z47" s="68">
        <f>'1eras Lecturas'!S46</f>
        <v>152.39999999999998</v>
      </c>
      <c r="AA47" s="69">
        <f>'2das Lecturas'!S46</f>
        <v>152.5</v>
      </c>
      <c r="AB47" s="103">
        <f t="shared" si="8"/>
        <v>0.10000000000002274</v>
      </c>
      <c r="AC47" s="70">
        <f>'1eras Lecturas'!U46</f>
        <v>165</v>
      </c>
      <c r="AD47" s="70">
        <f>'2das Lecturas'!U46</f>
        <v>165.10000000000002</v>
      </c>
      <c r="AE47" s="104">
        <f t="shared" si="9"/>
        <v>0.10000000000002274</v>
      </c>
      <c r="AF47" s="71">
        <f>'1eras Lecturas'!W46</f>
        <v>188</v>
      </c>
      <c r="AG47" s="72">
        <f>'2das Lecturas'!W46</f>
        <v>188</v>
      </c>
      <c r="AH47" s="103">
        <f t="shared" si="10"/>
        <v>0</v>
      </c>
      <c r="AI47" s="73">
        <f>'1eras Lecturas'!Y46</f>
        <v>194.29999999999998</v>
      </c>
      <c r="AJ47" s="73">
        <f>'2das Lecturas'!Y46</f>
        <v>194.29999999999998</v>
      </c>
      <c r="AK47" s="104">
        <f t="shared" si="11"/>
        <v>0</v>
      </c>
      <c r="AL47" s="68">
        <f>'1eras Lecturas'!AA46</f>
        <v>166.39999999999998</v>
      </c>
      <c r="AM47" s="69">
        <f>'2das Lecturas'!AA46</f>
        <v>166.29999999999998</v>
      </c>
      <c r="AN47" s="103">
        <f t="shared" si="12"/>
        <v>9.9999999999994316E-2</v>
      </c>
      <c r="AO47" s="70">
        <f>'1eras Lecturas'!AC46</f>
        <v>168.39999999999998</v>
      </c>
      <c r="AP47" s="70">
        <f>'2das Lecturas'!AC46</f>
        <v>168.29999999999998</v>
      </c>
      <c r="AQ47" s="104">
        <f t="shared" si="13"/>
        <v>9.9999999999994316E-2</v>
      </c>
      <c r="AR47" s="71">
        <f>'1eras Lecturas'!AE46</f>
        <v>241.5</v>
      </c>
      <c r="AS47" s="72">
        <f>'2das Lecturas'!AE46</f>
        <v>241.5</v>
      </c>
      <c r="AT47" s="103">
        <f t="shared" si="14"/>
        <v>0</v>
      </c>
      <c r="AU47" s="73">
        <f>'1eras Lecturas'!AG46</f>
        <v>247.5</v>
      </c>
      <c r="AV47" s="73">
        <f>'2das Lecturas'!AG46</f>
        <v>247.5</v>
      </c>
      <c r="AW47" s="104">
        <f t="shared" si="15"/>
        <v>0</v>
      </c>
      <c r="AX47" s="68">
        <f>'1eras Lecturas'!AI46</f>
        <v>270.20000000000005</v>
      </c>
      <c r="AY47" s="69">
        <f>'2das Lecturas'!AI46</f>
        <v>269.90000000000003</v>
      </c>
      <c r="AZ47" s="103">
        <f t="shared" si="16"/>
        <v>0.30000000000001137</v>
      </c>
      <c r="BA47" s="70">
        <f>'1eras Lecturas'!AK46</f>
        <v>270.20000000000005</v>
      </c>
      <c r="BB47" s="70">
        <f>'2das Lecturas'!AK46</f>
        <v>269.90000000000003</v>
      </c>
      <c r="BC47" s="104">
        <f t="shared" si="17"/>
        <v>0.30000000000001137</v>
      </c>
      <c r="BD47" s="71">
        <f>'1eras Lecturas'!AM46</f>
        <v>251.5</v>
      </c>
      <c r="BE47" s="72">
        <f>'2das Lecturas'!AM46</f>
        <v>251.5</v>
      </c>
      <c r="BF47" s="103">
        <f t="shared" si="18"/>
        <v>0</v>
      </c>
      <c r="BG47" s="73">
        <f>'1eras Lecturas'!AO46</f>
        <v>251.5</v>
      </c>
      <c r="BH47" s="73">
        <f>'2das Lecturas'!AO46</f>
        <v>251.5</v>
      </c>
      <c r="BI47" s="104">
        <f t="shared" si="19"/>
        <v>0</v>
      </c>
      <c r="BJ47" s="68">
        <f>'1eras Lecturas'!AQ46</f>
        <v>166.60000000000002</v>
      </c>
      <c r="BK47" s="69">
        <f>'2das Lecturas'!AQ46</f>
        <v>166.70000000000002</v>
      </c>
      <c r="BL47" s="103">
        <f t="shared" si="20"/>
        <v>9.9999999999994316E-2</v>
      </c>
      <c r="BM47" s="70">
        <f>'1eras Lecturas'!AS46</f>
        <v>168.3</v>
      </c>
      <c r="BN47" s="70">
        <f>'2das Lecturas'!AS46</f>
        <v>168.4</v>
      </c>
      <c r="BO47" s="104">
        <f t="shared" si="21"/>
        <v>9.9999999999994316E-2</v>
      </c>
      <c r="BP47" s="71">
        <f>'1eras Lecturas'!AU46</f>
        <v>192.79999999999998</v>
      </c>
      <c r="BQ47" s="72">
        <f>'2das Lecturas'!AU46</f>
        <v>192.79999999999998</v>
      </c>
      <c r="BR47" s="103">
        <f t="shared" si="22"/>
        <v>0</v>
      </c>
      <c r="BS47" s="73">
        <f>'1eras Lecturas'!AW46</f>
        <v>201.2</v>
      </c>
      <c r="BT47" s="73">
        <f>'2das Lecturas'!AW46</f>
        <v>201.2</v>
      </c>
      <c r="BU47" s="104">
        <f t="shared" si="23"/>
        <v>0</v>
      </c>
      <c r="BV47" s="68">
        <f>'1eras Lecturas'!AY46</f>
        <v>259.20000000000005</v>
      </c>
      <c r="BW47" s="69">
        <f>'2das Lecturas'!AY46</f>
        <v>259.10000000000002</v>
      </c>
      <c r="BX47" s="103">
        <f t="shared" si="24"/>
        <v>0.10000000000002274</v>
      </c>
      <c r="BY47" s="70">
        <f>'1eras Lecturas'!BA46</f>
        <v>261.20000000000005</v>
      </c>
      <c r="BZ47" s="70">
        <f>'2das Lecturas'!BA46</f>
        <v>261.10000000000002</v>
      </c>
      <c r="CA47" s="104">
        <f t="shared" si="25"/>
        <v>0.10000000000002274</v>
      </c>
      <c r="CB47" s="71">
        <f>'1eras Lecturas'!BC46</f>
        <v>174.2</v>
      </c>
      <c r="CC47" s="72">
        <f>'2das Lecturas'!BC46</f>
        <v>174.2</v>
      </c>
      <c r="CD47" s="103">
        <f t="shared" si="26"/>
        <v>0</v>
      </c>
      <c r="CE47" s="73">
        <f>'1eras Lecturas'!BE46</f>
        <v>179.2</v>
      </c>
      <c r="CF47" s="73">
        <f>'2das Lecturas'!BE46</f>
        <v>179.2</v>
      </c>
      <c r="CG47" s="104">
        <f t="shared" si="27"/>
        <v>0</v>
      </c>
      <c r="CH47" s="138">
        <f>'1eras Lecturas'!BG46</f>
        <v>116.4</v>
      </c>
      <c r="CI47" s="69">
        <f>'2das Lecturas'!BG46</f>
        <v>116.4</v>
      </c>
      <c r="CJ47" s="103">
        <f t="shared" si="28"/>
        <v>0</v>
      </c>
      <c r="CK47" s="139">
        <f>'1eras Lecturas'!BI46</f>
        <v>153.30000000000001</v>
      </c>
      <c r="CL47" s="139">
        <f>'2das Lecturas'!BI46</f>
        <v>153.30000000000001</v>
      </c>
      <c r="CM47" s="104">
        <f t="shared" si="29"/>
        <v>0</v>
      </c>
    </row>
    <row r="48" spans="1:91" ht="15" customHeight="1" x14ac:dyDescent="0.25">
      <c r="A48" s="67" t="s">
        <v>242</v>
      </c>
      <c r="B48" s="68">
        <f>'1eras Lecturas'!C47</f>
        <v>258.10000000000002</v>
      </c>
      <c r="C48" s="69">
        <f>'2das Lecturas'!C47</f>
        <v>258</v>
      </c>
      <c r="D48" s="103">
        <f t="shared" si="0"/>
        <v>0.10000000000002274</v>
      </c>
      <c r="E48" s="70">
        <f>'1eras Lecturas'!E47</f>
        <v>266.2</v>
      </c>
      <c r="F48" s="70">
        <f>'2das Lecturas'!E47</f>
        <v>266.09999999999997</v>
      </c>
      <c r="G48" s="104">
        <f t="shared" si="1"/>
        <v>0.10000000000002274</v>
      </c>
      <c r="H48" s="71">
        <f>'1eras Lecturas'!G47</f>
        <v>176.1</v>
      </c>
      <c r="I48" s="72">
        <f>'2das Lecturas'!G47</f>
        <v>176.1</v>
      </c>
      <c r="J48" s="103">
        <f t="shared" si="2"/>
        <v>0</v>
      </c>
      <c r="K48" s="73">
        <f>'1eras Lecturas'!I47</f>
        <v>179.79999999999998</v>
      </c>
      <c r="L48" s="73">
        <f>'2das Lecturas'!I47</f>
        <v>179.79999999999998</v>
      </c>
      <c r="M48" s="104">
        <f t="shared" si="3"/>
        <v>0</v>
      </c>
      <c r="N48" s="68">
        <f>'1eras Lecturas'!K47</f>
        <v>156.4</v>
      </c>
      <c r="O48" s="69">
        <f>'2das Lecturas'!K47</f>
        <v>156.4</v>
      </c>
      <c r="P48" s="103">
        <f t="shared" si="4"/>
        <v>0</v>
      </c>
      <c r="Q48" s="70">
        <f>'1eras Lecturas'!M47</f>
        <v>165</v>
      </c>
      <c r="R48" s="70">
        <f>'2das Lecturas'!M47</f>
        <v>165</v>
      </c>
      <c r="S48" s="104">
        <f t="shared" si="5"/>
        <v>0</v>
      </c>
      <c r="T48" s="71">
        <f>'1eras Lecturas'!O47</f>
        <v>134.69999999999999</v>
      </c>
      <c r="U48" s="72">
        <f>'2das Lecturas'!O47</f>
        <v>134.69999999999999</v>
      </c>
      <c r="V48" s="103">
        <f t="shared" si="6"/>
        <v>0</v>
      </c>
      <c r="W48" s="73">
        <f>'1eras Lecturas'!Q47</f>
        <v>136.6</v>
      </c>
      <c r="X48" s="73">
        <f>'2das Lecturas'!Q47</f>
        <v>136.6</v>
      </c>
      <c r="Y48" s="104">
        <f t="shared" si="7"/>
        <v>0</v>
      </c>
      <c r="Z48" s="68">
        <f>'1eras Lecturas'!S47</f>
        <v>165</v>
      </c>
      <c r="AA48" s="69">
        <f>'2das Lecturas'!S47</f>
        <v>165.10000000000002</v>
      </c>
      <c r="AB48" s="103">
        <f t="shared" si="8"/>
        <v>0.10000000000002274</v>
      </c>
      <c r="AC48" s="70">
        <f>'1eras Lecturas'!U47</f>
        <v>177.6</v>
      </c>
      <c r="AD48" s="70">
        <f>'2das Lecturas'!U47</f>
        <v>177.70000000000002</v>
      </c>
      <c r="AE48" s="104">
        <f t="shared" si="9"/>
        <v>0.10000000000002274</v>
      </c>
      <c r="AF48" s="71">
        <f>'1eras Lecturas'!W47</f>
        <v>184</v>
      </c>
      <c r="AG48" s="72">
        <f>'2das Lecturas'!W47</f>
        <v>184</v>
      </c>
      <c r="AH48" s="103">
        <f t="shared" si="10"/>
        <v>0</v>
      </c>
      <c r="AI48" s="73">
        <f>'1eras Lecturas'!Y47</f>
        <v>204.4</v>
      </c>
      <c r="AJ48" s="73">
        <f>'2das Lecturas'!Y47</f>
        <v>204.4</v>
      </c>
      <c r="AK48" s="104">
        <f t="shared" si="11"/>
        <v>0</v>
      </c>
      <c r="AL48" s="68">
        <f>'1eras Lecturas'!AA47</f>
        <v>156.29999999999998</v>
      </c>
      <c r="AM48" s="69">
        <f>'2das Lecturas'!AA47</f>
        <v>156.19999999999999</v>
      </c>
      <c r="AN48" s="103">
        <f t="shared" si="12"/>
        <v>9.9999999999994316E-2</v>
      </c>
      <c r="AO48" s="70">
        <f>'1eras Lecturas'!AC47</f>
        <v>168.39999999999998</v>
      </c>
      <c r="AP48" s="70">
        <f>'2das Lecturas'!AC47</f>
        <v>168.29999999999998</v>
      </c>
      <c r="AQ48" s="104">
        <f t="shared" si="13"/>
        <v>9.9999999999994316E-2</v>
      </c>
      <c r="AR48" s="71">
        <f>'1eras Lecturas'!AE47</f>
        <v>241.5</v>
      </c>
      <c r="AS48" s="72">
        <f>'2das Lecturas'!AE47</f>
        <v>241.5</v>
      </c>
      <c r="AT48" s="103">
        <f t="shared" si="14"/>
        <v>0</v>
      </c>
      <c r="AU48" s="73">
        <f>'1eras Lecturas'!AG47</f>
        <v>241.5</v>
      </c>
      <c r="AV48" s="73">
        <f>'2das Lecturas'!AG47</f>
        <v>241.5</v>
      </c>
      <c r="AW48" s="104">
        <f t="shared" si="15"/>
        <v>0</v>
      </c>
      <c r="AX48" s="68">
        <f>'1eras Lecturas'!AI47</f>
        <v>270.20000000000005</v>
      </c>
      <c r="AY48" s="69">
        <f>'2das Lecturas'!AI47</f>
        <v>269.90000000000003</v>
      </c>
      <c r="AZ48" s="103">
        <f t="shared" si="16"/>
        <v>0.30000000000001137</v>
      </c>
      <c r="BA48" s="70">
        <f>'1eras Lecturas'!AK47</f>
        <v>270.20000000000005</v>
      </c>
      <c r="BB48" s="70">
        <f>'2das Lecturas'!AK47</f>
        <v>269.90000000000003</v>
      </c>
      <c r="BC48" s="104">
        <f t="shared" si="17"/>
        <v>0.30000000000001137</v>
      </c>
      <c r="BD48" s="71">
        <f>'1eras Lecturas'!AM47</f>
        <v>251.5</v>
      </c>
      <c r="BE48" s="72">
        <f>'2das Lecturas'!AM47</f>
        <v>251.5</v>
      </c>
      <c r="BF48" s="103">
        <f t="shared" si="18"/>
        <v>0</v>
      </c>
      <c r="BG48" s="73">
        <f>'1eras Lecturas'!AO47</f>
        <v>251.5</v>
      </c>
      <c r="BH48" s="73">
        <f>'2das Lecturas'!AO47</f>
        <v>251.5</v>
      </c>
      <c r="BI48" s="104">
        <f t="shared" si="19"/>
        <v>0</v>
      </c>
      <c r="BJ48" s="68">
        <f>'1eras Lecturas'!AQ47</f>
        <v>166.5</v>
      </c>
      <c r="BK48" s="69">
        <f>'2das Lecturas'!AQ47</f>
        <v>166.6</v>
      </c>
      <c r="BL48" s="103">
        <f t="shared" si="20"/>
        <v>9.9999999999994316E-2</v>
      </c>
      <c r="BM48" s="70">
        <f>'1eras Lecturas'!AS47</f>
        <v>166.5</v>
      </c>
      <c r="BN48" s="70">
        <f>'2das Lecturas'!AS47</f>
        <v>166.6</v>
      </c>
      <c r="BO48" s="104">
        <f t="shared" si="21"/>
        <v>9.9999999999994316E-2</v>
      </c>
      <c r="BP48" s="71">
        <f>'1eras Lecturas'!AU47</f>
        <v>192.79999999999998</v>
      </c>
      <c r="BQ48" s="72">
        <f>'2das Lecturas'!AU47</f>
        <v>192.79999999999998</v>
      </c>
      <c r="BR48" s="103">
        <f t="shared" si="22"/>
        <v>0</v>
      </c>
      <c r="BS48" s="73">
        <f>'1eras Lecturas'!AW47</f>
        <v>194.7</v>
      </c>
      <c r="BT48" s="73">
        <f>'2das Lecturas'!AW47</f>
        <v>194.7</v>
      </c>
      <c r="BU48" s="104">
        <f t="shared" si="23"/>
        <v>0</v>
      </c>
      <c r="BV48" s="68">
        <f>'1eras Lecturas'!AY47</f>
        <v>253.2</v>
      </c>
      <c r="BW48" s="69">
        <f>'2das Lecturas'!AY47</f>
        <v>253.1</v>
      </c>
      <c r="BX48" s="103">
        <f t="shared" si="24"/>
        <v>9.9999999999994316E-2</v>
      </c>
      <c r="BY48" s="70">
        <f>'1eras Lecturas'!BA47</f>
        <v>255.2</v>
      </c>
      <c r="BZ48" s="70">
        <f>'2das Lecturas'!BA47</f>
        <v>255.1</v>
      </c>
      <c r="CA48" s="104">
        <f t="shared" si="25"/>
        <v>9.9999999999994316E-2</v>
      </c>
      <c r="CB48" s="71">
        <f>'1eras Lecturas'!BC47</f>
        <v>174.29999999999998</v>
      </c>
      <c r="CC48" s="72">
        <f>'2das Lecturas'!BC47</f>
        <v>174.29999999999998</v>
      </c>
      <c r="CD48" s="103">
        <f t="shared" si="26"/>
        <v>0</v>
      </c>
      <c r="CE48" s="73">
        <f>'1eras Lecturas'!BE47</f>
        <v>174.29999999999998</v>
      </c>
      <c r="CF48" s="73">
        <f>'2das Lecturas'!BE47</f>
        <v>174.29999999999998</v>
      </c>
      <c r="CG48" s="104">
        <f t="shared" si="27"/>
        <v>0</v>
      </c>
      <c r="CH48" s="138">
        <f>'1eras Lecturas'!BG47</f>
        <v>131.9</v>
      </c>
      <c r="CI48" s="69">
        <f>'2das Lecturas'!BG47</f>
        <v>131.9</v>
      </c>
      <c r="CJ48" s="103">
        <f t="shared" si="28"/>
        <v>0</v>
      </c>
      <c r="CK48" s="139">
        <f>'1eras Lecturas'!BI47</f>
        <v>155.30000000000001</v>
      </c>
      <c r="CL48" s="139">
        <f>'2das Lecturas'!BI47</f>
        <v>155.30000000000001</v>
      </c>
      <c r="CM48" s="104">
        <f t="shared" si="29"/>
        <v>0</v>
      </c>
    </row>
    <row r="49" spans="1:91" ht="15" customHeight="1" x14ac:dyDescent="0.25">
      <c r="A49" s="67" t="s">
        <v>243</v>
      </c>
      <c r="B49" s="68">
        <f>'1eras Lecturas'!C48</f>
        <v>252</v>
      </c>
      <c r="C49" s="69">
        <f>'2das Lecturas'!C48</f>
        <v>251.9</v>
      </c>
      <c r="D49" s="103">
        <f t="shared" si="0"/>
        <v>9.9999999999994316E-2</v>
      </c>
      <c r="E49" s="70">
        <f>'1eras Lecturas'!E48</f>
        <v>260.2</v>
      </c>
      <c r="F49" s="70">
        <f>'2das Lecturas'!E48</f>
        <v>260.09999999999997</v>
      </c>
      <c r="G49" s="104">
        <f t="shared" si="1"/>
        <v>0.10000000000002274</v>
      </c>
      <c r="H49" s="71">
        <f>'1eras Lecturas'!G48</f>
        <v>174.1</v>
      </c>
      <c r="I49" s="72">
        <f>'2das Lecturas'!G48</f>
        <v>174.1</v>
      </c>
      <c r="J49" s="103">
        <f t="shared" si="2"/>
        <v>0</v>
      </c>
      <c r="K49" s="73">
        <f>'1eras Lecturas'!I48</f>
        <v>178</v>
      </c>
      <c r="L49" s="73">
        <f>'2das Lecturas'!I48</f>
        <v>178</v>
      </c>
      <c r="M49" s="104">
        <f t="shared" si="3"/>
        <v>0</v>
      </c>
      <c r="N49" s="68">
        <f>'1eras Lecturas'!K48</f>
        <v>156.60000000000002</v>
      </c>
      <c r="O49" s="69">
        <f>'2das Lecturas'!K48</f>
        <v>156.60000000000002</v>
      </c>
      <c r="P49" s="103">
        <f t="shared" si="4"/>
        <v>0</v>
      </c>
      <c r="Q49" s="70">
        <f>'1eras Lecturas'!M48</f>
        <v>162.9</v>
      </c>
      <c r="R49" s="70">
        <f>'2das Lecturas'!M48</f>
        <v>162.9</v>
      </c>
      <c r="S49" s="104">
        <f t="shared" si="5"/>
        <v>0</v>
      </c>
      <c r="T49" s="71">
        <f>'1eras Lecturas'!O48</f>
        <v>134.69999999999999</v>
      </c>
      <c r="U49" s="72">
        <f>'2das Lecturas'!O48</f>
        <v>134.69999999999999</v>
      </c>
      <c r="V49" s="103">
        <f t="shared" si="6"/>
        <v>0</v>
      </c>
      <c r="W49" s="73">
        <f>'1eras Lecturas'!Q48</f>
        <v>136.6</v>
      </c>
      <c r="X49" s="73">
        <f>'2das Lecturas'!Q48</f>
        <v>136.6</v>
      </c>
      <c r="Y49" s="104">
        <f t="shared" si="7"/>
        <v>0</v>
      </c>
      <c r="Z49" s="68">
        <f>'1eras Lecturas'!S48</f>
        <v>167.1</v>
      </c>
      <c r="AA49" s="69">
        <f>'2das Lecturas'!S48</f>
        <v>167.20000000000002</v>
      </c>
      <c r="AB49" s="103">
        <f t="shared" si="8"/>
        <v>0.10000000000002274</v>
      </c>
      <c r="AC49" s="70">
        <f>'1eras Lecturas'!U48</f>
        <v>167.1</v>
      </c>
      <c r="AD49" s="70">
        <f>'2das Lecturas'!U48</f>
        <v>167.20000000000002</v>
      </c>
      <c r="AE49" s="104">
        <f t="shared" si="9"/>
        <v>0.10000000000002274</v>
      </c>
      <c r="AF49" s="71">
        <f>'1eras Lecturas'!W48</f>
        <v>171.9</v>
      </c>
      <c r="AG49" s="72">
        <f>'2das Lecturas'!W48</f>
        <v>171.9</v>
      </c>
      <c r="AH49" s="103">
        <f t="shared" si="10"/>
        <v>0</v>
      </c>
      <c r="AI49" s="73">
        <f>'1eras Lecturas'!Y48</f>
        <v>180</v>
      </c>
      <c r="AJ49" s="73">
        <f>'2das Lecturas'!Y48</f>
        <v>180</v>
      </c>
      <c r="AK49" s="104">
        <f t="shared" si="11"/>
        <v>0</v>
      </c>
      <c r="AL49" s="68">
        <f>'1eras Lecturas'!AA48</f>
        <v>164.29999999999998</v>
      </c>
      <c r="AM49" s="69">
        <f>'2das Lecturas'!AA48</f>
        <v>164.2</v>
      </c>
      <c r="AN49" s="103">
        <f t="shared" si="12"/>
        <v>9.9999999999994316E-2</v>
      </c>
      <c r="AO49" s="70">
        <f>'1eras Lecturas'!AC48</f>
        <v>166.29999999999998</v>
      </c>
      <c r="AP49" s="70">
        <f>'2das Lecturas'!AC48</f>
        <v>166.2</v>
      </c>
      <c r="AQ49" s="104">
        <f t="shared" si="13"/>
        <v>9.9999999999994316E-2</v>
      </c>
      <c r="AR49" s="71">
        <f>'1eras Lecturas'!AE48</f>
        <v>249.4</v>
      </c>
      <c r="AS49" s="72">
        <f>'2das Lecturas'!AE48</f>
        <v>249.4</v>
      </c>
      <c r="AT49" s="103">
        <f t="shared" si="14"/>
        <v>0</v>
      </c>
      <c r="AU49" s="73">
        <f>'1eras Lecturas'!AG48</f>
        <v>255.1</v>
      </c>
      <c r="AV49" s="73">
        <f>'2das Lecturas'!AG48</f>
        <v>255.1</v>
      </c>
      <c r="AW49" s="104">
        <f t="shared" si="15"/>
        <v>0</v>
      </c>
      <c r="AX49" s="68">
        <f>'1eras Lecturas'!AI48</f>
        <v>270.20000000000005</v>
      </c>
      <c r="AY49" s="69">
        <f>'2das Lecturas'!AI48</f>
        <v>270.3</v>
      </c>
      <c r="AZ49" s="103">
        <f t="shared" si="16"/>
        <v>9.9999999999965894E-2</v>
      </c>
      <c r="BA49" s="70">
        <f>'1eras Lecturas'!AK48</f>
        <v>270.20000000000005</v>
      </c>
      <c r="BB49" s="70">
        <f>'2das Lecturas'!AK48</f>
        <v>270.3</v>
      </c>
      <c r="BC49" s="104">
        <f t="shared" si="17"/>
        <v>9.9999999999965894E-2</v>
      </c>
      <c r="BD49" s="71">
        <f>'1eras Lecturas'!AM48</f>
        <v>250.4</v>
      </c>
      <c r="BE49" s="72">
        <f>'2das Lecturas'!AM48</f>
        <v>250.4</v>
      </c>
      <c r="BF49" s="103">
        <f t="shared" si="18"/>
        <v>0</v>
      </c>
      <c r="BG49" s="73">
        <f>'1eras Lecturas'!AO48</f>
        <v>251.4</v>
      </c>
      <c r="BH49" s="73">
        <f>'2das Lecturas'!AO48</f>
        <v>251.4</v>
      </c>
      <c r="BI49" s="104">
        <f t="shared" si="19"/>
        <v>0</v>
      </c>
      <c r="BJ49" s="68">
        <f>'1eras Lecturas'!AQ48</f>
        <v>166.70000000000002</v>
      </c>
      <c r="BK49" s="69">
        <f>'2das Lecturas'!AQ48</f>
        <v>166.8</v>
      </c>
      <c r="BL49" s="103">
        <f t="shared" si="20"/>
        <v>9.9999999999994316E-2</v>
      </c>
      <c r="BM49" s="70">
        <f>'1eras Lecturas'!AS48</f>
        <v>168.4</v>
      </c>
      <c r="BN49" s="70">
        <f>'2das Lecturas'!AS48</f>
        <v>168.5</v>
      </c>
      <c r="BO49" s="104">
        <f t="shared" si="21"/>
        <v>9.9999999999994316E-2</v>
      </c>
      <c r="BP49" s="71">
        <f>'1eras Lecturas'!AU48</f>
        <v>184.29999999999998</v>
      </c>
      <c r="BQ49" s="72">
        <f>'2das Lecturas'!AU48</f>
        <v>184.29999999999998</v>
      </c>
      <c r="BR49" s="103">
        <f t="shared" si="22"/>
        <v>0</v>
      </c>
      <c r="BS49" s="73">
        <f>'1eras Lecturas'!AW48</f>
        <v>184.29999999999998</v>
      </c>
      <c r="BT49" s="73">
        <f>'2das Lecturas'!AW48</f>
        <v>184.29999999999998</v>
      </c>
      <c r="BU49" s="104">
        <f t="shared" si="23"/>
        <v>0</v>
      </c>
      <c r="BV49" s="68">
        <f>'1eras Lecturas'!AY48</f>
        <v>255.2</v>
      </c>
      <c r="BW49" s="69">
        <f>'2das Lecturas'!AY48</f>
        <v>255.1</v>
      </c>
      <c r="BX49" s="103">
        <f t="shared" si="24"/>
        <v>9.9999999999994316E-2</v>
      </c>
      <c r="BY49" s="70">
        <f>'1eras Lecturas'!BA48</f>
        <v>257.20000000000005</v>
      </c>
      <c r="BZ49" s="70">
        <f>'2das Lecturas'!BA48</f>
        <v>257.10000000000002</v>
      </c>
      <c r="CA49" s="104">
        <f t="shared" si="25"/>
        <v>0.10000000000002274</v>
      </c>
      <c r="CB49" s="71">
        <f>'1eras Lecturas'!BC48</f>
        <v>179.2</v>
      </c>
      <c r="CC49" s="72">
        <f>'2das Lecturas'!BC48</f>
        <v>179.2</v>
      </c>
      <c r="CD49" s="103">
        <f t="shared" si="26"/>
        <v>0</v>
      </c>
      <c r="CE49" s="73">
        <f>'1eras Lecturas'!BE48</f>
        <v>179.2</v>
      </c>
      <c r="CF49" s="73">
        <f>'2das Lecturas'!BE48</f>
        <v>179.2</v>
      </c>
      <c r="CG49" s="104">
        <f t="shared" si="27"/>
        <v>0</v>
      </c>
      <c r="CH49" s="138">
        <f>'1eras Lecturas'!BG48</f>
        <v>0</v>
      </c>
      <c r="CI49" s="69">
        <f>'2das Lecturas'!BG48</f>
        <v>137.6</v>
      </c>
      <c r="CJ49" s="103">
        <f t="shared" si="28"/>
        <v>137.6</v>
      </c>
      <c r="CK49" s="139">
        <f>'1eras Lecturas'!BI48</f>
        <v>0</v>
      </c>
      <c r="CL49" s="139">
        <f>'2das Lecturas'!BI48</f>
        <v>139.6</v>
      </c>
      <c r="CM49" s="104">
        <f t="shared" si="29"/>
        <v>139.6</v>
      </c>
    </row>
    <row r="50" spans="1:91" ht="15" customHeight="1" x14ac:dyDescent="0.25">
      <c r="A50" s="67" t="s">
        <v>244</v>
      </c>
      <c r="B50" s="68">
        <f>'1eras Lecturas'!C49</f>
        <v>253.8</v>
      </c>
      <c r="C50" s="69">
        <f>'2das Lecturas'!C49</f>
        <v>253.9</v>
      </c>
      <c r="D50" s="103">
        <f t="shared" si="0"/>
        <v>9.9999999999994316E-2</v>
      </c>
      <c r="E50" s="70">
        <f>'1eras Lecturas'!E49</f>
        <v>268.39999999999998</v>
      </c>
      <c r="F50" s="70">
        <f>'2das Lecturas'!E49</f>
        <v>268.3</v>
      </c>
      <c r="G50" s="104">
        <f t="shared" si="1"/>
        <v>9.9999999999965894E-2</v>
      </c>
      <c r="H50" s="71">
        <f>'1eras Lecturas'!G49</f>
        <v>176.1</v>
      </c>
      <c r="I50" s="72">
        <f>'2das Lecturas'!G49</f>
        <v>176.5</v>
      </c>
      <c r="J50" s="103">
        <f t="shared" si="2"/>
        <v>0.40000000000000568</v>
      </c>
      <c r="K50" s="73">
        <f>'1eras Lecturas'!I49</f>
        <v>189.89999999999998</v>
      </c>
      <c r="L50" s="73">
        <f>'2das Lecturas'!I49</f>
        <v>190.1</v>
      </c>
      <c r="M50" s="104">
        <f t="shared" si="3"/>
        <v>0.20000000000001705</v>
      </c>
      <c r="N50" s="68">
        <f>'1eras Lecturas'!K49</f>
        <v>156.70000000000002</v>
      </c>
      <c r="O50" s="69">
        <f>'2das Lecturas'!K49</f>
        <v>156.70000000000002</v>
      </c>
      <c r="P50" s="103">
        <f t="shared" si="4"/>
        <v>0</v>
      </c>
      <c r="Q50" s="70">
        <f>'1eras Lecturas'!M49</f>
        <v>165</v>
      </c>
      <c r="R50" s="70">
        <f>'2das Lecturas'!M49</f>
        <v>165</v>
      </c>
      <c r="S50" s="104">
        <f t="shared" si="5"/>
        <v>0</v>
      </c>
      <c r="T50" s="71">
        <f>'1eras Lecturas'!O49</f>
        <v>134.80000000000001</v>
      </c>
      <c r="U50" s="72">
        <f>'2das Lecturas'!O49</f>
        <v>134.80000000000001</v>
      </c>
      <c r="V50" s="103">
        <f t="shared" si="6"/>
        <v>0</v>
      </c>
      <c r="W50" s="73">
        <f>'1eras Lecturas'!Q49</f>
        <v>134.80000000000001</v>
      </c>
      <c r="X50" s="73">
        <f>'2das Lecturas'!Q49</f>
        <v>134.80000000000001</v>
      </c>
      <c r="Y50" s="104">
        <f t="shared" si="7"/>
        <v>0</v>
      </c>
      <c r="Z50" s="68">
        <f>'1eras Lecturas'!S49</f>
        <v>160.69999999999999</v>
      </c>
      <c r="AA50" s="69">
        <f>'2das Lecturas'!S49</f>
        <v>160.80000000000001</v>
      </c>
      <c r="AB50" s="103">
        <f t="shared" si="8"/>
        <v>0.10000000000002274</v>
      </c>
      <c r="AC50" s="70">
        <f>'1eras Lecturas'!U49</f>
        <v>171.39999999999998</v>
      </c>
      <c r="AD50" s="70">
        <f>'2das Lecturas'!U49</f>
        <v>171.5</v>
      </c>
      <c r="AE50" s="104">
        <f t="shared" si="9"/>
        <v>0.10000000000002274</v>
      </c>
      <c r="AF50" s="71">
        <f>'1eras Lecturas'!W49</f>
        <v>190.1</v>
      </c>
      <c r="AG50" s="72">
        <f>'2das Lecturas'!W49</f>
        <v>190.1</v>
      </c>
      <c r="AH50" s="103">
        <f t="shared" si="10"/>
        <v>0</v>
      </c>
      <c r="AI50" s="73">
        <f>'1eras Lecturas'!Y49</f>
        <v>192.1</v>
      </c>
      <c r="AJ50" s="73">
        <f>'2das Lecturas'!Y49</f>
        <v>192.1</v>
      </c>
      <c r="AK50" s="104">
        <f t="shared" si="11"/>
        <v>0</v>
      </c>
      <c r="AL50" s="68">
        <f>'1eras Lecturas'!AA49</f>
        <v>154.19999999999999</v>
      </c>
      <c r="AM50" s="69">
        <f>'2das Lecturas'!AA49</f>
        <v>154.1</v>
      </c>
      <c r="AN50" s="103">
        <f t="shared" si="12"/>
        <v>9.9999999999994316E-2</v>
      </c>
      <c r="AO50" s="70">
        <f>'1eras Lecturas'!AC49</f>
        <v>168.2</v>
      </c>
      <c r="AP50" s="70">
        <f>'2das Lecturas'!AC49</f>
        <v>168.1</v>
      </c>
      <c r="AQ50" s="104">
        <f t="shared" si="13"/>
        <v>9.9999999999994316E-2</v>
      </c>
      <c r="AR50" s="71">
        <f>'1eras Lecturas'!AE49</f>
        <v>255.2</v>
      </c>
      <c r="AS50" s="72">
        <f>'2das Lecturas'!AE49</f>
        <v>255.2</v>
      </c>
      <c r="AT50" s="103">
        <f t="shared" si="14"/>
        <v>0</v>
      </c>
      <c r="AU50" s="73">
        <f>'1eras Lecturas'!AG49</f>
        <v>262.8</v>
      </c>
      <c r="AV50" s="73">
        <f>'2das Lecturas'!AG49</f>
        <v>262.8</v>
      </c>
      <c r="AW50" s="104">
        <f t="shared" si="15"/>
        <v>0</v>
      </c>
      <c r="AX50" s="68">
        <f>'1eras Lecturas'!AI49</f>
        <v>270.20000000000005</v>
      </c>
      <c r="AY50" s="69">
        <f>'2das Lecturas'!AI49</f>
        <v>270.39999999999998</v>
      </c>
      <c r="AZ50" s="103">
        <f t="shared" si="16"/>
        <v>0.19999999999993179</v>
      </c>
      <c r="BA50" s="70">
        <f>'1eras Lecturas'!AK49</f>
        <v>270.20000000000005</v>
      </c>
      <c r="BB50" s="70">
        <f>'2das Lecturas'!AK49</f>
        <v>270.39999999999998</v>
      </c>
      <c r="BC50" s="104">
        <f t="shared" si="17"/>
        <v>0.19999999999993179</v>
      </c>
      <c r="BD50" s="71">
        <f>'1eras Lecturas'!AM49</f>
        <v>250.5</v>
      </c>
      <c r="BE50" s="72">
        <f>'2das Lecturas'!AM49</f>
        <v>250.5</v>
      </c>
      <c r="BF50" s="103">
        <f t="shared" si="18"/>
        <v>0</v>
      </c>
      <c r="BG50" s="73">
        <f>'1eras Lecturas'!AO49</f>
        <v>252.5</v>
      </c>
      <c r="BH50" s="73">
        <f>'2das Lecturas'!AO49</f>
        <v>252.5</v>
      </c>
      <c r="BI50" s="104">
        <f t="shared" si="19"/>
        <v>0</v>
      </c>
      <c r="BJ50" s="68">
        <f>'1eras Lecturas'!AQ49</f>
        <v>166.8</v>
      </c>
      <c r="BK50" s="69">
        <f>'2das Lecturas'!AQ49</f>
        <v>166.8</v>
      </c>
      <c r="BL50" s="103">
        <f t="shared" si="20"/>
        <v>0</v>
      </c>
      <c r="BM50" s="70">
        <f>'1eras Lecturas'!AS49</f>
        <v>168.6</v>
      </c>
      <c r="BN50" s="70">
        <f>'2das Lecturas'!AS49</f>
        <v>168.6</v>
      </c>
      <c r="BO50" s="104">
        <f t="shared" si="21"/>
        <v>0</v>
      </c>
      <c r="BP50" s="71">
        <f>'1eras Lecturas'!AU49</f>
        <v>195</v>
      </c>
      <c r="BQ50" s="72">
        <f>'2das Lecturas'!AU49</f>
        <v>195</v>
      </c>
      <c r="BR50" s="103">
        <f t="shared" si="22"/>
        <v>0</v>
      </c>
      <c r="BS50" s="73">
        <f>'1eras Lecturas'!AW49</f>
        <v>195</v>
      </c>
      <c r="BT50" s="73">
        <f>'2das Lecturas'!AW49</f>
        <v>195</v>
      </c>
      <c r="BU50" s="104">
        <f t="shared" si="23"/>
        <v>0</v>
      </c>
      <c r="BV50" s="68">
        <f>'1eras Lecturas'!AY49</f>
        <v>255.29999999999998</v>
      </c>
      <c r="BW50" s="69">
        <f>'2das Lecturas'!AY49</f>
        <v>255.2</v>
      </c>
      <c r="BX50" s="103">
        <f t="shared" si="24"/>
        <v>9.9999999999994316E-2</v>
      </c>
      <c r="BY50" s="70">
        <f>'1eras Lecturas'!BA49</f>
        <v>257.20000000000005</v>
      </c>
      <c r="BZ50" s="70">
        <f>'2das Lecturas'!BA49</f>
        <v>257.10000000000002</v>
      </c>
      <c r="CA50" s="104">
        <f t="shared" si="25"/>
        <v>0.10000000000002274</v>
      </c>
      <c r="CB50" s="71">
        <f>'1eras Lecturas'!BC49</f>
        <v>174.1</v>
      </c>
      <c r="CC50" s="72">
        <f>'2das Lecturas'!BC49</f>
        <v>174.1</v>
      </c>
      <c r="CD50" s="103">
        <f t="shared" si="26"/>
        <v>0</v>
      </c>
      <c r="CE50" s="73">
        <f>'1eras Lecturas'!BE49</f>
        <v>174.1</v>
      </c>
      <c r="CF50" s="73">
        <f>'2das Lecturas'!BE49</f>
        <v>174.1</v>
      </c>
      <c r="CG50" s="104">
        <f t="shared" si="27"/>
        <v>0</v>
      </c>
      <c r="CH50" s="138">
        <f>'1eras Lecturas'!BG49</f>
        <v>0</v>
      </c>
      <c r="CI50" s="69">
        <f>'2das Lecturas'!BG49</f>
        <v>135.80000000000001</v>
      </c>
      <c r="CJ50" s="103">
        <f t="shared" si="28"/>
        <v>135.80000000000001</v>
      </c>
      <c r="CK50" s="139">
        <f>'1eras Lecturas'!BI49</f>
        <v>0</v>
      </c>
      <c r="CL50" s="139">
        <f>'2das Lecturas'!BI49</f>
        <v>141.6</v>
      </c>
      <c r="CM50" s="104">
        <f t="shared" si="29"/>
        <v>141.6</v>
      </c>
    </row>
    <row r="51" spans="1:91" ht="15" customHeight="1" x14ac:dyDescent="0.25">
      <c r="A51" s="67" t="s">
        <v>245</v>
      </c>
      <c r="B51" s="68">
        <f>'1eras Lecturas'!C50</f>
        <v>259.89999999999998</v>
      </c>
      <c r="C51" s="69">
        <f>'2das Lecturas'!C50</f>
        <v>259.90000000000003</v>
      </c>
      <c r="D51" s="103">
        <f t="shared" si="0"/>
        <v>5.6843418860808015E-14</v>
      </c>
      <c r="E51" s="70">
        <f>'1eras Lecturas'!E50</f>
        <v>274.60000000000002</v>
      </c>
      <c r="F51" s="70">
        <f>'2das Lecturas'!E50</f>
        <v>274.70000000000005</v>
      </c>
      <c r="G51" s="104">
        <f t="shared" si="1"/>
        <v>0.10000000000002274</v>
      </c>
      <c r="H51" s="71">
        <f>'1eras Lecturas'!G50</f>
        <v>174.1</v>
      </c>
      <c r="I51" s="72">
        <f>'2das Lecturas'!G50</f>
        <v>174.4</v>
      </c>
      <c r="J51" s="103">
        <f t="shared" si="2"/>
        <v>0.30000000000001137</v>
      </c>
      <c r="K51" s="73">
        <f>'1eras Lecturas'!I50</f>
        <v>213.2</v>
      </c>
      <c r="L51" s="73">
        <f>'2das Lecturas'!I50</f>
        <v>213.4</v>
      </c>
      <c r="M51" s="104">
        <f t="shared" si="3"/>
        <v>0.20000000000001705</v>
      </c>
      <c r="N51" s="68">
        <f>'1eras Lecturas'!K50</f>
        <v>148.10000000000002</v>
      </c>
      <c r="O51" s="69">
        <f>'2das Lecturas'!K50</f>
        <v>148.10000000000002</v>
      </c>
      <c r="P51" s="103">
        <f t="shared" si="4"/>
        <v>0</v>
      </c>
      <c r="Q51" s="70">
        <f>'1eras Lecturas'!M50</f>
        <v>154.4</v>
      </c>
      <c r="R51" s="70">
        <f>'2das Lecturas'!M50</f>
        <v>154.4</v>
      </c>
      <c r="S51" s="104">
        <f t="shared" si="5"/>
        <v>0</v>
      </c>
      <c r="T51" s="71">
        <f>'1eras Lecturas'!O50</f>
        <v>134.80000000000001</v>
      </c>
      <c r="U51" s="72">
        <f>'2das Lecturas'!O50</f>
        <v>134.80000000000001</v>
      </c>
      <c r="V51" s="103">
        <f t="shared" si="6"/>
        <v>0</v>
      </c>
      <c r="W51" s="73">
        <f>'1eras Lecturas'!Q50</f>
        <v>134.80000000000001</v>
      </c>
      <c r="X51" s="73">
        <f>'2das Lecturas'!Q50</f>
        <v>134.80000000000001</v>
      </c>
      <c r="Y51" s="104">
        <f t="shared" si="7"/>
        <v>0</v>
      </c>
      <c r="Z51" s="68">
        <f>'1eras Lecturas'!S50</f>
        <v>171.5</v>
      </c>
      <c r="AA51" s="69">
        <f>'2das Lecturas'!S50</f>
        <v>171.60000000000002</v>
      </c>
      <c r="AB51" s="103">
        <f t="shared" si="8"/>
        <v>0.10000000000002274</v>
      </c>
      <c r="AC51" s="70">
        <f>'1eras Lecturas'!U50</f>
        <v>175.7</v>
      </c>
      <c r="AD51" s="70">
        <f>'2das Lecturas'!U50</f>
        <v>175.8</v>
      </c>
      <c r="AE51" s="104">
        <f t="shared" si="9"/>
        <v>0.10000000000002274</v>
      </c>
      <c r="AF51" s="71">
        <f>'1eras Lecturas'!W50</f>
        <v>179.9</v>
      </c>
      <c r="AG51" s="72">
        <f>'2das Lecturas'!W50</f>
        <v>179.9</v>
      </c>
      <c r="AH51" s="103">
        <f t="shared" si="10"/>
        <v>0</v>
      </c>
      <c r="AI51" s="73">
        <f>'1eras Lecturas'!Y50</f>
        <v>212.6</v>
      </c>
      <c r="AJ51" s="73">
        <f>'2das Lecturas'!Y50</f>
        <v>212.6</v>
      </c>
      <c r="AK51" s="104">
        <f t="shared" si="11"/>
        <v>0</v>
      </c>
      <c r="AL51" s="68">
        <f>'1eras Lecturas'!AA50</f>
        <v>160.19999999999999</v>
      </c>
      <c r="AM51" s="69">
        <f>'2das Lecturas'!AA50</f>
        <v>160.1</v>
      </c>
      <c r="AN51" s="103">
        <f t="shared" si="12"/>
        <v>9.9999999999994316E-2</v>
      </c>
      <c r="AO51" s="70">
        <f>'1eras Lecturas'!AC50</f>
        <v>170.2</v>
      </c>
      <c r="AP51" s="70">
        <f>'2das Lecturas'!AC50</f>
        <v>170.1</v>
      </c>
      <c r="AQ51" s="104">
        <f t="shared" si="13"/>
        <v>9.9999999999994316E-2</v>
      </c>
      <c r="AR51" s="71">
        <f>'1eras Lecturas'!AE50</f>
        <v>237.6</v>
      </c>
      <c r="AS51" s="72">
        <f>'2das Lecturas'!AE50</f>
        <v>237.6</v>
      </c>
      <c r="AT51" s="103">
        <f t="shared" si="14"/>
        <v>0</v>
      </c>
      <c r="AU51" s="73">
        <f>'1eras Lecturas'!AG50</f>
        <v>249.6</v>
      </c>
      <c r="AV51" s="73">
        <f>'2das Lecturas'!AG50</f>
        <v>249.6</v>
      </c>
      <c r="AW51" s="104">
        <f t="shared" si="15"/>
        <v>0</v>
      </c>
      <c r="AX51" s="68">
        <f>'1eras Lecturas'!AI50</f>
        <v>270</v>
      </c>
      <c r="AY51" s="69">
        <f>'2das Lecturas'!AI50</f>
        <v>269.89999999999998</v>
      </c>
      <c r="AZ51" s="103">
        <f t="shared" si="16"/>
        <v>0.10000000000002274</v>
      </c>
      <c r="BA51" s="70">
        <f>'1eras Lecturas'!AK50</f>
        <v>278.90000000000003</v>
      </c>
      <c r="BB51" s="70">
        <f>'2das Lecturas'!AK50</f>
        <v>278.5</v>
      </c>
      <c r="BC51" s="104">
        <f t="shared" si="17"/>
        <v>0.40000000000003411</v>
      </c>
      <c r="BD51" s="71">
        <f>'1eras Lecturas'!AM50</f>
        <v>250.10000000000002</v>
      </c>
      <c r="BE51" s="72">
        <f>'2das Lecturas'!AM50</f>
        <v>250.10000000000002</v>
      </c>
      <c r="BF51" s="103">
        <f t="shared" si="18"/>
        <v>0</v>
      </c>
      <c r="BG51" s="73">
        <f>'1eras Lecturas'!AO50</f>
        <v>251.20000000000002</v>
      </c>
      <c r="BH51" s="73">
        <f>'2das Lecturas'!AO50</f>
        <v>251.20000000000002</v>
      </c>
      <c r="BI51" s="104">
        <f t="shared" si="19"/>
        <v>0</v>
      </c>
      <c r="BJ51" s="68">
        <f>'1eras Lecturas'!AQ50</f>
        <v>166.60000000000002</v>
      </c>
      <c r="BK51" s="69">
        <f>'2das Lecturas'!AQ50</f>
        <v>166.70000000000002</v>
      </c>
      <c r="BL51" s="103">
        <f t="shared" si="20"/>
        <v>9.9999999999994316E-2</v>
      </c>
      <c r="BM51" s="70">
        <f>'1eras Lecturas'!AS50</f>
        <v>166.60000000000002</v>
      </c>
      <c r="BN51" s="70">
        <f>'2das Lecturas'!AS50</f>
        <v>166.70000000000002</v>
      </c>
      <c r="BO51" s="104">
        <f t="shared" si="21"/>
        <v>9.9999999999994316E-2</v>
      </c>
      <c r="BP51" s="71">
        <f>'1eras Lecturas'!AU50</f>
        <v>192.79999999999998</v>
      </c>
      <c r="BQ51" s="72">
        <f>'2das Lecturas'!AU50</f>
        <v>192.79999999999998</v>
      </c>
      <c r="BR51" s="103">
        <f t="shared" si="22"/>
        <v>0</v>
      </c>
      <c r="BS51" s="73">
        <f>'1eras Lecturas'!AW50</f>
        <v>199.2</v>
      </c>
      <c r="BT51" s="73">
        <f>'2das Lecturas'!AW50</f>
        <v>199.2</v>
      </c>
      <c r="BU51" s="104">
        <f t="shared" si="23"/>
        <v>0</v>
      </c>
      <c r="BV51" s="68">
        <f>'1eras Lecturas'!AY50</f>
        <v>255.2</v>
      </c>
      <c r="BW51" s="69">
        <f>'2das Lecturas'!AY50</f>
        <v>255.1</v>
      </c>
      <c r="BX51" s="103">
        <f t="shared" si="24"/>
        <v>9.9999999999994316E-2</v>
      </c>
      <c r="BY51" s="70">
        <f>'1eras Lecturas'!BA50</f>
        <v>257.20000000000005</v>
      </c>
      <c r="BZ51" s="70">
        <f>'2das Lecturas'!BA50</f>
        <v>257.10000000000002</v>
      </c>
      <c r="CA51" s="104">
        <f t="shared" si="25"/>
        <v>0.10000000000002274</v>
      </c>
      <c r="CB51" s="71">
        <f>'1eras Lecturas'!BC50</f>
        <v>163.1</v>
      </c>
      <c r="CC51" s="72">
        <f>'2das Lecturas'!BC50</f>
        <v>163.1</v>
      </c>
      <c r="CD51" s="103">
        <f t="shared" si="26"/>
        <v>0</v>
      </c>
      <c r="CE51" s="73">
        <f>'1eras Lecturas'!BE50</f>
        <v>174.1</v>
      </c>
      <c r="CF51" s="73">
        <f>'2das Lecturas'!BE50</f>
        <v>174.1</v>
      </c>
      <c r="CG51" s="104">
        <f t="shared" si="27"/>
        <v>0</v>
      </c>
      <c r="CH51" s="138">
        <f>'1eras Lecturas'!BG50</f>
        <v>0</v>
      </c>
      <c r="CI51" s="69">
        <f>'2das Lecturas'!BG50</f>
        <v>132.80000000000001</v>
      </c>
      <c r="CJ51" s="103">
        <f t="shared" si="28"/>
        <v>132.80000000000001</v>
      </c>
      <c r="CK51" s="139">
        <f>'1eras Lecturas'!BI50</f>
        <v>0</v>
      </c>
      <c r="CL51" s="139">
        <f>'2das Lecturas'!BI50</f>
        <v>135.80000000000001</v>
      </c>
      <c r="CM51" s="104">
        <f t="shared" si="29"/>
        <v>135.80000000000001</v>
      </c>
    </row>
    <row r="52" spans="1:91" ht="15" customHeight="1" x14ac:dyDescent="0.25">
      <c r="A52" s="67" t="s">
        <v>246</v>
      </c>
      <c r="B52" s="68">
        <f>'1eras Lecturas'!C51</f>
        <v>261.89999999999998</v>
      </c>
      <c r="C52" s="69">
        <f>'2das Lecturas'!C51</f>
        <v>261.89999999999998</v>
      </c>
      <c r="D52" s="103">
        <f t="shared" si="0"/>
        <v>0</v>
      </c>
      <c r="E52" s="70">
        <f>'1eras Lecturas'!E51</f>
        <v>276.8</v>
      </c>
      <c r="F52" s="70">
        <f>'2das Lecturas'!E51</f>
        <v>276.8</v>
      </c>
      <c r="G52" s="104">
        <f t="shared" si="1"/>
        <v>0</v>
      </c>
      <c r="H52" s="71">
        <f>'1eras Lecturas'!G51</f>
        <v>176.1</v>
      </c>
      <c r="I52" s="72">
        <f>'2das Lecturas'!G51</f>
        <v>176.1</v>
      </c>
      <c r="J52" s="103">
        <f t="shared" si="2"/>
        <v>0</v>
      </c>
      <c r="K52" s="73">
        <f>'1eras Lecturas'!I51</f>
        <v>188</v>
      </c>
      <c r="L52" s="73">
        <f>'2das Lecturas'!I51</f>
        <v>188</v>
      </c>
      <c r="M52" s="104">
        <f t="shared" si="3"/>
        <v>0</v>
      </c>
      <c r="N52" s="68">
        <f>'1eras Lecturas'!K51</f>
        <v>149.10000000000002</v>
      </c>
      <c r="O52" s="69">
        <f>'2das Lecturas'!K51</f>
        <v>149.10000000000002</v>
      </c>
      <c r="P52" s="103">
        <f t="shared" si="4"/>
        <v>0</v>
      </c>
      <c r="Q52" s="70">
        <f>'1eras Lecturas'!M51</f>
        <v>171.3</v>
      </c>
      <c r="R52" s="70">
        <f>'2das Lecturas'!M51</f>
        <v>171.3</v>
      </c>
      <c r="S52" s="104">
        <f t="shared" si="5"/>
        <v>0</v>
      </c>
      <c r="T52" s="71">
        <f>'1eras Lecturas'!O51</f>
        <v>134.69999999999999</v>
      </c>
      <c r="U52" s="72">
        <f>'2das Lecturas'!O51</f>
        <v>134.69999999999999</v>
      </c>
      <c r="V52" s="103">
        <f t="shared" si="6"/>
        <v>0</v>
      </c>
      <c r="W52" s="73">
        <f>'1eras Lecturas'!Q51</f>
        <v>134.69999999999999</v>
      </c>
      <c r="X52" s="73">
        <f>'2das Lecturas'!Q51</f>
        <v>134.69999999999999</v>
      </c>
      <c r="Y52" s="104">
        <f t="shared" si="7"/>
        <v>0</v>
      </c>
      <c r="Z52" s="68">
        <f>'1eras Lecturas'!S51</f>
        <v>171.5</v>
      </c>
      <c r="AA52" s="69">
        <f>'2das Lecturas'!S51</f>
        <v>171.60000000000002</v>
      </c>
      <c r="AB52" s="103">
        <f t="shared" si="8"/>
        <v>0.10000000000002274</v>
      </c>
      <c r="AC52" s="70">
        <f>'1eras Lecturas'!U51</f>
        <v>173.7</v>
      </c>
      <c r="AD52" s="70">
        <f>'2das Lecturas'!U51</f>
        <v>173.8</v>
      </c>
      <c r="AE52" s="104">
        <f t="shared" si="9"/>
        <v>0.10000000000002274</v>
      </c>
      <c r="AF52" s="71">
        <f>'1eras Lecturas'!W51</f>
        <v>186.1</v>
      </c>
      <c r="AG52" s="72">
        <f>'2das Lecturas'!W51</f>
        <v>186.1</v>
      </c>
      <c r="AH52" s="103">
        <f t="shared" si="10"/>
        <v>0</v>
      </c>
      <c r="AI52" s="73">
        <f>'1eras Lecturas'!Y51</f>
        <v>202.6</v>
      </c>
      <c r="AJ52" s="73">
        <f>'2das Lecturas'!Y51</f>
        <v>202.6</v>
      </c>
      <c r="AK52" s="104">
        <f t="shared" si="11"/>
        <v>0</v>
      </c>
      <c r="AL52" s="68">
        <f>'1eras Lecturas'!AA51</f>
        <v>162.5</v>
      </c>
      <c r="AM52" s="69">
        <f>'2das Lecturas'!AA51</f>
        <v>162.4</v>
      </c>
      <c r="AN52" s="103">
        <f t="shared" si="12"/>
        <v>9.9999999999994316E-2</v>
      </c>
      <c r="AO52" s="70">
        <f>'1eras Lecturas'!AC51</f>
        <v>168.5</v>
      </c>
      <c r="AP52" s="70">
        <f>'2das Lecturas'!AC51</f>
        <v>168.4</v>
      </c>
      <c r="AQ52" s="104">
        <f t="shared" si="13"/>
        <v>9.9999999999994316E-2</v>
      </c>
      <c r="AR52" s="71">
        <f>'1eras Lecturas'!AE51</f>
        <v>241.4</v>
      </c>
      <c r="AS52" s="72">
        <f>'2das Lecturas'!AE51</f>
        <v>241.4</v>
      </c>
      <c r="AT52" s="103">
        <f t="shared" si="14"/>
        <v>0</v>
      </c>
      <c r="AU52" s="73">
        <f>'1eras Lecturas'!AG51</f>
        <v>247.7</v>
      </c>
      <c r="AV52" s="73">
        <f>'2das Lecturas'!AG51</f>
        <v>247.7</v>
      </c>
      <c r="AW52" s="104">
        <f t="shared" si="15"/>
        <v>0</v>
      </c>
      <c r="AX52" s="68">
        <f>'1eras Lecturas'!AI51</f>
        <v>270.40000000000003</v>
      </c>
      <c r="AY52" s="69">
        <f>'2das Lecturas'!AI51</f>
        <v>270.39999999999998</v>
      </c>
      <c r="AZ52" s="103">
        <f t="shared" si="16"/>
        <v>5.6843418860808015E-14</v>
      </c>
      <c r="BA52" s="70">
        <f>'1eras Lecturas'!AK51</f>
        <v>270.40000000000003</v>
      </c>
      <c r="BB52" s="70">
        <f>'2das Lecturas'!AK51</f>
        <v>270.39999999999998</v>
      </c>
      <c r="BC52" s="104">
        <f t="shared" si="17"/>
        <v>5.6843418860808015E-14</v>
      </c>
      <c r="BD52" s="71">
        <f>'1eras Lecturas'!AM51</f>
        <v>250.5</v>
      </c>
      <c r="BE52" s="72">
        <f>'2das Lecturas'!AM51</f>
        <v>250.5</v>
      </c>
      <c r="BF52" s="103">
        <f t="shared" si="18"/>
        <v>0</v>
      </c>
      <c r="BG52" s="73">
        <f>'1eras Lecturas'!AO51</f>
        <v>251.5</v>
      </c>
      <c r="BH52" s="73">
        <f>'2das Lecturas'!AO51</f>
        <v>251.5</v>
      </c>
      <c r="BI52" s="104">
        <f t="shared" si="19"/>
        <v>0</v>
      </c>
      <c r="BJ52" s="68">
        <f>'1eras Lecturas'!AQ51</f>
        <v>166.60000000000002</v>
      </c>
      <c r="BK52" s="69">
        <f>'2das Lecturas'!AQ51</f>
        <v>166.70000000000002</v>
      </c>
      <c r="BL52" s="103">
        <f t="shared" si="20"/>
        <v>9.9999999999994316E-2</v>
      </c>
      <c r="BM52" s="70">
        <f>'1eras Lecturas'!AS51</f>
        <v>168.3</v>
      </c>
      <c r="BN52" s="70">
        <f>'2das Lecturas'!AS51</f>
        <v>168.4</v>
      </c>
      <c r="BO52" s="104">
        <f t="shared" si="21"/>
        <v>9.9999999999994316E-2</v>
      </c>
      <c r="BP52" s="71">
        <f>'1eras Lecturas'!AU51</f>
        <v>180.2</v>
      </c>
      <c r="BQ52" s="72">
        <f>'2das Lecturas'!AU51</f>
        <v>180.2</v>
      </c>
      <c r="BR52" s="103">
        <f t="shared" si="22"/>
        <v>0</v>
      </c>
      <c r="BS52" s="73">
        <f>'1eras Lecturas'!AW51</f>
        <v>192.79999999999998</v>
      </c>
      <c r="BT52" s="73">
        <f>'2das Lecturas'!AW51</f>
        <v>192.79999999999998</v>
      </c>
      <c r="BU52" s="104">
        <f t="shared" si="23"/>
        <v>0</v>
      </c>
      <c r="BV52" s="68">
        <f>'1eras Lecturas'!AY51</f>
        <v>253.2</v>
      </c>
      <c r="BW52" s="69">
        <f>'2das Lecturas'!AY51</f>
        <v>253.1</v>
      </c>
      <c r="BX52" s="103">
        <f t="shared" si="24"/>
        <v>9.9999999999994316E-2</v>
      </c>
      <c r="BY52" s="70">
        <f>'1eras Lecturas'!BA51</f>
        <v>255.2</v>
      </c>
      <c r="BZ52" s="70">
        <f>'2das Lecturas'!BA51</f>
        <v>255.1</v>
      </c>
      <c r="CA52" s="104">
        <f t="shared" si="25"/>
        <v>9.9999999999994316E-2</v>
      </c>
      <c r="CB52" s="71">
        <f>'1eras Lecturas'!BC51</f>
        <v>174.29999999999998</v>
      </c>
      <c r="CC52" s="72">
        <f>'2das Lecturas'!BC51</f>
        <v>174.29999999999998</v>
      </c>
      <c r="CD52" s="103">
        <f t="shared" si="26"/>
        <v>0</v>
      </c>
      <c r="CE52" s="73">
        <f>'1eras Lecturas'!BE51</f>
        <v>174.29999999999998</v>
      </c>
      <c r="CF52" s="73">
        <f>'2das Lecturas'!BE51</f>
        <v>174.29999999999998</v>
      </c>
      <c r="CG52" s="104">
        <f t="shared" si="27"/>
        <v>0</v>
      </c>
      <c r="CH52" s="138">
        <f>'1eras Lecturas'!BG51</f>
        <v>0</v>
      </c>
      <c r="CI52" s="69">
        <f>'2das Lecturas'!BG51</f>
        <v>141.5</v>
      </c>
      <c r="CJ52" s="103">
        <f t="shared" si="28"/>
        <v>141.5</v>
      </c>
      <c r="CK52" s="139">
        <f>'1eras Lecturas'!BI51</f>
        <v>0</v>
      </c>
      <c r="CL52" s="139">
        <f>'2das Lecturas'!BI51</f>
        <v>153</v>
      </c>
      <c r="CM52" s="104">
        <f t="shared" si="29"/>
        <v>153</v>
      </c>
    </row>
    <row r="53" spans="1:91" ht="15" customHeight="1" x14ac:dyDescent="0.25">
      <c r="A53" s="67" t="s">
        <v>247</v>
      </c>
      <c r="B53" s="68">
        <f>'1eras Lecturas'!C52</f>
        <v>251.7</v>
      </c>
      <c r="C53" s="69">
        <f>'2das Lecturas'!C52</f>
        <v>251.79999999999998</v>
      </c>
      <c r="D53" s="103">
        <f t="shared" si="0"/>
        <v>9.9999999999994316E-2</v>
      </c>
      <c r="E53" s="70">
        <f>'1eras Lecturas'!E52</f>
        <v>285.2</v>
      </c>
      <c r="F53" s="70">
        <f>'2das Lecturas'!E52</f>
        <v>285.20000000000005</v>
      </c>
      <c r="G53" s="104">
        <f t="shared" si="1"/>
        <v>5.6843418860808015E-14</v>
      </c>
      <c r="H53" s="71">
        <f>'1eras Lecturas'!G52</f>
        <v>172.39999999999998</v>
      </c>
      <c r="I53" s="72">
        <f>'2das Lecturas'!G52</f>
        <v>172.39999999999998</v>
      </c>
      <c r="J53" s="103">
        <f t="shared" si="2"/>
        <v>0</v>
      </c>
      <c r="K53" s="73">
        <f>'1eras Lecturas'!I52</f>
        <v>178.1</v>
      </c>
      <c r="L53" s="73">
        <f>'2das Lecturas'!I52</f>
        <v>178.1</v>
      </c>
      <c r="M53" s="104">
        <f t="shared" si="3"/>
        <v>0</v>
      </c>
      <c r="N53" s="68">
        <f>'1eras Lecturas'!K52</f>
        <v>156.60000000000002</v>
      </c>
      <c r="O53" s="69">
        <f>'2das Lecturas'!K52</f>
        <v>156.60000000000002</v>
      </c>
      <c r="P53" s="103">
        <f t="shared" si="4"/>
        <v>0</v>
      </c>
      <c r="Q53" s="70">
        <f>'1eras Lecturas'!M52</f>
        <v>163</v>
      </c>
      <c r="R53" s="70">
        <f>'2das Lecturas'!M52</f>
        <v>163</v>
      </c>
      <c r="S53" s="104">
        <f t="shared" si="5"/>
        <v>0</v>
      </c>
      <c r="T53" s="71">
        <f>'1eras Lecturas'!O52</f>
        <v>134.6</v>
      </c>
      <c r="U53" s="72">
        <f>'2das Lecturas'!O52</f>
        <v>134.6</v>
      </c>
      <c r="V53" s="103">
        <f t="shared" si="6"/>
        <v>0</v>
      </c>
      <c r="W53" s="73">
        <f>'1eras Lecturas'!Q52</f>
        <v>134.6</v>
      </c>
      <c r="X53" s="73">
        <f>'2das Lecturas'!Q52</f>
        <v>134.6</v>
      </c>
      <c r="Y53" s="104">
        <f t="shared" si="7"/>
        <v>0</v>
      </c>
      <c r="Z53" s="68">
        <f>'1eras Lecturas'!S52</f>
        <v>171.39999999999998</v>
      </c>
      <c r="AA53" s="69">
        <f>'2das Lecturas'!S52</f>
        <v>171.5</v>
      </c>
      <c r="AB53" s="103">
        <f t="shared" si="8"/>
        <v>0.10000000000002274</v>
      </c>
      <c r="AC53" s="70">
        <f>'1eras Lecturas'!U52</f>
        <v>179.89999999999998</v>
      </c>
      <c r="AD53" s="70">
        <f>'2das Lecturas'!U52</f>
        <v>180</v>
      </c>
      <c r="AE53" s="104">
        <f t="shared" si="9"/>
        <v>0.10000000000002274</v>
      </c>
      <c r="AF53" s="71">
        <f>'1eras Lecturas'!W52</f>
        <v>180</v>
      </c>
      <c r="AG53" s="72">
        <f>'2das Lecturas'!W52</f>
        <v>180</v>
      </c>
      <c r="AH53" s="103">
        <f t="shared" si="10"/>
        <v>0</v>
      </c>
      <c r="AI53" s="73">
        <f>'1eras Lecturas'!Y52</f>
        <v>194.1</v>
      </c>
      <c r="AJ53" s="73">
        <f>'2das Lecturas'!Y52</f>
        <v>194.1</v>
      </c>
      <c r="AK53" s="104">
        <f t="shared" si="11"/>
        <v>0</v>
      </c>
      <c r="AL53" s="68">
        <f>'1eras Lecturas'!AA52</f>
        <v>164.5</v>
      </c>
      <c r="AM53" s="69">
        <f>'2das Lecturas'!AA52</f>
        <v>164.4</v>
      </c>
      <c r="AN53" s="103">
        <f t="shared" si="12"/>
        <v>9.9999999999994316E-2</v>
      </c>
      <c r="AO53" s="70">
        <f>'1eras Lecturas'!AC52</f>
        <v>174.29999999999998</v>
      </c>
      <c r="AP53" s="70">
        <f>'2das Lecturas'!AC52</f>
        <v>174.2</v>
      </c>
      <c r="AQ53" s="104">
        <f t="shared" si="13"/>
        <v>9.9999999999994316E-2</v>
      </c>
      <c r="AR53" s="71">
        <f>'1eras Lecturas'!AE52</f>
        <v>241.5</v>
      </c>
      <c r="AS53" s="72">
        <f>'2das Lecturas'!AE52</f>
        <v>241.5</v>
      </c>
      <c r="AT53" s="103">
        <f t="shared" si="14"/>
        <v>0</v>
      </c>
      <c r="AU53" s="73">
        <f>'1eras Lecturas'!AG52</f>
        <v>241.5</v>
      </c>
      <c r="AV53" s="73">
        <f>'2das Lecturas'!AG52</f>
        <v>241.5</v>
      </c>
      <c r="AW53" s="104">
        <f t="shared" si="15"/>
        <v>0</v>
      </c>
      <c r="AX53" s="68">
        <f>'1eras Lecturas'!AI52</f>
        <v>270.40000000000003</v>
      </c>
      <c r="AY53" s="69">
        <f>'2das Lecturas'!AI52</f>
        <v>270.10000000000002</v>
      </c>
      <c r="AZ53" s="103">
        <f t="shared" si="16"/>
        <v>0.30000000000001137</v>
      </c>
      <c r="BA53" s="70">
        <f>'1eras Lecturas'!AK52</f>
        <v>270.40000000000003</v>
      </c>
      <c r="BB53" s="70">
        <f>'2das Lecturas'!AK52</f>
        <v>270.10000000000002</v>
      </c>
      <c r="BC53" s="104">
        <f t="shared" si="17"/>
        <v>0.30000000000001137</v>
      </c>
      <c r="BD53" s="71">
        <f>'1eras Lecturas'!AM52</f>
        <v>250.4</v>
      </c>
      <c r="BE53" s="72">
        <f>'2das Lecturas'!AM52</f>
        <v>250.4</v>
      </c>
      <c r="BF53" s="103">
        <f t="shared" si="18"/>
        <v>0</v>
      </c>
      <c r="BG53" s="73">
        <f>'1eras Lecturas'!AO52</f>
        <v>251.4</v>
      </c>
      <c r="BH53" s="73">
        <f>'2das Lecturas'!AO52</f>
        <v>251.4</v>
      </c>
      <c r="BI53" s="104">
        <f t="shared" si="19"/>
        <v>0</v>
      </c>
      <c r="BJ53" s="68">
        <f>'1eras Lecturas'!AQ52</f>
        <v>166.60000000000002</v>
      </c>
      <c r="BK53" s="69">
        <f>'2das Lecturas'!AQ52</f>
        <v>166.70000000000002</v>
      </c>
      <c r="BL53" s="103">
        <f t="shared" si="20"/>
        <v>9.9999999999994316E-2</v>
      </c>
      <c r="BM53" s="70">
        <f>'1eras Lecturas'!AS52</f>
        <v>166.60000000000002</v>
      </c>
      <c r="BN53" s="70">
        <f>'2das Lecturas'!AS52</f>
        <v>166.70000000000002</v>
      </c>
      <c r="BO53" s="104">
        <f t="shared" si="21"/>
        <v>9.9999999999994316E-2</v>
      </c>
      <c r="BP53" s="71">
        <f>'1eras Lecturas'!AU52</f>
        <v>207.6</v>
      </c>
      <c r="BQ53" s="72">
        <f>'2das Lecturas'!AU52</f>
        <v>207.8</v>
      </c>
      <c r="BR53" s="103">
        <f t="shared" si="22"/>
        <v>0.20000000000001705</v>
      </c>
      <c r="BS53" s="73">
        <f>'1eras Lecturas'!AW52</f>
        <v>252.1</v>
      </c>
      <c r="BT53" s="73">
        <f>'2das Lecturas'!AW52</f>
        <v>251.8</v>
      </c>
      <c r="BU53" s="104">
        <f t="shared" si="23"/>
        <v>0.29999999999998295</v>
      </c>
      <c r="BV53" s="68">
        <f>'1eras Lecturas'!AY52</f>
        <v>255.29999999999998</v>
      </c>
      <c r="BW53" s="69">
        <f>'2das Lecturas'!AY52</f>
        <v>255.2</v>
      </c>
      <c r="BX53" s="103">
        <f t="shared" si="24"/>
        <v>9.9999999999994316E-2</v>
      </c>
      <c r="BY53" s="70">
        <f>'1eras Lecturas'!BA52</f>
        <v>257.20000000000005</v>
      </c>
      <c r="BZ53" s="70">
        <f>'2das Lecturas'!BA52</f>
        <v>257.10000000000002</v>
      </c>
      <c r="CA53" s="104">
        <f t="shared" si="25"/>
        <v>0.10000000000002274</v>
      </c>
      <c r="CB53" s="71">
        <f>'1eras Lecturas'!BC52</f>
        <v>179.1</v>
      </c>
      <c r="CC53" s="72">
        <f>'2das Lecturas'!BC52</f>
        <v>179.1</v>
      </c>
      <c r="CD53" s="103">
        <f t="shared" si="26"/>
        <v>0</v>
      </c>
      <c r="CE53" s="73">
        <f>'1eras Lecturas'!BE52</f>
        <v>179.1</v>
      </c>
      <c r="CF53" s="73">
        <f>'2das Lecturas'!BE52</f>
        <v>179.1</v>
      </c>
      <c r="CG53" s="104">
        <f t="shared" si="27"/>
        <v>0</v>
      </c>
      <c r="CH53" s="138">
        <f>'1eras Lecturas'!BG52</f>
        <v>118.2</v>
      </c>
      <c r="CI53" s="69">
        <f>'2das Lecturas'!BG52</f>
        <v>118.2</v>
      </c>
      <c r="CJ53" s="103">
        <f t="shared" si="28"/>
        <v>0</v>
      </c>
      <c r="CK53" s="139">
        <f>'1eras Lecturas'!BI52</f>
        <v>131.9</v>
      </c>
      <c r="CL53" s="139">
        <f>'2das Lecturas'!BI52</f>
        <v>131.9</v>
      </c>
      <c r="CM53" s="104">
        <f t="shared" si="29"/>
        <v>0</v>
      </c>
    </row>
    <row r="54" spans="1:91" s="72" customFormat="1" ht="15" customHeight="1" x14ac:dyDescent="0.25">
      <c r="A54" s="67" t="s">
        <v>248</v>
      </c>
      <c r="B54" s="68">
        <f>'1eras Lecturas'!C53</f>
        <v>268.39999999999998</v>
      </c>
      <c r="C54" s="69">
        <f>'2das Lecturas'!C53</f>
        <v>268.29999999999995</v>
      </c>
      <c r="D54" s="103">
        <f t="shared" si="0"/>
        <v>0.10000000000002274</v>
      </c>
      <c r="E54" s="70">
        <f>'1eras Lecturas'!E53</f>
        <v>278.8</v>
      </c>
      <c r="F54" s="70">
        <f>'2das Lecturas'!E53</f>
        <v>278.7</v>
      </c>
      <c r="G54" s="104">
        <f t="shared" si="1"/>
        <v>0.10000000000002274</v>
      </c>
      <c r="H54" s="71">
        <f>'1eras Lecturas'!G53</f>
        <v>174.2</v>
      </c>
      <c r="I54" s="72">
        <f>'2das Lecturas'!G53</f>
        <v>174.2</v>
      </c>
      <c r="J54" s="103">
        <f t="shared" si="2"/>
        <v>0</v>
      </c>
      <c r="K54" s="73">
        <f>'1eras Lecturas'!I53</f>
        <v>176.2</v>
      </c>
      <c r="L54" s="73">
        <f>'2das Lecturas'!I53</f>
        <v>176.2</v>
      </c>
      <c r="M54" s="104">
        <f t="shared" si="3"/>
        <v>0</v>
      </c>
      <c r="N54" s="68">
        <f>'1eras Lecturas'!K53</f>
        <v>150.10000000000002</v>
      </c>
      <c r="O54" s="69">
        <f>'2das Lecturas'!K53</f>
        <v>150.10000000000002</v>
      </c>
      <c r="P54" s="103">
        <f t="shared" si="4"/>
        <v>0</v>
      </c>
      <c r="Q54" s="70">
        <f>'1eras Lecturas'!M53</f>
        <v>151.20000000000002</v>
      </c>
      <c r="R54" s="70">
        <f>'2das Lecturas'!M53</f>
        <v>151.20000000000002</v>
      </c>
      <c r="S54" s="104">
        <f t="shared" si="5"/>
        <v>0</v>
      </c>
      <c r="T54" s="71">
        <f>'1eras Lecturas'!O53</f>
        <v>134.69999999999999</v>
      </c>
      <c r="U54" s="72">
        <f>'2das Lecturas'!O53</f>
        <v>134.69999999999999</v>
      </c>
      <c r="V54" s="103">
        <f t="shared" si="6"/>
        <v>0</v>
      </c>
      <c r="W54" s="73">
        <f>'1eras Lecturas'!Q53</f>
        <v>138.5</v>
      </c>
      <c r="X54" s="73">
        <f>'2das Lecturas'!Q53</f>
        <v>138.5</v>
      </c>
      <c r="Y54" s="104">
        <f t="shared" si="7"/>
        <v>0</v>
      </c>
      <c r="Z54" s="68">
        <f>'1eras Lecturas'!S53</f>
        <v>160.79999999999998</v>
      </c>
      <c r="AA54" s="69">
        <f>'2das Lecturas'!S53</f>
        <v>160.9</v>
      </c>
      <c r="AB54" s="103">
        <f t="shared" si="8"/>
        <v>0.10000000000002274</v>
      </c>
      <c r="AC54" s="70">
        <f>'1eras Lecturas'!U53</f>
        <v>169.29999999999998</v>
      </c>
      <c r="AD54" s="70">
        <f>'2das Lecturas'!U53</f>
        <v>169.4</v>
      </c>
      <c r="AE54" s="104">
        <f t="shared" si="9"/>
        <v>0.10000000000002274</v>
      </c>
      <c r="AF54" s="71">
        <f>'1eras Lecturas'!W53</f>
        <v>192.2</v>
      </c>
      <c r="AG54" s="72">
        <f>'2das Lecturas'!W53</f>
        <v>192.2</v>
      </c>
      <c r="AH54" s="103">
        <f t="shared" si="10"/>
        <v>0</v>
      </c>
      <c r="AI54" s="73">
        <f>'1eras Lecturas'!Y53</f>
        <v>208.5</v>
      </c>
      <c r="AJ54" s="73">
        <f>'2das Lecturas'!Y53</f>
        <v>208.5</v>
      </c>
      <c r="AK54" s="104">
        <f t="shared" si="11"/>
        <v>0</v>
      </c>
      <c r="AL54" s="68">
        <f>'1eras Lecturas'!AA53</f>
        <v>150.5</v>
      </c>
      <c r="AM54" s="69">
        <f>'2das Lecturas'!AA53</f>
        <v>150.4</v>
      </c>
      <c r="AN54" s="103">
        <f t="shared" si="12"/>
        <v>9.9999999999994316E-2</v>
      </c>
      <c r="AO54" s="70">
        <f>'1eras Lecturas'!AC53</f>
        <v>156.39999999999998</v>
      </c>
      <c r="AP54" s="70">
        <f>'2das Lecturas'!AC53</f>
        <v>156.29999999999998</v>
      </c>
      <c r="AQ54" s="104">
        <f t="shared" si="13"/>
        <v>9.9999999999994316E-2</v>
      </c>
      <c r="AR54" s="71">
        <f>'1eras Lecturas'!AE53</f>
        <v>237.6</v>
      </c>
      <c r="AS54" s="72">
        <f>'2das Lecturas'!AE53</f>
        <v>237.6</v>
      </c>
      <c r="AT54" s="103">
        <f t="shared" si="14"/>
        <v>0</v>
      </c>
      <c r="AU54" s="73">
        <f>'1eras Lecturas'!AG53</f>
        <v>249.7</v>
      </c>
      <c r="AV54" s="73">
        <f>'2das Lecturas'!AG53</f>
        <v>249.7</v>
      </c>
      <c r="AW54" s="104">
        <f t="shared" si="15"/>
        <v>0</v>
      </c>
      <c r="AX54" s="68">
        <f>'1eras Lecturas'!AI53</f>
        <v>270.40000000000003</v>
      </c>
      <c r="AY54" s="69">
        <f>'2das Lecturas'!AI53</f>
        <v>270.10000000000002</v>
      </c>
      <c r="AZ54" s="103">
        <f t="shared" si="16"/>
        <v>0.30000000000001137</v>
      </c>
      <c r="BA54" s="70">
        <f>'1eras Lecturas'!AK53</f>
        <v>270.40000000000003</v>
      </c>
      <c r="BB54" s="70">
        <f>'2das Lecturas'!AK53</f>
        <v>270.10000000000002</v>
      </c>
      <c r="BC54" s="104">
        <f t="shared" si="17"/>
        <v>0.30000000000001137</v>
      </c>
      <c r="BD54" s="71">
        <f>'1eras Lecturas'!AM53</f>
        <v>250.5</v>
      </c>
      <c r="BE54" s="72">
        <f>'2das Lecturas'!AM53</f>
        <v>250.5</v>
      </c>
      <c r="BF54" s="103">
        <f t="shared" si="18"/>
        <v>0</v>
      </c>
      <c r="BG54" s="73">
        <f>'1eras Lecturas'!AO53</f>
        <v>251.5</v>
      </c>
      <c r="BH54" s="73">
        <f>'2das Lecturas'!AO53</f>
        <v>251.5</v>
      </c>
      <c r="BI54" s="104">
        <f t="shared" si="19"/>
        <v>0</v>
      </c>
      <c r="BJ54" s="68">
        <f>'1eras Lecturas'!AQ53</f>
        <v>166.60000000000002</v>
      </c>
      <c r="BK54" s="69">
        <f>'2das Lecturas'!AQ53</f>
        <v>166.70000000000002</v>
      </c>
      <c r="BL54" s="103">
        <f t="shared" si="20"/>
        <v>9.9999999999994316E-2</v>
      </c>
      <c r="BM54" s="70">
        <f>'1eras Lecturas'!AS53</f>
        <v>166.60000000000002</v>
      </c>
      <c r="BN54" s="70">
        <f>'2das Lecturas'!AS53</f>
        <v>166.70000000000002</v>
      </c>
      <c r="BO54" s="104">
        <f t="shared" si="21"/>
        <v>9.9999999999994316E-2</v>
      </c>
      <c r="BP54" s="71">
        <f>'1eras Lecturas'!AU53</f>
        <v>192.79999999999998</v>
      </c>
      <c r="BQ54" s="72">
        <f>'2das Lecturas'!AU53</f>
        <v>192.79999999999998</v>
      </c>
      <c r="BR54" s="103">
        <f t="shared" si="22"/>
        <v>0</v>
      </c>
      <c r="BS54" s="73">
        <f>'1eras Lecturas'!AW53</f>
        <v>211.79999999999998</v>
      </c>
      <c r="BT54" s="73">
        <f>'2das Lecturas'!AW53</f>
        <v>211.79999999999998</v>
      </c>
      <c r="BU54" s="104">
        <f t="shared" si="23"/>
        <v>0</v>
      </c>
      <c r="BV54" s="68">
        <f>'1eras Lecturas'!AY53</f>
        <v>257.3</v>
      </c>
      <c r="BW54" s="69">
        <f>'2das Lecturas'!AY53</f>
        <v>257.2</v>
      </c>
      <c r="BX54" s="103">
        <f t="shared" si="24"/>
        <v>0.10000000000002274</v>
      </c>
      <c r="BY54" s="70">
        <f>'1eras Lecturas'!BA53</f>
        <v>257.3</v>
      </c>
      <c r="BZ54" s="70">
        <f>'2das Lecturas'!BA53</f>
        <v>257.2</v>
      </c>
      <c r="CA54" s="104">
        <f t="shared" si="25"/>
        <v>0.10000000000002274</v>
      </c>
      <c r="CB54" s="71">
        <f>'1eras Lecturas'!BC53</f>
        <v>179.2</v>
      </c>
      <c r="CC54" s="72">
        <f>'2das Lecturas'!BC53</f>
        <v>179.2</v>
      </c>
      <c r="CD54" s="103">
        <f t="shared" si="26"/>
        <v>0</v>
      </c>
      <c r="CE54" s="73">
        <f>'1eras Lecturas'!BE53</f>
        <v>179.2</v>
      </c>
      <c r="CF54" s="73">
        <f>'2das Lecturas'!BE53</f>
        <v>179.2</v>
      </c>
      <c r="CG54" s="104">
        <f t="shared" si="27"/>
        <v>0</v>
      </c>
      <c r="CH54" s="138">
        <f>'1eras Lecturas'!BG53</f>
        <v>124.2</v>
      </c>
      <c r="CI54" s="69">
        <f>'2das Lecturas'!BG53</f>
        <v>124.2</v>
      </c>
      <c r="CJ54" s="103">
        <f t="shared" si="28"/>
        <v>0</v>
      </c>
      <c r="CK54" s="139">
        <f>'1eras Lecturas'!BI53</f>
        <v>153.1</v>
      </c>
      <c r="CL54" s="139">
        <f>'2das Lecturas'!BI53</f>
        <v>153.1</v>
      </c>
      <c r="CM54" s="104">
        <f t="shared" si="29"/>
        <v>0</v>
      </c>
    </row>
    <row r="55" spans="1:91" ht="15" customHeight="1" x14ac:dyDescent="0.25">
      <c r="A55" s="67" t="s">
        <v>249</v>
      </c>
      <c r="B55" s="68">
        <f>'1eras Lecturas'!C54</f>
        <v>260</v>
      </c>
      <c r="C55" s="69">
        <f>'2das Lecturas'!C54</f>
        <v>259.89999999999998</v>
      </c>
      <c r="D55" s="103">
        <f t="shared" si="0"/>
        <v>0.10000000000002274</v>
      </c>
      <c r="E55" s="70">
        <f>'1eras Lecturas'!E54</f>
        <v>274.5</v>
      </c>
      <c r="F55" s="70">
        <f>'2das Lecturas'!E54</f>
        <v>274.39999999999998</v>
      </c>
      <c r="G55" s="104">
        <f t="shared" si="1"/>
        <v>0.10000000000002274</v>
      </c>
      <c r="H55" s="71">
        <f>'1eras Lecturas'!G54</f>
        <v>176.1</v>
      </c>
      <c r="I55" s="72">
        <f>'2das Lecturas'!G54</f>
        <v>176.1</v>
      </c>
      <c r="J55" s="103">
        <f t="shared" si="2"/>
        <v>0</v>
      </c>
      <c r="K55" s="73">
        <f>'1eras Lecturas'!I54</f>
        <v>180</v>
      </c>
      <c r="L55" s="73">
        <f>'2das Lecturas'!I54</f>
        <v>180</v>
      </c>
      <c r="M55" s="104">
        <f t="shared" si="3"/>
        <v>0</v>
      </c>
      <c r="N55" s="68">
        <f>'1eras Lecturas'!K54</f>
        <v>133.5</v>
      </c>
      <c r="O55" s="69">
        <f>'2das Lecturas'!K54</f>
        <v>133.5</v>
      </c>
      <c r="P55" s="103">
        <f t="shared" si="4"/>
        <v>0</v>
      </c>
      <c r="Q55" s="70">
        <f>'1eras Lecturas'!M54</f>
        <v>160.80000000000001</v>
      </c>
      <c r="R55" s="70">
        <f>'2das Lecturas'!M54</f>
        <v>160.80000000000001</v>
      </c>
      <c r="S55" s="104">
        <f t="shared" si="5"/>
        <v>0</v>
      </c>
      <c r="T55" s="71">
        <f>'1eras Lecturas'!O54</f>
        <v>134.69999999999999</v>
      </c>
      <c r="U55" s="72">
        <f>'2das Lecturas'!O54</f>
        <v>134.69999999999999</v>
      </c>
      <c r="V55" s="103">
        <f t="shared" si="6"/>
        <v>0</v>
      </c>
      <c r="W55" s="73">
        <f>'1eras Lecturas'!Q54</f>
        <v>134.69999999999999</v>
      </c>
      <c r="X55" s="73">
        <f>'2das Lecturas'!Q54</f>
        <v>134.69999999999999</v>
      </c>
      <c r="Y55" s="104">
        <f t="shared" si="7"/>
        <v>0</v>
      </c>
      <c r="Z55" s="68">
        <f>'1eras Lecturas'!S54</f>
        <v>177.7</v>
      </c>
      <c r="AA55" s="69">
        <f>'2das Lecturas'!S54</f>
        <v>177.8</v>
      </c>
      <c r="AB55" s="103">
        <f t="shared" si="8"/>
        <v>0.10000000000002274</v>
      </c>
      <c r="AC55" s="70">
        <f>'1eras Lecturas'!U54</f>
        <v>179.89999999999998</v>
      </c>
      <c r="AD55" s="70">
        <f>'2das Lecturas'!U54</f>
        <v>180</v>
      </c>
      <c r="AE55" s="104">
        <f t="shared" si="9"/>
        <v>0.10000000000002274</v>
      </c>
      <c r="AF55" s="71">
        <f>'1eras Lecturas'!W54</f>
        <v>192.2</v>
      </c>
      <c r="AG55" s="72">
        <f>'2das Lecturas'!W54</f>
        <v>192.2</v>
      </c>
      <c r="AH55" s="103">
        <f t="shared" si="10"/>
        <v>0</v>
      </c>
      <c r="AI55" s="73">
        <f>'1eras Lecturas'!Y54</f>
        <v>206.5</v>
      </c>
      <c r="AJ55" s="73">
        <f>'2das Lecturas'!Y54</f>
        <v>206.5</v>
      </c>
      <c r="AK55" s="104">
        <f t="shared" si="11"/>
        <v>0</v>
      </c>
      <c r="AL55" s="68">
        <f>'1eras Lecturas'!AA54</f>
        <v>164.39999999999998</v>
      </c>
      <c r="AM55" s="69">
        <f>'2das Lecturas'!AA54</f>
        <v>164.29999999999998</v>
      </c>
      <c r="AN55" s="103">
        <f t="shared" si="12"/>
        <v>9.9999999999994316E-2</v>
      </c>
      <c r="AO55" s="70">
        <f>'1eras Lecturas'!AC54</f>
        <v>166.29999999999998</v>
      </c>
      <c r="AP55" s="70">
        <f>'2das Lecturas'!AC54</f>
        <v>166.2</v>
      </c>
      <c r="AQ55" s="104">
        <f t="shared" si="13"/>
        <v>9.9999999999994316E-2</v>
      </c>
      <c r="AR55" s="71">
        <f>'1eras Lecturas'!AE54</f>
        <v>237.7</v>
      </c>
      <c r="AS55" s="72">
        <f>'2das Lecturas'!AE54</f>
        <v>237.7</v>
      </c>
      <c r="AT55" s="103">
        <f t="shared" si="14"/>
        <v>0</v>
      </c>
      <c r="AU55" s="73">
        <f>'1eras Lecturas'!AG54</f>
        <v>237.7</v>
      </c>
      <c r="AV55" s="73">
        <f>'2das Lecturas'!AG54</f>
        <v>237.7</v>
      </c>
      <c r="AW55" s="104">
        <f t="shared" si="15"/>
        <v>0</v>
      </c>
      <c r="AX55" s="68">
        <f>'1eras Lecturas'!AI54</f>
        <v>266.40000000000003</v>
      </c>
      <c r="AY55" s="69">
        <f>'2das Lecturas'!AI54</f>
        <v>266.10000000000002</v>
      </c>
      <c r="AZ55" s="103">
        <f t="shared" si="16"/>
        <v>0.30000000000001137</v>
      </c>
      <c r="BA55" s="70">
        <f>'1eras Lecturas'!AK54</f>
        <v>270.60000000000002</v>
      </c>
      <c r="BB55" s="70">
        <f>'2das Lecturas'!AK54</f>
        <v>270.3</v>
      </c>
      <c r="BC55" s="104">
        <f t="shared" si="17"/>
        <v>0.30000000000001137</v>
      </c>
      <c r="BD55" s="71">
        <f>'1eras Lecturas'!AM54</f>
        <v>250.20000000000002</v>
      </c>
      <c r="BE55" s="72">
        <f>'2das Lecturas'!AM54</f>
        <v>250.20000000000002</v>
      </c>
      <c r="BF55" s="103">
        <f t="shared" si="18"/>
        <v>0</v>
      </c>
      <c r="BG55" s="73">
        <f>'1eras Lecturas'!AO54</f>
        <v>252.3</v>
      </c>
      <c r="BH55" s="73">
        <f>'2das Lecturas'!AO54</f>
        <v>252.3</v>
      </c>
      <c r="BI55" s="104">
        <f t="shared" si="19"/>
        <v>0</v>
      </c>
      <c r="BJ55" s="68">
        <f>'1eras Lecturas'!AQ54</f>
        <v>166.5</v>
      </c>
      <c r="BK55" s="69">
        <f>'2das Lecturas'!AQ54</f>
        <v>166.6</v>
      </c>
      <c r="BL55" s="103">
        <f t="shared" si="20"/>
        <v>9.9999999999994316E-2</v>
      </c>
      <c r="BM55" s="70">
        <f>'1eras Lecturas'!AS54</f>
        <v>166.5</v>
      </c>
      <c r="BN55" s="70">
        <f>'2das Lecturas'!AS54</f>
        <v>166.6</v>
      </c>
      <c r="BO55" s="104">
        <f t="shared" si="21"/>
        <v>9.9999999999994316E-2</v>
      </c>
      <c r="BP55" s="71">
        <f>'1eras Lecturas'!AU54</f>
        <v>184.4</v>
      </c>
      <c r="BQ55" s="72">
        <f>'2das Lecturas'!AU54</f>
        <v>184.4</v>
      </c>
      <c r="BR55" s="103">
        <f t="shared" si="22"/>
        <v>0</v>
      </c>
      <c r="BS55" s="73">
        <f>'1eras Lecturas'!AW54</f>
        <v>197.1</v>
      </c>
      <c r="BT55" s="73">
        <f>'2das Lecturas'!AW54</f>
        <v>197.1</v>
      </c>
      <c r="BU55" s="104">
        <f t="shared" si="23"/>
        <v>0</v>
      </c>
      <c r="BV55" s="68">
        <f>'1eras Lecturas'!AY54</f>
        <v>255.1</v>
      </c>
      <c r="BW55" s="69">
        <f>'2das Lecturas'!AY54</f>
        <v>255</v>
      </c>
      <c r="BX55" s="103">
        <f t="shared" si="24"/>
        <v>9.9999999999994316E-2</v>
      </c>
      <c r="BY55" s="70">
        <f>'1eras Lecturas'!BA54</f>
        <v>255.1</v>
      </c>
      <c r="BZ55" s="70">
        <f>'2das Lecturas'!BA54</f>
        <v>255</v>
      </c>
      <c r="CA55" s="104">
        <f t="shared" si="25"/>
        <v>9.9999999999994316E-2</v>
      </c>
      <c r="CB55" s="71">
        <f>'1eras Lecturas'!BC54</f>
        <v>174.39999999999998</v>
      </c>
      <c r="CC55" s="72">
        <f>'2das Lecturas'!BC54</f>
        <v>174.39999999999998</v>
      </c>
      <c r="CD55" s="103">
        <f t="shared" si="26"/>
        <v>0</v>
      </c>
      <c r="CE55" s="73">
        <f>'1eras Lecturas'!BE54</f>
        <v>174.39999999999998</v>
      </c>
      <c r="CF55" s="73">
        <f>'2das Lecturas'!BE54</f>
        <v>174.39999999999998</v>
      </c>
      <c r="CG55" s="104">
        <f t="shared" si="27"/>
        <v>0</v>
      </c>
      <c r="CH55" s="138">
        <f>'1eras Lecturas'!BG54</f>
        <v>129.69999999999999</v>
      </c>
      <c r="CI55" s="69">
        <f>'2das Lecturas'!BG54</f>
        <v>129.69999999999999</v>
      </c>
      <c r="CJ55" s="103">
        <f t="shared" si="28"/>
        <v>0</v>
      </c>
      <c r="CK55" s="139">
        <f>'1eras Lecturas'!BI54</f>
        <v>139.4</v>
      </c>
      <c r="CL55" s="139">
        <f>'2das Lecturas'!BI54</f>
        <v>139.4</v>
      </c>
      <c r="CM55" s="104">
        <f t="shared" si="29"/>
        <v>0</v>
      </c>
    </row>
    <row r="56" spans="1:91" ht="15" customHeight="1" x14ac:dyDescent="0.25">
      <c r="A56" s="67" t="s">
        <v>250</v>
      </c>
      <c r="B56" s="68">
        <f>'1eras Lecturas'!C55</f>
        <v>256.2</v>
      </c>
      <c r="C56" s="69">
        <f>'2das Lecturas'!C55</f>
        <v>256.09999999999997</v>
      </c>
      <c r="D56" s="103">
        <f t="shared" si="0"/>
        <v>0.10000000000002274</v>
      </c>
      <c r="E56" s="70">
        <f>'1eras Lecturas'!E55</f>
        <v>266.2</v>
      </c>
      <c r="F56" s="70">
        <f>'2das Lecturas'!E55</f>
        <v>266.09999999999997</v>
      </c>
      <c r="G56" s="104">
        <f t="shared" si="1"/>
        <v>0.10000000000002274</v>
      </c>
      <c r="H56" s="71">
        <f>'1eras Lecturas'!G55</f>
        <v>189.79999999999998</v>
      </c>
      <c r="I56" s="72">
        <f>'2das Lecturas'!G55</f>
        <v>189.79999999999998</v>
      </c>
      <c r="J56" s="103">
        <f t="shared" si="2"/>
        <v>0</v>
      </c>
      <c r="K56" s="73">
        <f>'1eras Lecturas'!I55</f>
        <v>191.89999999999998</v>
      </c>
      <c r="L56" s="73">
        <f>'2das Lecturas'!I55</f>
        <v>191.89999999999998</v>
      </c>
      <c r="M56" s="104">
        <f t="shared" si="3"/>
        <v>0</v>
      </c>
      <c r="N56" s="68">
        <f>'1eras Lecturas'!K55</f>
        <v>150.20000000000002</v>
      </c>
      <c r="O56" s="69">
        <f>'2das Lecturas'!K55</f>
        <v>150.20000000000002</v>
      </c>
      <c r="P56" s="103">
        <f t="shared" si="4"/>
        <v>0</v>
      </c>
      <c r="Q56" s="70">
        <f>'1eras Lecturas'!M55</f>
        <v>160.5</v>
      </c>
      <c r="R56" s="70">
        <f>'2das Lecturas'!M55</f>
        <v>160.5</v>
      </c>
      <c r="S56" s="104">
        <f t="shared" si="5"/>
        <v>0</v>
      </c>
      <c r="T56" s="71">
        <f>'1eras Lecturas'!O55</f>
        <v>134.69999999999999</v>
      </c>
      <c r="U56" s="72">
        <f>'2das Lecturas'!O55</f>
        <v>134.69999999999999</v>
      </c>
      <c r="V56" s="103">
        <f t="shared" si="6"/>
        <v>0</v>
      </c>
      <c r="W56" s="73">
        <f>'1eras Lecturas'!Q55</f>
        <v>138.5</v>
      </c>
      <c r="X56" s="73">
        <f>'2das Lecturas'!Q55</f>
        <v>138.5</v>
      </c>
      <c r="Y56" s="104">
        <f t="shared" si="7"/>
        <v>0</v>
      </c>
      <c r="Z56" s="68">
        <f>'1eras Lecturas'!S55</f>
        <v>177.79999999999998</v>
      </c>
      <c r="AA56" s="69">
        <f>'2das Lecturas'!S55</f>
        <v>177.9</v>
      </c>
      <c r="AB56" s="103">
        <f t="shared" si="8"/>
        <v>0.10000000000002274</v>
      </c>
      <c r="AC56" s="70">
        <f>'1eras Lecturas'!U55</f>
        <v>182.1</v>
      </c>
      <c r="AD56" s="70">
        <f>'2das Lecturas'!U55</f>
        <v>182.20000000000002</v>
      </c>
      <c r="AE56" s="104">
        <f t="shared" si="9"/>
        <v>0.10000000000002274</v>
      </c>
      <c r="AF56" s="71">
        <f>'1eras Lecturas'!W55</f>
        <v>180.2</v>
      </c>
      <c r="AG56" s="72">
        <f>'2das Lecturas'!W55</f>
        <v>180.2</v>
      </c>
      <c r="AH56" s="103">
        <f t="shared" si="10"/>
        <v>0</v>
      </c>
      <c r="AI56" s="73">
        <f>'1eras Lecturas'!Y55</f>
        <v>198.5</v>
      </c>
      <c r="AJ56" s="73">
        <f>'2das Lecturas'!Y55</f>
        <v>198.5</v>
      </c>
      <c r="AK56" s="104">
        <f t="shared" si="11"/>
        <v>0</v>
      </c>
      <c r="AL56" s="68">
        <f>'1eras Lecturas'!AA55</f>
        <v>138.79999999999998</v>
      </c>
      <c r="AM56" s="69">
        <f>'2das Lecturas'!AA55</f>
        <v>138.69999999999999</v>
      </c>
      <c r="AN56" s="103">
        <f t="shared" si="12"/>
        <v>9.9999999999994316E-2</v>
      </c>
      <c r="AO56" s="70">
        <f>'1eras Lecturas'!AC55</f>
        <v>168.39999999999998</v>
      </c>
      <c r="AP56" s="70">
        <f>'2das Lecturas'!AC55</f>
        <v>168.29999999999998</v>
      </c>
      <c r="AQ56" s="104">
        <f t="shared" si="13"/>
        <v>9.9999999999994316E-2</v>
      </c>
      <c r="AR56" s="71">
        <f>'1eras Lecturas'!AE55</f>
        <v>239.6</v>
      </c>
      <c r="AS56" s="72">
        <f>'2das Lecturas'!AE55</f>
        <v>239.6</v>
      </c>
      <c r="AT56" s="103">
        <f t="shared" si="14"/>
        <v>0</v>
      </c>
      <c r="AU56" s="73">
        <f>'1eras Lecturas'!AG55</f>
        <v>241.6</v>
      </c>
      <c r="AV56" s="73">
        <f>'2das Lecturas'!AG55</f>
        <v>241.6</v>
      </c>
      <c r="AW56" s="104">
        <f t="shared" si="15"/>
        <v>0</v>
      </c>
      <c r="AX56" s="68">
        <f>'1eras Lecturas'!AI55</f>
        <v>270.39999999999998</v>
      </c>
      <c r="AY56" s="69">
        <f>'2das Lecturas'!AI55</f>
        <v>270.39999999999998</v>
      </c>
      <c r="AZ56" s="103">
        <f t="shared" si="16"/>
        <v>0</v>
      </c>
      <c r="BA56" s="70">
        <f>'1eras Lecturas'!AK55</f>
        <v>270.39999999999998</v>
      </c>
      <c r="BB56" s="70">
        <f>'2das Lecturas'!AK55</f>
        <v>270.39999999999998</v>
      </c>
      <c r="BC56" s="104">
        <f t="shared" si="17"/>
        <v>0</v>
      </c>
      <c r="BD56" s="71">
        <f>'1eras Lecturas'!AM55</f>
        <v>250.5</v>
      </c>
      <c r="BE56" s="72">
        <f>'2das Lecturas'!AM55</f>
        <v>250.5</v>
      </c>
      <c r="BF56" s="103">
        <f t="shared" si="18"/>
        <v>0</v>
      </c>
      <c r="BG56" s="73">
        <f>'1eras Lecturas'!AO55</f>
        <v>251.60000000000002</v>
      </c>
      <c r="BH56" s="73">
        <f>'2das Lecturas'!AO55</f>
        <v>251.60000000000002</v>
      </c>
      <c r="BI56" s="104">
        <f t="shared" si="19"/>
        <v>0</v>
      </c>
      <c r="BJ56" s="68">
        <f>'1eras Lecturas'!AQ55</f>
        <v>166.60000000000002</v>
      </c>
      <c r="BK56" s="69">
        <f>'2das Lecturas'!AQ55</f>
        <v>166.70000000000002</v>
      </c>
      <c r="BL56" s="103">
        <f t="shared" si="20"/>
        <v>9.9999999999994316E-2</v>
      </c>
      <c r="BM56" s="70">
        <f>'1eras Lecturas'!AS55</f>
        <v>168.3</v>
      </c>
      <c r="BN56" s="70">
        <f>'2das Lecturas'!AS55</f>
        <v>168.4</v>
      </c>
      <c r="BO56" s="104">
        <f t="shared" si="21"/>
        <v>9.9999999999994316E-2</v>
      </c>
      <c r="BP56" s="71">
        <f>'1eras Lecturas'!AU55</f>
        <v>192.79999999999998</v>
      </c>
      <c r="BQ56" s="72">
        <f>'2das Lecturas'!AU55</f>
        <v>192.79999999999998</v>
      </c>
      <c r="BR56" s="103">
        <f t="shared" si="22"/>
        <v>0</v>
      </c>
      <c r="BS56" s="73">
        <f>'1eras Lecturas'!AW55</f>
        <v>197</v>
      </c>
      <c r="BT56" s="73">
        <f>'2das Lecturas'!AW55</f>
        <v>197</v>
      </c>
      <c r="BU56" s="104">
        <f t="shared" si="23"/>
        <v>0</v>
      </c>
      <c r="BV56" s="68">
        <f>'1eras Lecturas'!AY55</f>
        <v>255.2</v>
      </c>
      <c r="BW56" s="69">
        <f>'2das Lecturas'!AY55</f>
        <v>255.1</v>
      </c>
      <c r="BX56" s="103">
        <f t="shared" si="24"/>
        <v>9.9999999999994316E-2</v>
      </c>
      <c r="BY56" s="70">
        <f>'1eras Lecturas'!BA55</f>
        <v>259.3</v>
      </c>
      <c r="BZ56" s="70">
        <f>'2das Lecturas'!BA55</f>
        <v>259.2</v>
      </c>
      <c r="CA56" s="104">
        <f t="shared" si="25"/>
        <v>0.10000000000002274</v>
      </c>
      <c r="CB56" s="71">
        <f>'1eras Lecturas'!BC55</f>
        <v>179.1</v>
      </c>
      <c r="CC56" s="72">
        <f>'2das Lecturas'!BC55</f>
        <v>179.1</v>
      </c>
      <c r="CD56" s="103">
        <f t="shared" si="26"/>
        <v>0</v>
      </c>
      <c r="CE56" s="73">
        <f>'1eras Lecturas'!BE55</f>
        <v>179.1</v>
      </c>
      <c r="CF56" s="73">
        <f>'2das Lecturas'!BE55</f>
        <v>179.1</v>
      </c>
      <c r="CG56" s="104">
        <f t="shared" si="27"/>
        <v>0</v>
      </c>
      <c r="CH56" s="138">
        <f>'1eras Lecturas'!BG55</f>
        <v>0</v>
      </c>
      <c r="CI56" s="69">
        <f>'2das Lecturas'!BG55</f>
        <v>135.69999999999999</v>
      </c>
      <c r="CJ56" s="103">
        <f t="shared" si="28"/>
        <v>135.69999999999999</v>
      </c>
      <c r="CK56" s="139">
        <f>'1eras Lecturas'!BI55</f>
        <v>0</v>
      </c>
      <c r="CL56" s="139">
        <f>'2das Lecturas'!BI55</f>
        <v>135.69999999999999</v>
      </c>
      <c r="CM56" s="104">
        <f t="shared" si="29"/>
        <v>135.69999999999999</v>
      </c>
    </row>
    <row r="57" spans="1:91" ht="15" customHeight="1" x14ac:dyDescent="0.25">
      <c r="A57" s="67" t="s">
        <v>251</v>
      </c>
      <c r="B57" s="68">
        <f>'1eras Lecturas'!C56</f>
        <v>262.3</v>
      </c>
      <c r="C57" s="69">
        <f>'2das Lecturas'!C56</f>
        <v>262.3</v>
      </c>
      <c r="D57" s="103">
        <f t="shared" si="0"/>
        <v>0</v>
      </c>
      <c r="E57" s="70">
        <f>'1eras Lecturas'!E56</f>
        <v>266.3</v>
      </c>
      <c r="F57" s="70">
        <f>'2das Lecturas'!E56</f>
        <v>266.3</v>
      </c>
      <c r="G57" s="104">
        <f t="shared" si="1"/>
        <v>0</v>
      </c>
      <c r="H57" s="71">
        <f>'1eras Lecturas'!G56</f>
        <v>174</v>
      </c>
      <c r="I57" s="72">
        <f>'2das Lecturas'!G56</f>
        <v>174</v>
      </c>
      <c r="J57" s="103">
        <f t="shared" si="2"/>
        <v>0</v>
      </c>
      <c r="K57" s="73">
        <f>'1eras Lecturas'!I56</f>
        <v>187.89999999999998</v>
      </c>
      <c r="L57" s="73">
        <f>'2das Lecturas'!I56</f>
        <v>187.89999999999998</v>
      </c>
      <c r="M57" s="104">
        <f t="shared" si="3"/>
        <v>0</v>
      </c>
      <c r="N57" s="68">
        <f>'1eras Lecturas'!K56</f>
        <v>150.10000000000002</v>
      </c>
      <c r="O57" s="69">
        <f>'2das Lecturas'!K56</f>
        <v>150.10000000000002</v>
      </c>
      <c r="P57" s="103">
        <f t="shared" si="4"/>
        <v>0</v>
      </c>
      <c r="Q57" s="70">
        <f>'1eras Lecturas'!M56</f>
        <v>162.9</v>
      </c>
      <c r="R57" s="70">
        <f>'2das Lecturas'!M56</f>
        <v>162.9</v>
      </c>
      <c r="S57" s="104">
        <f t="shared" si="5"/>
        <v>0</v>
      </c>
      <c r="T57" s="71">
        <f>'1eras Lecturas'!O56</f>
        <v>134.69999999999999</v>
      </c>
      <c r="U57" s="72">
        <f>'2das Lecturas'!O56</f>
        <v>134.69999999999999</v>
      </c>
      <c r="V57" s="103">
        <f t="shared" si="6"/>
        <v>0</v>
      </c>
      <c r="W57" s="73">
        <f>'1eras Lecturas'!Q56</f>
        <v>136.5</v>
      </c>
      <c r="X57" s="73">
        <f>'2das Lecturas'!Q56</f>
        <v>136.5</v>
      </c>
      <c r="Y57" s="104">
        <f t="shared" si="7"/>
        <v>0</v>
      </c>
      <c r="Z57" s="68">
        <f>'1eras Lecturas'!S56</f>
        <v>181.89999999999998</v>
      </c>
      <c r="AA57" s="69">
        <f>'2das Lecturas'!S56</f>
        <v>182</v>
      </c>
      <c r="AB57" s="103">
        <f t="shared" si="8"/>
        <v>0.10000000000002274</v>
      </c>
      <c r="AC57" s="70">
        <f>'1eras Lecturas'!U56</f>
        <v>186.1</v>
      </c>
      <c r="AD57" s="70">
        <f>'2das Lecturas'!U56</f>
        <v>186.20000000000002</v>
      </c>
      <c r="AE57" s="104">
        <f t="shared" si="9"/>
        <v>0.10000000000002274</v>
      </c>
      <c r="AF57" s="71">
        <f>'1eras Lecturas'!W56</f>
        <v>186</v>
      </c>
      <c r="AG57" s="72">
        <f>'2das Lecturas'!W56</f>
        <v>186</v>
      </c>
      <c r="AH57" s="103">
        <f t="shared" si="10"/>
        <v>0</v>
      </c>
      <c r="AI57" s="73">
        <f>'1eras Lecturas'!Y56</f>
        <v>190.1</v>
      </c>
      <c r="AJ57" s="73">
        <f>'2das Lecturas'!Y56</f>
        <v>190.1</v>
      </c>
      <c r="AK57" s="104">
        <f t="shared" si="11"/>
        <v>0</v>
      </c>
      <c r="AL57" s="68">
        <f>'1eras Lecturas'!AA56</f>
        <v>156.19999999999999</v>
      </c>
      <c r="AM57" s="69">
        <f>'2das Lecturas'!AA56</f>
        <v>156.1</v>
      </c>
      <c r="AN57" s="103">
        <f t="shared" si="12"/>
        <v>9.9999999999994316E-2</v>
      </c>
      <c r="AO57" s="70">
        <f>'1eras Lecturas'!AC56</f>
        <v>162.1</v>
      </c>
      <c r="AP57" s="70">
        <f>'2das Lecturas'!AC56</f>
        <v>162</v>
      </c>
      <c r="AQ57" s="104">
        <f t="shared" si="13"/>
        <v>9.9999999999994316E-2</v>
      </c>
      <c r="AR57" s="71">
        <f>'1eras Lecturas'!AE56</f>
        <v>238.10000000000002</v>
      </c>
      <c r="AS57" s="72">
        <f>'2das Lecturas'!AE56</f>
        <v>238.10000000000002</v>
      </c>
      <c r="AT57" s="103">
        <f t="shared" si="14"/>
        <v>0</v>
      </c>
      <c r="AU57" s="73">
        <f>'1eras Lecturas'!AG56</f>
        <v>257.7</v>
      </c>
      <c r="AV57" s="73">
        <f>'2das Lecturas'!AG56</f>
        <v>257.7</v>
      </c>
      <c r="AW57" s="104">
        <f t="shared" si="15"/>
        <v>0</v>
      </c>
      <c r="AX57" s="68">
        <f>'1eras Lecturas'!AI56</f>
        <v>270</v>
      </c>
      <c r="AY57" s="69">
        <f>'2das Lecturas'!AI56</f>
        <v>269.7</v>
      </c>
      <c r="AZ57" s="103">
        <f t="shared" si="16"/>
        <v>0.30000000000001137</v>
      </c>
      <c r="BA57" s="70">
        <f>'1eras Lecturas'!AK56</f>
        <v>270</v>
      </c>
      <c r="BB57" s="70">
        <f>'2das Lecturas'!AK56</f>
        <v>269.7</v>
      </c>
      <c r="BC57" s="104">
        <f t="shared" si="17"/>
        <v>0.30000000000001137</v>
      </c>
      <c r="BD57" s="71">
        <f>'1eras Lecturas'!AM56</f>
        <v>251.5</v>
      </c>
      <c r="BE57" s="72">
        <f>'2das Lecturas'!AM56</f>
        <v>251.5</v>
      </c>
      <c r="BF57" s="103">
        <f t="shared" si="18"/>
        <v>0</v>
      </c>
      <c r="BG57" s="73">
        <f>'1eras Lecturas'!AO56</f>
        <v>252.5</v>
      </c>
      <c r="BH57" s="73">
        <f>'2das Lecturas'!AO56</f>
        <v>252.5</v>
      </c>
      <c r="BI57" s="104">
        <f t="shared" si="19"/>
        <v>0</v>
      </c>
      <c r="BJ57" s="68">
        <f>'1eras Lecturas'!AQ56</f>
        <v>166.60000000000002</v>
      </c>
      <c r="BK57" s="69">
        <f>'2das Lecturas'!AQ56</f>
        <v>166.70000000000002</v>
      </c>
      <c r="BL57" s="103">
        <f t="shared" si="20"/>
        <v>9.9999999999994316E-2</v>
      </c>
      <c r="BM57" s="70">
        <f>'1eras Lecturas'!AS56</f>
        <v>168.4</v>
      </c>
      <c r="BN57" s="70">
        <f>'2das Lecturas'!AS56</f>
        <v>168.5</v>
      </c>
      <c r="BO57" s="104">
        <f t="shared" si="21"/>
        <v>9.9999999999994316E-2</v>
      </c>
      <c r="BP57" s="71">
        <f>'1eras Lecturas'!AU56</f>
        <v>200.9</v>
      </c>
      <c r="BQ57" s="72">
        <f>'2das Lecturas'!AU56</f>
        <v>201.3</v>
      </c>
      <c r="BR57" s="103">
        <f t="shared" si="22"/>
        <v>0.40000000000000568</v>
      </c>
      <c r="BS57" s="73">
        <f>'1eras Lecturas'!AW56</f>
        <v>264.2</v>
      </c>
      <c r="BT57" s="73">
        <f>'2das Lecturas'!AW56</f>
        <v>266.60000000000002</v>
      </c>
      <c r="BU57" s="104">
        <f t="shared" si="23"/>
        <v>2.4000000000000341</v>
      </c>
      <c r="BV57" s="68">
        <f>'1eras Lecturas'!AY56</f>
        <v>257</v>
      </c>
      <c r="BW57" s="69">
        <f>'2das Lecturas'!AY56</f>
        <v>256.89999999999998</v>
      </c>
      <c r="BX57" s="103">
        <f t="shared" si="24"/>
        <v>0.10000000000002274</v>
      </c>
      <c r="BY57" s="70">
        <f>'1eras Lecturas'!BA56</f>
        <v>263.20000000000005</v>
      </c>
      <c r="BZ57" s="70">
        <f>'2das Lecturas'!BA56</f>
        <v>263.10000000000002</v>
      </c>
      <c r="CA57" s="104">
        <f t="shared" si="25"/>
        <v>0.10000000000002274</v>
      </c>
      <c r="CB57" s="71">
        <f>'1eras Lecturas'!BC56</f>
        <v>173.89999999999998</v>
      </c>
      <c r="CC57" s="72">
        <f>'2das Lecturas'!BC56</f>
        <v>173.89999999999998</v>
      </c>
      <c r="CD57" s="103">
        <f t="shared" si="26"/>
        <v>0</v>
      </c>
      <c r="CE57" s="73">
        <f>'1eras Lecturas'!BE56</f>
        <v>179</v>
      </c>
      <c r="CF57" s="73">
        <f>'2das Lecturas'!BE56</f>
        <v>179</v>
      </c>
      <c r="CG57" s="104">
        <f t="shared" si="27"/>
        <v>0</v>
      </c>
      <c r="CH57" s="138">
        <f>'1eras Lecturas'!BG56</f>
        <v>135.69999999999999</v>
      </c>
      <c r="CI57" s="69">
        <f>'2das Lecturas'!BG56</f>
        <v>135.69999999999999</v>
      </c>
      <c r="CJ57" s="103">
        <f t="shared" si="28"/>
        <v>0</v>
      </c>
      <c r="CK57" s="139">
        <f>'1eras Lecturas'!BI56</f>
        <v>145.4</v>
      </c>
      <c r="CL57" s="139">
        <f>'2das Lecturas'!BI56</f>
        <v>145.4</v>
      </c>
      <c r="CM57" s="104">
        <f t="shared" si="29"/>
        <v>0</v>
      </c>
    </row>
    <row r="58" spans="1:91" ht="15" customHeight="1" x14ac:dyDescent="0.25">
      <c r="A58" s="67" t="s">
        <v>252</v>
      </c>
      <c r="B58" s="68">
        <f>'1eras Lecturas'!C57</f>
        <v>287.3</v>
      </c>
      <c r="C58" s="69">
        <f>'2das Lecturas'!C57</f>
        <v>287.2</v>
      </c>
      <c r="D58" s="103">
        <f t="shared" si="0"/>
        <v>0.10000000000002274</v>
      </c>
      <c r="E58" s="70">
        <f>'1eras Lecturas'!E57</f>
        <v>297.7</v>
      </c>
      <c r="F58" s="70">
        <f>'2das Lecturas'!E57</f>
        <v>297.59999999999997</v>
      </c>
      <c r="G58" s="104">
        <f t="shared" si="1"/>
        <v>0.10000000000002274</v>
      </c>
      <c r="H58" s="71">
        <f>'1eras Lecturas'!G57</f>
        <v>172</v>
      </c>
      <c r="I58" s="72">
        <f>'2das Lecturas'!G57</f>
        <v>172</v>
      </c>
      <c r="J58" s="103">
        <f t="shared" si="2"/>
        <v>0</v>
      </c>
      <c r="K58" s="73">
        <f>'1eras Lecturas'!I57</f>
        <v>178</v>
      </c>
      <c r="L58" s="73">
        <f>'2das Lecturas'!I57</f>
        <v>178</v>
      </c>
      <c r="M58" s="104">
        <f t="shared" si="3"/>
        <v>0</v>
      </c>
      <c r="N58" s="68">
        <f>'1eras Lecturas'!K57</f>
        <v>165.10000000000002</v>
      </c>
      <c r="O58" s="69">
        <f>'2das Lecturas'!K57</f>
        <v>165.10000000000002</v>
      </c>
      <c r="P58" s="103">
        <f t="shared" si="4"/>
        <v>0</v>
      </c>
      <c r="Q58" s="70">
        <f>'1eras Lecturas'!M57</f>
        <v>169.20000000000002</v>
      </c>
      <c r="R58" s="70">
        <f>'2das Lecturas'!M57</f>
        <v>169.20000000000002</v>
      </c>
      <c r="S58" s="104">
        <f t="shared" si="5"/>
        <v>0</v>
      </c>
      <c r="T58" s="71">
        <f>'1eras Lecturas'!O57</f>
        <v>134.69999999999999</v>
      </c>
      <c r="U58" s="72">
        <f>'2das Lecturas'!O57</f>
        <v>134.69999999999999</v>
      </c>
      <c r="V58" s="103">
        <f t="shared" si="6"/>
        <v>0</v>
      </c>
      <c r="W58" s="73">
        <f>'1eras Lecturas'!Q57</f>
        <v>134.69999999999999</v>
      </c>
      <c r="X58" s="73">
        <f>'2das Lecturas'!Q57</f>
        <v>134.69999999999999</v>
      </c>
      <c r="Y58" s="104">
        <f t="shared" si="7"/>
        <v>0</v>
      </c>
      <c r="Z58" s="68">
        <f>'1eras Lecturas'!S57</f>
        <v>162.79999999999998</v>
      </c>
      <c r="AA58" s="69">
        <f>'2das Lecturas'!S57</f>
        <v>162.9</v>
      </c>
      <c r="AB58" s="103">
        <f t="shared" si="8"/>
        <v>0.10000000000002274</v>
      </c>
      <c r="AC58" s="70">
        <f>'1eras Lecturas'!U57</f>
        <v>167</v>
      </c>
      <c r="AD58" s="70">
        <f>'2das Lecturas'!U57</f>
        <v>167.10000000000002</v>
      </c>
      <c r="AE58" s="104">
        <f t="shared" si="9"/>
        <v>0.10000000000002274</v>
      </c>
      <c r="AF58" s="71">
        <f>'1eras Lecturas'!W57</f>
        <v>186.1</v>
      </c>
      <c r="AG58" s="72">
        <f>'2das Lecturas'!W57</f>
        <v>186.1</v>
      </c>
      <c r="AH58" s="103">
        <f t="shared" si="10"/>
        <v>0</v>
      </c>
      <c r="AI58" s="73">
        <f>'1eras Lecturas'!Y57</f>
        <v>205.79999999999998</v>
      </c>
      <c r="AJ58" s="73">
        <f>'2das Lecturas'!Y57</f>
        <v>205.79999999999998</v>
      </c>
      <c r="AK58" s="104">
        <f t="shared" si="11"/>
        <v>0</v>
      </c>
      <c r="AL58" s="68">
        <f>'1eras Lecturas'!AA57</f>
        <v>146.39999999999998</v>
      </c>
      <c r="AM58" s="69">
        <f>'2das Lecturas'!AA57</f>
        <v>146.39999999999998</v>
      </c>
      <c r="AN58" s="103">
        <f t="shared" si="12"/>
        <v>0</v>
      </c>
      <c r="AO58" s="70">
        <f>'1eras Lecturas'!AC57</f>
        <v>184.2</v>
      </c>
      <c r="AP58" s="70">
        <f>'2das Lecturas'!AC57</f>
        <v>184.2</v>
      </c>
      <c r="AQ58" s="104">
        <f t="shared" si="13"/>
        <v>0</v>
      </c>
      <c r="AR58" s="71">
        <f>'1eras Lecturas'!AE57</f>
        <v>237.4</v>
      </c>
      <c r="AS58" s="72">
        <f>'2das Lecturas'!AE57</f>
        <v>237.4</v>
      </c>
      <c r="AT58" s="103">
        <f t="shared" si="14"/>
        <v>0</v>
      </c>
      <c r="AU58" s="73">
        <f>'1eras Lecturas'!AG57</f>
        <v>241.3</v>
      </c>
      <c r="AV58" s="73">
        <f>'2das Lecturas'!AG57</f>
        <v>241.3</v>
      </c>
      <c r="AW58" s="104">
        <f t="shared" si="15"/>
        <v>0</v>
      </c>
      <c r="AX58" s="68">
        <f>'1eras Lecturas'!AI57</f>
        <v>270.3</v>
      </c>
      <c r="AY58" s="69">
        <f>'2das Lecturas'!AI57</f>
        <v>270.3</v>
      </c>
      <c r="AZ58" s="103">
        <f t="shared" si="16"/>
        <v>0</v>
      </c>
      <c r="BA58" s="70">
        <f>'1eras Lecturas'!AK57</f>
        <v>270.3</v>
      </c>
      <c r="BB58" s="70">
        <f>'2das Lecturas'!AK57</f>
        <v>270.3</v>
      </c>
      <c r="BC58" s="104">
        <f t="shared" si="17"/>
        <v>0</v>
      </c>
      <c r="BD58" s="71">
        <f>'1eras Lecturas'!AM57</f>
        <v>250.5</v>
      </c>
      <c r="BE58" s="72">
        <f>'2das Lecturas'!AM57</f>
        <v>250.5</v>
      </c>
      <c r="BF58" s="103">
        <f t="shared" si="18"/>
        <v>0</v>
      </c>
      <c r="BG58" s="73">
        <f>'1eras Lecturas'!AO57</f>
        <v>250.5</v>
      </c>
      <c r="BH58" s="73">
        <f>'2das Lecturas'!AO57</f>
        <v>250.5</v>
      </c>
      <c r="BI58" s="104">
        <f t="shared" si="19"/>
        <v>0</v>
      </c>
      <c r="BJ58" s="68">
        <f>'1eras Lecturas'!AQ57</f>
        <v>166.60000000000002</v>
      </c>
      <c r="BK58" s="69">
        <f>'2das Lecturas'!AQ57</f>
        <v>166.70000000000002</v>
      </c>
      <c r="BL58" s="103">
        <f t="shared" si="20"/>
        <v>9.9999999999994316E-2</v>
      </c>
      <c r="BM58" s="70">
        <f>'1eras Lecturas'!AS57</f>
        <v>166.60000000000002</v>
      </c>
      <c r="BN58" s="70">
        <f>'2das Lecturas'!AS57</f>
        <v>166.70000000000002</v>
      </c>
      <c r="BO58" s="104">
        <f t="shared" si="21"/>
        <v>9.9999999999994316E-2</v>
      </c>
      <c r="BP58" s="71">
        <f>'1eras Lecturas'!AU57</f>
        <v>192.7</v>
      </c>
      <c r="BQ58" s="72">
        <f>'2das Lecturas'!AU57</f>
        <v>192.7</v>
      </c>
      <c r="BR58" s="103">
        <f t="shared" si="22"/>
        <v>0</v>
      </c>
      <c r="BS58" s="73">
        <f>'1eras Lecturas'!AW57</f>
        <v>226.4</v>
      </c>
      <c r="BT58" s="73">
        <f>'2das Lecturas'!AW57</f>
        <v>226.4</v>
      </c>
      <c r="BU58" s="104">
        <f t="shared" si="23"/>
        <v>0</v>
      </c>
      <c r="BV58" s="68">
        <f>'1eras Lecturas'!AY57</f>
        <v>246.7</v>
      </c>
      <c r="BW58" s="69">
        <f>'2das Lecturas'!AY57</f>
        <v>246.6</v>
      </c>
      <c r="BX58" s="103">
        <f t="shared" si="24"/>
        <v>9.9999999999994316E-2</v>
      </c>
      <c r="BY58" s="70">
        <f>'1eras Lecturas'!BA57</f>
        <v>249</v>
      </c>
      <c r="BZ58" s="70">
        <f>'2das Lecturas'!BA57</f>
        <v>248.9</v>
      </c>
      <c r="CA58" s="104">
        <f t="shared" si="25"/>
        <v>9.9999999999994316E-2</v>
      </c>
      <c r="CB58" s="71">
        <f>'1eras Lecturas'!BC57</f>
        <v>174.1</v>
      </c>
      <c r="CC58" s="72">
        <f>'2das Lecturas'!BC57</f>
        <v>174.1</v>
      </c>
      <c r="CD58" s="103">
        <f t="shared" si="26"/>
        <v>0</v>
      </c>
      <c r="CE58" s="73">
        <f>'1eras Lecturas'!BE57</f>
        <v>174.1</v>
      </c>
      <c r="CF58" s="73">
        <f>'2das Lecturas'!BE57</f>
        <v>174.1</v>
      </c>
      <c r="CG58" s="104">
        <f t="shared" si="27"/>
        <v>0</v>
      </c>
      <c r="CH58" s="138">
        <f>'1eras Lecturas'!BG57</f>
        <v>111</v>
      </c>
      <c r="CI58" s="69">
        <f>'2das Lecturas'!BG57</f>
        <v>135.9</v>
      </c>
      <c r="CJ58" s="103">
        <f t="shared" si="28"/>
        <v>24.900000000000006</v>
      </c>
      <c r="CK58" s="139">
        <f>'1eras Lecturas'!BI57</f>
        <v>135.5</v>
      </c>
      <c r="CL58" s="139">
        <f>'2das Lecturas'!BI57</f>
        <v>135.9</v>
      </c>
      <c r="CM58" s="104">
        <f t="shared" si="29"/>
        <v>0.40000000000000568</v>
      </c>
    </row>
    <row r="59" spans="1:91" ht="15" customHeight="1" x14ac:dyDescent="0.25">
      <c r="A59" s="67" t="s">
        <v>253</v>
      </c>
      <c r="B59" s="68">
        <f>'1eras Lecturas'!C58</f>
        <v>249.7</v>
      </c>
      <c r="C59" s="69">
        <f>'2das Lecturas'!C58</f>
        <v>249.7</v>
      </c>
      <c r="D59" s="103">
        <f t="shared" si="0"/>
        <v>0</v>
      </c>
      <c r="E59" s="70">
        <f>'1eras Lecturas'!E58</f>
        <v>268.39999999999998</v>
      </c>
      <c r="F59" s="70">
        <f>'2das Lecturas'!E58</f>
        <v>268.3</v>
      </c>
      <c r="G59" s="104">
        <f t="shared" si="1"/>
        <v>9.9999999999965894E-2</v>
      </c>
      <c r="H59" s="71">
        <f>'1eras Lecturas'!G58</f>
        <v>176</v>
      </c>
      <c r="I59" s="72">
        <f>'2das Lecturas'!G58</f>
        <v>176</v>
      </c>
      <c r="J59" s="103">
        <f t="shared" si="2"/>
        <v>0</v>
      </c>
      <c r="K59" s="73">
        <f>'1eras Lecturas'!I58</f>
        <v>176</v>
      </c>
      <c r="L59" s="73">
        <f>'2das Lecturas'!I58</f>
        <v>176</v>
      </c>
      <c r="M59" s="104">
        <f t="shared" si="3"/>
        <v>0</v>
      </c>
      <c r="N59" s="68">
        <f>'1eras Lecturas'!K58</f>
        <v>160.70000000000002</v>
      </c>
      <c r="O59" s="69">
        <f>'2das Lecturas'!K58</f>
        <v>160.70000000000002</v>
      </c>
      <c r="P59" s="103">
        <f t="shared" si="4"/>
        <v>0</v>
      </c>
      <c r="Q59" s="70">
        <f>'1eras Lecturas'!M58</f>
        <v>167.20000000000002</v>
      </c>
      <c r="R59" s="70">
        <f>'2das Lecturas'!M58</f>
        <v>167.20000000000002</v>
      </c>
      <c r="S59" s="104">
        <f t="shared" si="5"/>
        <v>0</v>
      </c>
      <c r="T59" s="71">
        <f>'1eras Lecturas'!O58</f>
        <v>134.69999999999999</v>
      </c>
      <c r="U59" s="72">
        <f>'2das Lecturas'!O58</f>
        <v>134.69999999999999</v>
      </c>
      <c r="V59" s="103">
        <f t="shared" si="6"/>
        <v>0</v>
      </c>
      <c r="W59" s="73">
        <f>'1eras Lecturas'!Q58</f>
        <v>134.69999999999999</v>
      </c>
      <c r="X59" s="73">
        <f>'2das Lecturas'!Q58</f>
        <v>134.69999999999999</v>
      </c>
      <c r="Y59" s="104">
        <f t="shared" si="7"/>
        <v>0</v>
      </c>
      <c r="Z59" s="68">
        <f>'1eras Lecturas'!S58</f>
        <v>167.1</v>
      </c>
      <c r="AA59" s="69">
        <f>'2das Lecturas'!S58</f>
        <v>167.20000000000002</v>
      </c>
      <c r="AB59" s="103">
        <f t="shared" si="8"/>
        <v>0.10000000000002274</v>
      </c>
      <c r="AC59" s="70">
        <f>'1eras Lecturas'!U58</f>
        <v>174.5</v>
      </c>
      <c r="AD59" s="70">
        <f>'2das Lecturas'!U58</f>
        <v>174.60000000000002</v>
      </c>
      <c r="AE59" s="104">
        <f t="shared" si="9"/>
        <v>0.10000000000002274</v>
      </c>
      <c r="AF59" s="71">
        <f>'1eras Lecturas'!W58</f>
        <v>224.79999999999998</v>
      </c>
      <c r="AG59" s="72">
        <f>'2das Lecturas'!W58</f>
        <v>225</v>
      </c>
      <c r="AH59" s="103">
        <f t="shared" si="10"/>
        <v>0.20000000000001705</v>
      </c>
      <c r="AI59" s="73">
        <f>'1eras Lecturas'!Y58</f>
        <v>226.9</v>
      </c>
      <c r="AJ59" s="73">
        <f>'2das Lecturas'!Y58</f>
        <v>229</v>
      </c>
      <c r="AK59" s="104">
        <f t="shared" si="11"/>
        <v>2.0999999999999943</v>
      </c>
      <c r="AL59" s="68">
        <f>'1eras Lecturas'!AA58</f>
        <v>164.2</v>
      </c>
      <c r="AM59" s="69">
        <f>'2das Lecturas'!AA58</f>
        <v>164.1</v>
      </c>
      <c r="AN59" s="103">
        <f t="shared" si="12"/>
        <v>9.9999999999994316E-2</v>
      </c>
      <c r="AO59" s="70">
        <f>'1eras Lecturas'!AC58</f>
        <v>168.39999999999998</v>
      </c>
      <c r="AP59" s="70">
        <f>'2das Lecturas'!AC58</f>
        <v>168.29999999999998</v>
      </c>
      <c r="AQ59" s="104">
        <f t="shared" si="13"/>
        <v>9.9999999999994316E-2</v>
      </c>
      <c r="AR59" s="71">
        <f>'1eras Lecturas'!AE58</f>
        <v>237.6</v>
      </c>
      <c r="AS59" s="72">
        <f>'2das Lecturas'!AE58</f>
        <v>237.6</v>
      </c>
      <c r="AT59" s="103">
        <f t="shared" si="14"/>
        <v>0</v>
      </c>
      <c r="AU59" s="73">
        <f>'1eras Lecturas'!AG58</f>
        <v>247.3</v>
      </c>
      <c r="AV59" s="73">
        <f>'2das Lecturas'!AG58</f>
        <v>247.3</v>
      </c>
      <c r="AW59" s="104">
        <f t="shared" si="15"/>
        <v>0</v>
      </c>
      <c r="AX59" s="68">
        <f>'1eras Lecturas'!AI58</f>
        <v>261.8</v>
      </c>
      <c r="AY59" s="69">
        <f>'2das Lecturas'!AI58</f>
        <v>261.8</v>
      </c>
      <c r="AZ59" s="103">
        <f t="shared" si="16"/>
        <v>0</v>
      </c>
      <c r="BA59" s="70">
        <f>'1eras Lecturas'!AK58</f>
        <v>270.39999999999998</v>
      </c>
      <c r="BB59" s="70">
        <f>'2das Lecturas'!AK58</f>
        <v>270.39999999999998</v>
      </c>
      <c r="BC59" s="104">
        <f t="shared" si="17"/>
        <v>0</v>
      </c>
      <c r="BD59" s="71">
        <f>'1eras Lecturas'!AM58</f>
        <v>251.5</v>
      </c>
      <c r="BE59" s="72">
        <f>'2das Lecturas'!AM58</f>
        <v>251.5</v>
      </c>
      <c r="BF59" s="103">
        <f t="shared" si="18"/>
        <v>0</v>
      </c>
      <c r="BG59" s="73">
        <f>'1eras Lecturas'!AO58</f>
        <v>251.5</v>
      </c>
      <c r="BH59" s="73">
        <f>'2das Lecturas'!AO58</f>
        <v>251.5</v>
      </c>
      <c r="BI59" s="104">
        <f t="shared" si="19"/>
        <v>0</v>
      </c>
      <c r="BJ59" s="68">
        <f>'1eras Lecturas'!AQ58</f>
        <v>166.60000000000002</v>
      </c>
      <c r="BK59" s="69">
        <f>'2das Lecturas'!AQ58</f>
        <v>166.70000000000002</v>
      </c>
      <c r="BL59" s="103">
        <f t="shared" si="20"/>
        <v>9.9999999999994316E-2</v>
      </c>
      <c r="BM59" s="70">
        <f>'1eras Lecturas'!AS58</f>
        <v>166.60000000000002</v>
      </c>
      <c r="BN59" s="70">
        <f>'2das Lecturas'!AS58</f>
        <v>166.70000000000002</v>
      </c>
      <c r="BO59" s="104">
        <f t="shared" si="21"/>
        <v>9.9999999999994316E-2</v>
      </c>
      <c r="BP59" s="71">
        <f>'1eras Lecturas'!AU58</f>
        <v>197</v>
      </c>
      <c r="BQ59" s="72">
        <f>'2das Lecturas'!AU58</f>
        <v>197</v>
      </c>
      <c r="BR59" s="103">
        <f t="shared" si="22"/>
        <v>0</v>
      </c>
      <c r="BS59" s="73">
        <f>'1eras Lecturas'!AW58</f>
        <v>203.29999999999998</v>
      </c>
      <c r="BT59" s="73">
        <f>'2das Lecturas'!AW58</f>
        <v>203.29999999999998</v>
      </c>
      <c r="BU59" s="104">
        <f t="shared" si="23"/>
        <v>0</v>
      </c>
      <c r="BV59" s="68">
        <f>'1eras Lecturas'!AY58</f>
        <v>257.20000000000005</v>
      </c>
      <c r="BW59" s="69">
        <f>'2das Lecturas'!AY58</f>
        <v>257.10000000000002</v>
      </c>
      <c r="BX59" s="103">
        <f t="shared" si="24"/>
        <v>0.10000000000002274</v>
      </c>
      <c r="BY59" s="70">
        <f>'1eras Lecturas'!BA58</f>
        <v>257.20000000000005</v>
      </c>
      <c r="BZ59" s="70">
        <f>'2das Lecturas'!BA58</f>
        <v>257.10000000000002</v>
      </c>
      <c r="CA59" s="104">
        <f t="shared" si="25"/>
        <v>0.10000000000002274</v>
      </c>
      <c r="CB59" s="71">
        <f>'1eras Lecturas'!BC58</f>
        <v>174.2</v>
      </c>
      <c r="CC59" s="72">
        <f>'2das Lecturas'!BC58</f>
        <v>174.2</v>
      </c>
      <c r="CD59" s="103">
        <f t="shared" si="26"/>
        <v>0</v>
      </c>
      <c r="CE59" s="73">
        <f>'1eras Lecturas'!BE58</f>
        <v>179.2</v>
      </c>
      <c r="CF59" s="73">
        <f>'2das Lecturas'!BE58</f>
        <v>179.2</v>
      </c>
      <c r="CG59" s="104">
        <f t="shared" si="27"/>
        <v>0</v>
      </c>
      <c r="CH59" s="138">
        <f>'1eras Lecturas'!BG58</f>
        <v>111</v>
      </c>
      <c r="CI59" s="69">
        <f>'2das Lecturas'!BG58</f>
        <v>121.9</v>
      </c>
      <c r="CJ59" s="103">
        <f t="shared" si="28"/>
        <v>10.900000000000006</v>
      </c>
      <c r="CK59" s="139">
        <f>'1eras Lecturas'!BI58</f>
        <v>111</v>
      </c>
      <c r="CL59" s="139">
        <f>'2das Lecturas'!BI58</f>
        <v>135.80000000000001</v>
      </c>
      <c r="CM59" s="104">
        <f t="shared" si="29"/>
        <v>24.800000000000011</v>
      </c>
    </row>
    <row r="60" spans="1:91" ht="15" customHeight="1" x14ac:dyDescent="0.25">
      <c r="A60" s="72" t="s">
        <v>153</v>
      </c>
      <c r="B60" s="68">
        <f>'1eras Lecturas'!C59</f>
        <v>261</v>
      </c>
      <c r="C60" s="69">
        <f>'2das Lecturas'!C59</f>
        <v>261</v>
      </c>
      <c r="D60" s="103">
        <f t="shared" si="0"/>
        <v>0</v>
      </c>
      <c r="E60" s="70">
        <f>'1eras Lecturas'!E59</f>
        <v>263</v>
      </c>
      <c r="F60" s="70">
        <f>'2das Lecturas'!E59</f>
        <v>263</v>
      </c>
      <c r="G60" s="104">
        <f t="shared" si="1"/>
        <v>0</v>
      </c>
      <c r="H60" s="71">
        <f>'1eras Lecturas'!G59</f>
        <v>174</v>
      </c>
      <c r="I60" s="72">
        <f>'2das Lecturas'!G59</f>
        <v>174</v>
      </c>
      <c r="J60" s="103">
        <f t="shared" si="2"/>
        <v>0</v>
      </c>
      <c r="K60" s="73">
        <f>'1eras Lecturas'!I59</f>
        <v>176</v>
      </c>
      <c r="L60" s="73">
        <f>'2das Lecturas'!I59</f>
        <v>176</v>
      </c>
      <c r="M60" s="104">
        <f t="shared" si="3"/>
        <v>0</v>
      </c>
      <c r="N60" s="68">
        <f>'1eras Lecturas'!K59</f>
        <v>160.70000000000002</v>
      </c>
      <c r="O60" s="69">
        <f>'2das Lecturas'!K59</f>
        <v>160.80000000000001</v>
      </c>
      <c r="P60" s="103">
        <f t="shared" si="4"/>
        <v>9.9999999999994316E-2</v>
      </c>
      <c r="Q60" s="70">
        <f>'1eras Lecturas'!M59</f>
        <v>164.60000000000002</v>
      </c>
      <c r="R60" s="70">
        <f>'2das Lecturas'!M59</f>
        <v>164.70000000000002</v>
      </c>
      <c r="S60" s="104">
        <f t="shared" si="5"/>
        <v>9.9999999999994316E-2</v>
      </c>
      <c r="T60" s="71">
        <f>'1eras Lecturas'!O59</f>
        <v>134.4</v>
      </c>
      <c r="U60" s="72">
        <f>'2das Lecturas'!O59</f>
        <v>134.5</v>
      </c>
      <c r="V60" s="103">
        <f t="shared" si="6"/>
        <v>9.9999999999994316E-2</v>
      </c>
      <c r="W60" s="73">
        <f>'1eras Lecturas'!Q59</f>
        <v>134.4</v>
      </c>
      <c r="X60" s="73">
        <f>'2das Lecturas'!Q59</f>
        <v>134.5</v>
      </c>
      <c r="Y60" s="104">
        <f t="shared" si="7"/>
        <v>9.9999999999994316E-2</v>
      </c>
      <c r="Z60" s="68">
        <f>'1eras Lecturas'!S59</f>
        <v>167.29999999999998</v>
      </c>
      <c r="AA60" s="69">
        <f>'2das Lecturas'!S59</f>
        <v>167.5</v>
      </c>
      <c r="AB60" s="103">
        <f t="shared" si="8"/>
        <v>0.20000000000001705</v>
      </c>
      <c r="AC60" s="70">
        <f>'1eras Lecturas'!U59</f>
        <v>177.89999999999998</v>
      </c>
      <c r="AD60" s="70">
        <f>'2das Lecturas'!U59</f>
        <v>178.1</v>
      </c>
      <c r="AE60" s="104">
        <f t="shared" si="9"/>
        <v>0.20000000000001705</v>
      </c>
      <c r="AF60" s="71">
        <f>'1eras Lecturas'!W59</f>
        <v>184.5</v>
      </c>
      <c r="AG60" s="72">
        <f>'2das Lecturas'!W59</f>
        <v>184.4</v>
      </c>
      <c r="AH60" s="103">
        <f t="shared" si="10"/>
        <v>9.9999999999994316E-2</v>
      </c>
      <c r="AI60" s="73">
        <f>'1eras Lecturas'!Y59</f>
        <v>188.7</v>
      </c>
      <c r="AJ60" s="73">
        <f>'2das Lecturas'!Y59</f>
        <v>188.6</v>
      </c>
      <c r="AK60" s="104">
        <f t="shared" si="11"/>
        <v>9.9999999999994316E-2</v>
      </c>
      <c r="AL60" s="68">
        <f>'1eras Lecturas'!AA59</f>
        <v>152.4</v>
      </c>
      <c r="AM60" s="69">
        <f>'2das Lecturas'!AA59</f>
        <v>152.4</v>
      </c>
      <c r="AN60" s="103">
        <f t="shared" si="12"/>
        <v>0</v>
      </c>
      <c r="AO60" s="70">
        <f>'1eras Lecturas'!AC59</f>
        <v>170</v>
      </c>
      <c r="AP60" s="70">
        <f>'2das Lecturas'!AC59</f>
        <v>170</v>
      </c>
      <c r="AQ60" s="104">
        <f t="shared" si="13"/>
        <v>0</v>
      </c>
      <c r="AR60" s="71">
        <f>'1eras Lecturas'!AE59</f>
        <v>237.7</v>
      </c>
      <c r="AS60" s="72">
        <f>'2das Lecturas'!AE59</f>
        <v>237.6</v>
      </c>
      <c r="AT60" s="103">
        <f t="shared" si="14"/>
        <v>9.9999999999994316E-2</v>
      </c>
      <c r="AU60" s="73">
        <f>'1eras Lecturas'!AG59</f>
        <v>237.7</v>
      </c>
      <c r="AV60" s="73">
        <f>'2das Lecturas'!AG59</f>
        <v>237.6</v>
      </c>
      <c r="AW60" s="104">
        <f t="shared" si="15"/>
        <v>9.9999999999994316E-2</v>
      </c>
      <c r="AX60" s="68">
        <f>'1eras Lecturas'!AI59</f>
        <v>266.10000000000002</v>
      </c>
      <c r="AY60" s="69">
        <f>'2das Lecturas'!AI59</f>
        <v>266</v>
      </c>
      <c r="AZ60" s="103">
        <f t="shared" si="16"/>
        <v>0.10000000000002274</v>
      </c>
      <c r="BA60" s="70">
        <f>'1eras Lecturas'!AK59</f>
        <v>270.10000000000002</v>
      </c>
      <c r="BB60" s="70">
        <f>'2das Lecturas'!AK59</f>
        <v>270</v>
      </c>
      <c r="BC60" s="104">
        <f t="shared" si="17"/>
        <v>0.10000000000002274</v>
      </c>
      <c r="BD60" s="71">
        <f>'1eras Lecturas'!AM59</f>
        <v>250.5</v>
      </c>
      <c r="BE60" s="72">
        <f>'2das Lecturas'!AM59</f>
        <v>250.5</v>
      </c>
      <c r="BF60" s="103">
        <f t="shared" si="18"/>
        <v>0</v>
      </c>
      <c r="BG60" s="73">
        <f>'1eras Lecturas'!AO59</f>
        <v>251.5</v>
      </c>
      <c r="BH60" s="73">
        <f>'2das Lecturas'!AO59</f>
        <v>251.5</v>
      </c>
      <c r="BI60" s="104">
        <f t="shared" si="19"/>
        <v>0</v>
      </c>
      <c r="BJ60" s="68">
        <f>'1eras Lecturas'!AQ59</f>
        <v>166.5</v>
      </c>
      <c r="BK60" s="69">
        <f>'2das Lecturas'!AQ59</f>
        <v>166.60000000000002</v>
      </c>
      <c r="BL60" s="103">
        <f t="shared" si="20"/>
        <v>0.10000000000002274</v>
      </c>
      <c r="BM60" s="70">
        <f>'1eras Lecturas'!AS59</f>
        <v>166.6</v>
      </c>
      <c r="BN60" s="70">
        <f>'2das Lecturas'!AS59</f>
        <v>166.60000000000002</v>
      </c>
      <c r="BO60" s="104">
        <f t="shared" si="21"/>
        <v>2.8421709430404007E-14</v>
      </c>
      <c r="BP60" s="71">
        <f>'1eras Lecturas'!AU59</f>
        <v>184.3</v>
      </c>
      <c r="BQ60" s="72">
        <f>'2das Lecturas'!AU59</f>
        <v>184.3</v>
      </c>
      <c r="BR60" s="103">
        <f t="shared" si="22"/>
        <v>0</v>
      </c>
      <c r="BS60" s="73">
        <f>'1eras Lecturas'!AW59</f>
        <v>199.70000000000002</v>
      </c>
      <c r="BT60" s="73">
        <f>'2das Lecturas'!AW59</f>
        <v>199.70000000000002</v>
      </c>
      <c r="BU60" s="104">
        <f t="shared" si="23"/>
        <v>0</v>
      </c>
      <c r="BV60" s="68">
        <f>'1eras Lecturas'!AY59</f>
        <v>257</v>
      </c>
      <c r="BW60" s="69">
        <f>'2das Lecturas'!AY59</f>
        <v>257</v>
      </c>
      <c r="BX60" s="103">
        <f t="shared" si="24"/>
        <v>0</v>
      </c>
      <c r="BY60" s="70">
        <f>'1eras Lecturas'!BA59</f>
        <v>257</v>
      </c>
      <c r="BZ60" s="70">
        <f>'2das Lecturas'!BA59</f>
        <v>257</v>
      </c>
      <c r="CA60" s="104">
        <f t="shared" si="25"/>
        <v>0</v>
      </c>
      <c r="CB60" s="71">
        <f>'1eras Lecturas'!BC59</f>
        <v>162</v>
      </c>
      <c r="CC60" s="72">
        <f>'2das Lecturas'!BC59</f>
        <v>161.9</v>
      </c>
      <c r="CD60" s="103">
        <f t="shared" si="26"/>
        <v>9.9999999999994316E-2</v>
      </c>
      <c r="CE60" s="73">
        <f>'1eras Lecturas'!BE59</f>
        <v>174.39999999999998</v>
      </c>
      <c r="CF60" s="73">
        <f>'2das Lecturas'!BE59</f>
        <v>174.29999999999998</v>
      </c>
      <c r="CG60" s="104">
        <f t="shared" si="27"/>
        <v>9.9999999999994316E-2</v>
      </c>
      <c r="CH60" s="138">
        <f>'1eras Lecturas'!BG59</f>
        <v>130</v>
      </c>
      <c r="CI60" s="69">
        <f>'2das Lecturas'!BG59</f>
        <v>130.10000000000002</v>
      </c>
      <c r="CJ60" s="103">
        <f t="shared" si="28"/>
        <v>0.10000000000002274</v>
      </c>
      <c r="CK60" s="139">
        <f>'1eras Lecturas'!BI59</f>
        <v>135.89999999999998</v>
      </c>
      <c r="CL60" s="139">
        <f>'2das Lecturas'!BI59</f>
        <v>135.80000000000001</v>
      </c>
      <c r="CM60" s="104">
        <f t="shared" si="29"/>
        <v>9.9999999999965894E-2</v>
      </c>
    </row>
    <row r="61" spans="1:91" ht="15" customHeight="1" x14ac:dyDescent="0.25">
      <c r="A61" s="67" t="s">
        <v>254</v>
      </c>
      <c r="B61" s="68">
        <f>'1eras Lecturas'!C60</f>
        <v>249.7</v>
      </c>
      <c r="C61" s="69">
        <f>'2das Lecturas'!C60</f>
        <v>249.6</v>
      </c>
      <c r="D61" s="103">
        <f t="shared" si="0"/>
        <v>9.9999999999994316E-2</v>
      </c>
      <c r="E61" s="70">
        <f>'1eras Lecturas'!E60</f>
        <v>251.9</v>
      </c>
      <c r="F61" s="70">
        <f>'2das Lecturas'!E60</f>
        <v>251.8</v>
      </c>
      <c r="G61" s="104">
        <f t="shared" si="1"/>
        <v>9.9999999999994316E-2</v>
      </c>
      <c r="H61" s="71">
        <f>'1eras Lecturas'!G60</f>
        <v>174.1</v>
      </c>
      <c r="I61" s="72">
        <f>'2das Lecturas'!G60</f>
        <v>174.4</v>
      </c>
      <c r="J61" s="103">
        <f t="shared" si="2"/>
        <v>0.30000000000001137</v>
      </c>
      <c r="K61" s="73">
        <f>'1eras Lecturas'!I60</f>
        <v>184</v>
      </c>
      <c r="L61" s="73">
        <f>'2das Lecturas'!I60</f>
        <v>184.3</v>
      </c>
      <c r="M61" s="104">
        <f t="shared" si="3"/>
        <v>0.30000000000001137</v>
      </c>
      <c r="N61" s="68">
        <f>'1eras Lecturas'!K60</f>
        <v>156.5</v>
      </c>
      <c r="O61" s="69">
        <f>'2das Lecturas'!K60</f>
        <v>156.5</v>
      </c>
      <c r="P61" s="103">
        <f t="shared" si="4"/>
        <v>0</v>
      </c>
      <c r="Q61" s="70">
        <f>'1eras Lecturas'!M60</f>
        <v>162.80000000000001</v>
      </c>
      <c r="R61" s="70">
        <f>'2das Lecturas'!M60</f>
        <v>162.80000000000001</v>
      </c>
      <c r="S61" s="104">
        <f t="shared" si="5"/>
        <v>0</v>
      </c>
      <c r="T61" s="71">
        <f>'1eras Lecturas'!O60</f>
        <v>134.69999999999999</v>
      </c>
      <c r="U61" s="72">
        <f>'2das Lecturas'!O60</f>
        <v>134.69999999999999</v>
      </c>
      <c r="V61" s="103">
        <f t="shared" si="6"/>
        <v>0</v>
      </c>
      <c r="W61" s="73">
        <f>'1eras Lecturas'!Q60</f>
        <v>134.69999999999999</v>
      </c>
      <c r="X61" s="73">
        <f>'2das Lecturas'!Q60</f>
        <v>134.69999999999999</v>
      </c>
      <c r="Y61" s="104">
        <f t="shared" si="7"/>
        <v>0</v>
      </c>
      <c r="Z61" s="68">
        <f>'1eras Lecturas'!S60</f>
        <v>162.79999999999998</v>
      </c>
      <c r="AA61" s="69">
        <f>'2das Lecturas'!S60</f>
        <v>163.1</v>
      </c>
      <c r="AB61" s="103">
        <f t="shared" si="8"/>
        <v>0.30000000000001137</v>
      </c>
      <c r="AC61" s="70">
        <f>'1eras Lecturas'!U60</f>
        <v>165</v>
      </c>
      <c r="AD61" s="70">
        <f>'2das Lecturas'!U60</f>
        <v>165.3</v>
      </c>
      <c r="AE61" s="104">
        <f t="shared" si="9"/>
        <v>0.30000000000001137</v>
      </c>
      <c r="AF61" s="71">
        <f>'1eras Lecturas'!W60</f>
        <v>171.9</v>
      </c>
      <c r="AG61" s="72">
        <f>'2das Lecturas'!W60</f>
        <v>171.9</v>
      </c>
      <c r="AH61" s="103">
        <f t="shared" si="10"/>
        <v>0</v>
      </c>
      <c r="AI61" s="73">
        <f>'1eras Lecturas'!Y60</f>
        <v>192.1</v>
      </c>
      <c r="AJ61" s="73">
        <f>'2das Lecturas'!Y60</f>
        <v>192.1</v>
      </c>
      <c r="AK61" s="104">
        <f t="shared" si="11"/>
        <v>0</v>
      </c>
      <c r="AL61" s="68">
        <f>'1eras Lecturas'!AA60</f>
        <v>168.29999999999998</v>
      </c>
      <c r="AM61" s="69">
        <f>'2das Lecturas'!AA60</f>
        <v>168.29999999999998</v>
      </c>
      <c r="AN61" s="103">
        <f t="shared" si="12"/>
        <v>0</v>
      </c>
      <c r="AO61" s="70">
        <f>'1eras Lecturas'!AC60</f>
        <v>168.29999999999998</v>
      </c>
      <c r="AP61" s="70">
        <f>'2das Lecturas'!AC60</f>
        <v>168.29999999999998</v>
      </c>
      <c r="AQ61" s="104">
        <f t="shared" si="13"/>
        <v>0</v>
      </c>
      <c r="AR61" s="71">
        <f>'1eras Lecturas'!AE60</f>
        <v>237.5</v>
      </c>
      <c r="AS61" s="72">
        <f>'2das Lecturas'!AE60</f>
        <v>237.8</v>
      </c>
      <c r="AT61" s="103">
        <f t="shared" si="14"/>
        <v>0.30000000000001137</v>
      </c>
      <c r="AU61" s="73">
        <f>'1eras Lecturas'!AG60</f>
        <v>247.5</v>
      </c>
      <c r="AV61" s="73">
        <f>'2das Lecturas'!AG60</f>
        <v>247.8</v>
      </c>
      <c r="AW61" s="104">
        <f t="shared" si="15"/>
        <v>0.30000000000001137</v>
      </c>
      <c r="AX61" s="68">
        <f>'1eras Lecturas'!AI60</f>
        <v>270.3</v>
      </c>
      <c r="AY61" s="69">
        <f>'2das Lecturas'!AI60</f>
        <v>270</v>
      </c>
      <c r="AZ61" s="103">
        <f t="shared" si="16"/>
        <v>0.30000000000001137</v>
      </c>
      <c r="BA61" s="70">
        <f>'1eras Lecturas'!AK60</f>
        <v>274.5</v>
      </c>
      <c r="BB61" s="70">
        <f>'2das Lecturas'!AK60</f>
        <v>274.2</v>
      </c>
      <c r="BC61" s="104">
        <f t="shared" si="17"/>
        <v>0.30000000000001137</v>
      </c>
      <c r="BD61" s="71">
        <f>'1eras Lecturas'!AM60</f>
        <v>250.4</v>
      </c>
      <c r="BE61" s="72">
        <f>'2das Lecturas'!AM60</f>
        <v>250.4</v>
      </c>
      <c r="BF61" s="103">
        <f t="shared" si="18"/>
        <v>0</v>
      </c>
      <c r="BG61" s="73">
        <f>'1eras Lecturas'!AO60</f>
        <v>251.4</v>
      </c>
      <c r="BH61" s="73">
        <f>'2das Lecturas'!AO60</f>
        <v>251.4</v>
      </c>
      <c r="BI61" s="104">
        <f t="shared" si="19"/>
        <v>0</v>
      </c>
      <c r="BJ61" s="68">
        <f>'1eras Lecturas'!AQ60</f>
        <v>166.60000000000002</v>
      </c>
      <c r="BK61" s="69">
        <f>'2das Lecturas'!AQ60</f>
        <v>166.70000000000002</v>
      </c>
      <c r="BL61" s="103">
        <f t="shared" si="20"/>
        <v>9.9999999999994316E-2</v>
      </c>
      <c r="BM61" s="70">
        <f>'1eras Lecturas'!AS60</f>
        <v>166.60000000000002</v>
      </c>
      <c r="BN61" s="70">
        <f>'2das Lecturas'!AS60</f>
        <v>166.70000000000002</v>
      </c>
      <c r="BO61" s="104">
        <f t="shared" si="21"/>
        <v>9.9999999999994316E-2</v>
      </c>
      <c r="BP61" s="71">
        <f>'1eras Lecturas'!AU60</f>
        <v>190.6</v>
      </c>
      <c r="BQ61" s="72">
        <f>'2das Lecturas'!AU60</f>
        <v>190.6</v>
      </c>
      <c r="BR61" s="103">
        <f t="shared" si="22"/>
        <v>0</v>
      </c>
      <c r="BS61" s="73">
        <f>'1eras Lecturas'!AW60</f>
        <v>192.9</v>
      </c>
      <c r="BT61" s="73">
        <f>'2das Lecturas'!AW60</f>
        <v>192.9</v>
      </c>
      <c r="BU61" s="104">
        <f t="shared" si="23"/>
        <v>0</v>
      </c>
      <c r="BV61" s="68">
        <f>'1eras Lecturas'!AY60</f>
        <v>255.1</v>
      </c>
      <c r="BW61" s="69">
        <f>'2das Lecturas'!AY60</f>
        <v>255.3</v>
      </c>
      <c r="BX61" s="103">
        <f t="shared" si="24"/>
        <v>0.20000000000001705</v>
      </c>
      <c r="BY61" s="70">
        <f>'1eras Lecturas'!BA60</f>
        <v>255.1</v>
      </c>
      <c r="BZ61" s="70">
        <f>'2das Lecturas'!BA60</f>
        <v>255.3</v>
      </c>
      <c r="CA61" s="104">
        <f t="shared" si="25"/>
        <v>0.20000000000001705</v>
      </c>
      <c r="CB61" s="71">
        <f>'1eras Lecturas'!BC60</f>
        <v>179.2</v>
      </c>
      <c r="CC61" s="72">
        <f>'2das Lecturas'!BC60</f>
        <v>179.2</v>
      </c>
      <c r="CD61" s="103">
        <f t="shared" si="26"/>
        <v>0</v>
      </c>
      <c r="CE61" s="73">
        <f>'1eras Lecturas'!BE60</f>
        <v>179.2</v>
      </c>
      <c r="CF61" s="73">
        <f>'2das Lecturas'!BE60</f>
        <v>179.2</v>
      </c>
      <c r="CG61" s="104">
        <f t="shared" si="27"/>
        <v>0</v>
      </c>
      <c r="CH61" s="138">
        <f>'1eras Lecturas'!BG60</f>
        <v>120.3</v>
      </c>
      <c r="CI61" s="69">
        <f>'2das Lecturas'!BG60</f>
        <v>120.3</v>
      </c>
      <c r="CJ61" s="103">
        <f t="shared" si="28"/>
        <v>0</v>
      </c>
      <c r="CK61" s="139">
        <f>'1eras Lecturas'!BI60</f>
        <v>133.6</v>
      </c>
      <c r="CL61" s="139">
        <f>'2das Lecturas'!BI60</f>
        <v>133.6</v>
      </c>
      <c r="CM61" s="104">
        <f t="shared" si="29"/>
        <v>0</v>
      </c>
    </row>
    <row r="62" spans="1:91" x14ac:dyDescent="0.25">
      <c r="A62" s="67" t="s">
        <v>213</v>
      </c>
      <c r="B62" s="68">
        <f>'1eras Lecturas'!C61</f>
        <v>277</v>
      </c>
      <c r="C62" s="69">
        <f>'2das Lecturas'!C61</f>
        <v>276.89999999999998</v>
      </c>
      <c r="D62" s="103">
        <f t="shared" si="0"/>
        <v>0.10000000000002274</v>
      </c>
      <c r="E62" s="70">
        <f>'1eras Lecturas'!E61</f>
        <v>277</v>
      </c>
      <c r="F62" s="70">
        <f>'2das Lecturas'!E61</f>
        <v>276.89999999999998</v>
      </c>
      <c r="G62" s="104">
        <f t="shared" si="1"/>
        <v>0.10000000000002274</v>
      </c>
      <c r="H62" s="71">
        <f>'1eras Lecturas'!G61</f>
        <v>176.4</v>
      </c>
      <c r="I62" s="72">
        <f>'2das Lecturas'!G61</f>
        <v>176.5</v>
      </c>
      <c r="J62" s="103">
        <f t="shared" si="2"/>
        <v>9.9999999999994316E-2</v>
      </c>
      <c r="K62" s="73">
        <f>'1eras Lecturas'!I61</f>
        <v>178.3</v>
      </c>
      <c r="L62" s="73">
        <f>'2das Lecturas'!I61</f>
        <v>178.3</v>
      </c>
      <c r="M62" s="104">
        <f t="shared" si="3"/>
        <v>0</v>
      </c>
      <c r="N62" s="68">
        <f>'1eras Lecturas'!K61</f>
        <v>161.1</v>
      </c>
      <c r="O62" s="69">
        <f>'2das Lecturas'!K61</f>
        <v>161.1</v>
      </c>
      <c r="P62" s="103">
        <f t="shared" si="4"/>
        <v>0</v>
      </c>
      <c r="Q62" s="70">
        <f>'1eras Lecturas'!M61</f>
        <v>161.1</v>
      </c>
      <c r="R62" s="70">
        <f>'2das Lecturas'!M61</f>
        <v>161.1</v>
      </c>
      <c r="S62" s="104">
        <f t="shared" si="5"/>
        <v>0</v>
      </c>
      <c r="T62" s="71">
        <f>'1eras Lecturas'!O61</f>
        <v>134.6</v>
      </c>
      <c r="U62" s="72">
        <f>'2das Lecturas'!O61</f>
        <v>134.70000000000002</v>
      </c>
      <c r="V62" s="103">
        <f t="shared" si="6"/>
        <v>0.10000000000002274</v>
      </c>
      <c r="W62" s="73">
        <f>'1eras Lecturas'!Q61</f>
        <v>134.6</v>
      </c>
      <c r="X62" s="73">
        <f>'2das Lecturas'!Q61</f>
        <v>134.70000000000002</v>
      </c>
      <c r="Y62" s="104">
        <f t="shared" si="7"/>
        <v>0.10000000000002274</v>
      </c>
      <c r="Z62" s="68">
        <f>'1eras Lecturas'!S61</f>
        <v>161.1</v>
      </c>
      <c r="AA62" s="69">
        <f>'2das Lecturas'!S61</f>
        <v>161.1</v>
      </c>
      <c r="AB62" s="103">
        <f t="shared" si="8"/>
        <v>0</v>
      </c>
      <c r="AC62" s="70">
        <f>'1eras Lecturas'!U61</f>
        <v>167.4</v>
      </c>
      <c r="AD62" s="70">
        <f>'2das Lecturas'!U61</f>
        <v>167.4</v>
      </c>
      <c r="AE62" s="104">
        <f t="shared" si="9"/>
        <v>0</v>
      </c>
      <c r="AF62" s="71">
        <f>'1eras Lecturas'!W61</f>
        <v>180.1</v>
      </c>
      <c r="AG62" s="72">
        <f>'2das Lecturas'!W61</f>
        <v>179.9</v>
      </c>
      <c r="AH62" s="103">
        <f t="shared" si="10"/>
        <v>0.19999999999998863</v>
      </c>
      <c r="AI62" s="73">
        <f>'1eras Lecturas'!Y61</f>
        <v>190</v>
      </c>
      <c r="AJ62" s="73">
        <f>'2das Lecturas'!Y61</f>
        <v>190</v>
      </c>
      <c r="AK62" s="104">
        <f t="shared" si="11"/>
        <v>0</v>
      </c>
      <c r="AL62" s="68">
        <f>'1eras Lecturas'!AA61</f>
        <v>153.6</v>
      </c>
      <c r="AM62" s="69">
        <f>'2das Lecturas'!AA61</f>
        <v>153.5</v>
      </c>
      <c r="AN62" s="103">
        <f t="shared" si="12"/>
        <v>9.9999999999994316E-2</v>
      </c>
      <c r="AO62" s="70">
        <f>'1eras Lecturas'!AC61</f>
        <v>162.4</v>
      </c>
      <c r="AP62" s="70">
        <f>'2das Lecturas'!AC61</f>
        <v>162.30000000000001</v>
      </c>
      <c r="AQ62" s="104">
        <f t="shared" si="13"/>
        <v>9.9999999999994316E-2</v>
      </c>
      <c r="AR62" s="71">
        <f>'1eras Lecturas'!AE61</f>
        <v>237.9</v>
      </c>
      <c r="AS62" s="72">
        <f>'2das Lecturas'!AE61</f>
        <v>238</v>
      </c>
      <c r="AT62" s="103">
        <f t="shared" si="14"/>
        <v>9.9999999999994316E-2</v>
      </c>
      <c r="AU62" s="73">
        <f>'1eras Lecturas'!AG61</f>
        <v>241.8</v>
      </c>
      <c r="AV62" s="73">
        <f>'2das Lecturas'!AG61</f>
        <v>241.70000000000002</v>
      </c>
      <c r="AW62" s="104">
        <f t="shared" si="15"/>
        <v>9.9999999999994316E-2</v>
      </c>
      <c r="AX62" s="68">
        <f>'1eras Lecturas'!AI61</f>
        <v>270.3</v>
      </c>
      <c r="AY62" s="69">
        <f>'2das Lecturas'!AI61</f>
        <v>270</v>
      </c>
      <c r="AZ62" s="103">
        <f t="shared" si="16"/>
        <v>0.30000000000001137</v>
      </c>
      <c r="BA62" s="70">
        <f>'1eras Lecturas'!AK61</f>
        <v>270.3</v>
      </c>
      <c r="BB62" s="70">
        <f>'2das Lecturas'!AK61</f>
        <v>270</v>
      </c>
      <c r="BC62" s="104">
        <f t="shared" si="17"/>
        <v>0.30000000000001137</v>
      </c>
      <c r="BD62" s="71">
        <f>'1eras Lecturas'!AM61</f>
        <v>246.39999999999998</v>
      </c>
      <c r="BE62" s="72">
        <f>'2das Lecturas'!AM61</f>
        <v>246.4</v>
      </c>
      <c r="BF62" s="103">
        <f t="shared" si="18"/>
        <v>2.8421709430404007E-14</v>
      </c>
      <c r="BG62" s="73">
        <f>'1eras Lecturas'!AO61</f>
        <v>250.5</v>
      </c>
      <c r="BH62" s="73">
        <f>'2das Lecturas'!AO61</f>
        <v>250.5</v>
      </c>
      <c r="BI62" s="104">
        <f t="shared" si="19"/>
        <v>0</v>
      </c>
      <c r="BJ62" s="68">
        <f>'1eras Lecturas'!AQ61</f>
        <v>166.5</v>
      </c>
      <c r="BK62" s="69">
        <f>'2das Lecturas'!AQ61</f>
        <v>166.60000000000002</v>
      </c>
      <c r="BL62" s="103">
        <f t="shared" si="20"/>
        <v>0.10000000000002274</v>
      </c>
      <c r="BM62" s="70">
        <f>'1eras Lecturas'!AS61</f>
        <v>166.5</v>
      </c>
      <c r="BN62" s="70">
        <f>'2das Lecturas'!AS61</f>
        <v>166.60000000000002</v>
      </c>
      <c r="BO62" s="104">
        <f t="shared" si="21"/>
        <v>0.10000000000002274</v>
      </c>
      <c r="BP62" s="71">
        <f>'1eras Lecturas'!AU61</f>
        <v>192.9</v>
      </c>
      <c r="BQ62" s="72">
        <f>'2das Lecturas'!AU61</f>
        <v>192.9</v>
      </c>
      <c r="BR62" s="103">
        <f t="shared" si="22"/>
        <v>0</v>
      </c>
      <c r="BS62" s="73">
        <f>'1eras Lecturas'!AW61</f>
        <v>201.2</v>
      </c>
      <c r="BT62" s="73">
        <f>'2das Lecturas'!AW61</f>
        <v>201.29999999999998</v>
      </c>
      <c r="BU62" s="104">
        <f t="shared" si="23"/>
        <v>9.9999999999994316E-2</v>
      </c>
      <c r="BV62" s="68">
        <f>'1eras Lecturas'!AY61</f>
        <v>257.5</v>
      </c>
      <c r="BW62" s="69">
        <f>'2das Lecturas'!AY61</f>
        <v>257.5</v>
      </c>
      <c r="BX62" s="103">
        <f t="shared" si="24"/>
        <v>0</v>
      </c>
      <c r="BY62" s="70">
        <f>'1eras Lecturas'!BA61</f>
        <v>257.5</v>
      </c>
      <c r="BZ62" s="70">
        <f>'2das Lecturas'!BA61</f>
        <v>257.5</v>
      </c>
      <c r="CA62" s="104">
        <f t="shared" si="25"/>
        <v>0</v>
      </c>
      <c r="CB62" s="71">
        <f>'1eras Lecturas'!BC61</f>
        <v>179.29999999999998</v>
      </c>
      <c r="CC62" s="72">
        <f>'2das Lecturas'!BC61</f>
        <v>179.29999999999998</v>
      </c>
      <c r="CD62" s="103">
        <f t="shared" si="26"/>
        <v>0</v>
      </c>
      <c r="CE62" s="73">
        <f>'1eras Lecturas'!BE61</f>
        <v>179.29999999999998</v>
      </c>
      <c r="CF62" s="73">
        <f>'2das Lecturas'!BE61</f>
        <v>179.29999999999998</v>
      </c>
      <c r="CG62" s="104">
        <f t="shared" si="27"/>
        <v>0</v>
      </c>
      <c r="CH62" s="138">
        <f>'1eras Lecturas'!BG61</f>
        <v>0</v>
      </c>
      <c r="CI62" s="69">
        <f>'2das Lecturas'!BG61</f>
        <v>117.8</v>
      </c>
      <c r="CJ62" s="103">
        <f t="shared" si="28"/>
        <v>117.8</v>
      </c>
      <c r="CK62" s="139">
        <f>'1eras Lecturas'!BI61</f>
        <v>0</v>
      </c>
      <c r="CL62" s="139">
        <f>'2das Lecturas'!BI61</f>
        <v>139.69999999999999</v>
      </c>
      <c r="CM62" s="104">
        <f t="shared" si="29"/>
        <v>139.69999999999999</v>
      </c>
    </row>
    <row r="63" spans="1:91" ht="15" customHeight="1" x14ac:dyDescent="0.25">
      <c r="A63" s="67" t="s">
        <v>214</v>
      </c>
      <c r="B63" s="68">
        <f>'1eras Lecturas'!C62</f>
        <v>274.5</v>
      </c>
      <c r="C63" s="69">
        <f>'2das Lecturas'!C62</f>
        <v>274.60000000000002</v>
      </c>
      <c r="D63" s="103">
        <f t="shared" si="0"/>
        <v>0.10000000000002274</v>
      </c>
      <c r="E63" s="70">
        <f>'1eras Lecturas'!E62</f>
        <v>278.89999999999998</v>
      </c>
      <c r="F63" s="70">
        <f>'2das Lecturas'!E62</f>
        <v>278.8</v>
      </c>
      <c r="G63" s="104">
        <f t="shared" si="1"/>
        <v>9.9999999999965894E-2</v>
      </c>
      <c r="H63" s="71">
        <f>'1eras Lecturas'!G62</f>
        <v>187.9</v>
      </c>
      <c r="I63" s="72">
        <f>'2das Lecturas'!G62</f>
        <v>188.20000000000002</v>
      </c>
      <c r="J63" s="103">
        <f t="shared" si="2"/>
        <v>0.30000000000001137</v>
      </c>
      <c r="K63" s="73">
        <f>'1eras Lecturas'!I62</f>
        <v>190.20000000000002</v>
      </c>
      <c r="L63" s="73">
        <f>'2das Lecturas'!I62</f>
        <v>190.20000000000002</v>
      </c>
      <c r="M63" s="104">
        <f t="shared" si="3"/>
        <v>0</v>
      </c>
      <c r="N63" s="68">
        <f>'1eras Lecturas'!K62</f>
        <v>148.1</v>
      </c>
      <c r="O63" s="69">
        <f>'2das Lecturas'!K62</f>
        <v>148.19999999999999</v>
      </c>
      <c r="P63" s="103">
        <f t="shared" si="4"/>
        <v>9.9999999999994316E-2</v>
      </c>
      <c r="Q63" s="70">
        <f>'1eras Lecturas'!M62</f>
        <v>165.20000000000002</v>
      </c>
      <c r="R63" s="70">
        <f>'2das Lecturas'!M62</f>
        <v>165.3</v>
      </c>
      <c r="S63" s="104">
        <f t="shared" si="5"/>
        <v>9.9999999999994316E-2</v>
      </c>
      <c r="T63" s="71">
        <f>'1eras Lecturas'!O62</f>
        <v>134.79999999999998</v>
      </c>
      <c r="U63" s="72">
        <f>'2das Lecturas'!O62</f>
        <v>134.79999999999998</v>
      </c>
      <c r="V63" s="103">
        <f t="shared" si="6"/>
        <v>0</v>
      </c>
      <c r="W63" s="73">
        <f>'1eras Lecturas'!Q62</f>
        <v>134.79999999999998</v>
      </c>
      <c r="X63" s="73">
        <f>'2das Lecturas'!Q62</f>
        <v>134.79999999999998</v>
      </c>
      <c r="Y63" s="104">
        <f t="shared" si="7"/>
        <v>0</v>
      </c>
      <c r="Z63" s="68">
        <f>'1eras Lecturas'!S62</f>
        <v>160.89999999999998</v>
      </c>
      <c r="AA63" s="69">
        <f>'2das Lecturas'!S62</f>
        <v>160.9</v>
      </c>
      <c r="AB63" s="103">
        <f t="shared" si="8"/>
        <v>2.8421709430404007E-14</v>
      </c>
      <c r="AC63" s="70">
        <f>'1eras Lecturas'!U62</f>
        <v>180</v>
      </c>
      <c r="AD63" s="70">
        <f>'2das Lecturas'!U62</f>
        <v>180</v>
      </c>
      <c r="AE63" s="104">
        <f t="shared" si="9"/>
        <v>0</v>
      </c>
      <c r="AF63" s="71">
        <f>'1eras Lecturas'!W62</f>
        <v>185.9</v>
      </c>
      <c r="AG63" s="72">
        <f>'2das Lecturas'!W62</f>
        <v>185.9</v>
      </c>
      <c r="AH63" s="103">
        <f t="shared" si="10"/>
        <v>0</v>
      </c>
      <c r="AI63" s="73">
        <f>'1eras Lecturas'!Y62</f>
        <v>192</v>
      </c>
      <c r="AJ63" s="73">
        <f>'2das Lecturas'!Y62</f>
        <v>192</v>
      </c>
      <c r="AK63" s="104">
        <f t="shared" si="11"/>
        <v>0</v>
      </c>
      <c r="AL63" s="68">
        <f>'1eras Lecturas'!AA62</f>
        <v>166.3</v>
      </c>
      <c r="AM63" s="69">
        <f>'2das Lecturas'!AA62</f>
        <v>166.20000000000002</v>
      </c>
      <c r="AN63" s="103">
        <f t="shared" si="12"/>
        <v>9.9999999999994316E-2</v>
      </c>
      <c r="AO63" s="70">
        <f>'1eras Lecturas'!AC62</f>
        <v>170.1</v>
      </c>
      <c r="AP63" s="70">
        <f>'2das Lecturas'!AC62</f>
        <v>170</v>
      </c>
      <c r="AQ63" s="104">
        <f t="shared" si="13"/>
        <v>9.9999999999994316E-2</v>
      </c>
      <c r="AR63" s="71">
        <f>'1eras Lecturas'!AE62</f>
        <v>247.9</v>
      </c>
      <c r="AS63" s="72">
        <f>'2das Lecturas'!AE62</f>
        <v>248.2</v>
      </c>
      <c r="AT63" s="103">
        <f t="shared" si="14"/>
        <v>0.29999999999998295</v>
      </c>
      <c r="AU63" s="73">
        <f>'1eras Lecturas'!AG62</f>
        <v>253.70000000000002</v>
      </c>
      <c r="AV63" s="73">
        <f>'2das Lecturas'!AG62</f>
        <v>254</v>
      </c>
      <c r="AW63" s="104">
        <f t="shared" si="15"/>
        <v>0.29999999999998295</v>
      </c>
      <c r="AX63" s="68">
        <f>'1eras Lecturas'!AI62</f>
        <v>270.09999999999997</v>
      </c>
      <c r="AY63" s="69">
        <f>'2das Lecturas'!AI62</f>
        <v>270.39999999999998</v>
      </c>
      <c r="AZ63" s="103">
        <f t="shared" si="16"/>
        <v>0.30000000000001137</v>
      </c>
      <c r="BA63" s="70">
        <f>'1eras Lecturas'!AK62</f>
        <v>270.09999999999997</v>
      </c>
      <c r="BB63" s="70">
        <f>'2das Lecturas'!AK62</f>
        <v>270.39999999999998</v>
      </c>
      <c r="BC63" s="104">
        <f t="shared" si="17"/>
        <v>0.30000000000001137</v>
      </c>
      <c r="BD63" s="71">
        <f>'1eras Lecturas'!AM62</f>
        <v>252.5</v>
      </c>
      <c r="BE63" s="72">
        <f>'2das Lecturas'!AM62</f>
        <v>252.5</v>
      </c>
      <c r="BF63" s="103">
        <f t="shared" si="18"/>
        <v>0</v>
      </c>
      <c r="BG63" s="73">
        <f>'1eras Lecturas'!AO62</f>
        <v>252.5</v>
      </c>
      <c r="BH63" s="73">
        <f>'2das Lecturas'!AO62</f>
        <v>252.5</v>
      </c>
      <c r="BI63" s="104">
        <f t="shared" si="19"/>
        <v>0</v>
      </c>
      <c r="BJ63" s="68">
        <f>'1eras Lecturas'!AQ62</f>
        <v>166.70000000000002</v>
      </c>
      <c r="BK63" s="69">
        <f>'2das Lecturas'!AQ62</f>
        <v>166.8</v>
      </c>
      <c r="BL63" s="103">
        <f t="shared" si="20"/>
        <v>9.9999999999994316E-2</v>
      </c>
      <c r="BM63" s="70">
        <f>'1eras Lecturas'!AS62</f>
        <v>166.70000000000002</v>
      </c>
      <c r="BN63" s="70">
        <f>'2das Lecturas'!AS62</f>
        <v>166.8</v>
      </c>
      <c r="BO63" s="104">
        <f t="shared" si="21"/>
        <v>9.9999999999994316E-2</v>
      </c>
      <c r="BP63" s="71">
        <f>'1eras Lecturas'!AU62</f>
        <v>178.29999999999998</v>
      </c>
      <c r="BQ63" s="72">
        <f>'2das Lecturas'!AU62</f>
        <v>178.29999999999998</v>
      </c>
      <c r="BR63" s="103">
        <f t="shared" si="22"/>
        <v>0</v>
      </c>
      <c r="BS63" s="73">
        <f>'1eras Lecturas'!AW62</f>
        <v>178.29999999999998</v>
      </c>
      <c r="BT63" s="73">
        <f>'2das Lecturas'!AW62</f>
        <v>178.29999999999998</v>
      </c>
      <c r="BU63" s="104">
        <f t="shared" si="23"/>
        <v>0</v>
      </c>
      <c r="BV63" s="68">
        <f>'1eras Lecturas'!AY62</f>
        <v>248.8</v>
      </c>
      <c r="BW63" s="69">
        <f>'2das Lecturas'!AY62</f>
        <v>248.8</v>
      </c>
      <c r="BX63" s="103">
        <f t="shared" si="24"/>
        <v>0</v>
      </c>
      <c r="BY63" s="70">
        <f>'1eras Lecturas'!BA62</f>
        <v>255</v>
      </c>
      <c r="BZ63" s="70">
        <f>'2das Lecturas'!BA62</f>
        <v>255</v>
      </c>
      <c r="CA63" s="104">
        <f t="shared" si="25"/>
        <v>0</v>
      </c>
      <c r="CB63" s="71">
        <f>'1eras Lecturas'!BC62</f>
        <v>174.29999999999998</v>
      </c>
      <c r="CC63" s="72">
        <f>'2das Lecturas'!BC62</f>
        <v>174.39999999999998</v>
      </c>
      <c r="CD63" s="103">
        <f t="shared" si="26"/>
        <v>9.9999999999994316E-2</v>
      </c>
      <c r="CE63" s="73">
        <f>'1eras Lecturas'!BE62</f>
        <v>179.4</v>
      </c>
      <c r="CF63" s="73">
        <f>'2das Lecturas'!BE62</f>
        <v>179.5</v>
      </c>
      <c r="CG63" s="104">
        <f t="shared" si="27"/>
        <v>9.9999999999994316E-2</v>
      </c>
      <c r="CH63" s="138">
        <f>'1eras Lecturas'!BG62</f>
        <v>0</v>
      </c>
      <c r="CI63" s="69">
        <f>'2das Lecturas'!BG62</f>
        <v>121.9</v>
      </c>
      <c r="CJ63" s="103">
        <f t="shared" si="28"/>
        <v>121.9</v>
      </c>
      <c r="CK63" s="139">
        <f>'1eras Lecturas'!BI62</f>
        <v>0</v>
      </c>
      <c r="CL63" s="139">
        <f>'2das Lecturas'!BI62</f>
        <v>133.9</v>
      </c>
      <c r="CM63" s="104">
        <f t="shared" si="29"/>
        <v>133.9</v>
      </c>
    </row>
    <row r="64" spans="1:91" ht="15" customHeight="1" x14ac:dyDescent="0.25">
      <c r="A64" s="67" t="s">
        <v>215</v>
      </c>
      <c r="B64" s="68">
        <f>'1eras Lecturas'!C63</f>
        <v>260.8</v>
      </c>
      <c r="C64" s="69">
        <f>'2das Lecturas'!C63</f>
        <v>261.10000000000002</v>
      </c>
      <c r="D64" s="103">
        <f t="shared" si="0"/>
        <v>0.30000000000001137</v>
      </c>
      <c r="E64" s="70">
        <f>'1eras Lecturas'!E63</f>
        <v>278.7</v>
      </c>
      <c r="F64" s="70">
        <f>'2das Lecturas'!E63</f>
        <v>278.90000000000003</v>
      </c>
      <c r="G64" s="104">
        <f t="shared" si="1"/>
        <v>0.20000000000004547</v>
      </c>
      <c r="H64" s="71">
        <f>'1eras Lecturas'!G63</f>
        <v>176.20000000000002</v>
      </c>
      <c r="I64" s="72">
        <f>'2das Lecturas'!G63</f>
        <v>176.3</v>
      </c>
      <c r="J64" s="103">
        <f t="shared" si="2"/>
        <v>9.9999999999994316E-2</v>
      </c>
      <c r="K64" s="73">
        <f>'1eras Lecturas'!I63</f>
        <v>178.20000000000002</v>
      </c>
      <c r="L64" s="73">
        <f>'2das Lecturas'!I63</f>
        <v>178.20000000000002</v>
      </c>
      <c r="M64" s="104">
        <f t="shared" si="3"/>
        <v>0</v>
      </c>
      <c r="N64" s="68">
        <f>'1eras Lecturas'!K63</f>
        <v>148.20000000000002</v>
      </c>
      <c r="O64" s="69">
        <f>'2das Lecturas'!K63</f>
        <v>148.30000000000001</v>
      </c>
      <c r="P64" s="103">
        <f t="shared" si="4"/>
        <v>9.9999999999994316E-2</v>
      </c>
      <c r="Q64" s="70">
        <f>'1eras Lecturas'!M63</f>
        <v>156.80000000000001</v>
      </c>
      <c r="R64" s="70">
        <f>'2das Lecturas'!M63</f>
        <v>156.9</v>
      </c>
      <c r="S64" s="104">
        <f t="shared" si="5"/>
        <v>9.9999999999994316E-2</v>
      </c>
      <c r="T64" s="71">
        <f>'1eras Lecturas'!O63</f>
        <v>134.79999999999998</v>
      </c>
      <c r="U64" s="72">
        <f>'2das Lecturas'!O63</f>
        <v>134.79999999999998</v>
      </c>
      <c r="V64" s="103">
        <f t="shared" si="6"/>
        <v>0</v>
      </c>
      <c r="W64" s="73">
        <f>'1eras Lecturas'!Q63</f>
        <v>134.79999999999998</v>
      </c>
      <c r="X64" s="73">
        <f>'2das Lecturas'!Q63</f>
        <v>134.79999999999998</v>
      </c>
      <c r="Y64" s="104">
        <f t="shared" si="7"/>
        <v>0</v>
      </c>
      <c r="Z64" s="68">
        <f>'1eras Lecturas'!S63</f>
        <v>171.29999999999998</v>
      </c>
      <c r="AA64" s="69">
        <f>'2das Lecturas'!S63</f>
        <v>171.4</v>
      </c>
      <c r="AB64" s="103">
        <f t="shared" si="8"/>
        <v>0.10000000000002274</v>
      </c>
      <c r="AC64" s="70">
        <f>'1eras Lecturas'!U63</f>
        <v>173.5</v>
      </c>
      <c r="AD64" s="70">
        <f>'2das Lecturas'!U63</f>
        <v>173.60000000000002</v>
      </c>
      <c r="AE64" s="104">
        <f t="shared" si="9"/>
        <v>0.10000000000002274</v>
      </c>
      <c r="AF64" s="71">
        <f>'1eras Lecturas'!W63</f>
        <v>185.9</v>
      </c>
      <c r="AG64" s="72">
        <f>'2das Lecturas'!W63</f>
        <v>185.9</v>
      </c>
      <c r="AH64" s="103">
        <f t="shared" si="10"/>
        <v>0</v>
      </c>
      <c r="AI64" s="73">
        <f>'1eras Lecturas'!Y63</f>
        <v>185.9</v>
      </c>
      <c r="AJ64" s="73">
        <f>'2das Lecturas'!Y63</f>
        <v>185.9</v>
      </c>
      <c r="AK64" s="104">
        <f t="shared" si="11"/>
        <v>0</v>
      </c>
      <c r="AL64" s="68">
        <f>'1eras Lecturas'!AA63</f>
        <v>166.1</v>
      </c>
      <c r="AM64" s="69">
        <f>'2das Lecturas'!AA63</f>
        <v>166.1</v>
      </c>
      <c r="AN64" s="103">
        <f t="shared" si="12"/>
        <v>0</v>
      </c>
      <c r="AO64" s="70">
        <f>'1eras Lecturas'!AC63</f>
        <v>170.20000000000002</v>
      </c>
      <c r="AP64" s="70">
        <f>'2das Lecturas'!AC63</f>
        <v>170.20000000000002</v>
      </c>
      <c r="AQ64" s="104">
        <f t="shared" si="13"/>
        <v>0</v>
      </c>
      <c r="AR64" s="71">
        <f>'1eras Lecturas'!AE63</f>
        <v>249.9</v>
      </c>
      <c r="AS64" s="72">
        <f>'2das Lecturas'!AE63</f>
        <v>250.2</v>
      </c>
      <c r="AT64" s="103">
        <f t="shared" si="14"/>
        <v>0.29999999999998295</v>
      </c>
      <c r="AU64" s="73">
        <f>'1eras Lecturas'!AG63</f>
        <v>261.29999999999995</v>
      </c>
      <c r="AV64" s="73">
        <f>'2das Lecturas'!AG63</f>
        <v>261.59999999999997</v>
      </c>
      <c r="AW64" s="104">
        <f t="shared" si="15"/>
        <v>0.30000000000001137</v>
      </c>
      <c r="AX64" s="68">
        <f>'1eras Lecturas'!AI63</f>
        <v>270.09999999999997</v>
      </c>
      <c r="AY64" s="69">
        <f>'2das Lecturas'!AI63</f>
        <v>270.3</v>
      </c>
      <c r="AZ64" s="103">
        <f t="shared" si="16"/>
        <v>0.20000000000004547</v>
      </c>
      <c r="BA64" s="70">
        <f>'1eras Lecturas'!AK63</f>
        <v>270.09999999999997</v>
      </c>
      <c r="BB64" s="70">
        <f>'2das Lecturas'!AK63</f>
        <v>270.3</v>
      </c>
      <c r="BC64" s="104">
        <f t="shared" si="17"/>
        <v>0.20000000000004547</v>
      </c>
      <c r="BD64" s="71">
        <f>'1eras Lecturas'!AM63</f>
        <v>250.4</v>
      </c>
      <c r="BE64" s="72">
        <f>'2das Lecturas'!AM63</f>
        <v>250.60000000000002</v>
      </c>
      <c r="BF64" s="103">
        <f t="shared" si="18"/>
        <v>0.20000000000001705</v>
      </c>
      <c r="BG64" s="73">
        <f>'1eras Lecturas'!AO63</f>
        <v>252.60000000000002</v>
      </c>
      <c r="BH64" s="73">
        <f>'2das Lecturas'!AO63</f>
        <v>252.60000000000002</v>
      </c>
      <c r="BI64" s="104">
        <f t="shared" si="19"/>
        <v>0</v>
      </c>
      <c r="BJ64" s="68">
        <f>'1eras Lecturas'!AQ63</f>
        <v>166.60000000000002</v>
      </c>
      <c r="BK64" s="69">
        <f>'2das Lecturas'!AQ63</f>
        <v>166.70000000000002</v>
      </c>
      <c r="BL64" s="103">
        <f t="shared" si="20"/>
        <v>9.9999999999994316E-2</v>
      </c>
      <c r="BM64" s="70">
        <f>'1eras Lecturas'!AS63</f>
        <v>166.60000000000002</v>
      </c>
      <c r="BN64" s="70">
        <f>'2das Lecturas'!AS63</f>
        <v>166.70000000000002</v>
      </c>
      <c r="BO64" s="104">
        <f t="shared" si="21"/>
        <v>9.9999999999994316E-2</v>
      </c>
      <c r="BP64" s="71">
        <f>'1eras Lecturas'!AU63</f>
        <v>197.29999999999998</v>
      </c>
      <c r="BQ64" s="72">
        <f>'2das Lecturas'!AU63</f>
        <v>197.29999999999998</v>
      </c>
      <c r="BR64" s="103">
        <f t="shared" si="22"/>
        <v>0</v>
      </c>
      <c r="BS64" s="73">
        <f>'1eras Lecturas'!AW63</f>
        <v>201.6</v>
      </c>
      <c r="BT64" s="73">
        <f>'2das Lecturas'!AW63</f>
        <v>201.6</v>
      </c>
      <c r="BU64" s="104">
        <f t="shared" si="23"/>
        <v>0</v>
      </c>
      <c r="BV64" s="68">
        <f>'1eras Lecturas'!AY63</f>
        <v>255</v>
      </c>
      <c r="BW64" s="69">
        <f>'2das Lecturas'!AY63</f>
        <v>255</v>
      </c>
      <c r="BX64" s="103">
        <f t="shared" si="24"/>
        <v>0</v>
      </c>
      <c r="BY64" s="70">
        <f>'1eras Lecturas'!BA63</f>
        <v>255</v>
      </c>
      <c r="BZ64" s="70">
        <f>'2das Lecturas'!BA63</f>
        <v>255</v>
      </c>
      <c r="CA64" s="104">
        <f t="shared" si="25"/>
        <v>0</v>
      </c>
      <c r="CB64" s="71">
        <f>'1eras Lecturas'!BC63</f>
        <v>174.4</v>
      </c>
      <c r="CC64" s="72">
        <f>'2das Lecturas'!BC63</f>
        <v>174.5</v>
      </c>
      <c r="CD64" s="103">
        <f t="shared" si="26"/>
        <v>9.9999999999994316E-2</v>
      </c>
      <c r="CE64" s="73">
        <f>'1eras Lecturas'!BE63</f>
        <v>174.4</v>
      </c>
      <c r="CF64" s="73">
        <f>'2das Lecturas'!BE63</f>
        <v>174.5</v>
      </c>
      <c r="CG64" s="104">
        <f t="shared" si="27"/>
        <v>9.9999999999994316E-2</v>
      </c>
      <c r="CH64" s="138">
        <f>'1eras Lecturas'!BG63</f>
        <v>0</v>
      </c>
      <c r="CI64" s="69">
        <f>'2das Lecturas'!BG63</f>
        <v>138.19999999999999</v>
      </c>
      <c r="CJ64" s="103">
        <f t="shared" si="28"/>
        <v>138.19999999999999</v>
      </c>
      <c r="CK64" s="139">
        <f>'1eras Lecturas'!BI63</f>
        <v>0</v>
      </c>
      <c r="CL64" s="139">
        <f>'2das Lecturas'!BI63</f>
        <v>140.1</v>
      </c>
      <c r="CM64" s="104">
        <f t="shared" si="29"/>
        <v>140.1</v>
      </c>
    </row>
    <row r="65" spans="1:91" ht="15" customHeight="1" x14ac:dyDescent="0.25">
      <c r="A65" s="67" t="s">
        <v>216</v>
      </c>
      <c r="B65" s="68">
        <f>'1eras Lecturas'!C64</f>
        <v>253.6</v>
      </c>
      <c r="C65" s="69">
        <f>'2das Lecturas'!C64</f>
        <v>253.9</v>
      </c>
      <c r="D65" s="103">
        <f t="shared" ref="D65:D127" si="30">ABS(B65-C65)</f>
        <v>0.30000000000001137</v>
      </c>
      <c r="E65" s="70">
        <f>'1eras Lecturas'!E64</f>
        <v>316.39999999999998</v>
      </c>
      <c r="F65" s="70">
        <f>'2das Lecturas'!E64</f>
        <v>316.60000000000002</v>
      </c>
      <c r="G65" s="104">
        <f t="shared" ref="G65:G127" si="31">ABS(E65-F65)</f>
        <v>0.20000000000004547</v>
      </c>
      <c r="H65" s="71">
        <f>'1eras Lecturas'!G64</f>
        <v>174.4</v>
      </c>
      <c r="I65" s="72">
        <f>'2das Lecturas'!G64</f>
        <v>174.4</v>
      </c>
      <c r="J65" s="103">
        <f t="shared" ref="J65:J127" si="32">ABS(H65-I65)</f>
        <v>0</v>
      </c>
      <c r="K65" s="73">
        <f>'1eras Lecturas'!I64</f>
        <v>178.4</v>
      </c>
      <c r="L65" s="73">
        <f>'2das Lecturas'!I64</f>
        <v>178.4</v>
      </c>
      <c r="M65" s="104">
        <f t="shared" ref="M65:M127" si="33">ABS(K65-L65)</f>
        <v>0</v>
      </c>
      <c r="N65" s="68">
        <f>'1eras Lecturas'!K64</f>
        <v>154.6</v>
      </c>
      <c r="O65" s="69">
        <f>'2das Lecturas'!K64</f>
        <v>155.20000000000002</v>
      </c>
      <c r="P65" s="103">
        <f t="shared" ref="P65:P127" si="34">ABS(N65-O65)</f>
        <v>0.60000000000002274</v>
      </c>
      <c r="Q65" s="70">
        <f>'1eras Lecturas'!M64</f>
        <v>177.9</v>
      </c>
      <c r="R65" s="70">
        <f>'2das Lecturas'!M64</f>
        <v>178.60000000000002</v>
      </c>
      <c r="S65" s="104">
        <f t="shared" ref="S65:S127" si="35">ABS(Q65-R65)</f>
        <v>0.70000000000001705</v>
      </c>
      <c r="T65" s="71">
        <f>'1eras Lecturas'!O64</f>
        <v>134.79999999999998</v>
      </c>
      <c r="U65" s="72">
        <f>'2das Lecturas'!O64</f>
        <v>134.79999999999998</v>
      </c>
      <c r="V65" s="103">
        <f t="shared" ref="V65:V127" si="36">ABS(T65-U65)</f>
        <v>0</v>
      </c>
      <c r="W65" s="73">
        <f>'1eras Lecturas'!Q64</f>
        <v>136.6</v>
      </c>
      <c r="X65" s="73">
        <f>'2das Lecturas'!Q64</f>
        <v>136.6</v>
      </c>
      <c r="Y65" s="104">
        <f t="shared" ref="Y65:Y127" si="37">ABS(W65-X65)</f>
        <v>0</v>
      </c>
      <c r="Z65" s="68">
        <f>'1eras Lecturas'!S64</f>
        <v>154.6</v>
      </c>
      <c r="AA65" s="69">
        <f>'2das Lecturas'!S64</f>
        <v>154.70000000000002</v>
      </c>
      <c r="AB65" s="103">
        <f t="shared" ref="AB65:AB127" si="38">ABS(Z65-AA65)</f>
        <v>0.10000000000002274</v>
      </c>
      <c r="AC65" s="70">
        <f>'1eras Lecturas'!U64</f>
        <v>180</v>
      </c>
      <c r="AD65" s="70">
        <f>'2das Lecturas'!U64</f>
        <v>180.10000000000002</v>
      </c>
      <c r="AE65" s="104">
        <f t="shared" ref="AE65:AE127" si="39">ABS(AC65-AD65)</f>
        <v>0.10000000000002274</v>
      </c>
      <c r="AF65" s="71">
        <f>'1eras Lecturas'!W64</f>
        <v>185.9</v>
      </c>
      <c r="AG65" s="72">
        <f>'2das Lecturas'!W64</f>
        <v>185.9</v>
      </c>
      <c r="AH65" s="103">
        <f t="shared" ref="AH65:AH127" si="40">ABS(AF65-AG65)</f>
        <v>0</v>
      </c>
      <c r="AI65" s="73">
        <f>'1eras Lecturas'!Y64</f>
        <v>189.9</v>
      </c>
      <c r="AJ65" s="73">
        <f>'2das Lecturas'!Y64</f>
        <v>189.9</v>
      </c>
      <c r="AK65" s="104">
        <f t="shared" ref="AK65:AK127" si="41">ABS(AI65-AJ65)</f>
        <v>0</v>
      </c>
      <c r="AL65" s="68">
        <f>'1eras Lecturas'!AA64</f>
        <v>156.30000000000001</v>
      </c>
      <c r="AM65" s="69">
        <f>'2das Lecturas'!AA64</f>
        <v>156.30000000000001</v>
      </c>
      <c r="AN65" s="103">
        <f t="shared" ref="AN65:AN127" si="42">ABS(AL65-AM65)</f>
        <v>0</v>
      </c>
      <c r="AO65" s="70">
        <f>'1eras Lecturas'!AC64</f>
        <v>164.20000000000002</v>
      </c>
      <c r="AP65" s="70">
        <f>'2das Lecturas'!AC64</f>
        <v>164.20000000000002</v>
      </c>
      <c r="AQ65" s="104">
        <f t="shared" ref="AQ65:AQ127" si="43">ABS(AO65-AP65)</f>
        <v>0</v>
      </c>
      <c r="AR65" s="71">
        <f>'1eras Lecturas'!AE64</f>
        <v>249.9</v>
      </c>
      <c r="AS65" s="72">
        <f>'2das Lecturas'!AE64</f>
        <v>250.1</v>
      </c>
      <c r="AT65" s="103">
        <f t="shared" ref="AT65:AT127" si="44">ABS(AR65-AS65)</f>
        <v>0.19999999999998863</v>
      </c>
      <c r="AU65" s="73">
        <f>'1eras Lecturas'!AG64</f>
        <v>251.8</v>
      </c>
      <c r="AV65" s="73">
        <f>'2das Lecturas'!AG64</f>
        <v>252.1</v>
      </c>
      <c r="AW65" s="104">
        <f t="shared" ref="AW65:AW127" si="45">ABS(AU65-AV65)</f>
        <v>0.29999999999998295</v>
      </c>
      <c r="AX65" s="68">
        <f>'1eras Lecturas'!AI64</f>
        <v>270.09999999999997</v>
      </c>
      <c r="AY65" s="69">
        <f>'2das Lecturas'!AI64</f>
        <v>270</v>
      </c>
      <c r="AZ65" s="103">
        <f t="shared" ref="AZ65:AZ127" si="46">ABS(AX65-AY65)</f>
        <v>9.9999999999965894E-2</v>
      </c>
      <c r="BA65" s="70">
        <f>'1eras Lecturas'!AK64</f>
        <v>270.09999999999997</v>
      </c>
      <c r="BB65" s="70">
        <f>'2das Lecturas'!AK64</f>
        <v>270</v>
      </c>
      <c r="BC65" s="104">
        <f t="shared" ref="BC65:BC127" si="47">ABS(BA65-BB65)</f>
        <v>9.9999999999965894E-2</v>
      </c>
      <c r="BD65" s="71">
        <f>'1eras Lecturas'!AM64</f>
        <v>250.4</v>
      </c>
      <c r="BE65" s="72">
        <f>'2das Lecturas'!AM64</f>
        <v>250.4</v>
      </c>
      <c r="BF65" s="103">
        <f t="shared" ref="BF65:BF127" si="48">ABS(BD65-BE65)</f>
        <v>0</v>
      </c>
      <c r="BG65" s="73">
        <f>'1eras Lecturas'!AO64</f>
        <v>251.5</v>
      </c>
      <c r="BH65" s="73">
        <f>'2das Lecturas'!AO64</f>
        <v>251.5</v>
      </c>
      <c r="BI65" s="104">
        <f t="shared" ref="BI65:BI127" si="49">ABS(BG65-BH65)</f>
        <v>0</v>
      </c>
      <c r="BJ65" s="68">
        <f>'1eras Lecturas'!AQ64</f>
        <v>168.4</v>
      </c>
      <c r="BK65" s="69">
        <f>'2das Lecturas'!AQ64</f>
        <v>168.5</v>
      </c>
      <c r="BL65" s="103">
        <f t="shared" ref="BL65:BL127" si="50">ABS(BJ65-BK65)</f>
        <v>9.9999999999994316E-2</v>
      </c>
      <c r="BM65" s="70">
        <f>'1eras Lecturas'!AS64</f>
        <v>168.4</v>
      </c>
      <c r="BN65" s="70">
        <f>'2das Lecturas'!AS64</f>
        <v>168.5</v>
      </c>
      <c r="BO65" s="104">
        <f t="shared" ref="BO65:BO127" si="51">ABS(BM65-BN65)</f>
        <v>9.9999999999994316E-2</v>
      </c>
      <c r="BP65" s="71">
        <f>'1eras Lecturas'!AU64</f>
        <v>193</v>
      </c>
      <c r="BQ65" s="72">
        <f>'2das Lecturas'!AU64</f>
        <v>193</v>
      </c>
      <c r="BR65" s="103">
        <f t="shared" ref="BR65:BR127" si="52">ABS(BP65-BQ65)</f>
        <v>0</v>
      </c>
      <c r="BS65" s="73">
        <f>'1eras Lecturas'!AW64</f>
        <v>193</v>
      </c>
      <c r="BT65" s="73">
        <f>'2das Lecturas'!AW64</f>
        <v>193</v>
      </c>
      <c r="BU65" s="104">
        <f t="shared" ref="BU65:BU127" si="53">ABS(BS65-BT65)</f>
        <v>0</v>
      </c>
      <c r="BV65" s="68">
        <f>'1eras Lecturas'!AY64</f>
        <v>240.3</v>
      </c>
      <c r="BW65" s="69">
        <f>'2das Lecturas'!AY64</f>
        <v>240.3</v>
      </c>
      <c r="BX65" s="103">
        <f t="shared" ref="BX65:BX127" si="54">ABS(BV65-BW65)</f>
        <v>0</v>
      </c>
      <c r="BY65" s="70">
        <f>'1eras Lecturas'!BA64</f>
        <v>257.09999999999997</v>
      </c>
      <c r="BZ65" s="70">
        <f>'2das Lecturas'!BA64</f>
        <v>257.09999999999997</v>
      </c>
      <c r="CA65" s="104">
        <f t="shared" ref="CA65:CA127" si="55">ABS(BY65-BZ65)</f>
        <v>0</v>
      </c>
      <c r="CB65" s="71">
        <f>'1eras Lecturas'!BC64</f>
        <v>174.29999999999998</v>
      </c>
      <c r="CC65" s="72">
        <f>'2das Lecturas'!BC64</f>
        <v>174.39999999999998</v>
      </c>
      <c r="CD65" s="103">
        <f t="shared" ref="CD65:CD127" si="56">ABS(CB65-CC65)</f>
        <v>9.9999999999994316E-2</v>
      </c>
      <c r="CE65" s="73">
        <f>'1eras Lecturas'!BE64</f>
        <v>179.5</v>
      </c>
      <c r="CF65" s="73">
        <f>'2das Lecturas'!BE64</f>
        <v>179.6</v>
      </c>
      <c r="CG65" s="104">
        <f t="shared" ref="CG65:CG127" si="57">ABS(CE65-CF65)</f>
        <v>9.9999999999994316E-2</v>
      </c>
      <c r="CH65" s="138">
        <f>'1eras Lecturas'!BG64</f>
        <v>118.7</v>
      </c>
      <c r="CI65" s="69">
        <f>'2das Lecturas'!BG64</f>
        <v>118.3</v>
      </c>
      <c r="CJ65" s="103">
        <f t="shared" ref="CJ65:CJ127" si="58">ABS(CH65-CI65)</f>
        <v>0.40000000000000568</v>
      </c>
      <c r="CK65" s="139">
        <f>'1eras Lecturas'!BI64</f>
        <v>126</v>
      </c>
      <c r="CL65" s="139">
        <f>'2das Lecturas'!BI64</f>
        <v>126.4</v>
      </c>
      <c r="CM65" s="104">
        <f t="shared" ref="CM65:CM127" si="59">ABS(CK65-CL65)</f>
        <v>0.40000000000000568</v>
      </c>
    </row>
    <row r="66" spans="1:91" ht="15" customHeight="1" x14ac:dyDescent="0.25">
      <c r="A66" s="67" t="s">
        <v>236</v>
      </c>
      <c r="B66" s="68">
        <f>'1eras Lecturas'!C65</f>
        <v>272.59999999999997</v>
      </c>
      <c r="C66" s="69">
        <f>'2das Lecturas'!C65</f>
        <v>272.5</v>
      </c>
      <c r="D66" s="103">
        <f t="shared" si="30"/>
        <v>9.9999999999965894E-2</v>
      </c>
      <c r="E66" s="70">
        <f>'1eras Lecturas'!E65</f>
        <v>291.5</v>
      </c>
      <c r="F66" s="70">
        <f>'2das Lecturas'!E65</f>
        <v>291.5</v>
      </c>
      <c r="G66" s="104">
        <f t="shared" si="31"/>
        <v>0</v>
      </c>
      <c r="H66" s="71">
        <f>'1eras Lecturas'!G65</f>
        <v>176.5</v>
      </c>
      <c r="I66" s="72">
        <f>'2das Lecturas'!G65</f>
        <v>176.5</v>
      </c>
      <c r="J66" s="103">
        <f t="shared" si="32"/>
        <v>0</v>
      </c>
      <c r="K66" s="73">
        <f>'1eras Lecturas'!I65</f>
        <v>176.5</v>
      </c>
      <c r="L66" s="73">
        <f>'2das Lecturas'!I65</f>
        <v>176.5</v>
      </c>
      <c r="M66" s="104">
        <f t="shared" si="33"/>
        <v>0</v>
      </c>
      <c r="N66" s="68">
        <f>'1eras Lecturas'!K65</f>
        <v>144.4</v>
      </c>
      <c r="O66" s="69">
        <f>'2das Lecturas'!K65</f>
        <v>144.6</v>
      </c>
      <c r="P66" s="103">
        <f t="shared" si="34"/>
        <v>0.19999999999998863</v>
      </c>
      <c r="Q66" s="70">
        <f>'1eras Lecturas'!M65</f>
        <v>159.30000000000001</v>
      </c>
      <c r="R66" s="70">
        <f>'2das Lecturas'!M65</f>
        <v>159.5</v>
      </c>
      <c r="S66" s="104">
        <f t="shared" si="35"/>
        <v>0.19999999999998863</v>
      </c>
      <c r="T66" s="71">
        <f>'1eras Lecturas'!O65</f>
        <v>134.79999999999998</v>
      </c>
      <c r="U66" s="72">
        <f>'2das Lecturas'!O65</f>
        <v>134.79999999999998</v>
      </c>
      <c r="V66" s="103">
        <f t="shared" si="36"/>
        <v>0</v>
      </c>
      <c r="W66" s="73">
        <f>'1eras Lecturas'!Q65</f>
        <v>134.79999999999998</v>
      </c>
      <c r="X66" s="73">
        <f>'2das Lecturas'!Q65</f>
        <v>134.79999999999998</v>
      </c>
      <c r="Y66" s="104">
        <f t="shared" si="37"/>
        <v>0</v>
      </c>
      <c r="Z66" s="68">
        <f>'1eras Lecturas'!S65</f>
        <v>154.80000000000001</v>
      </c>
      <c r="AA66" s="69">
        <f>'2das Lecturas'!S65</f>
        <v>154.80000000000001</v>
      </c>
      <c r="AB66" s="103">
        <f t="shared" si="38"/>
        <v>0</v>
      </c>
      <c r="AC66" s="70">
        <f>'1eras Lecturas'!U65</f>
        <v>171.8</v>
      </c>
      <c r="AD66" s="70">
        <f>'2das Lecturas'!U65</f>
        <v>171.8</v>
      </c>
      <c r="AE66" s="104">
        <f t="shared" si="39"/>
        <v>0</v>
      </c>
      <c r="AF66" s="71">
        <f>'1eras Lecturas'!W65</f>
        <v>167.89999999999998</v>
      </c>
      <c r="AG66" s="72">
        <f>'2das Lecturas'!W65</f>
        <v>167.89999999999998</v>
      </c>
      <c r="AH66" s="103">
        <f t="shared" si="40"/>
        <v>0</v>
      </c>
      <c r="AI66" s="73">
        <f>'1eras Lecturas'!Y65</f>
        <v>172.1</v>
      </c>
      <c r="AJ66" s="73">
        <f>'2das Lecturas'!Y65</f>
        <v>172.1</v>
      </c>
      <c r="AK66" s="104">
        <f t="shared" si="41"/>
        <v>0</v>
      </c>
      <c r="AL66" s="68">
        <f>'1eras Lecturas'!AA65</f>
        <v>158</v>
      </c>
      <c r="AM66" s="69">
        <f>'2das Lecturas'!AA65</f>
        <v>158.30000000000001</v>
      </c>
      <c r="AN66" s="103">
        <f t="shared" si="42"/>
        <v>0.30000000000001137</v>
      </c>
      <c r="AO66" s="70">
        <f>'1eras Lecturas'!AC65</f>
        <v>165.7</v>
      </c>
      <c r="AP66" s="70">
        <f>'2das Lecturas'!AC65</f>
        <v>166</v>
      </c>
      <c r="AQ66" s="104">
        <f t="shared" si="43"/>
        <v>0.30000000000001137</v>
      </c>
      <c r="AR66" s="71">
        <f>'1eras Lecturas'!AE65</f>
        <v>241.7</v>
      </c>
      <c r="AS66" s="72">
        <f>'2das Lecturas'!AE65</f>
        <v>241.79999999999998</v>
      </c>
      <c r="AT66" s="103">
        <f t="shared" si="44"/>
        <v>9.9999999999994316E-2</v>
      </c>
      <c r="AU66" s="73">
        <f>'1eras Lecturas'!AG65</f>
        <v>253.4</v>
      </c>
      <c r="AV66" s="73">
        <f>'2das Lecturas'!AG65</f>
        <v>253.5</v>
      </c>
      <c r="AW66" s="104">
        <f t="shared" si="45"/>
        <v>9.9999999999994316E-2</v>
      </c>
      <c r="AX66" s="68">
        <f>'1eras Lecturas'!AI65</f>
        <v>270.39999999999998</v>
      </c>
      <c r="AY66" s="69">
        <f>'2das Lecturas'!AI65</f>
        <v>270.2</v>
      </c>
      <c r="AZ66" s="103">
        <f t="shared" si="46"/>
        <v>0.19999999999998863</v>
      </c>
      <c r="BA66" s="70">
        <f>'1eras Lecturas'!AK65</f>
        <v>270.39999999999998</v>
      </c>
      <c r="BB66" s="70">
        <f>'2das Lecturas'!AK65</f>
        <v>270.2</v>
      </c>
      <c r="BC66" s="104">
        <f t="shared" si="47"/>
        <v>0.19999999999998863</v>
      </c>
      <c r="BD66" s="71">
        <f>'1eras Lecturas'!AM65</f>
        <v>251.29999999999998</v>
      </c>
      <c r="BE66" s="72">
        <f>'2das Lecturas'!AM65</f>
        <v>251.29999999999998</v>
      </c>
      <c r="BF66" s="103">
        <f t="shared" si="48"/>
        <v>0</v>
      </c>
      <c r="BG66" s="73">
        <f>'1eras Lecturas'!AO65</f>
        <v>251.29999999999998</v>
      </c>
      <c r="BH66" s="73">
        <f>'2das Lecturas'!AO65</f>
        <v>251.29999999999998</v>
      </c>
      <c r="BI66" s="104">
        <f t="shared" si="49"/>
        <v>0</v>
      </c>
      <c r="BJ66" s="68">
        <f>'1eras Lecturas'!AQ65</f>
        <v>166.89999999999998</v>
      </c>
      <c r="BK66" s="69">
        <f>'2das Lecturas'!AQ65</f>
        <v>166.70000000000002</v>
      </c>
      <c r="BL66" s="103">
        <f t="shared" si="50"/>
        <v>0.19999999999996021</v>
      </c>
      <c r="BM66" s="70">
        <f>'1eras Lecturas'!AS65</f>
        <v>166.89999999999998</v>
      </c>
      <c r="BN66" s="70">
        <f>'2das Lecturas'!AS65</f>
        <v>166.70000000000002</v>
      </c>
      <c r="BO66" s="104">
        <f t="shared" si="51"/>
        <v>0.19999999999996021</v>
      </c>
      <c r="BP66" s="71">
        <f>'1eras Lecturas'!AU65</f>
        <v>184.60000000000002</v>
      </c>
      <c r="BQ66" s="72">
        <f>'2das Lecturas'!AU65</f>
        <v>184.60000000000002</v>
      </c>
      <c r="BR66" s="103">
        <f t="shared" si="52"/>
        <v>0</v>
      </c>
      <c r="BS66" s="73">
        <f>'1eras Lecturas'!AW65</f>
        <v>193.10000000000002</v>
      </c>
      <c r="BT66" s="73">
        <f>'2das Lecturas'!AW65</f>
        <v>193.10000000000002</v>
      </c>
      <c r="BU66" s="104">
        <f t="shared" si="53"/>
        <v>0</v>
      </c>
      <c r="BV66" s="68">
        <f>'1eras Lecturas'!AY65</f>
        <v>257.70000000000005</v>
      </c>
      <c r="BW66" s="69">
        <f>'2das Lecturas'!AY65</f>
        <v>257.60000000000002</v>
      </c>
      <c r="BX66" s="103">
        <f t="shared" si="54"/>
        <v>0.10000000000002274</v>
      </c>
      <c r="BY66" s="70">
        <f>'1eras Lecturas'!BA65</f>
        <v>259.70000000000005</v>
      </c>
      <c r="BZ66" s="70">
        <f>'2das Lecturas'!BA65</f>
        <v>259.60000000000002</v>
      </c>
      <c r="CA66" s="104">
        <f t="shared" si="55"/>
        <v>0.10000000000002274</v>
      </c>
      <c r="CB66" s="71">
        <f>'1eras Lecturas'!BC65</f>
        <v>174.6</v>
      </c>
      <c r="CC66" s="72">
        <f>'2das Lecturas'!BC65</f>
        <v>174.6</v>
      </c>
      <c r="CD66" s="103">
        <f t="shared" si="56"/>
        <v>0</v>
      </c>
      <c r="CE66" s="73">
        <f>'1eras Lecturas'!BE65</f>
        <v>174.6</v>
      </c>
      <c r="CF66" s="73">
        <f>'2das Lecturas'!BE65</f>
        <v>174.6</v>
      </c>
      <c r="CG66" s="104">
        <f t="shared" si="57"/>
        <v>0</v>
      </c>
      <c r="CH66" s="138">
        <f>'1eras Lecturas'!BG65</f>
        <v>0</v>
      </c>
      <c r="CI66" s="69">
        <f>'2das Lecturas'!BG65</f>
        <v>133.69999999999999</v>
      </c>
      <c r="CJ66" s="103">
        <f t="shared" si="58"/>
        <v>133.69999999999999</v>
      </c>
      <c r="CK66" s="139">
        <f>'1eras Lecturas'!BI65</f>
        <v>0</v>
      </c>
      <c r="CL66" s="139">
        <f>'2das Lecturas'!BI65</f>
        <v>139.5</v>
      </c>
      <c r="CM66" s="104">
        <f t="shared" si="59"/>
        <v>139.5</v>
      </c>
    </row>
    <row r="67" spans="1:91" ht="15" customHeight="1" x14ac:dyDescent="0.25">
      <c r="A67" s="67" t="s">
        <v>217</v>
      </c>
      <c r="B67" s="68">
        <f>'1eras Lecturas'!C66</f>
        <v>266.5</v>
      </c>
      <c r="C67" s="69">
        <f>'2das Lecturas'!C66</f>
        <v>266.39999999999998</v>
      </c>
      <c r="D67" s="103">
        <f t="shared" si="30"/>
        <v>0.10000000000002274</v>
      </c>
      <c r="E67" s="70">
        <f>'1eras Lecturas'!E66</f>
        <v>266.5</v>
      </c>
      <c r="F67" s="70">
        <f>'2das Lecturas'!E66</f>
        <v>266.39999999999998</v>
      </c>
      <c r="G67" s="104">
        <f t="shared" si="31"/>
        <v>0.10000000000002274</v>
      </c>
      <c r="H67" s="71">
        <f>'1eras Lecturas'!G66</f>
        <v>174</v>
      </c>
      <c r="I67" s="72">
        <f>'2das Lecturas'!G66</f>
        <v>174.4</v>
      </c>
      <c r="J67" s="103">
        <f t="shared" si="32"/>
        <v>0.40000000000000568</v>
      </c>
      <c r="K67" s="73">
        <f>'1eras Lecturas'!I66</f>
        <v>176.4</v>
      </c>
      <c r="L67" s="73">
        <f>'2das Lecturas'!I66</f>
        <v>176.4</v>
      </c>
      <c r="M67" s="104">
        <f t="shared" si="33"/>
        <v>0</v>
      </c>
      <c r="N67" s="68">
        <f>'1eras Lecturas'!K66</f>
        <v>160.9</v>
      </c>
      <c r="O67" s="69">
        <f>'2das Lecturas'!K66</f>
        <v>161</v>
      </c>
      <c r="P67" s="103">
        <f t="shared" si="34"/>
        <v>9.9999999999994316E-2</v>
      </c>
      <c r="Q67" s="70">
        <f>'1eras Lecturas'!M66</f>
        <v>160.9</v>
      </c>
      <c r="R67" s="70">
        <f>'2das Lecturas'!M66</f>
        <v>161</v>
      </c>
      <c r="S67" s="104">
        <f t="shared" si="35"/>
        <v>9.9999999999994316E-2</v>
      </c>
      <c r="T67" s="71">
        <f>'1eras Lecturas'!O66</f>
        <v>136.79999999999998</v>
      </c>
      <c r="U67" s="72">
        <f>'2das Lecturas'!O66</f>
        <v>136.79999999999998</v>
      </c>
      <c r="V67" s="103">
        <f t="shared" si="36"/>
        <v>0</v>
      </c>
      <c r="W67" s="73">
        <f>'1eras Lecturas'!Q66</f>
        <v>136.79999999999998</v>
      </c>
      <c r="X67" s="73">
        <f>'2das Lecturas'!Q66</f>
        <v>136.79999999999998</v>
      </c>
      <c r="Y67" s="104">
        <f t="shared" si="37"/>
        <v>0</v>
      </c>
      <c r="Z67" s="68">
        <f>'1eras Lecturas'!S66</f>
        <v>169.6</v>
      </c>
      <c r="AA67" s="69">
        <f>'2das Lecturas'!S66</f>
        <v>169.5</v>
      </c>
      <c r="AB67" s="103">
        <f t="shared" si="38"/>
        <v>9.9999999999994316E-2</v>
      </c>
      <c r="AC67" s="70">
        <f>'1eras Lecturas'!U66</f>
        <v>175.7</v>
      </c>
      <c r="AD67" s="70">
        <f>'2das Lecturas'!U66</f>
        <v>175.8</v>
      </c>
      <c r="AE67" s="104">
        <f t="shared" si="39"/>
        <v>0.10000000000002274</v>
      </c>
      <c r="AF67" s="71">
        <f>'1eras Lecturas'!W66</f>
        <v>192</v>
      </c>
      <c r="AG67" s="72">
        <f>'2das Lecturas'!W66</f>
        <v>192</v>
      </c>
      <c r="AH67" s="103">
        <f t="shared" si="40"/>
        <v>0</v>
      </c>
      <c r="AI67" s="73">
        <f>'1eras Lecturas'!Y66</f>
        <v>192</v>
      </c>
      <c r="AJ67" s="73">
        <f>'2das Lecturas'!Y66</f>
        <v>192</v>
      </c>
      <c r="AK67" s="104">
        <f t="shared" si="41"/>
        <v>0</v>
      </c>
      <c r="AL67" s="68">
        <f>'1eras Lecturas'!AA66</f>
        <v>130.69999999999999</v>
      </c>
      <c r="AM67" s="69">
        <f>'2das Lecturas'!AA66</f>
        <v>130.69999999999999</v>
      </c>
      <c r="AN67" s="103">
        <f t="shared" si="42"/>
        <v>0</v>
      </c>
      <c r="AO67" s="70">
        <f>'1eras Lecturas'!AC66</f>
        <v>166.20000000000002</v>
      </c>
      <c r="AP67" s="70">
        <f>'2das Lecturas'!AC66</f>
        <v>166.20000000000002</v>
      </c>
      <c r="AQ67" s="104">
        <f t="shared" si="43"/>
        <v>0</v>
      </c>
      <c r="AR67" s="71">
        <f>'1eras Lecturas'!AE66</f>
        <v>238</v>
      </c>
      <c r="AS67" s="72">
        <f>'2das Lecturas'!AE66</f>
        <v>238.29999999999998</v>
      </c>
      <c r="AT67" s="103">
        <f t="shared" si="44"/>
        <v>0.29999999999998295</v>
      </c>
      <c r="AU67" s="73">
        <f>'1eras Lecturas'!AG66</f>
        <v>253.70000000000002</v>
      </c>
      <c r="AV67" s="73">
        <f>'2das Lecturas'!AG66</f>
        <v>254</v>
      </c>
      <c r="AW67" s="104">
        <f t="shared" si="45"/>
        <v>0.29999999999998295</v>
      </c>
      <c r="AX67" s="68">
        <f>'1eras Lecturas'!AI66</f>
        <v>270.39999999999998</v>
      </c>
      <c r="AY67" s="69">
        <f>'2das Lecturas'!AI66</f>
        <v>270.39999999999998</v>
      </c>
      <c r="AZ67" s="103">
        <f t="shared" si="46"/>
        <v>0</v>
      </c>
      <c r="BA67" s="70">
        <f>'1eras Lecturas'!AK66</f>
        <v>274.29999999999995</v>
      </c>
      <c r="BB67" s="70">
        <f>'2das Lecturas'!AK66</f>
        <v>274.29999999999995</v>
      </c>
      <c r="BC67" s="104">
        <f t="shared" si="47"/>
        <v>0</v>
      </c>
      <c r="BD67" s="71">
        <f>'1eras Lecturas'!AM66</f>
        <v>250.60000000000002</v>
      </c>
      <c r="BE67" s="72">
        <f>'2das Lecturas'!AM66</f>
        <v>250.60000000000002</v>
      </c>
      <c r="BF67" s="103">
        <f t="shared" si="48"/>
        <v>0</v>
      </c>
      <c r="BG67" s="73">
        <f>'1eras Lecturas'!AO66</f>
        <v>251.8</v>
      </c>
      <c r="BH67" s="73">
        <f>'2das Lecturas'!AO66</f>
        <v>251.60000000000002</v>
      </c>
      <c r="BI67" s="104">
        <f t="shared" si="49"/>
        <v>0.19999999999998863</v>
      </c>
      <c r="BJ67" s="68">
        <f>'1eras Lecturas'!AQ66</f>
        <v>166.60000000000002</v>
      </c>
      <c r="BK67" s="69">
        <f>'2das Lecturas'!AQ66</f>
        <v>166.70000000000002</v>
      </c>
      <c r="BL67" s="103">
        <f t="shared" si="50"/>
        <v>9.9999999999994316E-2</v>
      </c>
      <c r="BM67" s="70">
        <f>'1eras Lecturas'!AS66</f>
        <v>166.60000000000002</v>
      </c>
      <c r="BN67" s="70">
        <f>'2das Lecturas'!AS66</f>
        <v>166.70000000000002</v>
      </c>
      <c r="BO67" s="104">
        <f t="shared" si="51"/>
        <v>9.9999999999994316E-2</v>
      </c>
      <c r="BP67" s="71">
        <f>'1eras Lecturas'!AU66</f>
        <v>186.79999999999998</v>
      </c>
      <c r="BQ67" s="72">
        <f>'2das Lecturas'!AU66</f>
        <v>186.7</v>
      </c>
      <c r="BR67" s="103">
        <f t="shared" si="52"/>
        <v>9.9999999999994316E-2</v>
      </c>
      <c r="BS67" s="73">
        <f>'1eras Lecturas'!AW66</f>
        <v>193.2</v>
      </c>
      <c r="BT67" s="73">
        <f>'2das Lecturas'!AW66</f>
        <v>193.1</v>
      </c>
      <c r="BU67" s="104">
        <f t="shared" si="53"/>
        <v>9.9999999999994316E-2</v>
      </c>
      <c r="BV67" s="68">
        <f>'1eras Lecturas'!AY66</f>
        <v>255.1</v>
      </c>
      <c r="BW67" s="69">
        <f>'2das Lecturas'!AY66</f>
        <v>255.1</v>
      </c>
      <c r="BX67" s="103">
        <f t="shared" si="54"/>
        <v>0</v>
      </c>
      <c r="BY67" s="70">
        <f>'1eras Lecturas'!BA66</f>
        <v>255.1</v>
      </c>
      <c r="BZ67" s="70">
        <f>'2das Lecturas'!BA66</f>
        <v>255.1</v>
      </c>
      <c r="CA67" s="104">
        <f t="shared" si="55"/>
        <v>0</v>
      </c>
      <c r="CB67" s="71">
        <f>'1eras Lecturas'!BC66</f>
        <v>174.4</v>
      </c>
      <c r="CC67" s="72">
        <f>'2das Lecturas'!BC66</f>
        <v>174.5</v>
      </c>
      <c r="CD67" s="103">
        <f t="shared" si="56"/>
        <v>9.9999999999994316E-2</v>
      </c>
      <c r="CE67" s="73">
        <f>'1eras Lecturas'!BE66</f>
        <v>174.4</v>
      </c>
      <c r="CF67" s="73">
        <f>'2das Lecturas'!BE66</f>
        <v>174.5</v>
      </c>
      <c r="CG67" s="104">
        <f t="shared" si="57"/>
        <v>9.9999999999994316E-2</v>
      </c>
      <c r="CH67" s="138">
        <f>'1eras Lecturas'!BG66</f>
        <v>0</v>
      </c>
      <c r="CI67" s="69">
        <f>'2das Lecturas'!BG66</f>
        <v>121.9</v>
      </c>
      <c r="CJ67" s="103">
        <f t="shared" si="58"/>
        <v>121.9</v>
      </c>
      <c r="CK67" s="139">
        <f>'1eras Lecturas'!BI66</f>
        <v>0</v>
      </c>
      <c r="CL67" s="139">
        <f>'2das Lecturas'!BI66</f>
        <v>139.6</v>
      </c>
      <c r="CM67" s="104">
        <f t="shared" si="59"/>
        <v>139.6</v>
      </c>
    </row>
    <row r="68" spans="1:91" ht="15" customHeight="1" x14ac:dyDescent="0.25">
      <c r="A68" s="72" t="s">
        <v>179</v>
      </c>
      <c r="B68" s="68">
        <f>'1eras Lecturas'!C67</f>
        <v>270.39999999999998</v>
      </c>
      <c r="C68" s="69">
        <f>'2das Lecturas'!C67</f>
        <v>270.5</v>
      </c>
      <c r="D68" s="103">
        <f t="shared" si="30"/>
        <v>0.10000000000002274</v>
      </c>
      <c r="E68" s="70">
        <f>'1eras Lecturas'!E67</f>
        <v>270.39999999999998</v>
      </c>
      <c r="F68" s="70">
        <f>'2das Lecturas'!E67</f>
        <v>270.5</v>
      </c>
      <c r="G68" s="104">
        <f t="shared" si="31"/>
        <v>0.10000000000002274</v>
      </c>
      <c r="H68" s="71">
        <f>'1eras Lecturas'!G67</f>
        <v>177.8</v>
      </c>
      <c r="I68" s="72">
        <f>'2das Lecturas'!G67</f>
        <v>177.8</v>
      </c>
      <c r="J68" s="103">
        <f t="shared" si="32"/>
        <v>0</v>
      </c>
      <c r="K68" s="73">
        <f>'1eras Lecturas'!I67</f>
        <v>191.5</v>
      </c>
      <c r="L68" s="73">
        <f>'2das Lecturas'!I67</f>
        <v>191.5</v>
      </c>
      <c r="M68" s="104">
        <f t="shared" si="33"/>
        <v>0</v>
      </c>
      <c r="N68" s="68">
        <f>'1eras Lecturas'!K67</f>
        <v>153.79999999999998</v>
      </c>
      <c r="O68" s="69">
        <f>'2das Lecturas'!K67</f>
        <v>155.20000000000002</v>
      </c>
      <c r="P68" s="103">
        <f t="shared" si="34"/>
        <v>1.4000000000000341</v>
      </c>
      <c r="Q68" s="70">
        <f>'1eras Lecturas'!M67</f>
        <v>168.7</v>
      </c>
      <c r="R68" s="70">
        <f>'2das Lecturas'!M67</f>
        <v>170.20000000000002</v>
      </c>
      <c r="S68" s="104">
        <f t="shared" si="35"/>
        <v>1.5000000000000284</v>
      </c>
      <c r="T68" s="71">
        <f>'1eras Lecturas'!O67</f>
        <v>134.30000000000001</v>
      </c>
      <c r="U68" s="72">
        <f>'2das Lecturas'!O67</f>
        <v>134.5</v>
      </c>
      <c r="V68" s="103">
        <f t="shared" si="36"/>
        <v>0.19999999999998863</v>
      </c>
      <c r="W68" s="73">
        <f>'1eras Lecturas'!Q67</f>
        <v>136.4</v>
      </c>
      <c r="X68" s="73">
        <f>'2das Lecturas'!Q67</f>
        <v>136.6</v>
      </c>
      <c r="Y68" s="104">
        <f t="shared" si="37"/>
        <v>0.19999999999998863</v>
      </c>
      <c r="Z68" s="68">
        <f>'1eras Lecturas'!S67</f>
        <v>167.29999999999998</v>
      </c>
      <c r="AA68" s="69">
        <f>'2das Lecturas'!S67</f>
        <v>167.5</v>
      </c>
      <c r="AB68" s="103">
        <f t="shared" si="38"/>
        <v>0.20000000000001705</v>
      </c>
      <c r="AC68" s="70">
        <f>'1eras Lecturas'!U67</f>
        <v>171.39999999999998</v>
      </c>
      <c r="AD68" s="70">
        <f>'2das Lecturas'!U67</f>
        <v>171.6</v>
      </c>
      <c r="AE68" s="104">
        <f t="shared" si="39"/>
        <v>0.20000000000001705</v>
      </c>
      <c r="AF68" s="71">
        <f>'1eras Lecturas'!W67</f>
        <v>183.6</v>
      </c>
      <c r="AG68" s="72">
        <f>'2das Lecturas'!W67</f>
        <v>183.6</v>
      </c>
      <c r="AH68" s="103">
        <f t="shared" si="40"/>
        <v>0</v>
      </c>
      <c r="AI68" s="73">
        <f>'1eras Lecturas'!Y67</f>
        <v>220.9</v>
      </c>
      <c r="AJ68" s="73">
        <f>'2das Lecturas'!Y67</f>
        <v>220.9</v>
      </c>
      <c r="AK68" s="104">
        <f t="shared" si="41"/>
        <v>0</v>
      </c>
      <c r="AL68" s="68">
        <f>'1eras Lecturas'!AA67</f>
        <v>162.30000000000001</v>
      </c>
      <c r="AM68" s="69">
        <f>'2das Lecturas'!AA67</f>
        <v>162.4</v>
      </c>
      <c r="AN68" s="103">
        <f t="shared" si="42"/>
        <v>9.9999999999994316E-2</v>
      </c>
      <c r="AO68" s="70">
        <f>'1eras Lecturas'!AC67</f>
        <v>168.3</v>
      </c>
      <c r="AP68" s="70">
        <f>'2das Lecturas'!AC67</f>
        <v>168.29999999999998</v>
      </c>
      <c r="AQ68" s="104">
        <f t="shared" si="43"/>
        <v>2.8421709430404007E-14</v>
      </c>
      <c r="AR68" s="71">
        <f>'1eras Lecturas'!AE67</f>
        <v>237.3</v>
      </c>
      <c r="AS68" s="72" t="str">
        <f>'2das Lecturas'!AE67</f>
        <v>237.5</v>
      </c>
      <c r="AT68" s="103">
        <f t="shared" si="44"/>
        <v>0.19999999999998863</v>
      </c>
      <c r="AU68" s="73">
        <f>'1eras Lecturas'!AG67</f>
        <v>243.8</v>
      </c>
      <c r="AV68" s="73" t="str">
        <f>'2das Lecturas'!AG67</f>
        <v>244</v>
      </c>
      <c r="AW68" s="104">
        <f t="shared" si="45"/>
        <v>0.19999999999998863</v>
      </c>
      <c r="AX68" s="68">
        <f>'1eras Lecturas'!AI67</f>
        <v>270.2</v>
      </c>
      <c r="AY68" s="69">
        <f>'2das Lecturas'!AI67</f>
        <v>270.2</v>
      </c>
      <c r="AZ68" s="103">
        <f t="shared" si="46"/>
        <v>0</v>
      </c>
      <c r="BA68" s="70">
        <f>'1eras Lecturas'!AK67</f>
        <v>270.2</v>
      </c>
      <c r="BB68" s="70">
        <f>'2das Lecturas'!AK67</f>
        <v>270.2</v>
      </c>
      <c r="BC68" s="104">
        <f t="shared" si="47"/>
        <v>0</v>
      </c>
      <c r="BD68" s="71">
        <f>'1eras Lecturas'!AM67</f>
        <v>250.4</v>
      </c>
      <c r="BE68" s="72">
        <f>'2das Lecturas'!AM67</f>
        <v>250.5</v>
      </c>
      <c r="BF68" s="103">
        <f t="shared" si="48"/>
        <v>9.9999999999994316E-2</v>
      </c>
      <c r="BG68" s="73">
        <f>'1eras Lecturas'!AO67</f>
        <v>251.4</v>
      </c>
      <c r="BH68" s="73">
        <f>'2das Lecturas'!AO67</f>
        <v>251.5</v>
      </c>
      <c r="BI68" s="104">
        <f t="shared" si="49"/>
        <v>9.9999999999994316E-2</v>
      </c>
      <c r="BJ68" s="68">
        <f>'1eras Lecturas'!AQ67</f>
        <v>168.5</v>
      </c>
      <c r="BK68" s="69">
        <f>'2das Lecturas'!AQ67</f>
        <v>168.6</v>
      </c>
      <c r="BL68" s="103">
        <f t="shared" si="50"/>
        <v>9.9999999999994316E-2</v>
      </c>
      <c r="BM68" s="70">
        <f>'1eras Lecturas'!AS67</f>
        <v>168.5</v>
      </c>
      <c r="BN68" s="70">
        <f>'2das Lecturas'!AS67</f>
        <v>168.6</v>
      </c>
      <c r="BO68" s="104">
        <f t="shared" si="51"/>
        <v>9.9999999999994316E-2</v>
      </c>
      <c r="BP68" s="71">
        <f>'1eras Lecturas'!AU67</f>
        <v>179.29999999999998</v>
      </c>
      <c r="BQ68" s="72">
        <f>'2das Lecturas'!AU67</f>
        <v>179.39999999999998</v>
      </c>
      <c r="BR68" s="103">
        <f t="shared" si="52"/>
        <v>9.9999999999994316E-2</v>
      </c>
      <c r="BS68" s="73">
        <f>'1eras Lecturas'!AW67</f>
        <v>200.29999999999998</v>
      </c>
      <c r="BT68" s="73">
        <f>'2das Lecturas'!AW67</f>
        <v>200.39999999999998</v>
      </c>
      <c r="BU68" s="104">
        <f t="shared" si="53"/>
        <v>9.9999999999994316E-2</v>
      </c>
      <c r="BV68" s="68">
        <f>'1eras Lecturas'!AY67</f>
        <v>257.3</v>
      </c>
      <c r="BW68" s="69">
        <f>'2das Lecturas'!AY67</f>
        <v>257.2</v>
      </c>
      <c r="BX68" s="103">
        <f t="shared" si="54"/>
        <v>0.10000000000002274</v>
      </c>
      <c r="BY68" s="70">
        <f>'1eras Lecturas'!BA67</f>
        <v>263</v>
      </c>
      <c r="BZ68" s="70">
        <f>'2das Lecturas'!BA67</f>
        <v>262.89999999999998</v>
      </c>
      <c r="CA68" s="104">
        <f t="shared" si="55"/>
        <v>0.10000000000002274</v>
      </c>
      <c r="CB68" s="71">
        <f>'1eras Lecturas'!BC67</f>
        <v>179.4</v>
      </c>
      <c r="CC68" s="72">
        <f>'2das Lecturas'!BC67</f>
        <v>179.29999999999998</v>
      </c>
      <c r="CD68" s="103">
        <f t="shared" si="56"/>
        <v>0.10000000000002274</v>
      </c>
      <c r="CE68" s="73">
        <f>'1eras Lecturas'!BE67</f>
        <v>179.4</v>
      </c>
      <c r="CF68" s="73">
        <f>'2das Lecturas'!BE67</f>
        <v>179.29999999999998</v>
      </c>
      <c r="CG68" s="104">
        <f t="shared" si="57"/>
        <v>0.10000000000002274</v>
      </c>
      <c r="CH68" s="138">
        <f>'1eras Lecturas'!BG67</f>
        <v>112.89999999999999</v>
      </c>
      <c r="CI68" s="69">
        <f>'2das Lecturas'!BG67</f>
        <v>112.7</v>
      </c>
      <c r="CJ68" s="103">
        <f t="shared" si="58"/>
        <v>0.19999999999998863</v>
      </c>
      <c r="CK68" s="139">
        <f>'1eras Lecturas'!BI67</f>
        <v>145.5</v>
      </c>
      <c r="CL68" s="139">
        <f>'2das Lecturas'!BI67</f>
        <v>145.5</v>
      </c>
      <c r="CM68" s="104">
        <f t="shared" si="59"/>
        <v>0</v>
      </c>
    </row>
    <row r="69" spans="1:91" ht="15" customHeight="1" x14ac:dyDescent="0.25">
      <c r="A69" s="72" t="s">
        <v>180</v>
      </c>
      <c r="B69" s="68">
        <f>'1eras Lecturas'!C68</f>
        <v>259.89999999999998</v>
      </c>
      <c r="C69" s="69">
        <f>'2das Lecturas'!C68</f>
        <v>259.79999999999995</v>
      </c>
      <c r="D69" s="103">
        <f t="shared" si="30"/>
        <v>0.10000000000002274</v>
      </c>
      <c r="E69" s="70">
        <f>'1eras Lecturas'!E68</f>
        <v>262.09999999999997</v>
      </c>
      <c r="F69" s="70">
        <f>'2das Lecturas'!E68</f>
        <v>262</v>
      </c>
      <c r="G69" s="104">
        <f t="shared" si="31"/>
        <v>9.9999999999965894E-2</v>
      </c>
      <c r="H69" s="71">
        <f>'1eras Lecturas'!G68</f>
        <v>173.8</v>
      </c>
      <c r="I69" s="72">
        <f>'2das Lecturas'!G68</f>
        <v>173.8</v>
      </c>
      <c r="J69" s="103">
        <f t="shared" si="32"/>
        <v>0</v>
      </c>
      <c r="K69" s="73">
        <f>'1eras Lecturas'!I68</f>
        <v>173.8</v>
      </c>
      <c r="L69" s="73">
        <f>'2das Lecturas'!I68</f>
        <v>173.8</v>
      </c>
      <c r="M69" s="104">
        <f t="shared" si="33"/>
        <v>0</v>
      </c>
      <c r="N69" s="68">
        <f>'1eras Lecturas'!K68</f>
        <v>149.89999999999998</v>
      </c>
      <c r="O69" s="69">
        <f>'2das Lecturas'!K68</f>
        <v>149.89999999999998</v>
      </c>
      <c r="P69" s="103">
        <f t="shared" si="34"/>
        <v>0</v>
      </c>
      <c r="Q69" s="70">
        <f>'1eras Lecturas'!M68</f>
        <v>162.39999999999998</v>
      </c>
      <c r="R69" s="70">
        <f>'2das Lecturas'!M68</f>
        <v>162.39999999999998</v>
      </c>
      <c r="S69" s="104">
        <f t="shared" si="35"/>
        <v>0</v>
      </c>
      <c r="T69" s="71">
        <f>'1eras Lecturas'!O68</f>
        <v>134.4</v>
      </c>
      <c r="U69" s="72">
        <f>'2das Lecturas'!O68</f>
        <v>134.6</v>
      </c>
      <c r="V69" s="103">
        <f t="shared" si="36"/>
        <v>0.19999999999998863</v>
      </c>
      <c r="W69" s="73">
        <f>'1eras Lecturas'!Q68</f>
        <v>134.4</v>
      </c>
      <c r="X69" s="73">
        <f>'2das Lecturas'!Q68</f>
        <v>134.6</v>
      </c>
      <c r="Y69" s="104">
        <f t="shared" si="37"/>
        <v>0.19999999999998863</v>
      </c>
      <c r="Z69" s="68">
        <f>'1eras Lecturas'!S68</f>
        <v>169.2</v>
      </c>
      <c r="AA69" s="69">
        <f>'2das Lecturas'!S68</f>
        <v>169.5</v>
      </c>
      <c r="AB69" s="103">
        <f t="shared" si="38"/>
        <v>0.30000000000001137</v>
      </c>
      <c r="AC69" s="70">
        <f>'1eras Lecturas'!U68</f>
        <v>171.5</v>
      </c>
      <c r="AD69" s="70">
        <f>'2das Lecturas'!U68</f>
        <v>171.70000000000002</v>
      </c>
      <c r="AE69" s="104">
        <f t="shared" si="39"/>
        <v>0.20000000000001705</v>
      </c>
      <c r="AF69" s="71">
        <f>'1eras Lecturas'!W68</f>
        <v>183.6</v>
      </c>
      <c r="AG69" s="72">
        <f>'2das Lecturas'!W68</f>
        <v>183.6</v>
      </c>
      <c r="AH69" s="103">
        <f t="shared" si="40"/>
        <v>0</v>
      </c>
      <c r="AI69" s="73">
        <f>'1eras Lecturas'!Y68</f>
        <v>193.4</v>
      </c>
      <c r="AJ69" s="73">
        <f>'2das Lecturas'!Y68</f>
        <v>193.3</v>
      </c>
      <c r="AK69" s="104">
        <f t="shared" si="41"/>
        <v>9.9999999999994316E-2</v>
      </c>
      <c r="AL69" s="68">
        <f>'1eras Lecturas'!AA68</f>
        <v>158.30000000000001</v>
      </c>
      <c r="AM69" s="69">
        <f>'2das Lecturas'!AA68</f>
        <v>158.29999999999998</v>
      </c>
      <c r="AN69" s="103">
        <f t="shared" si="42"/>
        <v>2.8421709430404007E-14</v>
      </c>
      <c r="AO69" s="70">
        <f>'1eras Lecturas'!AC68</f>
        <v>166.2</v>
      </c>
      <c r="AP69" s="70">
        <f>'2das Lecturas'!AC68</f>
        <v>166.4</v>
      </c>
      <c r="AQ69" s="104">
        <f t="shared" si="43"/>
        <v>0.20000000000001705</v>
      </c>
      <c r="AR69" s="71">
        <f>'1eras Lecturas'!AE68</f>
        <v>252.4</v>
      </c>
      <c r="AS69" s="72">
        <f>'2das Lecturas'!AE68</f>
        <v>252.5</v>
      </c>
      <c r="AT69" s="103">
        <f t="shared" si="44"/>
        <v>9.9999999999994316E-2</v>
      </c>
      <c r="AU69" s="73">
        <f>'1eras Lecturas'!AG68</f>
        <v>254.3</v>
      </c>
      <c r="AV69" s="73">
        <f>'2das Lecturas'!AG68</f>
        <v>254.5</v>
      </c>
      <c r="AW69" s="104">
        <f t="shared" si="45"/>
        <v>0.19999999999998863</v>
      </c>
      <c r="AX69" s="68">
        <f>'1eras Lecturas'!AI68</f>
        <v>270.10000000000002</v>
      </c>
      <c r="AY69" s="69">
        <f>'2das Lecturas'!AI68</f>
        <v>270.2</v>
      </c>
      <c r="AZ69" s="103">
        <f t="shared" si="46"/>
        <v>9.9999999999965894E-2</v>
      </c>
      <c r="BA69" s="70">
        <f>'1eras Lecturas'!AK68</f>
        <v>270.10000000000002</v>
      </c>
      <c r="BB69" s="70">
        <f>'2das Lecturas'!AK68</f>
        <v>270.2</v>
      </c>
      <c r="BC69" s="104">
        <f t="shared" si="47"/>
        <v>9.9999999999965894E-2</v>
      </c>
      <c r="BD69" s="71">
        <f>'1eras Lecturas'!AM68</f>
        <v>251.4</v>
      </c>
      <c r="BE69" s="72">
        <f>'2das Lecturas'!AM68</f>
        <v>251.5</v>
      </c>
      <c r="BF69" s="103">
        <f t="shared" si="48"/>
        <v>9.9999999999994316E-2</v>
      </c>
      <c r="BG69" s="73">
        <f>'1eras Lecturas'!AO68</f>
        <v>251.4</v>
      </c>
      <c r="BH69" s="73">
        <f>'2das Lecturas'!AO68</f>
        <v>251.5</v>
      </c>
      <c r="BI69" s="104">
        <f t="shared" si="49"/>
        <v>9.9999999999994316E-2</v>
      </c>
      <c r="BJ69" s="68">
        <f>'1eras Lecturas'!AQ68</f>
        <v>166.70000000000002</v>
      </c>
      <c r="BK69" s="69">
        <f>'2das Lecturas'!AQ68</f>
        <v>166.8</v>
      </c>
      <c r="BL69" s="103">
        <f t="shared" si="50"/>
        <v>9.9999999999994316E-2</v>
      </c>
      <c r="BM69" s="70">
        <f>'1eras Lecturas'!AS68</f>
        <v>166.70000000000002</v>
      </c>
      <c r="BN69" s="70">
        <f>'2das Lecturas'!AS68</f>
        <v>166.8</v>
      </c>
      <c r="BO69" s="104">
        <f t="shared" si="51"/>
        <v>9.9999999999994316E-2</v>
      </c>
      <c r="BP69" s="71">
        <f>'1eras Lecturas'!AU68</f>
        <v>188.60000000000002</v>
      </c>
      <c r="BQ69" s="72">
        <f>'2das Lecturas'!AU68</f>
        <v>188.60000000000002</v>
      </c>
      <c r="BR69" s="103">
        <f t="shared" si="52"/>
        <v>0</v>
      </c>
      <c r="BS69" s="73">
        <f>'1eras Lecturas'!AW68</f>
        <v>216.10000000000002</v>
      </c>
      <c r="BT69" s="73">
        <f>'2das Lecturas'!AW68</f>
        <v>216.10000000000002</v>
      </c>
      <c r="BU69" s="104">
        <f t="shared" si="53"/>
        <v>0</v>
      </c>
      <c r="BV69" s="68">
        <f>'1eras Lecturas'!AY68</f>
        <v>255.4</v>
      </c>
      <c r="BW69" s="69">
        <f>'2das Lecturas'!AY68</f>
        <v>255.3</v>
      </c>
      <c r="BX69" s="103">
        <f t="shared" si="54"/>
        <v>9.9999999999994316E-2</v>
      </c>
      <c r="BY69" s="70">
        <f>'1eras Lecturas'!BA68</f>
        <v>261.10000000000002</v>
      </c>
      <c r="BZ69" s="70">
        <f>'2das Lecturas'!BA68</f>
        <v>261</v>
      </c>
      <c r="CA69" s="104">
        <f t="shared" si="55"/>
        <v>0.10000000000002274</v>
      </c>
      <c r="CB69" s="71">
        <f>'1eras Lecturas'!BC68</f>
        <v>174.4</v>
      </c>
      <c r="CC69" s="72">
        <f>'2das Lecturas'!BC68</f>
        <v>174.29999999999998</v>
      </c>
      <c r="CD69" s="103">
        <f t="shared" si="56"/>
        <v>0.10000000000002274</v>
      </c>
      <c r="CE69" s="73">
        <f>'1eras Lecturas'!BE68</f>
        <v>174.4</v>
      </c>
      <c r="CF69" s="73">
        <f>'2das Lecturas'!BE68</f>
        <v>174.29999999999998</v>
      </c>
      <c r="CG69" s="104">
        <f t="shared" si="57"/>
        <v>0.10000000000002274</v>
      </c>
      <c r="CH69" s="138">
        <f>'1eras Lecturas'!BG68</f>
        <v>116.8</v>
      </c>
      <c r="CI69" s="69">
        <f>'2das Lecturas'!BG68</f>
        <v>116.7</v>
      </c>
      <c r="CJ69" s="103">
        <f t="shared" si="58"/>
        <v>9.9999999999994316E-2</v>
      </c>
      <c r="CK69" s="139">
        <f>'1eras Lecturas'!BI68</f>
        <v>120.69999999999999</v>
      </c>
      <c r="CL69" s="139">
        <f>'2das Lecturas'!BI68</f>
        <v>120.6</v>
      </c>
      <c r="CM69" s="104">
        <f t="shared" si="59"/>
        <v>9.9999999999994316E-2</v>
      </c>
    </row>
    <row r="70" spans="1:91" ht="15" customHeight="1" x14ac:dyDescent="0.25">
      <c r="A70" s="72" t="s">
        <v>181</v>
      </c>
      <c r="B70" s="68">
        <f>'1eras Lecturas'!C69</f>
        <v>251.9</v>
      </c>
      <c r="C70" s="69">
        <f>'2das Lecturas'!C69</f>
        <v>251.6</v>
      </c>
      <c r="D70" s="103">
        <f t="shared" si="30"/>
        <v>0.30000000000001137</v>
      </c>
      <c r="E70" s="70">
        <f>'1eras Lecturas'!E69</f>
        <v>251.9</v>
      </c>
      <c r="F70" s="70">
        <f>'2das Lecturas'!E69</f>
        <v>251.6</v>
      </c>
      <c r="G70" s="104">
        <f t="shared" si="31"/>
        <v>0.30000000000001137</v>
      </c>
      <c r="H70" s="71">
        <f>'1eras Lecturas'!G69</f>
        <v>174.5</v>
      </c>
      <c r="I70" s="72">
        <f>'2das Lecturas'!G69</f>
        <v>174.8</v>
      </c>
      <c r="J70" s="103">
        <f t="shared" si="32"/>
        <v>0.30000000000001137</v>
      </c>
      <c r="K70" s="73">
        <f>'1eras Lecturas'!I69</f>
        <v>176.5</v>
      </c>
      <c r="L70" s="73">
        <f>'2das Lecturas'!I69</f>
        <v>176.8</v>
      </c>
      <c r="M70" s="104">
        <f t="shared" si="33"/>
        <v>0.30000000000001137</v>
      </c>
      <c r="N70" s="68">
        <f>'1eras Lecturas'!K69</f>
        <v>158.30000000000001</v>
      </c>
      <c r="O70" s="69">
        <f>'2das Lecturas'!K69</f>
        <v>158.20000000000002</v>
      </c>
      <c r="P70" s="103">
        <f t="shared" si="34"/>
        <v>9.9999999999994316E-2</v>
      </c>
      <c r="Q70" s="70">
        <f>'1eras Lecturas'!M69</f>
        <v>158.30000000000001</v>
      </c>
      <c r="R70" s="70">
        <f>'2das Lecturas'!M69</f>
        <v>158.20000000000002</v>
      </c>
      <c r="S70" s="104">
        <f t="shared" si="35"/>
        <v>9.9999999999994316E-2</v>
      </c>
      <c r="T70" s="71">
        <f>'1eras Lecturas'!O69</f>
        <v>134.4</v>
      </c>
      <c r="U70" s="72">
        <f>'2das Lecturas'!O69</f>
        <v>134.5</v>
      </c>
      <c r="V70" s="103">
        <f t="shared" si="36"/>
        <v>9.9999999999994316E-2</v>
      </c>
      <c r="W70" s="73">
        <f>'1eras Lecturas'!Q69</f>
        <v>134.4</v>
      </c>
      <c r="X70" s="73">
        <f>'2das Lecturas'!Q69</f>
        <v>134.5</v>
      </c>
      <c r="Y70" s="104">
        <f t="shared" si="37"/>
        <v>9.9999999999994316E-2</v>
      </c>
      <c r="Z70" s="68">
        <f>'1eras Lecturas'!S69</f>
        <v>173.6</v>
      </c>
      <c r="AA70" s="69">
        <f>'2das Lecturas'!S69</f>
        <v>173.8</v>
      </c>
      <c r="AB70" s="103">
        <f t="shared" si="38"/>
        <v>0.20000000000001705</v>
      </c>
      <c r="AC70" s="70">
        <f>'1eras Lecturas'!U69</f>
        <v>173.6</v>
      </c>
      <c r="AD70" s="70">
        <f>'2das Lecturas'!U69</f>
        <v>173.8</v>
      </c>
      <c r="AE70" s="104">
        <f t="shared" si="39"/>
        <v>0.20000000000001705</v>
      </c>
      <c r="AF70" s="71">
        <f>'1eras Lecturas'!W69</f>
        <v>172.5</v>
      </c>
      <c r="AG70" s="72">
        <f>'2das Lecturas'!W69</f>
        <v>172.4</v>
      </c>
      <c r="AH70" s="103">
        <f t="shared" si="40"/>
        <v>9.9999999999994316E-2</v>
      </c>
      <c r="AI70" s="73">
        <f>'1eras Lecturas'!Y69</f>
        <v>184.7</v>
      </c>
      <c r="AJ70" s="73">
        <f>'2das Lecturas'!Y69</f>
        <v>184.6</v>
      </c>
      <c r="AK70" s="104">
        <f t="shared" si="41"/>
        <v>9.9999999999994316E-2</v>
      </c>
      <c r="AL70" s="68">
        <f>'1eras Lecturas'!AA69</f>
        <v>166.1</v>
      </c>
      <c r="AM70" s="69">
        <f>'2das Lecturas'!AA69</f>
        <v>166.1</v>
      </c>
      <c r="AN70" s="103">
        <f t="shared" si="42"/>
        <v>0</v>
      </c>
      <c r="AO70" s="70">
        <f>'1eras Lecturas'!AC69</f>
        <v>166.1</v>
      </c>
      <c r="AP70" s="70">
        <f>'2das Lecturas'!AC69</f>
        <v>166.1</v>
      </c>
      <c r="AQ70" s="104">
        <f t="shared" si="43"/>
        <v>0</v>
      </c>
      <c r="AR70" s="71">
        <f>'1eras Lecturas'!AE69</f>
        <v>237.5</v>
      </c>
      <c r="AS70" s="72">
        <f>'2das Lecturas'!AE69</f>
        <v>237.4</v>
      </c>
      <c r="AT70" s="103">
        <f t="shared" si="44"/>
        <v>9.9999999999994316E-2</v>
      </c>
      <c r="AU70" s="73">
        <f>'1eras Lecturas'!AG69</f>
        <v>252.4</v>
      </c>
      <c r="AV70" s="73">
        <f>'2das Lecturas'!AG69</f>
        <v>252.3</v>
      </c>
      <c r="AW70" s="104">
        <f t="shared" si="45"/>
        <v>9.9999999999994316E-2</v>
      </c>
      <c r="AX70" s="68">
        <f>'1eras Lecturas'!AI69</f>
        <v>270.3</v>
      </c>
      <c r="AY70" s="69">
        <f>'2das Lecturas'!AI69</f>
        <v>270.3</v>
      </c>
      <c r="AZ70" s="103">
        <f t="shared" si="46"/>
        <v>0</v>
      </c>
      <c r="BA70" s="70">
        <f>'1eras Lecturas'!AK69</f>
        <v>270.3</v>
      </c>
      <c r="BB70" s="70">
        <f>'2das Lecturas'!AK69</f>
        <v>270.3</v>
      </c>
      <c r="BC70" s="104">
        <f t="shared" si="47"/>
        <v>0</v>
      </c>
      <c r="BD70" s="71">
        <f>'1eras Lecturas'!AM69</f>
        <v>251.60000000000002</v>
      </c>
      <c r="BE70" s="72">
        <f>'2das Lecturas'!AM69</f>
        <v>251.60000000000002</v>
      </c>
      <c r="BF70" s="103">
        <f t="shared" si="48"/>
        <v>0</v>
      </c>
      <c r="BG70" s="73">
        <f>'1eras Lecturas'!AO69</f>
        <v>253.70000000000002</v>
      </c>
      <c r="BH70" s="73">
        <f>'2das Lecturas'!AO69</f>
        <v>253.70000000000002</v>
      </c>
      <c r="BI70" s="104">
        <f t="shared" si="49"/>
        <v>0</v>
      </c>
      <c r="BJ70" s="68">
        <f>'1eras Lecturas'!AQ69</f>
        <v>167.1</v>
      </c>
      <c r="BK70" s="69">
        <f>'2das Lecturas'!AQ69</f>
        <v>166.70000000000002</v>
      </c>
      <c r="BL70" s="103">
        <f t="shared" si="50"/>
        <v>0.39999999999997726</v>
      </c>
      <c r="BM70" s="70">
        <f>'1eras Lecturas'!AS69</f>
        <v>167.1</v>
      </c>
      <c r="BN70" s="70">
        <f>'2das Lecturas'!AS69</f>
        <v>166.70000000000002</v>
      </c>
      <c r="BO70" s="104">
        <f t="shared" si="51"/>
        <v>0.39999999999997726</v>
      </c>
      <c r="BP70" s="71">
        <f>'1eras Lecturas'!AU69</f>
        <v>197.39999999999998</v>
      </c>
      <c r="BQ70" s="72">
        <f>'2das Lecturas'!AU69</f>
        <v>197.29999999999998</v>
      </c>
      <c r="BR70" s="103">
        <f t="shared" si="52"/>
        <v>9.9999999999994316E-2</v>
      </c>
      <c r="BS70" s="73">
        <f>'1eras Lecturas'!AW69</f>
        <v>224.79999999999998</v>
      </c>
      <c r="BT70" s="73">
        <f>'2das Lecturas'!AW69</f>
        <v>224.79999999999998</v>
      </c>
      <c r="BU70" s="104">
        <f t="shared" si="53"/>
        <v>0</v>
      </c>
      <c r="BV70" s="68">
        <f>'1eras Lecturas'!AY69</f>
        <v>251.6</v>
      </c>
      <c r="BW70" s="69">
        <f>'2das Lecturas'!AY69</f>
        <v>251.39999999999998</v>
      </c>
      <c r="BX70" s="103">
        <f t="shared" si="54"/>
        <v>0.20000000000001705</v>
      </c>
      <c r="BY70" s="70">
        <f>'1eras Lecturas'!BA69</f>
        <v>257.79999999999995</v>
      </c>
      <c r="BZ70" s="70">
        <f>'2das Lecturas'!BA69</f>
        <v>257.5</v>
      </c>
      <c r="CA70" s="104">
        <f t="shared" si="55"/>
        <v>0.29999999999995453</v>
      </c>
      <c r="CB70" s="71">
        <f>'1eras Lecturas'!BC69</f>
        <v>174.4</v>
      </c>
      <c r="CC70" s="72">
        <f>'2das Lecturas'!BC69</f>
        <v>174.2</v>
      </c>
      <c r="CD70" s="103">
        <f t="shared" si="56"/>
        <v>0.20000000000001705</v>
      </c>
      <c r="CE70" s="73">
        <f>'1eras Lecturas'!BE69</f>
        <v>174.4</v>
      </c>
      <c r="CF70" s="73">
        <f>'2das Lecturas'!BE69</f>
        <v>174.2</v>
      </c>
      <c r="CG70" s="104">
        <f t="shared" si="57"/>
        <v>0.20000000000001705</v>
      </c>
      <c r="CH70" s="138">
        <f>'1eras Lecturas'!BG69</f>
        <v>124.2</v>
      </c>
      <c r="CI70" s="69">
        <f>'2das Lecturas'!BG69</f>
        <v>123.7</v>
      </c>
      <c r="CJ70" s="103">
        <f t="shared" si="58"/>
        <v>0.5</v>
      </c>
      <c r="CK70" s="139">
        <f>'1eras Lecturas'!BI69</f>
        <v>126.10000000000001</v>
      </c>
      <c r="CL70" s="139">
        <f>'2das Lecturas'!BI69</f>
        <v>125.7</v>
      </c>
      <c r="CM70" s="104">
        <f t="shared" si="59"/>
        <v>0.40000000000000568</v>
      </c>
    </row>
    <row r="71" spans="1:91" ht="15" customHeight="1" x14ac:dyDescent="0.25">
      <c r="A71" s="72" t="s">
        <v>182</v>
      </c>
      <c r="B71" s="68">
        <f>'1eras Lecturas'!C70</f>
        <v>257.89999999999998</v>
      </c>
      <c r="C71" s="69">
        <f>'2das Lecturas'!C70</f>
        <v>257.89999999999998</v>
      </c>
      <c r="D71" s="103">
        <f t="shared" si="30"/>
        <v>0</v>
      </c>
      <c r="E71" s="70">
        <f>'1eras Lecturas'!E70</f>
        <v>257.89999999999998</v>
      </c>
      <c r="F71" s="70">
        <f>'2das Lecturas'!E70</f>
        <v>257.89999999999998</v>
      </c>
      <c r="G71" s="104">
        <f t="shared" si="31"/>
        <v>0</v>
      </c>
      <c r="H71" s="71">
        <f>'1eras Lecturas'!G70</f>
        <v>179.70000000000002</v>
      </c>
      <c r="I71" s="72">
        <f>'2das Lecturas'!G70</f>
        <v>179.70000000000002</v>
      </c>
      <c r="J71" s="103">
        <f t="shared" si="32"/>
        <v>0</v>
      </c>
      <c r="K71" s="73">
        <f>'1eras Lecturas'!I70</f>
        <v>202.8</v>
      </c>
      <c r="L71" s="73">
        <f>'2das Lecturas'!I70</f>
        <v>203.10000000000002</v>
      </c>
      <c r="M71" s="104">
        <f t="shared" si="33"/>
        <v>0.30000000000001137</v>
      </c>
      <c r="N71" s="68">
        <f>'1eras Lecturas'!K70</f>
        <v>166.7</v>
      </c>
      <c r="O71" s="69">
        <f>'2das Lecturas'!K70</f>
        <v>166.79999999999998</v>
      </c>
      <c r="P71" s="103">
        <f t="shared" si="34"/>
        <v>9.9999999999994316E-2</v>
      </c>
      <c r="Q71" s="70">
        <f>'1eras Lecturas'!M70</f>
        <v>166.7</v>
      </c>
      <c r="R71" s="70">
        <f>'2das Lecturas'!M70</f>
        <v>166.79999999999998</v>
      </c>
      <c r="S71" s="104">
        <f t="shared" si="35"/>
        <v>9.9999999999994316E-2</v>
      </c>
      <c r="T71" s="71">
        <f>'1eras Lecturas'!O70</f>
        <v>134.4</v>
      </c>
      <c r="U71" s="72">
        <f>'2das Lecturas'!O70</f>
        <v>134.6</v>
      </c>
      <c r="V71" s="103">
        <f t="shared" si="36"/>
        <v>0.19999999999998863</v>
      </c>
      <c r="W71" s="73">
        <f>'1eras Lecturas'!Q70</f>
        <v>134.4</v>
      </c>
      <c r="X71" s="73">
        <f>'2das Lecturas'!Q70</f>
        <v>134.6</v>
      </c>
      <c r="Y71" s="104">
        <f t="shared" si="37"/>
        <v>0.19999999999998863</v>
      </c>
      <c r="Z71" s="68">
        <f>'1eras Lecturas'!S70</f>
        <v>169.39999999999998</v>
      </c>
      <c r="AA71" s="69">
        <f>'2das Lecturas'!S70</f>
        <v>169.6</v>
      </c>
      <c r="AB71" s="103">
        <f t="shared" si="38"/>
        <v>0.20000000000001705</v>
      </c>
      <c r="AC71" s="70">
        <f>'1eras Lecturas'!U70</f>
        <v>171.6</v>
      </c>
      <c r="AD71" s="70">
        <f>'2das Lecturas'!U70</f>
        <v>171.8</v>
      </c>
      <c r="AE71" s="104">
        <f t="shared" si="39"/>
        <v>0.20000000000001705</v>
      </c>
      <c r="AF71" s="71">
        <f>'1eras Lecturas'!W70</f>
        <v>191.4</v>
      </c>
      <c r="AG71" s="72">
        <f>'2das Lecturas'!W70</f>
        <v>191.5</v>
      </c>
      <c r="AH71" s="103">
        <f t="shared" si="40"/>
        <v>9.9999999999994316E-2</v>
      </c>
      <c r="AI71" s="73">
        <f>'1eras Lecturas'!Y70</f>
        <v>191.4</v>
      </c>
      <c r="AJ71" s="73">
        <f>'2das Lecturas'!Y70</f>
        <v>191.5</v>
      </c>
      <c r="AK71" s="104">
        <f t="shared" si="41"/>
        <v>9.9999999999994316E-2</v>
      </c>
      <c r="AL71" s="68">
        <f>'1eras Lecturas'!AA70</f>
        <v>166.4</v>
      </c>
      <c r="AM71" s="69">
        <f>'2das Lecturas'!AA70</f>
        <v>166.5</v>
      </c>
      <c r="AN71" s="103">
        <f t="shared" si="42"/>
        <v>9.9999999999994316E-2</v>
      </c>
      <c r="AO71" s="70">
        <f>'1eras Lecturas'!AC70</f>
        <v>182.2</v>
      </c>
      <c r="AP71" s="70">
        <f>'2das Lecturas'!AC70</f>
        <v>182.1</v>
      </c>
      <c r="AQ71" s="104">
        <f t="shared" si="43"/>
        <v>9.9999999999994316E-2</v>
      </c>
      <c r="AR71" s="71">
        <f>'1eras Lecturas'!AE70</f>
        <v>237.5</v>
      </c>
      <c r="AS71" s="72">
        <f>'2das Lecturas'!AE70</f>
        <v>237.7</v>
      </c>
      <c r="AT71" s="103">
        <f t="shared" si="44"/>
        <v>0.19999999999998863</v>
      </c>
      <c r="AU71" s="73">
        <f>'1eras Lecturas'!AG70</f>
        <v>237.5</v>
      </c>
      <c r="AV71" s="73">
        <f>'2das Lecturas'!AG70</f>
        <v>237.7</v>
      </c>
      <c r="AW71" s="104">
        <f t="shared" si="45"/>
        <v>0.19999999999998863</v>
      </c>
      <c r="AX71" s="68">
        <f>'1eras Lecturas'!AI70</f>
        <v>270.39999999999998</v>
      </c>
      <c r="AY71" s="69">
        <f>'2das Lecturas'!AI70</f>
        <v>270.2</v>
      </c>
      <c r="AZ71" s="103">
        <f t="shared" si="46"/>
        <v>0.19999999999998863</v>
      </c>
      <c r="BA71" s="70">
        <f>'1eras Lecturas'!AK70</f>
        <v>270.39999999999998</v>
      </c>
      <c r="BB71" s="70">
        <f>'2das Lecturas'!AK70</f>
        <v>270.2</v>
      </c>
      <c r="BC71" s="104">
        <f t="shared" si="47"/>
        <v>0.19999999999998863</v>
      </c>
      <c r="BD71" s="71">
        <f>'1eras Lecturas'!AM70</f>
        <v>250.5</v>
      </c>
      <c r="BE71" s="72">
        <f>'2das Lecturas'!AM70</f>
        <v>250.4</v>
      </c>
      <c r="BF71" s="103">
        <f t="shared" si="48"/>
        <v>9.9999999999994316E-2</v>
      </c>
      <c r="BG71" s="73">
        <f>'1eras Lecturas'!AO70</f>
        <v>251.5</v>
      </c>
      <c r="BH71" s="73">
        <f>'2das Lecturas'!AO70</f>
        <v>251.60000000000002</v>
      </c>
      <c r="BI71" s="104">
        <f t="shared" si="49"/>
        <v>0.10000000000002274</v>
      </c>
      <c r="BJ71" s="68">
        <f>'1eras Lecturas'!AQ70</f>
        <v>166.70000000000002</v>
      </c>
      <c r="BK71" s="69">
        <f>'2das Lecturas'!AQ70</f>
        <v>166.8</v>
      </c>
      <c r="BL71" s="103">
        <f t="shared" si="50"/>
        <v>9.9999999999994316E-2</v>
      </c>
      <c r="BM71" s="70">
        <f>'1eras Lecturas'!AS70</f>
        <v>166.70000000000002</v>
      </c>
      <c r="BN71" s="70">
        <f>'2das Lecturas'!AS70</f>
        <v>166.8</v>
      </c>
      <c r="BO71" s="104">
        <f t="shared" si="51"/>
        <v>9.9999999999994316E-2</v>
      </c>
      <c r="BP71" s="71">
        <f>'1eras Lecturas'!AU70</f>
        <v>192</v>
      </c>
      <c r="BQ71" s="72">
        <f>'2das Lecturas'!AU70</f>
        <v>192.1</v>
      </c>
      <c r="BR71" s="103">
        <f t="shared" si="52"/>
        <v>9.9999999999994316E-2</v>
      </c>
      <c r="BS71" s="73">
        <f>'1eras Lecturas'!AW70</f>
        <v>196.1</v>
      </c>
      <c r="BT71" s="73">
        <f>'2das Lecturas'!AW70</f>
        <v>196.2</v>
      </c>
      <c r="BU71" s="104">
        <f t="shared" si="53"/>
        <v>9.9999999999994316E-2</v>
      </c>
      <c r="BV71" s="68">
        <f>'1eras Lecturas'!AY70</f>
        <v>255.5</v>
      </c>
      <c r="BW71" s="69">
        <f>'2das Lecturas'!AY70</f>
        <v>255.4</v>
      </c>
      <c r="BX71" s="103">
        <f t="shared" si="54"/>
        <v>9.9999999999994316E-2</v>
      </c>
      <c r="BY71" s="70">
        <f>'1eras Lecturas'!BA70</f>
        <v>259.3</v>
      </c>
      <c r="BZ71" s="70">
        <f>'2das Lecturas'!BA70</f>
        <v>259.2</v>
      </c>
      <c r="CA71" s="104">
        <f t="shared" si="55"/>
        <v>0.10000000000002274</v>
      </c>
      <c r="CB71" s="71">
        <f>'1eras Lecturas'!BC70</f>
        <v>174.5</v>
      </c>
      <c r="CC71" s="72">
        <f>'2das Lecturas'!BC70</f>
        <v>174.39999999999998</v>
      </c>
      <c r="CD71" s="103">
        <f t="shared" si="56"/>
        <v>0.10000000000002274</v>
      </c>
      <c r="CE71" s="73">
        <f>'1eras Lecturas'!BE70</f>
        <v>179.60000000000002</v>
      </c>
      <c r="CF71" s="73">
        <f>'2das Lecturas'!BE70</f>
        <v>179.5</v>
      </c>
      <c r="CG71" s="104">
        <f t="shared" si="57"/>
        <v>0.10000000000002274</v>
      </c>
      <c r="CH71" s="138">
        <f>'1eras Lecturas'!BG70</f>
        <v>130.19999999999999</v>
      </c>
      <c r="CI71" s="69">
        <f>'2das Lecturas'!BG70</f>
        <v>130.1</v>
      </c>
      <c r="CJ71" s="103">
        <f t="shared" si="58"/>
        <v>9.9999999999994316E-2</v>
      </c>
      <c r="CK71" s="139">
        <f>'1eras Lecturas'!BI70</f>
        <v>137.69999999999999</v>
      </c>
      <c r="CL71" s="139">
        <f>'2das Lecturas'!BI70</f>
        <v>137.69999999999999</v>
      </c>
      <c r="CM71" s="104">
        <f t="shared" si="59"/>
        <v>0</v>
      </c>
    </row>
    <row r="72" spans="1:91" ht="15" customHeight="1" x14ac:dyDescent="0.25">
      <c r="A72" s="72" t="s">
        <v>183</v>
      </c>
      <c r="B72" s="68">
        <f>'1eras Lecturas'!C71</f>
        <v>272</v>
      </c>
      <c r="C72" s="69">
        <f>'2das Lecturas'!C71</f>
        <v>272</v>
      </c>
      <c r="D72" s="103">
        <f t="shared" si="30"/>
        <v>0</v>
      </c>
      <c r="E72" s="70">
        <f>'1eras Lecturas'!E71</f>
        <v>272</v>
      </c>
      <c r="F72" s="70">
        <f>'2das Lecturas'!E71</f>
        <v>272</v>
      </c>
      <c r="G72" s="104">
        <f t="shared" si="31"/>
        <v>0</v>
      </c>
      <c r="H72" s="71">
        <f>'1eras Lecturas'!G71</f>
        <v>194.2</v>
      </c>
      <c r="I72" s="72">
        <f>'2das Lecturas'!G71</f>
        <v>194.5</v>
      </c>
      <c r="J72" s="103">
        <f t="shared" si="32"/>
        <v>0.30000000000001137</v>
      </c>
      <c r="K72" s="73">
        <f>'1eras Lecturas'!I71</f>
        <v>194.2</v>
      </c>
      <c r="L72" s="73">
        <f>'2das Lecturas'!I71</f>
        <v>194.5</v>
      </c>
      <c r="M72" s="104">
        <f t="shared" si="33"/>
        <v>0.30000000000001137</v>
      </c>
      <c r="N72" s="68">
        <f>'1eras Lecturas'!K71</f>
        <v>150.9</v>
      </c>
      <c r="O72" s="69">
        <f>'2das Lecturas'!K71</f>
        <v>150.9</v>
      </c>
      <c r="P72" s="103">
        <f t="shared" si="34"/>
        <v>0</v>
      </c>
      <c r="Q72" s="70">
        <f>'1eras Lecturas'!M71</f>
        <v>154.70000000000002</v>
      </c>
      <c r="R72" s="70">
        <f>'2das Lecturas'!M71</f>
        <v>154.80000000000001</v>
      </c>
      <c r="S72" s="104">
        <f t="shared" si="35"/>
        <v>9.9999999999994316E-2</v>
      </c>
      <c r="T72" s="71">
        <f>'1eras Lecturas'!O71</f>
        <v>134.4</v>
      </c>
      <c r="U72" s="72">
        <f>'2das Lecturas'!O71</f>
        <v>134.5</v>
      </c>
      <c r="V72" s="103">
        <f t="shared" si="36"/>
        <v>9.9999999999994316E-2</v>
      </c>
      <c r="W72" s="73">
        <f>'1eras Lecturas'!Q71</f>
        <v>134.4</v>
      </c>
      <c r="X72" s="73">
        <f>'2das Lecturas'!Q71</f>
        <v>134.5</v>
      </c>
      <c r="Y72" s="104">
        <f t="shared" si="37"/>
        <v>9.9999999999994316E-2</v>
      </c>
      <c r="Z72" s="68">
        <f>'1eras Lecturas'!S71</f>
        <v>160.89999999999998</v>
      </c>
      <c r="AA72" s="69">
        <f>'2das Lecturas'!S71</f>
        <v>161.1</v>
      </c>
      <c r="AB72" s="103">
        <f t="shared" si="38"/>
        <v>0.20000000000001705</v>
      </c>
      <c r="AC72" s="70">
        <f>'1eras Lecturas'!U71</f>
        <v>165.2</v>
      </c>
      <c r="AD72" s="70">
        <f>'2das Lecturas'!U71</f>
        <v>165.3</v>
      </c>
      <c r="AE72" s="104">
        <f t="shared" si="39"/>
        <v>0.10000000000002274</v>
      </c>
      <c r="AF72" s="71">
        <f>'1eras Lecturas'!W71</f>
        <v>192.4</v>
      </c>
      <c r="AG72" s="72">
        <f>'2das Lecturas'!W71</f>
        <v>192.3</v>
      </c>
      <c r="AH72" s="103">
        <f t="shared" si="40"/>
        <v>9.9999999999994316E-2</v>
      </c>
      <c r="AI72" s="73">
        <f>'1eras Lecturas'!Y71</f>
        <v>212</v>
      </c>
      <c r="AJ72" s="73">
        <f>'2das Lecturas'!Y71</f>
        <v>211.9</v>
      </c>
      <c r="AK72" s="104">
        <f t="shared" si="41"/>
        <v>9.9999999999994316E-2</v>
      </c>
      <c r="AL72" s="68">
        <f>'1eras Lecturas'!AA71</f>
        <v>146.6</v>
      </c>
      <c r="AM72" s="69">
        <f>'2das Lecturas'!AA71</f>
        <v>146.80000000000001</v>
      </c>
      <c r="AN72" s="103">
        <f t="shared" si="42"/>
        <v>0.20000000000001705</v>
      </c>
      <c r="AO72" s="70">
        <f>'1eras Lecturas'!AC71</f>
        <v>166.1</v>
      </c>
      <c r="AP72" s="70">
        <f>'2das Lecturas'!AC71</f>
        <v>166.3</v>
      </c>
      <c r="AQ72" s="104">
        <f t="shared" si="43"/>
        <v>0.20000000000001705</v>
      </c>
      <c r="AR72" s="71">
        <f>'1eras Lecturas'!AE71</f>
        <v>237.5</v>
      </c>
      <c r="AS72" s="72">
        <f>'2das Lecturas'!AE71</f>
        <v>237.5</v>
      </c>
      <c r="AT72" s="103">
        <f t="shared" si="44"/>
        <v>0</v>
      </c>
      <c r="AU72" s="73">
        <f>'1eras Lecturas'!AG71</f>
        <v>241.70000000000002</v>
      </c>
      <c r="AV72" s="73">
        <f>'2das Lecturas'!AG71</f>
        <v>241.5</v>
      </c>
      <c r="AW72" s="104">
        <f t="shared" si="45"/>
        <v>0.20000000000001705</v>
      </c>
      <c r="AX72" s="68">
        <f>'1eras Lecturas'!AI71</f>
        <v>270</v>
      </c>
      <c r="AY72" s="69">
        <f>'2das Lecturas'!AI71</f>
        <v>270</v>
      </c>
      <c r="AZ72" s="103">
        <f t="shared" si="46"/>
        <v>0</v>
      </c>
      <c r="BA72" s="70">
        <f>'1eras Lecturas'!AK71</f>
        <v>270</v>
      </c>
      <c r="BB72" s="70">
        <f>'2das Lecturas'!AK71</f>
        <v>270</v>
      </c>
      <c r="BC72" s="104">
        <f t="shared" si="47"/>
        <v>0</v>
      </c>
      <c r="BD72" s="71">
        <f>'1eras Lecturas'!AM71</f>
        <v>251.2</v>
      </c>
      <c r="BE72" s="72">
        <f>'2das Lecturas'!AM71</f>
        <v>251.39999999999998</v>
      </c>
      <c r="BF72" s="103">
        <f t="shared" si="48"/>
        <v>0.19999999999998863</v>
      </c>
      <c r="BG72" s="73">
        <f>'1eras Lecturas'!AO71</f>
        <v>252.29999999999998</v>
      </c>
      <c r="BH72" s="73">
        <f>'2das Lecturas'!AO71</f>
        <v>252.6</v>
      </c>
      <c r="BI72" s="104">
        <f t="shared" si="49"/>
        <v>0.30000000000001137</v>
      </c>
      <c r="BJ72" s="68">
        <f>'1eras Lecturas'!AQ71</f>
        <v>166.70000000000002</v>
      </c>
      <c r="BK72" s="69">
        <f>'2das Lecturas'!AQ71</f>
        <v>166.8</v>
      </c>
      <c r="BL72" s="103">
        <f t="shared" si="50"/>
        <v>9.9999999999994316E-2</v>
      </c>
      <c r="BM72" s="70">
        <f>'1eras Lecturas'!AS71</f>
        <v>166.70000000000002</v>
      </c>
      <c r="BN72" s="70">
        <f>'2das Lecturas'!AS71</f>
        <v>166.8</v>
      </c>
      <c r="BO72" s="104">
        <f t="shared" si="51"/>
        <v>9.9999999999994316E-2</v>
      </c>
      <c r="BP72" s="71">
        <f>'1eras Lecturas'!AU71</f>
        <v>199.5</v>
      </c>
      <c r="BQ72" s="72">
        <f>'2das Lecturas'!AU71</f>
        <v>199.5</v>
      </c>
      <c r="BR72" s="103">
        <f t="shared" si="52"/>
        <v>0</v>
      </c>
      <c r="BS72" s="73">
        <f>'1eras Lecturas'!AW71</f>
        <v>203.79999999999998</v>
      </c>
      <c r="BT72" s="73">
        <f>'2das Lecturas'!AW71</f>
        <v>203.7</v>
      </c>
      <c r="BU72" s="104">
        <f t="shared" si="53"/>
        <v>9.9999999999994316E-2</v>
      </c>
      <c r="BV72" s="68">
        <f>'1eras Lecturas'!AY71</f>
        <v>257.3</v>
      </c>
      <c r="BW72" s="69">
        <f>'2das Lecturas'!AY71</f>
        <v>257.40000000000003</v>
      </c>
      <c r="BX72" s="103">
        <f t="shared" si="54"/>
        <v>0.10000000000002274</v>
      </c>
      <c r="BY72" s="70">
        <f>'1eras Lecturas'!BA71</f>
        <v>259.2</v>
      </c>
      <c r="BZ72" s="70">
        <f>'2das Lecturas'!BA71</f>
        <v>259.3</v>
      </c>
      <c r="CA72" s="104">
        <f t="shared" si="55"/>
        <v>0.10000000000002274</v>
      </c>
      <c r="CB72" s="71">
        <f>'1eras Lecturas'!BC71</f>
        <v>174.60000000000002</v>
      </c>
      <c r="CC72" s="72">
        <f>'2das Lecturas'!BC71</f>
        <v>174.39999999999998</v>
      </c>
      <c r="CD72" s="103">
        <f t="shared" si="56"/>
        <v>0.20000000000004547</v>
      </c>
      <c r="CE72" s="73">
        <f>'1eras Lecturas'!BE71</f>
        <v>179.4</v>
      </c>
      <c r="CF72" s="73">
        <f>'2das Lecturas'!BE71</f>
        <v>179.2</v>
      </c>
      <c r="CG72" s="104">
        <f t="shared" si="57"/>
        <v>0.20000000000001705</v>
      </c>
      <c r="CH72" s="138">
        <f>'1eras Lecturas'!BG71</f>
        <v>118.60000000000001</v>
      </c>
      <c r="CI72" s="69">
        <f>'2das Lecturas'!BG71</f>
        <v>118.6</v>
      </c>
      <c r="CJ72" s="103">
        <f t="shared" si="58"/>
        <v>1.4210854715202004E-14</v>
      </c>
      <c r="CK72" s="139">
        <f>'1eras Lecturas'!BI71</f>
        <v>131.9</v>
      </c>
      <c r="CL72" s="139">
        <f>'2das Lecturas'!BI71</f>
        <v>131.9</v>
      </c>
      <c r="CM72" s="104">
        <f t="shared" si="59"/>
        <v>0</v>
      </c>
    </row>
    <row r="73" spans="1:91" ht="15" customHeight="1" x14ac:dyDescent="0.25">
      <c r="A73" s="72" t="s">
        <v>184</v>
      </c>
      <c r="B73" s="68">
        <f>'1eras Lecturas'!C72</f>
        <v>262</v>
      </c>
      <c r="C73" s="69">
        <f>'2das Lecturas'!C72</f>
        <v>262</v>
      </c>
      <c r="D73" s="103">
        <f t="shared" si="30"/>
        <v>0</v>
      </c>
      <c r="E73" s="70">
        <f>'1eras Lecturas'!E72</f>
        <v>299.89999999999998</v>
      </c>
      <c r="F73" s="70">
        <f>'2das Lecturas'!E72</f>
        <v>299.89999999999998</v>
      </c>
      <c r="G73" s="104">
        <f t="shared" si="31"/>
        <v>0</v>
      </c>
      <c r="H73" s="71">
        <f>'1eras Lecturas'!G72</f>
        <v>174.6</v>
      </c>
      <c r="I73" s="72">
        <f>'2das Lecturas'!G72</f>
        <v>174.9</v>
      </c>
      <c r="J73" s="103">
        <f t="shared" si="32"/>
        <v>0.30000000000001137</v>
      </c>
      <c r="K73" s="73">
        <f>'1eras Lecturas'!I72</f>
        <v>176.5</v>
      </c>
      <c r="L73" s="73">
        <f>'2das Lecturas'!I72</f>
        <v>176.8</v>
      </c>
      <c r="M73" s="104">
        <f t="shared" si="33"/>
        <v>0.30000000000001137</v>
      </c>
      <c r="N73" s="68">
        <f>'1eras Lecturas'!K72</f>
        <v>152.80000000000001</v>
      </c>
      <c r="O73" s="69">
        <f>'2das Lecturas'!K72</f>
        <v>152.9</v>
      </c>
      <c r="P73" s="103">
        <f t="shared" si="34"/>
        <v>9.9999999999994316E-2</v>
      </c>
      <c r="Q73" s="70">
        <f>'1eras Lecturas'!M72</f>
        <v>156.80000000000001</v>
      </c>
      <c r="R73" s="70">
        <f>'2das Lecturas'!M72</f>
        <v>156.9</v>
      </c>
      <c r="S73" s="104">
        <f t="shared" si="35"/>
        <v>9.9999999999994316E-2</v>
      </c>
      <c r="T73" s="71">
        <f>'1eras Lecturas'!O72</f>
        <v>134.4</v>
      </c>
      <c r="U73" s="72">
        <f>'2das Lecturas'!O72</f>
        <v>134.5</v>
      </c>
      <c r="V73" s="103">
        <f t="shared" si="36"/>
        <v>9.9999999999994316E-2</v>
      </c>
      <c r="W73" s="73">
        <f>'1eras Lecturas'!Q72</f>
        <v>134.4</v>
      </c>
      <c r="X73" s="73">
        <f>'2das Lecturas'!Q72</f>
        <v>134.5</v>
      </c>
      <c r="Y73" s="104">
        <f t="shared" si="37"/>
        <v>9.9999999999994316E-2</v>
      </c>
      <c r="Z73" s="68">
        <f>'1eras Lecturas'!S72</f>
        <v>156.69999999999999</v>
      </c>
      <c r="AA73" s="69">
        <f>'2das Lecturas'!S72</f>
        <v>156.80000000000001</v>
      </c>
      <c r="AB73" s="103">
        <f t="shared" si="38"/>
        <v>0.10000000000002274</v>
      </c>
      <c r="AC73" s="70">
        <f>'1eras Lecturas'!U72</f>
        <v>156.69999999999999</v>
      </c>
      <c r="AD73" s="70">
        <f>'2das Lecturas'!U72</f>
        <v>156.80000000000001</v>
      </c>
      <c r="AE73" s="104">
        <f t="shared" si="39"/>
        <v>0.10000000000002274</v>
      </c>
      <c r="AF73" s="71">
        <f>'1eras Lecturas'!W72</f>
        <v>176.4</v>
      </c>
      <c r="AG73" s="72">
        <f>'2das Lecturas'!W72</f>
        <v>176.3</v>
      </c>
      <c r="AH73" s="103">
        <f t="shared" si="40"/>
        <v>9.9999999999994316E-2</v>
      </c>
      <c r="AI73" s="73">
        <f>'1eras Lecturas'!Y72</f>
        <v>176.4</v>
      </c>
      <c r="AJ73" s="73">
        <f>'2das Lecturas'!Y72</f>
        <v>176.3</v>
      </c>
      <c r="AK73" s="104">
        <f t="shared" si="41"/>
        <v>9.9999999999994316E-2</v>
      </c>
      <c r="AL73" s="68">
        <f>'1eras Lecturas'!AA72</f>
        <v>164.39999999999998</v>
      </c>
      <c r="AM73" s="69">
        <f>'2das Lecturas'!AA72</f>
        <v>164.6</v>
      </c>
      <c r="AN73" s="103">
        <f t="shared" si="42"/>
        <v>0.20000000000001705</v>
      </c>
      <c r="AO73" s="70">
        <f>'1eras Lecturas'!AC72</f>
        <v>166.5</v>
      </c>
      <c r="AP73" s="70">
        <f>'2das Lecturas'!AC72</f>
        <v>166.70000000000002</v>
      </c>
      <c r="AQ73" s="104">
        <f t="shared" si="43"/>
        <v>0.20000000000001705</v>
      </c>
      <c r="AR73" s="71">
        <f>'1eras Lecturas'!AE72</f>
        <v>248.20000000000002</v>
      </c>
      <c r="AS73" s="72">
        <f>'2das Lecturas'!AE72</f>
        <v>248.20000000000002</v>
      </c>
      <c r="AT73" s="103">
        <f t="shared" si="44"/>
        <v>0</v>
      </c>
      <c r="AU73" s="73">
        <f>'1eras Lecturas'!AG72</f>
        <v>250.3</v>
      </c>
      <c r="AV73" s="73">
        <f>'2das Lecturas'!AG72</f>
        <v>250.3</v>
      </c>
      <c r="AW73" s="104">
        <f t="shared" si="45"/>
        <v>0</v>
      </c>
      <c r="AX73" s="68">
        <f>'1eras Lecturas'!AI72</f>
        <v>269.90000000000003</v>
      </c>
      <c r="AY73" s="69">
        <f>'2das Lecturas'!AI72</f>
        <v>270</v>
      </c>
      <c r="AZ73" s="103">
        <f t="shared" si="46"/>
        <v>9.9999999999965894E-2</v>
      </c>
      <c r="BA73" s="70">
        <f>'1eras Lecturas'!AK72</f>
        <v>269.90000000000003</v>
      </c>
      <c r="BB73" s="70">
        <f>'2das Lecturas'!AK72</f>
        <v>270</v>
      </c>
      <c r="BC73" s="104">
        <f t="shared" si="47"/>
        <v>9.9999999999965894E-2</v>
      </c>
      <c r="BD73" s="71">
        <f>'1eras Lecturas'!AM72</f>
        <v>250.4</v>
      </c>
      <c r="BE73" s="72">
        <f>'2das Lecturas'!AM72</f>
        <v>250.39999999999998</v>
      </c>
      <c r="BF73" s="103">
        <f t="shared" si="48"/>
        <v>2.8421709430404007E-14</v>
      </c>
      <c r="BG73" s="73">
        <f>'1eras Lecturas'!AO72</f>
        <v>250.4</v>
      </c>
      <c r="BH73" s="73">
        <f>'2das Lecturas'!AO72</f>
        <v>250.39999999999998</v>
      </c>
      <c r="BI73" s="104">
        <f t="shared" si="49"/>
        <v>2.8421709430404007E-14</v>
      </c>
      <c r="BJ73" s="68">
        <f>'1eras Lecturas'!AQ72</f>
        <v>166.70000000000002</v>
      </c>
      <c r="BK73" s="69">
        <f>'2das Lecturas'!AQ72</f>
        <v>166.70000000000002</v>
      </c>
      <c r="BL73" s="103">
        <f t="shared" si="50"/>
        <v>0</v>
      </c>
      <c r="BM73" s="70">
        <f>'1eras Lecturas'!AS72</f>
        <v>166.70000000000002</v>
      </c>
      <c r="BN73" s="70">
        <f>'2das Lecturas'!AS72</f>
        <v>166.70000000000002</v>
      </c>
      <c r="BO73" s="104">
        <f t="shared" si="51"/>
        <v>0</v>
      </c>
      <c r="BP73" s="71">
        <f>'1eras Lecturas'!AU72</f>
        <v>191</v>
      </c>
      <c r="BQ73" s="72">
        <f>'2das Lecturas'!AU72</f>
        <v>191</v>
      </c>
      <c r="BR73" s="103">
        <f t="shared" si="52"/>
        <v>0</v>
      </c>
      <c r="BS73" s="73">
        <f>'1eras Lecturas'!AW72</f>
        <v>216.39999999999998</v>
      </c>
      <c r="BT73" s="73">
        <f>'2das Lecturas'!AW72</f>
        <v>216.39999999999998</v>
      </c>
      <c r="BU73" s="104">
        <f t="shared" si="53"/>
        <v>0</v>
      </c>
      <c r="BV73" s="68">
        <f>'1eras Lecturas'!AY72</f>
        <v>255.5</v>
      </c>
      <c r="BW73" s="69">
        <f>'2das Lecturas'!AY72</f>
        <v>255.4</v>
      </c>
      <c r="BX73" s="103">
        <f t="shared" si="54"/>
        <v>9.9999999999994316E-2</v>
      </c>
      <c r="BY73" s="70">
        <f>'1eras Lecturas'!BA72</f>
        <v>255.5</v>
      </c>
      <c r="BZ73" s="70">
        <f>'2das Lecturas'!BA72</f>
        <v>255.4</v>
      </c>
      <c r="CA73" s="104">
        <f t="shared" si="55"/>
        <v>9.9999999999994316E-2</v>
      </c>
      <c r="CB73" s="71">
        <f>'1eras Lecturas'!BC72</f>
        <v>174.4</v>
      </c>
      <c r="CC73" s="72">
        <f>'2das Lecturas'!BC72</f>
        <v>174.29999999999998</v>
      </c>
      <c r="CD73" s="103">
        <f t="shared" si="56"/>
        <v>0.10000000000002274</v>
      </c>
      <c r="CE73" s="73">
        <f>'1eras Lecturas'!BE72</f>
        <v>174.4</v>
      </c>
      <c r="CF73" s="73">
        <f>'2das Lecturas'!BE72</f>
        <v>174.29999999999998</v>
      </c>
      <c r="CG73" s="104">
        <f t="shared" si="57"/>
        <v>0.10000000000002274</v>
      </c>
      <c r="CH73" s="138">
        <f>'1eras Lecturas'!BG72</f>
        <v>106.60000000000001</v>
      </c>
      <c r="CI73" s="69">
        <f>'2das Lecturas'!BG72</f>
        <v>106.7</v>
      </c>
      <c r="CJ73" s="103">
        <f t="shared" si="58"/>
        <v>9.9999999999994316E-2</v>
      </c>
      <c r="CK73" s="139">
        <f>'1eras Lecturas'!BI72</f>
        <v>147.30000000000001</v>
      </c>
      <c r="CL73" s="139">
        <f>'2das Lecturas'!BI72</f>
        <v>147.5</v>
      </c>
      <c r="CM73" s="104">
        <f t="shared" si="59"/>
        <v>0.19999999999998863</v>
      </c>
    </row>
    <row r="74" spans="1:91" ht="15" customHeight="1" x14ac:dyDescent="0.25">
      <c r="A74" s="67" t="s">
        <v>185</v>
      </c>
      <c r="B74" s="68">
        <f>'1eras Lecturas'!C73</f>
        <v>255.8</v>
      </c>
      <c r="C74" s="69">
        <f>'2das Lecturas'!C73</f>
        <v>255.6</v>
      </c>
      <c r="D74" s="103">
        <f t="shared" si="30"/>
        <v>0.20000000000001705</v>
      </c>
      <c r="E74" s="70">
        <f>'1eras Lecturas'!E73</f>
        <v>272.79999999999995</v>
      </c>
      <c r="F74" s="70">
        <f>'2das Lecturas'!E73</f>
        <v>272.79999999999995</v>
      </c>
      <c r="G74" s="104">
        <f t="shared" si="31"/>
        <v>0</v>
      </c>
      <c r="H74" s="71">
        <f>'1eras Lecturas'!G73</f>
        <v>175.9</v>
      </c>
      <c r="I74" s="72">
        <f>'2das Lecturas'!G73</f>
        <v>175.9</v>
      </c>
      <c r="J74" s="103">
        <f t="shared" si="32"/>
        <v>0</v>
      </c>
      <c r="K74" s="73">
        <f>'1eras Lecturas'!I73</f>
        <v>183.70000000000002</v>
      </c>
      <c r="L74" s="73">
        <f>'2das Lecturas'!I73</f>
        <v>183.70000000000002</v>
      </c>
      <c r="M74" s="104">
        <f t="shared" si="33"/>
        <v>0</v>
      </c>
      <c r="N74" s="68">
        <f>'1eras Lecturas'!K73</f>
        <v>156.1</v>
      </c>
      <c r="O74" s="69">
        <f>'2das Lecturas'!K73</f>
        <v>156.1</v>
      </c>
      <c r="P74" s="103">
        <f t="shared" si="34"/>
        <v>0</v>
      </c>
      <c r="Q74" s="70">
        <f>'1eras Lecturas'!M73</f>
        <v>164.7</v>
      </c>
      <c r="R74" s="70">
        <f>'2das Lecturas'!M73</f>
        <v>164.7</v>
      </c>
      <c r="S74" s="104">
        <f t="shared" si="35"/>
        <v>0</v>
      </c>
      <c r="T74" s="71">
        <f>'1eras Lecturas'!O73</f>
        <v>134.30000000000001</v>
      </c>
      <c r="U74" s="72">
        <f>'2das Lecturas'!O73</f>
        <v>134.5</v>
      </c>
      <c r="V74" s="103">
        <f t="shared" si="36"/>
        <v>0.19999999999998863</v>
      </c>
      <c r="W74" s="73">
        <f>'1eras Lecturas'!Q73</f>
        <v>134.30000000000001</v>
      </c>
      <c r="X74" s="73">
        <f>'2das Lecturas'!Q73</f>
        <v>134.5</v>
      </c>
      <c r="Y74" s="104">
        <f t="shared" si="37"/>
        <v>0.19999999999998863</v>
      </c>
      <c r="Z74" s="68">
        <f>'1eras Lecturas'!S73</f>
        <v>171.5</v>
      </c>
      <c r="AA74" s="69">
        <f>'2das Lecturas'!S73</f>
        <v>171.6</v>
      </c>
      <c r="AB74" s="103">
        <f t="shared" si="38"/>
        <v>9.9999999999994316E-2</v>
      </c>
      <c r="AC74" s="70">
        <f>'1eras Lecturas'!U73</f>
        <v>177.89999999999998</v>
      </c>
      <c r="AD74" s="70">
        <f>'2das Lecturas'!U73</f>
        <v>178.1</v>
      </c>
      <c r="AE74" s="104">
        <f t="shared" si="39"/>
        <v>0.20000000000001705</v>
      </c>
      <c r="AF74" s="71">
        <f>'1eras Lecturas'!W73</f>
        <v>165.5</v>
      </c>
      <c r="AG74" s="72">
        <f>'2das Lecturas'!W73</f>
        <v>165.5</v>
      </c>
      <c r="AH74" s="103">
        <f t="shared" si="40"/>
        <v>0</v>
      </c>
      <c r="AI74" s="73">
        <f>'1eras Lecturas'!Y73</f>
        <v>183.7</v>
      </c>
      <c r="AJ74" s="73">
        <f>'2das Lecturas'!Y73</f>
        <v>183.7</v>
      </c>
      <c r="AK74" s="104">
        <f t="shared" si="41"/>
        <v>0</v>
      </c>
      <c r="AL74" s="68">
        <f>'1eras Lecturas'!AA73</f>
        <v>166.4</v>
      </c>
      <c r="AM74" s="69">
        <f>'2das Lecturas'!AA73</f>
        <v>166.4</v>
      </c>
      <c r="AN74" s="103">
        <f t="shared" si="42"/>
        <v>0</v>
      </c>
      <c r="AO74" s="70">
        <f>'1eras Lecturas'!AC73</f>
        <v>168.1</v>
      </c>
      <c r="AP74" s="70">
        <f>'2das Lecturas'!AC73</f>
        <v>168.2</v>
      </c>
      <c r="AQ74" s="104">
        <f t="shared" si="43"/>
        <v>9.9999999999994316E-2</v>
      </c>
      <c r="AR74" s="71">
        <f>'1eras Lecturas'!AE73</f>
        <v>241.70000000000002</v>
      </c>
      <c r="AS74" s="72">
        <f>'2das Lecturas'!AE73</f>
        <v>241.9</v>
      </c>
      <c r="AT74" s="103">
        <f t="shared" si="44"/>
        <v>0.19999999999998863</v>
      </c>
      <c r="AU74" s="73">
        <f>'1eras Lecturas'!AG73</f>
        <v>252.4</v>
      </c>
      <c r="AV74" s="73">
        <f>'2das Lecturas'!AG73</f>
        <v>252.6</v>
      </c>
      <c r="AW74" s="104">
        <f t="shared" si="45"/>
        <v>0.19999999999998863</v>
      </c>
      <c r="AX74" s="68">
        <f>'1eras Lecturas'!AI73</f>
        <v>270.39999999999998</v>
      </c>
      <c r="AY74" s="69">
        <f>'2das Lecturas'!AI73</f>
        <v>270.39999999999998</v>
      </c>
      <c r="AZ74" s="103">
        <f t="shared" si="46"/>
        <v>0</v>
      </c>
      <c r="BA74" s="70">
        <f>'1eras Lecturas'!AK73</f>
        <v>270.39999999999998</v>
      </c>
      <c r="BB74" s="70">
        <f>'2das Lecturas'!AK73</f>
        <v>270.39999999999998</v>
      </c>
      <c r="BC74" s="104">
        <f t="shared" si="47"/>
        <v>0</v>
      </c>
      <c r="BD74" s="71">
        <f>'1eras Lecturas'!AM73</f>
        <v>250.5</v>
      </c>
      <c r="BE74" s="72">
        <f>'2das Lecturas'!AM73</f>
        <v>250.5</v>
      </c>
      <c r="BF74" s="103">
        <f t="shared" si="48"/>
        <v>0</v>
      </c>
      <c r="BG74" s="73">
        <f>'1eras Lecturas'!AO73</f>
        <v>250.5</v>
      </c>
      <c r="BH74" s="73">
        <f>'2das Lecturas'!AO73</f>
        <v>250.5</v>
      </c>
      <c r="BI74" s="104">
        <f t="shared" si="49"/>
        <v>0</v>
      </c>
      <c r="BJ74" s="68">
        <f>'1eras Lecturas'!AQ73</f>
        <v>168.5</v>
      </c>
      <c r="BK74" s="69">
        <f>'2das Lecturas'!AQ73</f>
        <v>168.6</v>
      </c>
      <c r="BL74" s="103">
        <f t="shared" si="50"/>
        <v>9.9999999999994316E-2</v>
      </c>
      <c r="BM74" s="70">
        <f>'1eras Lecturas'!AS73</f>
        <v>168.5</v>
      </c>
      <c r="BN74" s="70">
        <f>'2das Lecturas'!AS73</f>
        <v>168.6</v>
      </c>
      <c r="BO74" s="104">
        <f t="shared" si="51"/>
        <v>9.9999999999994316E-2</v>
      </c>
      <c r="BP74" s="71">
        <f>'1eras Lecturas'!AU73</f>
        <v>200.4</v>
      </c>
      <c r="BQ74" s="72">
        <f>'2das Lecturas'!AU73</f>
        <v>200.39999999999998</v>
      </c>
      <c r="BR74" s="103">
        <f t="shared" si="52"/>
        <v>2.8421709430404007E-14</v>
      </c>
      <c r="BS74" s="73">
        <f>'1eras Lecturas'!AW73</f>
        <v>202.5</v>
      </c>
      <c r="BT74" s="73">
        <f>'2das Lecturas'!AW73</f>
        <v>202.6</v>
      </c>
      <c r="BU74" s="104">
        <f t="shared" si="53"/>
        <v>9.9999999999994316E-2</v>
      </c>
      <c r="BV74" s="68">
        <f>'1eras Lecturas'!AY73</f>
        <v>257.39999999999998</v>
      </c>
      <c r="BW74" s="69">
        <f>'2das Lecturas'!AY73</f>
        <v>257.29999999999995</v>
      </c>
      <c r="BX74" s="103">
        <f t="shared" si="54"/>
        <v>0.10000000000002274</v>
      </c>
      <c r="BY74" s="70">
        <f>'1eras Lecturas'!BA73</f>
        <v>261.2</v>
      </c>
      <c r="BZ74" s="70">
        <f>'2das Lecturas'!BA73</f>
        <v>261.09999999999997</v>
      </c>
      <c r="CA74" s="104">
        <f t="shared" si="55"/>
        <v>0.10000000000002274</v>
      </c>
      <c r="CB74" s="71">
        <f>'1eras Lecturas'!BC73</f>
        <v>179.5</v>
      </c>
      <c r="CC74" s="72">
        <f>'2das Lecturas'!BC73</f>
        <v>179.39999999999998</v>
      </c>
      <c r="CD74" s="103">
        <f t="shared" si="56"/>
        <v>0.10000000000002274</v>
      </c>
      <c r="CE74" s="73">
        <f>'1eras Lecturas'!BE73</f>
        <v>179.5</v>
      </c>
      <c r="CF74" s="73">
        <f>'2das Lecturas'!BE73</f>
        <v>179.39999999999998</v>
      </c>
      <c r="CG74" s="104">
        <f t="shared" si="57"/>
        <v>0.10000000000002274</v>
      </c>
      <c r="CH74" s="138">
        <f>'1eras Lecturas'!BG73</f>
        <v>114.89999999999999</v>
      </c>
      <c r="CI74" s="69">
        <f>'2das Lecturas'!BG73</f>
        <v>113.8</v>
      </c>
      <c r="CJ74" s="103">
        <f t="shared" si="58"/>
        <v>1.0999999999999943</v>
      </c>
      <c r="CK74" s="139">
        <f>'1eras Lecturas'!BI73</f>
        <v>114.89999999999999</v>
      </c>
      <c r="CL74" s="139">
        <f>'2das Lecturas'!BI73</f>
        <v>135.69999999999999</v>
      </c>
      <c r="CM74" s="104">
        <f t="shared" si="59"/>
        <v>20.799999999999997</v>
      </c>
    </row>
    <row r="75" spans="1:91" ht="15" customHeight="1" x14ac:dyDescent="0.25">
      <c r="A75" s="72" t="s">
        <v>186</v>
      </c>
      <c r="B75" s="68">
        <f>'1eras Lecturas'!C74</f>
        <v>264.2</v>
      </c>
      <c r="C75" s="69">
        <f>'2das Lecturas'!C74</f>
        <v>264.2</v>
      </c>
      <c r="D75" s="103">
        <f t="shared" si="30"/>
        <v>0</v>
      </c>
      <c r="E75" s="70">
        <f>'1eras Lecturas'!E74</f>
        <v>274.59999999999997</v>
      </c>
      <c r="F75" s="70">
        <f>'2das Lecturas'!E74</f>
        <v>274.59999999999997</v>
      </c>
      <c r="G75" s="104">
        <f t="shared" si="31"/>
        <v>0</v>
      </c>
      <c r="H75" s="71">
        <f>'1eras Lecturas'!G74</f>
        <v>177.70000000000002</v>
      </c>
      <c r="I75" s="72">
        <f>'2das Lecturas'!G74</f>
        <v>177.70000000000002</v>
      </c>
      <c r="J75" s="103">
        <f t="shared" si="32"/>
        <v>0</v>
      </c>
      <c r="K75" s="73">
        <f>'1eras Lecturas'!I74</f>
        <v>177.70000000000002</v>
      </c>
      <c r="L75" s="73">
        <f>'2das Lecturas'!I74</f>
        <v>177.70000000000002</v>
      </c>
      <c r="M75" s="104">
        <f t="shared" si="33"/>
        <v>0</v>
      </c>
      <c r="N75" s="68">
        <f>'1eras Lecturas'!K74</f>
        <v>158.39999999999998</v>
      </c>
      <c r="O75" s="69">
        <f>'2das Lecturas'!K74</f>
        <v>158.29999999999998</v>
      </c>
      <c r="P75" s="103">
        <f t="shared" si="34"/>
        <v>9.9999999999994316E-2</v>
      </c>
      <c r="Q75" s="70">
        <f>'1eras Lecturas'!M74</f>
        <v>160.39999999999998</v>
      </c>
      <c r="R75" s="70">
        <f>'2das Lecturas'!M74</f>
        <v>160.39999999999998</v>
      </c>
      <c r="S75" s="104">
        <f t="shared" si="35"/>
        <v>0</v>
      </c>
      <c r="T75" s="71">
        <f>'1eras Lecturas'!O74</f>
        <v>136.5</v>
      </c>
      <c r="U75" s="72">
        <f>'2das Lecturas'!O74</f>
        <v>136.69999999999999</v>
      </c>
      <c r="V75" s="103">
        <f t="shared" si="36"/>
        <v>0.19999999999998863</v>
      </c>
      <c r="W75" s="73">
        <f>'1eras Lecturas'!Q74</f>
        <v>136.5</v>
      </c>
      <c r="X75" s="73">
        <f>'2das Lecturas'!Q74</f>
        <v>136.69999999999999</v>
      </c>
      <c r="Y75" s="104">
        <f t="shared" si="37"/>
        <v>0.19999999999998863</v>
      </c>
      <c r="Z75" s="68">
        <f>'1eras Lecturas'!S74</f>
        <v>160.79999999999998</v>
      </c>
      <c r="AA75" s="69">
        <f>'2das Lecturas'!S74</f>
        <v>161</v>
      </c>
      <c r="AB75" s="103">
        <f t="shared" si="38"/>
        <v>0.20000000000001705</v>
      </c>
      <c r="AC75" s="70">
        <f>'1eras Lecturas'!U74</f>
        <v>167.2</v>
      </c>
      <c r="AD75" s="70">
        <f>'2das Lecturas'!U74</f>
        <v>167.4</v>
      </c>
      <c r="AE75" s="104">
        <f t="shared" si="39"/>
        <v>0.20000000000001705</v>
      </c>
      <c r="AF75" s="71">
        <f>'1eras Lecturas'!W74</f>
        <v>177.5</v>
      </c>
      <c r="AG75" s="72">
        <f>'2das Lecturas'!W74</f>
        <v>177.5</v>
      </c>
      <c r="AH75" s="103">
        <f t="shared" si="40"/>
        <v>0</v>
      </c>
      <c r="AI75" s="73">
        <f>'1eras Lecturas'!Y74</f>
        <v>191.6</v>
      </c>
      <c r="AJ75" s="73">
        <f>'2das Lecturas'!Y74</f>
        <v>191.6</v>
      </c>
      <c r="AK75" s="104">
        <f t="shared" si="41"/>
        <v>0</v>
      </c>
      <c r="AL75" s="68">
        <f>'1eras Lecturas'!AA74</f>
        <v>166.2</v>
      </c>
      <c r="AM75" s="69">
        <f>'2das Lecturas'!AA74</f>
        <v>166.29999999999998</v>
      </c>
      <c r="AN75" s="103">
        <f t="shared" si="42"/>
        <v>9.9999999999994316E-2</v>
      </c>
      <c r="AO75" s="70">
        <f>'1eras Lecturas'!AC74</f>
        <v>166.2</v>
      </c>
      <c r="AP75" s="70">
        <f>'2das Lecturas'!AC74</f>
        <v>166.29999999999998</v>
      </c>
      <c r="AQ75" s="104">
        <f t="shared" si="43"/>
        <v>9.9999999999994316E-2</v>
      </c>
      <c r="AR75" s="71">
        <f>'1eras Lecturas'!AE74</f>
        <v>250.3</v>
      </c>
      <c r="AS75" s="72">
        <f>'2das Lecturas'!AE74</f>
        <v>250.5</v>
      </c>
      <c r="AT75" s="103">
        <f t="shared" si="44"/>
        <v>0.19999999999998863</v>
      </c>
      <c r="AU75" s="73">
        <f>'1eras Lecturas'!AG74</f>
        <v>264.5</v>
      </c>
      <c r="AV75" s="73">
        <f>'2das Lecturas'!AG74</f>
        <v>264.7</v>
      </c>
      <c r="AW75" s="104">
        <f t="shared" si="45"/>
        <v>0.19999999999998863</v>
      </c>
      <c r="AX75" s="68">
        <f>'1eras Lecturas'!AI74</f>
        <v>270.10000000000002</v>
      </c>
      <c r="AY75" s="69">
        <f>'2das Lecturas'!AI74</f>
        <v>270.39999999999998</v>
      </c>
      <c r="AZ75" s="103">
        <f t="shared" si="46"/>
        <v>0.29999999999995453</v>
      </c>
      <c r="BA75" s="70">
        <f>'1eras Lecturas'!AK74</f>
        <v>274.3</v>
      </c>
      <c r="BB75" s="70">
        <f>'2das Lecturas'!AK74</f>
        <v>274.29999999999995</v>
      </c>
      <c r="BC75" s="104">
        <f t="shared" si="47"/>
        <v>5.6843418860808015E-14</v>
      </c>
      <c r="BD75" s="71">
        <f>'1eras Lecturas'!AM74</f>
        <v>250.4</v>
      </c>
      <c r="BE75" s="72">
        <f>'2das Lecturas'!AM74</f>
        <v>250.5</v>
      </c>
      <c r="BF75" s="103">
        <f t="shared" si="48"/>
        <v>9.9999999999994316E-2</v>
      </c>
      <c r="BG75" s="73">
        <f>'1eras Lecturas'!AO74</f>
        <v>250.4</v>
      </c>
      <c r="BH75" s="73">
        <f>'2das Lecturas'!AO74</f>
        <v>250.5</v>
      </c>
      <c r="BI75" s="104">
        <f t="shared" si="49"/>
        <v>9.9999999999994316E-2</v>
      </c>
      <c r="BJ75" s="68">
        <f>'1eras Lecturas'!AQ74</f>
        <v>166.70000000000002</v>
      </c>
      <c r="BK75" s="69">
        <f>'2das Lecturas'!AQ74</f>
        <v>166.70000000000002</v>
      </c>
      <c r="BL75" s="103">
        <f t="shared" si="50"/>
        <v>0</v>
      </c>
      <c r="BM75" s="70">
        <f>'1eras Lecturas'!AS74</f>
        <v>167.60000000000002</v>
      </c>
      <c r="BN75" s="70">
        <f>'2das Lecturas'!AS74</f>
        <v>167.70000000000002</v>
      </c>
      <c r="BO75" s="104">
        <f t="shared" si="51"/>
        <v>9.9999999999994316E-2</v>
      </c>
      <c r="BP75" s="71">
        <f>'1eras Lecturas'!AU74</f>
        <v>192</v>
      </c>
      <c r="BQ75" s="72">
        <f>'2das Lecturas'!AU74</f>
        <v>192.1</v>
      </c>
      <c r="BR75" s="103">
        <f t="shared" si="52"/>
        <v>9.9999999999994316E-2</v>
      </c>
      <c r="BS75" s="73">
        <f>'1eras Lecturas'!AW74</f>
        <v>192</v>
      </c>
      <c r="BT75" s="73">
        <f>'2das Lecturas'!AW74</f>
        <v>192.1</v>
      </c>
      <c r="BU75" s="104">
        <f t="shared" si="53"/>
        <v>9.9999999999994316E-2</v>
      </c>
      <c r="BV75" s="68">
        <f>'1eras Lecturas'!AY74</f>
        <v>255.5</v>
      </c>
      <c r="BW75" s="69">
        <f>'2das Lecturas'!AY74</f>
        <v>255.4</v>
      </c>
      <c r="BX75" s="103">
        <f t="shared" si="54"/>
        <v>9.9999999999994316E-2</v>
      </c>
      <c r="BY75" s="70">
        <f>'1eras Lecturas'!BA74</f>
        <v>255.5</v>
      </c>
      <c r="BZ75" s="70">
        <f>'2das Lecturas'!BA74</f>
        <v>255.4</v>
      </c>
      <c r="CA75" s="104">
        <f t="shared" si="55"/>
        <v>9.9999999999994316E-2</v>
      </c>
      <c r="CB75" s="71">
        <f>'1eras Lecturas'!BC74</f>
        <v>174.4</v>
      </c>
      <c r="CC75" s="72">
        <f>'2das Lecturas'!BC74</f>
        <v>174.29999999999998</v>
      </c>
      <c r="CD75" s="103">
        <f t="shared" si="56"/>
        <v>0.10000000000002274</v>
      </c>
      <c r="CE75" s="73">
        <f>'1eras Lecturas'!BE74</f>
        <v>179.4</v>
      </c>
      <c r="CF75" s="73">
        <f>'2das Lecturas'!BE74</f>
        <v>179.29999999999998</v>
      </c>
      <c r="CG75" s="104">
        <f t="shared" si="57"/>
        <v>0.10000000000002274</v>
      </c>
      <c r="CH75" s="138">
        <f>'1eras Lecturas'!BG74</f>
        <v>120.6</v>
      </c>
      <c r="CI75" s="69">
        <f>'2das Lecturas'!BG74</f>
        <v>121.9</v>
      </c>
      <c r="CJ75" s="103">
        <f t="shared" si="58"/>
        <v>1.3000000000000114</v>
      </c>
      <c r="CK75" s="139">
        <f>'1eras Lecturas'!BI74</f>
        <v>122.69999999999999</v>
      </c>
      <c r="CL75" s="139">
        <f>'2das Lecturas'!BI74</f>
        <v>158.69999999999999</v>
      </c>
      <c r="CM75" s="104">
        <f t="shared" si="59"/>
        <v>36</v>
      </c>
    </row>
    <row r="76" spans="1:91" ht="15" customHeight="1" x14ac:dyDescent="0.25">
      <c r="A76" s="72" t="s">
        <v>187</v>
      </c>
      <c r="B76" s="68">
        <f>'1eras Lecturas'!C75</f>
        <v>253.70000000000002</v>
      </c>
      <c r="C76" s="69">
        <f>'2das Lecturas'!C75</f>
        <v>253.70000000000002</v>
      </c>
      <c r="D76" s="103">
        <f t="shared" si="30"/>
        <v>0</v>
      </c>
      <c r="E76" s="70">
        <f>'1eras Lecturas'!E75</f>
        <v>266.2</v>
      </c>
      <c r="F76" s="70">
        <f>'2das Lecturas'!E75</f>
        <v>266.2</v>
      </c>
      <c r="G76" s="104">
        <f t="shared" si="31"/>
        <v>0</v>
      </c>
      <c r="H76" s="71">
        <f>'1eras Lecturas'!G75</f>
        <v>177.8</v>
      </c>
      <c r="I76" s="72">
        <f>'2das Lecturas'!G75</f>
        <v>177.8</v>
      </c>
      <c r="J76" s="103">
        <f t="shared" si="32"/>
        <v>0</v>
      </c>
      <c r="K76" s="73">
        <f>'1eras Lecturas'!I75</f>
        <v>187.60000000000002</v>
      </c>
      <c r="L76" s="73">
        <f>'2das Lecturas'!I75</f>
        <v>187.60000000000002</v>
      </c>
      <c r="M76" s="104">
        <f t="shared" si="33"/>
        <v>0</v>
      </c>
      <c r="N76" s="68">
        <f>'1eras Lecturas'!K75</f>
        <v>149.69999999999999</v>
      </c>
      <c r="O76" s="69">
        <f>'2das Lecturas'!K75</f>
        <v>149.69999999999999</v>
      </c>
      <c r="P76" s="103">
        <f t="shared" si="34"/>
        <v>0</v>
      </c>
      <c r="Q76" s="70">
        <f>'1eras Lecturas'!M75</f>
        <v>158.19999999999999</v>
      </c>
      <c r="R76" s="70">
        <f>'2das Lecturas'!M75</f>
        <v>158.19999999999999</v>
      </c>
      <c r="S76" s="104">
        <f t="shared" si="35"/>
        <v>0</v>
      </c>
      <c r="T76" s="71">
        <f>'1eras Lecturas'!O75</f>
        <v>132.30000000000001</v>
      </c>
      <c r="U76" s="72">
        <f>'2das Lecturas'!O75</f>
        <v>132.5</v>
      </c>
      <c r="V76" s="103">
        <f t="shared" si="36"/>
        <v>0.19999999999998863</v>
      </c>
      <c r="W76" s="73">
        <f>'1eras Lecturas'!Q75</f>
        <v>134.4</v>
      </c>
      <c r="X76" s="73">
        <f>'2das Lecturas'!Q75</f>
        <v>134.6</v>
      </c>
      <c r="Y76" s="104">
        <f t="shared" si="37"/>
        <v>0.19999999999998863</v>
      </c>
      <c r="Z76" s="68">
        <f>'1eras Lecturas'!S75</f>
        <v>169.39999999999998</v>
      </c>
      <c r="AA76" s="69">
        <f>'2das Lecturas'!S75</f>
        <v>169.6</v>
      </c>
      <c r="AB76" s="103">
        <f t="shared" si="38"/>
        <v>0.20000000000001705</v>
      </c>
      <c r="AC76" s="70">
        <f>'1eras Lecturas'!U75</f>
        <v>175.79999999999998</v>
      </c>
      <c r="AD76" s="70">
        <f>'2das Lecturas'!U75</f>
        <v>176</v>
      </c>
      <c r="AE76" s="104">
        <f t="shared" si="39"/>
        <v>0.20000000000001705</v>
      </c>
      <c r="AF76" s="71">
        <f>'1eras Lecturas'!W75</f>
        <v>191.6</v>
      </c>
      <c r="AG76" s="72">
        <f>'2das Lecturas'!W75</f>
        <v>191.6</v>
      </c>
      <c r="AH76" s="103">
        <f t="shared" si="40"/>
        <v>0</v>
      </c>
      <c r="AI76" s="73">
        <f>'1eras Lecturas'!Y75</f>
        <v>207.2</v>
      </c>
      <c r="AJ76" s="73">
        <f>'2das Lecturas'!Y75</f>
        <v>207.2</v>
      </c>
      <c r="AK76" s="104">
        <f t="shared" si="41"/>
        <v>0</v>
      </c>
      <c r="AL76" s="68">
        <f>'1eras Lecturas'!AA75</f>
        <v>164.1</v>
      </c>
      <c r="AM76" s="69">
        <f>'2das Lecturas'!AA75</f>
        <v>164.2</v>
      </c>
      <c r="AN76" s="103">
        <f t="shared" si="42"/>
        <v>9.9999999999994316E-2</v>
      </c>
      <c r="AO76" s="70">
        <f>'1eras Lecturas'!AC75</f>
        <v>170.2</v>
      </c>
      <c r="AP76" s="70">
        <f>'2das Lecturas'!AC75</f>
        <v>170.29999999999998</v>
      </c>
      <c r="AQ76" s="104">
        <f t="shared" si="43"/>
        <v>9.9999999999994316E-2</v>
      </c>
      <c r="AR76" s="71">
        <f>'1eras Lecturas'!AE75</f>
        <v>250.3</v>
      </c>
      <c r="AS76" s="72">
        <f>'2das Lecturas'!AE75</f>
        <v>250.5</v>
      </c>
      <c r="AT76" s="103">
        <f t="shared" si="44"/>
        <v>0.19999999999998863</v>
      </c>
      <c r="AU76" s="73">
        <f>'1eras Lecturas'!AG75</f>
        <v>252.5</v>
      </c>
      <c r="AV76" s="73">
        <f>'2das Lecturas'!AG75</f>
        <v>252.7</v>
      </c>
      <c r="AW76" s="104">
        <f t="shared" si="45"/>
        <v>0.19999999999998863</v>
      </c>
      <c r="AX76" s="68">
        <f>'1eras Lecturas'!AI75</f>
        <v>270.2</v>
      </c>
      <c r="AY76" s="69">
        <f>'2das Lecturas'!AI75</f>
        <v>270.39999999999998</v>
      </c>
      <c r="AZ76" s="103">
        <f t="shared" si="46"/>
        <v>0.19999999999998863</v>
      </c>
      <c r="BA76" s="70">
        <f>'1eras Lecturas'!AK75</f>
        <v>270.2</v>
      </c>
      <c r="BB76" s="70">
        <f>'2das Lecturas'!AK75</f>
        <v>270.39999999999998</v>
      </c>
      <c r="BC76" s="104">
        <f t="shared" si="47"/>
        <v>0.19999999999998863</v>
      </c>
      <c r="BD76" s="71">
        <f>'1eras Lecturas'!AM75</f>
        <v>250.4</v>
      </c>
      <c r="BE76" s="72">
        <f>'2das Lecturas'!AM75</f>
        <v>250.5</v>
      </c>
      <c r="BF76" s="103">
        <f t="shared" si="48"/>
        <v>9.9999999999994316E-2</v>
      </c>
      <c r="BG76" s="73">
        <f>'1eras Lecturas'!AO75</f>
        <v>252.5</v>
      </c>
      <c r="BH76" s="73">
        <f>'2das Lecturas'!AO75</f>
        <v>252.5</v>
      </c>
      <c r="BI76" s="104">
        <f t="shared" si="49"/>
        <v>0</v>
      </c>
      <c r="BJ76" s="68">
        <f>'1eras Lecturas'!AQ75</f>
        <v>166.70000000000002</v>
      </c>
      <c r="BK76" s="69">
        <f>'2das Lecturas'!AQ75</f>
        <v>166.8</v>
      </c>
      <c r="BL76" s="103">
        <f t="shared" si="50"/>
        <v>9.9999999999994316E-2</v>
      </c>
      <c r="BM76" s="70">
        <f>'1eras Lecturas'!AS75</f>
        <v>166.70000000000002</v>
      </c>
      <c r="BN76" s="70">
        <f>'2das Lecturas'!AS75</f>
        <v>166.8</v>
      </c>
      <c r="BO76" s="104">
        <f t="shared" si="51"/>
        <v>9.9999999999994316E-2</v>
      </c>
      <c r="BP76" s="71">
        <f>'1eras Lecturas'!AU75</f>
        <v>187.79999999999998</v>
      </c>
      <c r="BQ76" s="72">
        <f>'2das Lecturas'!AU75</f>
        <v>187.89999999999998</v>
      </c>
      <c r="BR76" s="103">
        <f t="shared" si="52"/>
        <v>9.9999999999994316E-2</v>
      </c>
      <c r="BS76" s="73">
        <f>'1eras Lecturas'!AW75</f>
        <v>192</v>
      </c>
      <c r="BT76" s="73">
        <f>'2das Lecturas'!AW75</f>
        <v>192.1</v>
      </c>
      <c r="BU76" s="104">
        <f t="shared" si="53"/>
        <v>9.9999999999994316E-2</v>
      </c>
      <c r="BV76" s="68">
        <f>'1eras Lecturas'!AY75</f>
        <v>255.5</v>
      </c>
      <c r="BW76" s="69">
        <f>'2das Lecturas'!AY75</f>
        <v>255.5</v>
      </c>
      <c r="BX76" s="103">
        <f t="shared" si="54"/>
        <v>0</v>
      </c>
      <c r="BY76" s="70">
        <f>'1eras Lecturas'!BA75</f>
        <v>261.3</v>
      </c>
      <c r="BZ76" s="70">
        <f>'2das Lecturas'!BA75</f>
        <v>261.2</v>
      </c>
      <c r="CA76" s="104">
        <f t="shared" si="55"/>
        <v>0.10000000000002274</v>
      </c>
      <c r="CB76" s="71">
        <f>'1eras Lecturas'!BC75</f>
        <v>174.60000000000002</v>
      </c>
      <c r="CC76" s="72">
        <f>'2das Lecturas'!BC75</f>
        <v>174.5</v>
      </c>
      <c r="CD76" s="103">
        <f t="shared" si="56"/>
        <v>0.10000000000002274</v>
      </c>
      <c r="CE76" s="73">
        <f>'1eras Lecturas'!BE75</f>
        <v>179.60000000000002</v>
      </c>
      <c r="CF76" s="73">
        <f>'2das Lecturas'!BE75</f>
        <v>179.5</v>
      </c>
      <c r="CG76" s="104">
        <f t="shared" si="57"/>
        <v>0.10000000000002274</v>
      </c>
      <c r="CH76" s="138">
        <f>'1eras Lecturas'!BG75</f>
        <v>0</v>
      </c>
      <c r="CI76" s="69">
        <f>'2das Lecturas'!BG75</f>
        <v>133.9</v>
      </c>
      <c r="CJ76" s="103">
        <f t="shared" si="58"/>
        <v>133.9</v>
      </c>
      <c r="CK76" s="139">
        <f>'1eras Lecturas'!BI75</f>
        <v>0</v>
      </c>
      <c r="CL76" s="139">
        <f>'2das Lecturas'!BI75</f>
        <v>154.9</v>
      </c>
      <c r="CM76" s="104">
        <f t="shared" si="59"/>
        <v>154.9</v>
      </c>
    </row>
    <row r="77" spans="1:91" ht="15" customHeight="1" x14ac:dyDescent="0.25">
      <c r="A77" s="72" t="s">
        <v>188</v>
      </c>
      <c r="B77" s="68">
        <f>'1eras Lecturas'!C76</f>
        <v>287.2</v>
      </c>
      <c r="C77" s="69">
        <f>'2das Lecturas'!C76</f>
        <v>287.2</v>
      </c>
      <c r="D77" s="103">
        <f t="shared" si="30"/>
        <v>0</v>
      </c>
      <c r="E77" s="70">
        <f>'1eras Lecturas'!E76</f>
        <v>303.89999999999998</v>
      </c>
      <c r="F77" s="70">
        <f>'2das Lecturas'!E76</f>
        <v>303.89999999999998</v>
      </c>
      <c r="G77" s="104">
        <f t="shared" si="31"/>
        <v>0</v>
      </c>
      <c r="H77" s="71">
        <f>'1eras Lecturas'!G76</f>
        <v>173.8</v>
      </c>
      <c r="I77" s="72">
        <f>'2das Lecturas'!G76</f>
        <v>173.8</v>
      </c>
      <c r="J77" s="103">
        <f t="shared" si="32"/>
        <v>0</v>
      </c>
      <c r="K77" s="73">
        <f>'1eras Lecturas'!I76</f>
        <v>183.8</v>
      </c>
      <c r="L77" s="73">
        <f>'2das Lecturas'!I76</f>
        <v>183.8</v>
      </c>
      <c r="M77" s="104">
        <f t="shared" si="33"/>
        <v>0</v>
      </c>
      <c r="N77" s="68">
        <f>'1eras Lecturas'!K76</f>
        <v>160.39999999999998</v>
      </c>
      <c r="O77" s="69">
        <f>'2das Lecturas'!K76</f>
        <v>160.39999999999998</v>
      </c>
      <c r="P77" s="103">
        <f t="shared" si="34"/>
        <v>0</v>
      </c>
      <c r="Q77" s="70">
        <f>'1eras Lecturas'!M76</f>
        <v>160.39999999999998</v>
      </c>
      <c r="R77" s="70">
        <f>'2das Lecturas'!M76</f>
        <v>160.39999999999998</v>
      </c>
      <c r="S77" s="104">
        <f t="shared" si="35"/>
        <v>0</v>
      </c>
      <c r="T77" s="71">
        <f>'1eras Lecturas'!O76</f>
        <v>134.30000000000001</v>
      </c>
      <c r="U77" s="72">
        <f>'2das Lecturas'!O76</f>
        <v>134.5</v>
      </c>
      <c r="V77" s="103">
        <f t="shared" si="36"/>
        <v>0.19999999999998863</v>
      </c>
      <c r="W77" s="73">
        <f>'1eras Lecturas'!Q76</f>
        <v>136.4</v>
      </c>
      <c r="X77" s="73">
        <f>'2das Lecturas'!Q76</f>
        <v>136.6</v>
      </c>
      <c r="Y77" s="104">
        <f t="shared" si="37"/>
        <v>0.19999999999998863</v>
      </c>
      <c r="Z77" s="68">
        <f>'1eras Lecturas'!S76</f>
        <v>156.6</v>
      </c>
      <c r="AA77" s="69">
        <f>'2das Lecturas'!S76</f>
        <v>156.80000000000001</v>
      </c>
      <c r="AB77" s="103">
        <f t="shared" si="38"/>
        <v>0.20000000000001705</v>
      </c>
      <c r="AC77" s="70">
        <f>'1eras Lecturas'!U76</f>
        <v>160.89999999999998</v>
      </c>
      <c r="AD77" s="70">
        <f>'2das Lecturas'!U76</f>
        <v>161.1</v>
      </c>
      <c r="AE77" s="104">
        <f t="shared" si="39"/>
        <v>0.20000000000001705</v>
      </c>
      <c r="AF77" s="71">
        <f>'1eras Lecturas'!W76</f>
        <v>179.8</v>
      </c>
      <c r="AG77" s="72">
        <f>'2das Lecturas'!W76</f>
        <v>179.8</v>
      </c>
      <c r="AH77" s="103">
        <f t="shared" si="40"/>
        <v>0</v>
      </c>
      <c r="AI77" s="73">
        <f>'1eras Lecturas'!Y76</f>
        <v>179.8</v>
      </c>
      <c r="AJ77" s="73">
        <f>'2das Lecturas'!Y76</f>
        <v>179.8</v>
      </c>
      <c r="AK77" s="104">
        <f t="shared" si="41"/>
        <v>0</v>
      </c>
      <c r="AL77" s="68">
        <f>'1eras Lecturas'!AA76</f>
        <v>166.2</v>
      </c>
      <c r="AM77" s="69">
        <f>'2das Lecturas'!AA76</f>
        <v>166.29999999999998</v>
      </c>
      <c r="AN77" s="103">
        <f t="shared" si="42"/>
        <v>9.9999999999994316E-2</v>
      </c>
      <c r="AO77" s="70">
        <f>'1eras Lecturas'!AC76</f>
        <v>168.2</v>
      </c>
      <c r="AP77" s="70">
        <f>'2das Lecturas'!AC76</f>
        <v>168.29999999999998</v>
      </c>
      <c r="AQ77" s="104">
        <f t="shared" si="43"/>
        <v>9.9999999999994316E-2</v>
      </c>
      <c r="AR77" s="71">
        <f>'1eras Lecturas'!AE76</f>
        <v>250.3</v>
      </c>
      <c r="AS77" s="72">
        <f>'2das Lecturas'!AE76</f>
        <v>250.6</v>
      </c>
      <c r="AT77" s="103">
        <f t="shared" si="44"/>
        <v>0.29999999999998295</v>
      </c>
      <c r="AU77" s="73">
        <f>'1eras Lecturas'!AG76</f>
        <v>252.4</v>
      </c>
      <c r="AV77" s="73">
        <f>'2das Lecturas'!AG76</f>
        <v>252.6</v>
      </c>
      <c r="AW77" s="104">
        <f t="shared" si="45"/>
        <v>0.19999999999998863</v>
      </c>
      <c r="AX77" s="68">
        <f>'1eras Lecturas'!AI76</f>
        <v>270.2</v>
      </c>
      <c r="AY77" s="69">
        <f>'2das Lecturas'!AI76</f>
        <v>270.39999999999998</v>
      </c>
      <c r="AZ77" s="103">
        <f t="shared" si="46"/>
        <v>0.19999999999998863</v>
      </c>
      <c r="BA77" s="70">
        <f>'1eras Lecturas'!AK76</f>
        <v>270.2</v>
      </c>
      <c r="BB77" s="70">
        <f>'2das Lecturas'!AK76</f>
        <v>270.39999999999998</v>
      </c>
      <c r="BC77" s="104">
        <f t="shared" si="47"/>
        <v>0.19999999999998863</v>
      </c>
      <c r="BD77" s="71">
        <f>'1eras Lecturas'!AM76</f>
        <v>251.4</v>
      </c>
      <c r="BE77" s="72">
        <f>'2das Lecturas'!AM76</f>
        <v>251.5</v>
      </c>
      <c r="BF77" s="103">
        <f t="shared" si="48"/>
        <v>9.9999999999994316E-2</v>
      </c>
      <c r="BG77" s="73">
        <f>'1eras Lecturas'!AO76</f>
        <v>252.4</v>
      </c>
      <c r="BH77" s="73">
        <f>'2das Lecturas'!AO76</f>
        <v>252.5</v>
      </c>
      <c r="BI77" s="104">
        <f t="shared" si="49"/>
        <v>9.9999999999994316E-2</v>
      </c>
      <c r="BJ77" s="68">
        <f>'1eras Lecturas'!AQ76</f>
        <v>166.70000000000002</v>
      </c>
      <c r="BK77" s="69">
        <f>'2das Lecturas'!AQ76</f>
        <v>166.8</v>
      </c>
      <c r="BL77" s="103">
        <f t="shared" si="50"/>
        <v>9.9999999999994316E-2</v>
      </c>
      <c r="BM77" s="70">
        <f>'1eras Lecturas'!AS76</f>
        <v>166.70000000000002</v>
      </c>
      <c r="BN77" s="70">
        <f>'2das Lecturas'!AS76</f>
        <v>166.8</v>
      </c>
      <c r="BO77" s="104">
        <f t="shared" si="51"/>
        <v>9.9999999999994316E-2</v>
      </c>
      <c r="BP77" s="71">
        <f>'1eras Lecturas'!AU76</f>
        <v>183.5</v>
      </c>
      <c r="BQ77" s="72">
        <f>'2das Lecturas'!AU76</f>
        <v>183.6</v>
      </c>
      <c r="BR77" s="103">
        <f t="shared" si="52"/>
        <v>9.9999999999994316E-2</v>
      </c>
      <c r="BS77" s="73">
        <f>'1eras Lecturas'!AW76</f>
        <v>192</v>
      </c>
      <c r="BT77" s="73">
        <f>'2das Lecturas'!AW76</f>
        <v>192.1</v>
      </c>
      <c r="BU77" s="104">
        <f t="shared" si="53"/>
        <v>9.9999999999994316E-2</v>
      </c>
      <c r="BV77" s="68">
        <f>'1eras Lecturas'!AY76</f>
        <v>253.5</v>
      </c>
      <c r="BW77" s="69">
        <f>'2das Lecturas'!AY76</f>
        <v>253.4</v>
      </c>
      <c r="BX77" s="103">
        <f t="shared" si="54"/>
        <v>9.9999999999994316E-2</v>
      </c>
      <c r="BY77" s="70">
        <f>'1eras Lecturas'!BA76</f>
        <v>267</v>
      </c>
      <c r="BZ77" s="70">
        <f>'2das Lecturas'!BA76</f>
        <v>266.89999999999998</v>
      </c>
      <c r="CA77" s="104">
        <f t="shared" si="55"/>
        <v>0.10000000000002274</v>
      </c>
      <c r="CB77" s="71">
        <f>'1eras Lecturas'!BC76</f>
        <v>174.60000000000002</v>
      </c>
      <c r="CC77" s="72">
        <f>'2das Lecturas'!BC76</f>
        <v>174.5</v>
      </c>
      <c r="CD77" s="103">
        <f t="shared" si="56"/>
        <v>0.10000000000002274</v>
      </c>
      <c r="CE77" s="73">
        <f>'1eras Lecturas'!BE76</f>
        <v>179.60000000000002</v>
      </c>
      <c r="CF77" s="73">
        <f>'2das Lecturas'!BE76</f>
        <v>179.29999999999998</v>
      </c>
      <c r="CG77" s="104">
        <f t="shared" si="57"/>
        <v>0.30000000000003979</v>
      </c>
      <c r="CH77" s="138">
        <f>'1eras Lecturas'!BG76</f>
        <v>136.1</v>
      </c>
      <c r="CI77" s="69">
        <f>'2das Lecturas'!BG76</f>
        <v>135.80000000000001</v>
      </c>
      <c r="CJ77" s="103">
        <f t="shared" si="58"/>
        <v>0.29999999999998295</v>
      </c>
      <c r="CK77" s="139">
        <f>'1eras Lecturas'!BI76</f>
        <v>136.1</v>
      </c>
      <c r="CL77" s="139">
        <f>'2das Lecturas'!BI76</f>
        <v>135.80000000000001</v>
      </c>
      <c r="CM77" s="104">
        <f t="shared" si="59"/>
        <v>0.29999999999998295</v>
      </c>
    </row>
    <row r="78" spans="1:91" ht="15" customHeight="1" x14ac:dyDescent="0.25">
      <c r="A78" s="72" t="s">
        <v>189</v>
      </c>
      <c r="B78" s="68">
        <f>'1eras Lecturas'!C77</f>
        <v>274.7</v>
      </c>
      <c r="C78" s="69">
        <f>'2das Lecturas'!C77</f>
        <v>274.59999999999997</v>
      </c>
      <c r="D78" s="103">
        <f t="shared" si="30"/>
        <v>0.10000000000002274</v>
      </c>
      <c r="E78" s="70">
        <f>'1eras Lecturas'!E77</f>
        <v>274.7</v>
      </c>
      <c r="F78" s="70">
        <f>'2das Lecturas'!E77</f>
        <v>274.59999999999997</v>
      </c>
      <c r="G78" s="104">
        <f t="shared" si="31"/>
        <v>0.10000000000002274</v>
      </c>
      <c r="H78" s="71">
        <f>'1eras Lecturas'!G77</f>
        <v>176.5</v>
      </c>
      <c r="I78" s="72">
        <f>'2das Lecturas'!G77</f>
        <v>176.4</v>
      </c>
      <c r="J78" s="103">
        <f t="shared" si="32"/>
        <v>9.9999999999994316E-2</v>
      </c>
      <c r="K78" s="73">
        <f>'1eras Lecturas'!I77</f>
        <v>188.4</v>
      </c>
      <c r="L78" s="73">
        <f>'2das Lecturas'!I77</f>
        <v>188.3</v>
      </c>
      <c r="M78" s="104">
        <f t="shared" si="33"/>
        <v>9.9999999999994316E-2</v>
      </c>
      <c r="N78" s="68">
        <f>'1eras Lecturas'!K77</f>
        <v>152</v>
      </c>
      <c r="O78" s="69">
        <f>'2das Lecturas'!K77</f>
        <v>151.79999999999998</v>
      </c>
      <c r="P78" s="103">
        <f t="shared" si="34"/>
        <v>0.20000000000001705</v>
      </c>
      <c r="Q78" s="70">
        <f>'1eras Lecturas'!M77</f>
        <v>168.7</v>
      </c>
      <c r="R78" s="70">
        <f>'2das Lecturas'!M77</f>
        <v>169</v>
      </c>
      <c r="S78" s="104">
        <f t="shared" si="35"/>
        <v>0.30000000000001137</v>
      </c>
      <c r="T78" s="71">
        <f>'1eras Lecturas'!O77</f>
        <v>134.69999999999999</v>
      </c>
      <c r="U78" s="72">
        <f>'2das Lecturas'!O77</f>
        <v>134.69999999999999</v>
      </c>
      <c r="V78" s="103">
        <f t="shared" si="36"/>
        <v>0</v>
      </c>
      <c r="W78" s="73">
        <f>'1eras Lecturas'!Q77</f>
        <v>134.69999999999999</v>
      </c>
      <c r="X78" s="73">
        <f>'2das Lecturas'!Q77</f>
        <v>134.69999999999999</v>
      </c>
      <c r="Y78" s="104">
        <f t="shared" si="37"/>
        <v>0</v>
      </c>
      <c r="Z78" s="68">
        <f>'1eras Lecturas'!S77</f>
        <v>157</v>
      </c>
      <c r="AA78" s="69">
        <f>'2das Lecturas'!S77</f>
        <v>156.80000000000001</v>
      </c>
      <c r="AB78" s="103">
        <f t="shared" si="38"/>
        <v>0.19999999999998863</v>
      </c>
      <c r="AC78" s="70">
        <f>'1eras Lecturas'!U77</f>
        <v>157</v>
      </c>
      <c r="AD78" s="70">
        <f>'2das Lecturas'!U77</f>
        <v>156.80000000000001</v>
      </c>
      <c r="AE78" s="104">
        <f t="shared" si="39"/>
        <v>0.19999999999998863</v>
      </c>
      <c r="AF78" s="71">
        <f>'1eras Lecturas'!W77</f>
        <v>181.6</v>
      </c>
      <c r="AG78" s="72">
        <f>'2das Lecturas'!W77</f>
        <v>181.6</v>
      </c>
      <c r="AH78" s="103">
        <f t="shared" si="40"/>
        <v>0</v>
      </c>
      <c r="AI78" s="73">
        <f>'1eras Lecturas'!Y77</f>
        <v>183.7</v>
      </c>
      <c r="AJ78" s="73">
        <f>'2das Lecturas'!Y77</f>
        <v>183.7</v>
      </c>
      <c r="AK78" s="104">
        <f t="shared" si="41"/>
        <v>0</v>
      </c>
      <c r="AL78" s="68">
        <f>'1eras Lecturas'!AA77</f>
        <v>166</v>
      </c>
      <c r="AM78" s="69">
        <f>'2das Lecturas'!AA77</f>
        <v>166.2</v>
      </c>
      <c r="AN78" s="103">
        <f t="shared" si="42"/>
        <v>0.19999999999998863</v>
      </c>
      <c r="AO78" s="70">
        <f>'1eras Lecturas'!AC77</f>
        <v>166</v>
      </c>
      <c r="AP78" s="70">
        <f>'2das Lecturas'!AC77</f>
        <v>166.2</v>
      </c>
      <c r="AQ78" s="104">
        <f t="shared" si="43"/>
        <v>0.19999999999998863</v>
      </c>
      <c r="AR78" s="71">
        <f>'1eras Lecturas'!AE77</f>
        <v>247.70000000000002</v>
      </c>
      <c r="AS78" s="72">
        <f>'2das Lecturas'!AE77</f>
        <v>247.70000000000002</v>
      </c>
      <c r="AT78" s="103">
        <f t="shared" si="44"/>
        <v>0</v>
      </c>
      <c r="AU78" s="73">
        <f>'1eras Lecturas'!AG77</f>
        <v>249.70000000000002</v>
      </c>
      <c r="AV78" s="73">
        <f>'2das Lecturas'!AG77</f>
        <v>249.70000000000002</v>
      </c>
      <c r="AW78" s="104">
        <f t="shared" si="45"/>
        <v>0</v>
      </c>
      <c r="AX78" s="68">
        <f>'1eras Lecturas'!AI77</f>
        <v>266.3</v>
      </c>
      <c r="AY78" s="69">
        <f>'2das Lecturas'!AI77</f>
        <v>266.3</v>
      </c>
      <c r="AZ78" s="103">
        <f t="shared" si="46"/>
        <v>0</v>
      </c>
      <c r="BA78" s="70">
        <f>'1eras Lecturas'!AK77</f>
        <v>270.39999999999998</v>
      </c>
      <c r="BB78" s="70">
        <f>'2das Lecturas'!AK77</f>
        <v>270.39999999999998</v>
      </c>
      <c r="BC78" s="104">
        <f t="shared" si="47"/>
        <v>0</v>
      </c>
      <c r="BD78" s="71">
        <f>'1eras Lecturas'!AM77</f>
        <v>246.3</v>
      </c>
      <c r="BE78" s="72">
        <f>'2das Lecturas'!AM77</f>
        <v>246.3</v>
      </c>
      <c r="BF78" s="103">
        <f t="shared" si="48"/>
        <v>0</v>
      </c>
      <c r="BG78" s="73">
        <f>'1eras Lecturas'!AO77</f>
        <v>250.5</v>
      </c>
      <c r="BH78" s="73">
        <f>'2das Lecturas'!AO77</f>
        <v>250.5</v>
      </c>
      <c r="BI78" s="104">
        <f t="shared" si="49"/>
        <v>0</v>
      </c>
      <c r="BJ78" s="68">
        <f>'1eras Lecturas'!AQ77</f>
        <v>166.70000000000002</v>
      </c>
      <c r="BK78" s="69">
        <f>'2das Lecturas'!AQ77</f>
        <v>166.8</v>
      </c>
      <c r="BL78" s="103">
        <f t="shared" si="50"/>
        <v>9.9999999999994316E-2</v>
      </c>
      <c r="BM78" s="70">
        <f>'1eras Lecturas'!AS77</f>
        <v>166.70000000000002</v>
      </c>
      <c r="BN78" s="70">
        <f>'2das Lecturas'!AS77</f>
        <v>166.8</v>
      </c>
      <c r="BO78" s="104">
        <f t="shared" si="51"/>
        <v>9.9999999999994316E-2</v>
      </c>
      <c r="BP78" s="71">
        <f>'1eras Lecturas'!AU77</f>
        <v>188.5</v>
      </c>
      <c r="BQ78" s="72">
        <f>'2das Lecturas'!AU77</f>
        <v>188.5</v>
      </c>
      <c r="BR78" s="103">
        <f t="shared" si="52"/>
        <v>0</v>
      </c>
      <c r="BS78" s="73">
        <f>'1eras Lecturas'!AW77</f>
        <v>201.1</v>
      </c>
      <c r="BT78" s="73">
        <f>'2das Lecturas'!AW77</f>
        <v>201.1</v>
      </c>
      <c r="BU78" s="104">
        <f t="shared" si="53"/>
        <v>0</v>
      </c>
      <c r="BV78" s="68">
        <f>'1eras Lecturas'!AY77</f>
        <v>255.70000000000002</v>
      </c>
      <c r="BW78" s="69">
        <f>'2das Lecturas'!AY77</f>
        <v>255.39999999999998</v>
      </c>
      <c r="BX78" s="103">
        <f t="shared" si="54"/>
        <v>0.30000000000003979</v>
      </c>
      <c r="BY78" s="70">
        <f>'1eras Lecturas'!BA77</f>
        <v>255.70000000000002</v>
      </c>
      <c r="BZ78" s="70">
        <f>'2das Lecturas'!BA77</f>
        <v>255.39999999999998</v>
      </c>
      <c r="CA78" s="104">
        <f t="shared" si="55"/>
        <v>0.30000000000003979</v>
      </c>
      <c r="CB78" s="71">
        <f>'1eras Lecturas'!BC77</f>
        <v>174.7</v>
      </c>
      <c r="CC78" s="72">
        <f>'2das Lecturas'!BC77</f>
        <v>174.5</v>
      </c>
      <c r="CD78" s="103">
        <f t="shared" si="56"/>
        <v>0.19999999999998863</v>
      </c>
      <c r="CE78" s="73">
        <f>'1eras Lecturas'!BE77</f>
        <v>174.7</v>
      </c>
      <c r="CF78" s="73">
        <f>'2das Lecturas'!BE77</f>
        <v>174.5</v>
      </c>
      <c r="CG78" s="104">
        <f t="shared" si="57"/>
        <v>0.19999999999998863</v>
      </c>
      <c r="CH78" s="138">
        <f>'1eras Lecturas'!BG77</f>
        <v>0</v>
      </c>
      <c r="CI78" s="69">
        <f>'2das Lecturas'!BG77</f>
        <v>129.9</v>
      </c>
      <c r="CJ78" s="103">
        <f t="shared" si="58"/>
        <v>129.9</v>
      </c>
      <c r="CK78" s="139">
        <f>'1eras Lecturas'!BI77</f>
        <v>0</v>
      </c>
      <c r="CL78" s="139">
        <f>'2das Lecturas'!BI77</f>
        <v>133.9</v>
      </c>
      <c r="CM78" s="104">
        <f t="shared" si="59"/>
        <v>133.9</v>
      </c>
    </row>
    <row r="79" spans="1:91" ht="15" customHeight="1" x14ac:dyDescent="0.25">
      <c r="A79" s="72" t="s">
        <v>190</v>
      </c>
      <c r="B79" s="68">
        <f>'1eras Lecturas'!C78</f>
        <v>268.3</v>
      </c>
      <c r="C79" s="69">
        <f>'2das Lecturas'!C78</f>
        <v>268.3</v>
      </c>
      <c r="D79" s="103">
        <f t="shared" si="30"/>
        <v>0</v>
      </c>
      <c r="E79" s="70">
        <f>'1eras Lecturas'!E78</f>
        <v>287.59999999999997</v>
      </c>
      <c r="F79" s="70">
        <f>'2das Lecturas'!E78</f>
        <v>287.59999999999997</v>
      </c>
      <c r="G79" s="104">
        <f t="shared" si="31"/>
        <v>0</v>
      </c>
      <c r="H79" s="71">
        <f>'1eras Lecturas'!G78</f>
        <v>176.6</v>
      </c>
      <c r="I79" s="72">
        <f>'2das Lecturas'!G78</f>
        <v>176.9</v>
      </c>
      <c r="J79" s="103">
        <f t="shared" si="32"/>
        <v>0.30000000000001137</v>
      </c>
      <c r="K79" s="73">
        <f>'1eras Lecturas'!I78</f>
        <v>178.6</v>
      </c>
      <c r="L79" s="73">
        <f>'2das Lecturas'!I78</f>
        <v>178.9</v>
      </c>
      <c r="M79" s="104">
        <f t="shared" si="33"/>
        <v>0.30000000000001137</v>
      </c>
      <c r="N79" s="68">
        <f>'1eras Lecturas'!K78</f>
        <v>156.70000000000002</v>
      </c>
      <c r="O79" s="69">
        <f>'2das Lecturas'!K78</f>
        <v>156.80000000000001</v>
      </c>
      <c r="P79" s="103">
        <f t="shared" si="34"/>
        <v>9.9999999999994316E-2</v>
      </c>
      <c r="Q79" s="70">
        <f>'1eras Lecturas'!M78</f>
        <v>168.4</v>
      </c>
      <c r="R79" s="70">
        <f>'2das Lecturas'!M78</f>
        <v>168.5</v>
      </c>
      <c r="S79" s="104">
        <f t="shared" si="35"/>
        <v>9.9999999999994316E-2</v>
      </c>
      <c r="T79" s="71">
        <f>'1eras Lecturas'!O78</f>
        <v>134.29999999999998</v>
      </c>
      <c r="U79" s="72">
        <f>'2das Lecturas'!O78</f>
        <v>134.39999999999998</v>
      </c>
      <c r="V79" s="103">
        <f t="shared" si="36"/>
        <v>9.9999999999994316E-2</v>
      </c>
      <c r="W79" s="73">
        <f>'1eras Lecturas'!Q78</f>
        <v>134.29999999999998</v>
      </c>
      <c r="X79" s="73">
        <f>'2das Lecturas'!Q78</f>
        <v>134.39999999999998</v>
      </c>
      <c r="Y79" s="104">
        <f t="shared" si="37"/>
        <v>9.9999999999994316E-2</v>
      </c>
      <c r="Z79" s="68">
        <f>'1eras Lecturas'!S78</f>
        <v>157.70000000000002</v>
      </c>
      <c r="AA79" s="69">
        <f>'2das Lecturas'!S78</f>
        <v>157.80000000000001</v>
      </c>
      <c r="AB79" s="103">
        <f t="shared" si="38"/>
        <v>9.9999999999994316E-2</v>
      </c>
      <c r="AC79" s="70">
        <f>'1eras Lecturas'!U78</f>
        <v>173.10000000000002</v>
      </c>
      <c r="AD79" s="70">
        <f>'2das Lecturas'!U78</f>
        <v>173.2</v>
      </c>
      <c r="AE79" s="104">
        <f t="shared" si="39"/>
        <v>9.9999999999965894E-2</v>
      </c>
      <c r="AF79" s="71">
        <f>'1eras Lecturas'!W78</f>
        <v>180.7</v>
      </c>
      <c r="AG79" s="72">
        <f>'2das Lecturas'!W78</f>
        <v>180.6</v>
      </c>
      <c r="AH79" s="103">
        <f t="shared" si="40"/>
        <v>9.9999999999994316E-2</v>
      </c>
      <c r="AI79" s="73">
        <f>'1eras Lecturas'!Y78</f>
        <v>192.5</v>
      </c>
      <c r="AJ79" s="73">
        <f>'2das Lecturas'!Y78</f>
        <v>192.4</v>
      </c>
      <c r="AK79" s="104">
        <f t="shared" si="41"/>
        <v>9.9999999999994316E-2</v>
      </c>
      <c r="AL79" s="68">
        <f>'1eras Lecturas'!AA78</f>
        <v>152.6</v>
      </c>
      <c r="AM79" s="69">
        <f>'2das Lecturas'!AA78</f>
        <v>152.80000000000001</v>
      </c>
      <c r="AN79" s="103">
        <f t="shared" si="42"/>
        <v>0.20000000000001705</v>
      </c>
      <c r="AO79" s="70">
        <f>'1eras Lecturas'!AC78</f>
        <v>166.5</v>
      </c>
      <c r="AP79" s="70">
        <f>'2das Lecturas'!AC78</f>
        <v>166.70000000000002</v>
      </c>
      <c r="AQ79" s="104">
        <f t="shared" si="43"/>
        <v>0.20000000000001705</v>
      </c>
      <c r="AR79" s="71">
        <f>'1eras Lecturas'!AE78</f>
        <v>237.5</v>
      </c>
      <c r="AS79" s="72">
        <f>'2das Lecturas'!AE78</f>
        <v>237.5</v>
      </c>
      <c r="AT79" s="103">
        <f t="shared" si="44"/>
        <v>0</v>
      </c>
      <c r="AU79" s="73">
        <f>'1eras Lecturas'!AG78</f>
        <v>241.70000000000002</v>
      </c>
      <c r="AV79" s="73">
        <f>'2das Lecturas'!AG78</f>
        <v>241.70000000000002</v>
      </c>
      <c r="AW79" s="104">
        <f t="shared" si="45"/>
        <v>0</v>
      </c>
      <c r="AX79" s="68">
        <f>'1eras Lecturas'!AI78</f>
        <v>270</v>
      </c>
      <c r="AY79" s="69">
        <f>'2das Lecturas'!AI78</f>
        <v>270.09999999999997</v>
      </c>
      <c r="AZ79" s="103">
        <f t="shared" si="46"/>
        <v>9.9999999999965894E-2</v>
      </c>
      <c r="BA79" s="70">
        <f>'1eras Lecturas'!AK78</f>
        <v>270</v>
      </c>
      <c r="BB79" s="70">
        <f>'2das Lecturas'!AK78</f>
        <v>270.09999999999997</v>
      </c>
      <c r="BC79" s="104">
        <f t="shared" si="47"/>
        <v>9.9999999999965894E-2</v>
      </c>
      <c r="BD79" s="71">
        <f>'1eras Lecturas'!AM78</f>
        <v>251.4</v>
      </c>
      <c r="BE79" s="72">
        <f>'2das Lecturas'!AM78</f>
        <v>251.5</v>
      </c>
      <c r="BF79" s="103">
        <f t="shared" si="48"/>
        <v>9.9999999999994316E-2</v>
      </c>
      <c r="BG79" s="73">
        <f>'1eras Lecturas'!AO78</f>
        <v>251.4</v>
      </c>
      <c r="BH79" s="73">
        <f>'2das Lecturas'!AO78</f>
        <v>251.5</v>
      </c>
      <c r="BI79" s="104">
        <f t="shared" si="49"/>
        <v>9.9999999999994316E-2</v>
      </c>
      <c r="BJ79" s="68">
        <f>'1eras Lecturas'!AQ78</f>
        <v>168.5</v>
      </c>
      <c r="BK79" s="69">
        <f>'2das Lecturas'!AQ78</f>
        <v>168.6</v>
      </c>
      <c r="BL79" s="103">
        <f t="shared" si="50"/>
        <v>9.9999999999994316E-2</v>
      </c>
      <c r="BM79" s="70">
        <f>'1eras Lecturas'!AS78</f>
        <v>168.5</v>
      </c>
      <c r="BN79" s="70">
        <f>'2das Lecturas'!AS78</f>
        <v>168.6</v>
      </c>
      <c r="BO79" s="104">
        <f t="shared" si="51"/>
        <v>9.9999999999994316E-2</v>
      </c>
      <c r="BP79" s="71">
        <f>'1eras Lecturas'!AU78</f>
        <v>186.7</v>
      </c>
      <c r="BQ79" s="72">
        <f>'2das Lecturas'!AU78</f>
        <v>186.7</v>
      </c>
      <c r="BR79" s="103">
        <f t="shared" si="52"/>
        <v>0</v>
      </c>
      <c r="BS79" s="73">
        <f>'1eras Lecturas'!AW78</f>
        <v>195.2</v>
      </c>
      <c r="BT79" s="73">
        <f>'2das Lecturas'!AW78</f>
        <v>195.2</v>
      </c>
      <c r="BU79" s="104">
        <f t="shared" si="53"/>
        <v>0</v>
      </c>
      <c r="BV79" s="68">
        <f>'1eras Lecturas'!AY78</f>
        <v>255.1</v>
      </c>
      <c r="BW79" s="69">
        <f>'2das Lecturas'!AY78</f>
        <v>255.2</v>
      </c>
      <c r="BX79" s="103">
        <f t="shared" si="54"/>
        <v>9.9999999999994316E-2</v>
      </c>
      <c r="BY79" s="70">
        <f>'1eras Lecturas'!BA78</f>
        <v>259.39999999999998</v>
      </c>
      <c r="BZ79" s="70">
        <f>'2das Lecturas'!BA78</f>
        <v>259.2</v>
      </c>
      <c r="CA79" s="104">
        <f t="shared" si="55"/>
        <v>0.19999999999998863</v>
      </c>
      <c r="CB79" s="71">
        <f>'1eras Lecturas'!BC78</f>
        <v>179.60000000000002</v>
      </c>
      <c r="CC79" s="72">
        <f>'2das Lecturas'!BC78</f>
        <v>179.5</v>
      </c>
      <c r="CD79" s="103">
        <f t="shared" si="56"/>
        <v>0.10000000000002274</v>
      </c>
      <c r="CE79" s="73">
        <f>'1eras Lecturas'!BE78</f>
        <v>179.60000000000002</v>
      </c>
      <c r="CF79" s="73">
        <f>'2das Lecturas'!BE78</f>
        <v>179.5</v>
      </c>
      <c r="CG79" s="104">
        <f t="shared" si="57"/>
        <v>0.10000000000002274</v>
      </c>
      <c r="CH79" s="138">
        <f>'1eras Lecturas'!BG78</f>
        <v>118.60000000000001</v>
      </c>
      <c r="CI79" s="69">
        <f>'2das Lecturas'!BG78</f>
        <v>118.6</v>
      </c>
      <c r="CJ79" s="103">
        <f t="shared" si="58"/>
        <v>1.4210854715202004E-14</v>
      </c>
      <c r="CK79" s="139">
        <f>'1eras Lecturas'!BI78</f>
        <v>130</v>
      </c>
      <c r="CL79" s="139">
        <f>'2das Lecturas'!BI78</f>
        <v>130.1</v>
      </c>
      <c r="CM79" s="104">
        <f t="shared" si="59"/>
        <v>9.9999999999994316E-2</v>
      </c>
    </row>
    <row r="80" spans="1:91" ht="15" customHeight="1" x14ac:dyDescent="0.25">
      <c r="A80" s="72" t="s">
        <v>191</v>
      </c>
      <c r="B80" s="68">
        <f>'1eras Lecturas'!C79</f>
        <v>283.2</v>
      </c>
      <c r="C80" s="69">
        <f>'2das Lecturas'!C79</f>
        <v>283.2</v>
      </c>
      <c r="D80" s="103">
        <f t="shared" si="30"/>
        <v>0</v>
      </c>
      <c r="E80" s="70">
        <f>'1eras Lecturas'!E79</f>
        <v>293.60000000000002</v>
      </c>
      <c r="F80" s="70">
        <f>'2das Lecturas'!E79</f>
        <v>293.60000000000002</v>
      </c>
      <c r="G80" s="104">
        <f t="shared" si="31"/>
        <v>0</v>
      </c>
      <c r="H80" s="71">
        <f>'1eras Lecturas'!G79</f>
        <v>174.6</v>
      </c>
      <c r="I80" s="72">
        <f>'2das Lecturas'!G79</f>
        <v>174.9</v>
      </c>
      <c r="J80" s="103">
        <f t="shared" si="32"/>
        <v>0.30000000000001137</v>
      </c>
      <c r="K80" s="73">
        <f>'1eras Lecturas'!I79</f>
        <v>176.6</v>
      </c>
      <c r="L80" s="73">
        <f>'2das Lecturas'!I79</f>
        <v>176.9</v>
      </c>
      <c r="M80" s="104">
        <f t="shared" si="33"/>
        <v>0.30000000000001137</v>
      </c>
      <c r="N80" s="68">
        <f>'1eras Lecturas'!K79</f>
        <v>154.9</v>
      </c>
      <c r="O80" s="69">
        <f>'2das Lecturas'!K79</f>
        <v>155</v>
      </c>
      <c r="P80" s="103">
        <f t="shared" si="34"/>
        <v>9.9999999999994316E-2</v>
      </c>
      <c r="Q80" s="70">
        <f>'1eras Lecturas'!M79</f>
        <v>158.70000000000002</v>
      </c>
      <c r="R80" s="70">
        <f>'2das Lecturas'!M79</f>
        <v>158.9</v>
      </c>
      <c r="S80" s="104">
        <f t="shared" si="35"/>
        <v>0.19999999999998863</v>
      </c>
      <c r="T80" s="71">
        <f>'1eras Lecturas'!O79</f>
        <v>134.4</v>
      </c>
      <c r="U80" s="72">
        <f>'2das Lecturas'!O79</f>
        <v>134.5</v>
      </c>
      <c r="V80" s="103">
        <f t="shared" si="36"/>
        <v>9.9999999999994316E-2</v>
      </c>
      <c r="W80" s="73">
        <f>'1eras Lecturas'!Q79</f>
        <v>138.69999999999999</v>
      </c>
      <c r="X80" s="73">
        <f>'2das Lecturas'!Q79</f>
        <v>138.79999999999998</v>
      </c>
      <c r="Y80" s="104">
        <f t="shared" si="37"/>
        <v>9.9999999999994316E-2</v>
      </c>
      <c r="Z80" s="68">
        <f>'1eras Lecturas'!S79</f>
        <v>165.2</v>
      </c>
      <c r="AA80" s="69">
        <f>'2das Lecturas'!S79</f>
        <v>165.3</v>
      </c>
      <c r="AB80" s="103">
        <f t="shared" si="38"/>
        <v>0.10000000000002274</v>
      </c>
      <c r="AC80" s="70">
        <f>'1eras Lecturas'!U79</f>
        <v>171.39999999999998</v>
      </c>
      <c r="AD80" s="70">
        <f>'2das Lecturas'!U79</f>
        <v>171.70000000000002</v>
      </c>
      <c r="AE80" s="104">
        <f t="shared" si="39"/>
        <v>0.30000000000003979</v>
      </c>
      <c r="AF80" s="71">
        <f>'1eras Lecturas'!W79</f>
        <v>184.7</v>
      </c>
      <c r="AG80" s="72">
        <f>'2das Lecturas'!W79</f>
        <v>184.6</v>
      </c>
      <c r="AH80" s="103">
        <f t="shared" si="40"/>
        <v>9.9999999999994316E-2</v>
      </c>
      <c r="AI80" s="73">
        <f>'1eras Lecturas'!Y79</f>
        <v>186.8</v>
      </c>
      <c r="AJ80" s="73">
        <f>'2das Lecturas'!Y79</f>
        <v>186.6</v>
      </c>
      <c r="AK80" s="104">
        <f t="shared" si="41"/>
        <v>0.20000000000001705</v>
      </c>
      <c r="AL80" s="68">
        <f>'1eras Lecturas'!AA79</f>
        <v>162.29999999999998</v>
      </c>
      <c r="AM80" s="69">
        <f>'2das Lecturas'!AA79</f>
        <v>162.5</v>
      </c>
      <c r="AN80" s="103">
        <f t="shared" si="42"/>
        <v>0.20000000000001705</v>
      </c>
      <c r="AO80" s="70">
        <f>'1eras Lecturas'!AC79</f>
        <v>166.2</v>
      </c>
      <c r="AP80" s="70">
        <f>'2das Lecturas'!AC79</f>
        <v>166.4</v>
      </c>
      <c r="AQ80" s="104">
        <f t="shared" si="43"/>
        <v>0.20000000000001705</v>
      </c>
      <c r="AR80" s="71">
        <f>'1eras Lecturas'!AE79</f>
        <v>239.70000000000002</v>
      </c>
      <c r="AS80" s="72">
        <f>'2das Lecturas'!AE79</f>
        <v>239.70000000000002</v>
      </c>
      <c r="AT80" s="103">
        <f t="shared" si="44"/>
        <v>0</v>
      </c>
      <c r="AU80" s="73">
        <f>'1eras Lecturas'!AG79</f>
        <v>250.3</v>
      </c>
      <c r="AV80" s="73">
        <f>'2das Lecturas'!AG79</f>
        <v>250.3</v>
      </c>
      <c r="AW80" s="104">
        <f t="shared" si="45"/>
        <v>0</v>
      </c>
      <c r="AX80" s="68">
        <f>'1eras Lecturas'!AI79</f>
        <v>270.2</v>
      </c>
      <c r="AY80" s="69">
        <f>'2das Lecturas'!AI79</f>
        <v>270.29999999999995</v>
      </c>
      <c r="AZ80" s="103">
        <f t="shared" si="46"/>
        <v>9.9999999999965894E-2</v>
      </c>
      <c r="BA80" s="70">
        <f>'1eras Lecturas'!AK79</f>
        <v>270.2</v>
      </c>
      <c r="BB80" s="70">
        <f>'2das Lecturas'!AK79</f>
        <v>270.29999999999995</v>
      </c>
      <c r="BC80" s="104">
        <f t="shared" si="47"/>
        <v>9.9999999999965894E-2</v>
      </c>
      <c r="BD80" s="71">
        <f>'1eras Lecturas'!AM79</f>
        <v>250.29999999999998</v>
      </c>
      <c r="BE80" s="72">
        <f>'2das Lecturas'!AM79</f>
        <v>250.39999999999998</v>
      </c>
      <c r="BF80" s="103">
        <f t="shared" si="48"/>
        <v>9.9999999999994316E-2</v>
      </c>
      <c r="BG80" s="73">
        <f>'1eras Lecturas'!AO79</f>
        <v>250.29999999999998</v>
      </c>
      <c r="BH80" s="73">
        <f>'2das Lecturas'!AO79</f>
        <v>250.39999999999998</v>
      </c>
      <c r="BI80" s="104">
        <f t="shared" si="49"/>
        <v>9.9999999999994316E-2</v>
      </c>
      <c r="BJ80" s="68">
        <f>'1eras Lecturas'!AQ79</f>
        <v>166.60000000000002</v>
      </c>
      <c r="BK80" s="69">
        <f>'2das Lecturas'!AQ79</f>
        <v>166.70000000000002</v>
      </c>
      <c r="BL80" s="103">
        <f t="shared" si="50"/>
        <v>9.9999999999994316E-2</v>
      </c>
      <c r="BM80" s="70">
        <f>'1eras Lecturas'!AS79</f>
        <v>168.5</v>
      </c>
      <c r="BN80" s="70">
        <f>'2das Lecturas'!AS79</f>
        <v>168.5</v>
      </c>
      <c r="BO80" s="104">
        <f t="shared" si="51"/>
        <v>0</v>
      </c>
      <c r="BP80" s="71">
        <f>'1eras Lecturas'!AU79</f>
        <v>191.1</v>
      </c>
      <c r="BQ80" s="72">
        <f>'2das Lecturas'!AU79</f>
        <v>191.1</v>
      </c>
      <c r="BR80" s="103">
        <f t="shared" si="52"/>
        <v>0</v>
      </c>
      <c r="BS80" s="73">
        <f>'1eras Lecturas'!AW79</f>
        <v>191.1</v>
      </c>
      <c r="BT80" s="73">
        <f>'2das Lecturas'!AW79</f>
        <v>191.1</v>
      </c>
      <c r="BU80" s="104">
        <f t="shared" si="53"/>
        <v>0</v>
      </c>
      <c r="BV80" s="68">
        <f>'1eras Lecturas'!AY79</f>
        <v>257.59999999999997</v>
      </c>
      <c r="BW80" s="69">
        <f>'2das Lecturas'!AY79</f>
        <v>257.39999999999998</v>
      </c>
      <c r="BX80" s="103">
        <f t="shared" si="54"/>
        <v>0.19999999999998863</v>
      </c>
      <c r="BY80" s="70">
        <f>'1eras Lecturas'!BA79</f>
        <v>261.7</v>
      </c>
      <c r="BZ80" s="70">
        <f>'2das Lecturas'!BA79</f>
        <v>261.39999999999998</v>
      </c>
      <c r="CA80" s="104">
        <f t="shared" si="55"/>
        <v>0.30000000000001137</v>
      </c>
      <c r="CB80" s="71">
        <f>'1eras Lecturas'!BC79</f>
        <v>174.60000000000002</v>
      </c>
      <c r="CC80" s="72">
        <f>'2das Lecturas'!BC79</f>
        <v>174.29999999999998</v>
      </c>
      <c r="CD80" s="103">
        <f t="shared" si="56"/>
        <v>0.30000000000003979</v>
      </c>
      <c r="CE80" s="73">
        <f>'1eras Lecturas'!BE79</f>
        <v>174.60000000000002</v>
      </c>
      <c r="CF80" s="73">
        <f>'2das Lecturas'!BE79</f>
        <v>174.29999999999998</v>
      </c>
      <c r="CG80" s="104">
        <f t="shared" si="57"/>
        <v>0.30000000000003979</v>
      </c>
      <c r="CH80" s="138">
        <f>'1eras Lecturas'!BG79</f>
        <v>116.7</v>
      </c>
      <c r="CI80" s="69">
        <f>'2das Lecturas'!BG79</f>
        <v>116.6</v>
      </c>
      <c r="CJ80" s="103">
        <f t="shared" si="58"/>
        <v>0.10000000000000853</v>
      </c>
      <c r="CK80" s="139">
        <f>'1eras Lecturas'!BI79</f>
        <v>120.5</v>
      </c>
      <c r="CL80" s="139">
        <f>'2das Lecturas'!BI79</f>
        <v>120.5</v>
      </c>
      <c r="CM80" s="104">
        <f t="shared" si="59"/>
        <v>0</v>
      </c>
    </row>
    <row r="81" spans="1:91" ht="15" customHeight="1" x14ac:dyDescent="0.25">
      <c r="A81" s="72" t="s">
        <v>192</v>
      </c>
      <c r="B81" s="68">
        <f>'1eras Lecturas'!C80</f>
        <v>256</v>
      </c>
      <c r="C81" s="69">
        <f>'2das Lecturas'!C80</f>
        <v>255.70000000000002</v>
      </c>
      <c r="D81" s="103">
        <f t="shared" si="30"/>
        <v>0.29999999999998295</v>
      </c>
      <c r="E81" s="70">
        <f>'1eras Lecturas'!E80</f>
        <v>266.39999999999998</v>
      </c>
      <c r="F81" s="70">
        <f>'2das Lecturas'!E80</f>
        <v>266.29999999999995</v>
      </c>
      <c r="G81" s="104">
        <f t="shared" si="31"/>
        <v>0.10000000000002274</v>
      </c>
      <c r="H81" s="71">
        <f>'1eras Lecturas'!G80</f>
        <v>178.7</v>
      </c>
      <c r="I81" s="72">
        <f>'2das Lecturas'!G80</f>
        <v>178.9</v>
      </c>
      <c r="J81" s="103">
        <f t="shared" si="32"/>
        <v>0.20000000000001705</v>
      </c>
      <c r="K81" s="73">
        <f>'1eras Lecturas'!I80</f>
        <v>188.4</v>
      </c>
      <c r="L81" s="73">
        <f>'2das Lecturas'!I80</f>
        <v>188.70000000000002</v>
      </c>
      <c r="M81" s="104">
        <f t="shared" si="33"/>
        <v>0.30000000000001137</v>
      </c>
      <c r="N81" s="68">
        <f>'1eras Lecturas'!K80</f>
        <v>164.70000000000002</v>
      </c>
      <c r="O81" s="69">
        <f>'2das Lecturas'!K80</f>
        <v>164.70000000000002</v>
      </c>
      <c r="P81" s="103">
        <f t="shared" si="34"/>
        <v>0</v>
      </c>
      <c r="Q81" s="70">
        <f>'1eras Lecturas'!M80</f>
        <v>178.20000000000002</v>
      </c>
      <c r="R81" s="70">
        <f>'2das Lecturas'!M80</f>
        <v>178.3</v>
      </c>
      <c r="S81" s="104">
        <f t="shared" si="35"/>
        <v>9.9999999999994316E-2</v>
      </c>
      <c r="T81" s="71">
        <f>'1eras Lecturas'!O80</f>
        <v>134.5</v>
      </c>
      <c r="U81" s="72">
        <f>'2das Lecturas'!O80</f>
        <v>134.6</v>
      </c>
      <c r="V81" s="103">
        <f t="shared" si="36"/>
        <v>9.9999999999994316E-2</v>
      </c>
      <c r="W81" s="73">
        <f>'1eras Lecturas'!Q80</f>
        <v>134.5</v>
      </c>
      <c r="X81" s="73">
        <f>'2das Lecturas'!Q80</f>
        <v>134.6</v>
      </c>
      <c r="Y81" s="104">
        <f t="shared" si="37"/>
        <v>9.9999999999994316E-2</v>
      </c>
      <c r="Z81" s="68">
        <f>'1eras Lecturas'!S80</f>
        <v>165.1</v>
      </c>
      <c r="AA81" s="69">
        <f>'2das Lecturas'!S80</f>
        <v>165.3</v>
      </c>
      <c r="AB81" s="103">
        <f t="shared" si="38"/>
        <v>0.20000000000001705</v>
      </c>
      <c r="AC81" s="70">
        <f>'1eras Lecturas'!U80</f>
        <v>171.5</v>
      </c>
      <c r="AD81" s="70">
        <f>'2das Lecturas'!U80</f>
        <v>171.70000000000002</v>
      </c>
      <c r="AE81" s="104">
        <f t="shared" si="39"/>
        <v>0.20000000000001705</v>
      </c>
      <c r="AF81" s="71">
        <f>'1eras Lecturas'!W80</f>
        <v>182.4</v>
      </c>
      <c r="AG81" s="72">
        <f>'2das Lecturas'!W80</f>
        <v>182.3</v>
      </c>
      <c r="AH81" s="103">
        <f t="shared" si="40"/>
        <v>9.9999999999994316E-2</v>
      </c>
      <c r="AI81" s="73">
        <f>'1eras Lecturas'!Y80</f>
        <v>184.6</v>
      </c>
      <c r="AJ81" s="73">
        <f>'2das Lecturas'!Y80</f>
        <v>184.5</v>
      </c>
      <c r="AK81" s="104">
        <f t="shared" si="41"/>
        <v>9.9999999999994316E-2</v>
      </c>
      <c r="AL81" s="68">
        <f>'1eras Lecturas'!AA80</f>
        <v>162.39999999999998</v>
      </c>
      <c r="AM81" s="69">
        <f>'2das Lecturas'!AA80</f>
        <v>162.6</v>
      </c>
      <c r="AN81" s="103">
        <f t="shared" si="42"/>
        <v>0.20000000000001705</v>
      </c>
      <c r="AO81" s="70">
        <f>'1eras Lecturas'!AC80</f>
        <v>166.5</v>
      </c>
      <c r="AP81" s="70">
        <f>'2das Lecturas'!AC80</f>
        <v>166.70000000000002</v>
      </c>
      <c r="AQ81" s="104">
        <f t="shared" si="43"/>
        <v>0.20000000000001705</v>
      </c>
      <c r="AR81" s="71">
        <f>'1eras Lecturas'!AE80</f>
        <v>237.60000000000002</v>
      </c>
      <c r="AS81" s="72">
        <f>'2das Lecturas'!AE80</f>
        <v>237.4</v>
      </c>
      <c r="AT81" s="103">
        <f t="shared" si="44"/>
        <v>0.20000000000001705</v>
      </c>
      <c r="AU81" s="73">
        <f>'1eras Lecturas'!AG80</f>
        <v>250.5</v>
      </c>
      <c r="AV81" s="73">
        <f>'2das Lecturas'!AG80</f>
        <v>250.20000000000002</v>
      </c>
      <c r="AW81" s="104">
        <f t="shared" si="45"/>
        <v>0.29999999999998295</v>
      </c>
      <c r="AX81" s="68">
        <f>'1eras Lecturas'!AI80</f>
        <v>270</v>
      </c>
      <c r="AY81" s="69">
        <f>'2das Lecturas'!AI80</f>
        <v>270</v>
      </c>
      <c r="AZ81" s="103">
        <f t="shared" si="46"/>
        <v>0</v>
      </c>
      <c r="BA81" s="70">
        <f>'1eras Lecturas'!AK80</f>
        <v>270</v>
      </c>
      <c r="BB81" s="70">
        <f>'2das Lecturas'!AK80</f>
        <v>270</v>
      </c>
      <c r="BC81" s="104">
        <f t="shared" si="47"/>
        <v>0</v>
      </c>
      <c r="BD81" s="71">
        <f>'1eras Lecturas'!AM80</f>
        <v>251.4</v>
      </c>
      <c r="BE81" s="72">
        <f>'2das Lecturas'!AM80</f>
        <v>251.39999999999998</v>
      </c>
      <c r="BF81" s="103">
        <f t="shared" si="48"/>
        <v>2.8421709430404007E-14</v>
      </c>
      <c r="BG81" s="73">
        <f>'1eras Lecturas'!AO80</f>
        <v>252.5</v>
      </c>
      <c r="BH81" s="73">
        <f>'2das Lecturas'!AO80</f>
        <v>252.39999999999998</v>
      </c>
      <c r="BI81" s="104">
        <f t="shared" si="49"/>
        <v>0.10000000000002274</v>
      </c>
      <c r="BJ81" s="68">
        <f>'1eras Lecturas'!AQ80</f>
        <v>166.8</v>
      </c>
      <c r="BK81" s="69">
        <f>'2das Lecturas'!AQ80</f>
        <v>166.9</v>
      </c>
      <c r="BL81" s="103">
        <f t="shared" si="50"/>
        <v>9.9999999999994316E-2</v>
      </c>
      <c r="BM81" s="70">
        <f>'1eras Lecturas'!AS80</f>
        <v>168.60000000000002</v>
      </c>
      <c r="BN81" s="70">
        <f>'2das Lecturas'!AS80</f>
        <v>168.70000000000002</v>
      </c>
      <c r="BO81" s="104">
        <f t="shared" si="51"/>
        <v>9.9999999999994316E-2</v>
      </c>
      <c r="BP81" s="71">
        <f>'1eras Lecturas'!AU80</f>
        <v>182.6</v>
      </c>
      <c r="BQ81" s="72">
        <f>'2das Lecturas'!AU80</f>
        <v>182.6</v>
      </c>
      <c r="BR81" s="103">
        <f t="shared" si="52"/>
        <v>0</v>
      </c>
      <c r="BS81" s="73">
        <f>'1eras Lecturas'!AW80</f>
        <v>193.2</v>
      </c>
      <c r="BT81" s="73">
        <f>'2das Lecturas'!AW80</f>
        <v>193.1</v>
      </c>
      <c r="BU81" s="104">
        <f t="shared" si="53"/>
        <v>9.9999999999994316E-2</v>
      </c>
      <c r="BV81" s="68">
        <f>'1eras Lecturas'!AY80</f>
        <v>249.20000000000002</v>
      </c>
      <c r="BW81" s="69">
        <f>'2das Lecturas'!AY80</f>
        <v>249</v>
      </c>
      <c r="BX81" s="103">
        <f t="shared" si="54"/>
        <v>0.20000000000001705</v>
      </c>
      <c r="BY81" s="70">
        <f>'1eras Lecturas'!BA80</f>
        <v>261.7</v>
      </c>
      <c r="BZ81" s="70">
        <f>'2das Lecturas'!BA80</f>
        <v>261.39999999999998</v>
      </c>
      <c r="CA81" s="104">
        <f t="shared" si="55"/>
        <v>0.30000000000001137</v>
      </c>
      <c r="CB81" s="71">
        <f>'1eras Lecturas'!BC80</f>
        <v>174.60000000000002</v>
      </c>
      <c r="CC81" s="72">
        <f>'2das Lecturas'!BC80</f>
        <v>174.29999999999998</v>
      </c>
      <c r="CD81" s="103">
        <f t="shared" si="56"/>
        <v>0.30000000000003979</v>
      </c>
      <c r="CE81" s="73">
        <f>'1eras Lecturas'!BE80</f>
        <v>174.60000000000002</v>
      </c>
      <c r="CF81" s="73">
        <f>'2das Lecturas'!BE80</f>
        <v>174.29999999999998</v>
      </c>
      <c r="CG81" s="104">
        <f t="shared" si="57"/>
        <v>0.30000000000003979</v>
      </c>
      <c r="CH81" s="138">
        <f>'1eras Lecturas'!BG80</f>
        <v>106.80000000000001</v>
      </c>
      <c r="CI81" s="69">
        <f>'2das Lecturas'!BG80</f>
        <v>106.9</v>
      </c>
      <c r="CJ81" s="103">
        <f t="shared" si="58"/>
        <v>9.9999999999994316E-2</v>
      </c>
      <c r="CK81" s="139">
        <f>'1eras Lecturas'!BI80</f>
        <v>138</v>
      </c>
      <c r="CL81" s="139">
        <f>'2das Lecturas'!BI80</f>
        <v>137.69999999999999</v>
      </c>
      <c r="CM81" s="104">
        <f t="shared" si="59"/>
        <v>0.30000000000001137</v>
      </c>
    </row>
    <row r="82" spans="1:91" ht="15" customHeight="1" x14ac:dyDescent="0.25">
      <c r="A82" s="72" t="s">
        <v>193</v>
      </c>
      <c r="B82" s="68">
        <f>'1eras Lecturas'!C81</f>
        <v>274.5</v>
      </c>
      <c r="C82" s="69">
        <f>'2das Lecturas'!C81</f>
        <v>274.5</v>
      </c>
      <c r="D82" s="103">
        <f t="shared" si="30"/>
        <v>0</v>
      </c>
      <c r="E82" s="70">
        <f>'1eras Lecturas'!E81</f>
        <v>297.79999999999995</v>
      </c>
      <c r="F82" s="70">
        <f>'2das Lecturas'!E81</f>
        <v>297.7</v>
      </c>
      <c r="G82" s="104">
        <f t="shared" si="31"/>
        <v>9.9999999999965894E-2</v>
      </c>
      <c r="H82" s="71">
        <f>'1eras Lecturas'!G81</f>
        <v>180.5</v>
      </c>
      <c r="I82" s="72">
        <f>'2das Lecturas'!G81</f>
        <v>180.8</v>
      </c>
      <c r="J82" s="103">
        <f t="shared" si="32"/>
        <v>0.30000000000001137</v>
      </c>
      <c r="K82" s="73">
        <f>'1eras Lecturas'!I81</f>
        <v>188.4</v>
      </c>
      <c r="L82" s="73">
        <f>'2das Lecturas'!I81</f>
        <v>188.70000000000002</v>
      </c>
      <c r="M82" s="104">
        <f t="shared" si="33"/>
        <v>0.30000000000001137</v>
      </c>
      <c r="N82" s="68">
        <f>'1eras Lecturas'!K81</f>
        <v>166.60000000000002</v>
      </c>
      <c r="O82" s="69">
        <f>'2das Lecturas'!K81</f>
        <v>166.70000000000002</v>
      </c>
      <c r="P82" s="103">
        <f t="shared" si="34"/>
        <v>9.9999999999994316E-2</v>
      </c>
      <c r="Q82" s="70">
        <f>'1eras Lecturas'!M81</f>
        <v>168.70000000000002</v>
      </c>
      <c r="R82" s="70">
        <f>'2das Lecturas'!M81</f>
        <v>168.8</v>
      </c>
      <c r="S82" s="104">
        <f t="shared" si="35"/>
        <v>9.9999999999994316E-2</v>
      </c>
      <c r="T82" s="71">
        <f>'1eras Lecturas'!O81</f>
        <v>134.5</v>
      </c>
      <c r="U82" s="72">
        <f>'2das Lecturas'!O81</f>
        <v>134.6</v>
      </c>
      <c r="V82" s="103">
        <f t="shared" si="36"/>
        <v>9.9999999999994316E-2</v>
      </c>
      <c r="W82" s="73">
        <f>'1eras Lecturas'!Q81</f>
        <v>134.5</v>
      </c>
      <c r="X82" s="73">
        <f>'2das Lecturas'!Q81</f>
        <v>134.6</v>
      </c>
      <c r="Y82" s="104">
        <f t="shared" si="37"/>
        <v>9.9999999999994316E-2</v>
      </c>
      <c r="Z82" s="68">
        <f>'1eras Lecturas'!S81</f>
        <v>161.5</v>
      </c>
      <c r="AA82" s="69">
        <f>'2das Lecturas'!S81</f>
        <v>161.69999999999999</v>
      </c>
      <c r="AB82" s="103">
        <f t="shared" si="38"/>
        <v>0.19999999999998863</v>
      </c>
      <c r="AC82" s="70">
        <f>'1eras Lecturas'!U81</f>
        <v>169.20000000000002</v>
      </c>
      <c r="AD82" s="70">
        <f>'2das Lecturas'!U81</f>
        <v>169.5</v>
      </c>
      <c r="AE82" s="104">
        <f t="shared" si="39"/>
        <v>0.29999999999998295</v>
      </c>
      <c r="AF82" s="71">
        <f>'1eras Lecturas'!W81</f>
        <v>186.8</v>
      </c>
      <c r="AG82" s="72">
        <f>'2das Lecturas'!W81</f>
        <v>186.70000000000002</v>
      </c>
      <c r="AH82" s="103">
        <f t="shared" si="40"/>
        <v>9.9999999999994316E-2</v>
      </c>
      <c r="AI82" s="73">
        <f>'1eras Lecturas'!Y81</f>
        <v>186.8</v>
      </c>
      <c r="AJ82" s="73">
        <f>'2das Lecturas'!Y81</f>
        <v>186.70000000000002</v>
      </c>
      <c r="AK82" s="104">
        <f t="shared" si="41"/>
        <v>9.9999999999994316E-2</v>
      </c>
      <c r="AL82" s="68">
        <f>'1eras Lecturas'!AA81</f>
        <v>166.7</v>
      </c>
      <c r="AM82" s="69">
        <f>'2das Lecturas'!AA81</f>
        <v>166.9</v>
      </c>
      <c r="AN82" s="103">
        <f t="shared" si="42"/>
        <v>0.20000000000001705</v>
      </c>
      <c r="AO82" s="70">
        <f>'1eras Lecturas'!AC81</f>
        <v>168.2</v>
      </c>
      <c r="AP82" s="70">
        <f>'2das Lecturas'!AC81</f>
        <v>168.4</v>
      </c>
      <c r="AQ82" s="104">
        <f t="shared" si="43"/>
        <v>0.20000000000001705</v>
      </c>
      <c r="AR82" s="71">
        <f>'1eras Lecturas'!AE81</f>
        <v>250.3</v>
      </c>
      <c r="AS82" s="72">
        <f>'2das Lecturas'!AE81</f>
        <v>250.3</v>
      </c>
      <c r="AT82" s="103">
        <f t="shared" si="44"/>
        <v>0</v>
      </c>
      <c r="AU82" s="73">
        <f>'1eras Lecturas'!AG81</f>
        <v>252.3</v>
      </c>
      <c r="AV82" s="73">
        <f>'2das Lecturas'!AG81</f>
        <v>252.3</v>
      </c>
      <c r="AW82" s="104">
        <f t="shared" si="45"/>
        <v>0</v>
      </c>
      <c r="AX82" s="68">
        <f>'1eras Lecturas'!AI81</f>
        <v>270</v>
      </c>
      <c r="AY82" s="69">
        <f>'2das Lecturas'!AI81</f>
        <v>270.2</v>
      </c>
      <c r="AZ82" s="103">
        <f t="shared" si="46"/>
        <v>0.19999999999998863</v>
      </c>
      <c r="BA82" s="70">
        <f>'1eras Lecturas'!AK81</f>
        <v>270</v>
      </c>
      <c r="BB82" s="70">
        <f>'2das Lecturas'!AK81</f>
        <v>270.2</v>
      </c>
      <c r="BC82" s="104">
        <f t="shared" si="47"/>
        <v>0.19999999999998863</v>
      </c>
      <c r="BD82" s="71">
        <f>'1eras Lecturas'!AM81</f>
        <v>250.4</v>
      </c>
      <c r="BE82" s="72">
        <f>'2das Lecturas'!AM81</f>
        <v>250.5</v>
      </c>
      <c r="BF82" s="103">
        <f t="shared" si="48"/>
        <v>9.9999999999994316E-2</v>
      </c>
      <c r="BG82" s="73">
        <f>'1eras Lecturas'!AO81</f>
        <v>250.4</v>
      </c>
      <c r="BH82" s="73">
        <f>'2das Lecturas'!AO81</f>
        <v>250.5</v>
      </c>
      <c r="BI82" s="104">
        <f t="shared" si="49"/>
        <v>9.9999999999994316E-2</v>
      </c>
      <c r="BJ82" s="68">
        <f>'1eras Lecturas'!AQ81</f>
        <v>166.8</v>
      </c>
      <c r="BK82" s="69">
        <f>'2das Lecturas'!AQ81</f>
        <v>166.9</v>
      </c>
      <c r="BL82" s="103">
        <f t="shared" si="50"/>
        <v>9.9999999999994316E-2</v>
      </c>
      <c r="BM82" s="70">
        <f>'1eras Lecturas'!AS81</f>
        <v>166.8</v>
      </c>
      <c r="BN82" s="70">
        <f>'2das Lecturas'!AS81</f>
        <v>166.9</v>
      </c>
      <c r="BO82" s="104">
        <f t="shared" si="51"/>
        <v>9.9999999999994316E-2</v>
      </c>
      <c r="BP82" s="71">
        <f>'1eras Lecturas'!AU81</f>
        <v>191.1</v>
      </c>
      <c r="BQ82" s="72">
        <f>'2das Lecturas'!AU81</f>
        <v>191.1</v>
      </c>
      <c r="BR82" s="103">
        <f t="shared" si="52"/>
        <v>0</v>
      </c>
      <c r="BS82" s="73">
        <f>'1eras Lecturas'!AW81</f>
        <v>199.39999999999998</v>
      </c>
      <c r="BT82" s="73">
        <f>'2das Lecturas'!AW81</f>
        <v>199.39999999999998</v>
      </c>
      <c r="BU82" s="104">
        <f t="shared" si="53"/>
        <v>0</v>
      </c>
      <c r="BV82" s="68">
        <f>'1eras Lecturas'!AY81</f>
        <v>251.1</v>
      </c>
      <c r="BW82" s="69">
        <f>'2das Lecturas'!AY81</f>
        <v>251.1</v>
      </c>
      <c r="BX82" s="103">
        <f t="shared" si="54"/>
        <v>0</v>
      </c>
      <c r="BY82" s="70">
        <f>'1eras Lecturas'!BA81</f>
        <v>257.2</v>
      </c>
      <c r="BZ82" s="70">
        <f>'2das Lecturas'!BA81</f>
        <v>257.2</v>
      </c>
      <c r="CA82" s="104">
        <f t="shared" si="55"/>
        <v>0</v>
      </c>
      <c r="CB82" s="71">
        <f>'1eras Lecturas'!BC81</f>
        <v>179.4</v>
      </c>
      <c r="CC82" s="72">
        <f>'2das Lecturas'!BC81</f>
        <v>179.29999999999998</v>
      </c>
      <c r="CD82" s="103">
        <f t="shared" si="56"/>
        <v>0.10000000000002274</v>
      </c>
      <c r="CE82" s="73">
        <f>'1eras Lecturas'!BE81</f>
        <v>179.4</v>
      </c>
      <c r="CF82" s="73">
        <f>'2das Lecturas'!BE81</f>
        <v>179.29999999999998</v>
      </c>
      <c r="CG82" s="104">
        <f t="shared" si="57"/>
        <v>0.10000000000002274</v>
      </c>
      <c r="CH82" s="138">
        <f>'1eras Lecturas'!BG81</f>
        <v>131.9</v>
      </c>
      <c r="CI82" s="69">
        <f>'2das Lecturas'!BG81</f>
        <v>132</v>
      </c>
      <c r="CJ82" s="103">
        <f t="shared" si="58"/>
        <v>9.9999999999994316E-2</v>
      </c>
      <c r="CK82" s="139">
        <f>'1eras Lecturas'!BI81</f>
        <v>133.80000000000001</v>
      </c>
      <c r="CL82" s="139">
        <f>'2das Lecturas'!BI81</f>
        <v>133.9</v>
      </c>
      <c r="CM82" s="104">
        <f t="shared" si="59"/>
        <v>9.9999999999994316E-2</v>
      </c>
    </row>
    <row r="83" spans="1:91" ht="15" customHeight="1" x14ac:dyDescent="0.25">
      <c r="A83" s="67" t="s">
        <v>218</v>
      </c>
      <c r="B83" s="68">
        <f>'1eras Lecturas'!C82</f>
        <v>268.29999999999995</v>
      </c>
      <c r="C83" s="69">
        <f>'2das Lecturas'!C82</f>
        <v>268.5</v>
      </c>
      <c r="D83" s="103">
        <f t="shared" si="30"/>
        <v>0.20000000000004547</v>
      </c>
      <c r="E83" s="70">
        <f>'1eras Lecturas'!E82</f>
        <v>270.5</v>
      </c>
      <c r="F83" s="70">
        <f>'2das Lecturas'!E82</f>
        <v>270.40000000000003</v>
      </c>
      <c r="G83" s="104">
        <f t="shared" si="31"/>
        <v>9.9999999999965894E-2</v>
      </c>
      <c r="H83" s="71">
        <f>'1eras Lecturas'!G82</f>
        <v>178.4</v>
      </c>
      <c r="I83" s="72">
        <f>'2das Lecturas'!G82</f>
        <v>178.4</v>
      </c>
      <c r="J83" s="103">
        <f t="shared" si="32"/>
        <v>0</v>
      </c>
      <c r="K83" s="73">
        <f>'1eras Lecturas'!I82</f>
        <v>196.2</v>
      </c>
      <c r="L83" s="73">
        <f>'2das Lecturas'!I82</f>
        <v>196.1</v>
      </c>
      <c r="M83" s="104">
        <f t="shared" si="33"/>
        <v>9.9999999999994316E-2</v>
      </c>
      <c r="N83" s="68">
        <f>'1eras Lecturas'!K82</f>
        <v>144.6</v>
      </c>
      <c r="O83" s="69">
        <f>'2das Lecturas'!K82</f>
        <v>144.6</v>
      </c>
      <c r="P83" s="103">
        <f t="shared" si="34"/>
        <v>0</v>
      </c>
      <c r="Q83" s="70">
        <f>'1eras Lecturas'!M82</f>
        <v>155.29999999999998</v>
      </c>
      <c r="R83" s="70">
        <f>'2das Lecturas'!M82</f>
        <v>155.29999999999998</v>
      </c>
      <c r="S83" s="104">
        <f t="shared" si="35"/>
        <v>0</v>
      </c>
      <c r="T83" s="71">
        <f>'1eras Lecturas'!O82</f>
        <v>134.6</v>
      </c>
      <c r="U83" s="72">
        <f>'2das Lecturas'!O82</f>
        <v>134.6</v>
      </c>
      <c r="V83" s="103">
        <f t="shared" si="36"/>
        <v>0</v>
      </c>
      <c r="W83" s="73">
        <f>'1eras Lecturas'!Q82</f>
        <v>134.6</v>
      </c>
      <c r="X83" s="73">
        <f>'2das Lecturas'!Q82</f>
        <v>134.6</v>
      </c>
      <c r="Y83" s="104">
        <f t="shared" si="37"/>
        <v>0</v>
      </c>
      <c r="Z83" s="68">
        <f>'1eras Lecturas'!S82</f>
        <v>169.8</v>
      </c>
      <c r="AA83" s="69">
        <f>'2das Lecturas'!S82</f>
        <v>169.5</v>
      </c>
      <c r="AB83" s="103">
        <f t="shared" si="38"/>
        <v>0.30000000000001137</v>
      </c>
      <c r="AC83" s="70">
        <f>'1eras Lecturas'!U82</f>
        <v>169.8</v>
      </c>
      <c r="AD83" s="70">
        <f>'2das Lecturas'!U82</f>
        <v>169.5</v>
      </c>
      <c r="AE83" s="104">
        <f t="shared" si="39"/>
        <v>0.30000000000001137</v>
      </c>
      <c r="AF83" s="71">
        <f>'1eras Lecturas'!W82</f>
        <v>149.80000000000001</v>
      </c>
      <c r="AG83" s="72">
        <f>'2das Lecturas'!W82</f>
        <v>202.5</v>
      </c>
      <c r="AH83" s="103">
        <f t="shared" si="40"/>
        <v>52.699999999999989</v>
      </c>
      <c r="AI83" s="73">
        <f>'1eras Lecturas'!Y82</f>
        <v>149.80000000000001</v>
      </c>
      <c r="AJ83" s="73">
        <f>'2das Lecturas'!Y82</f>
        <v>224.9</v>
      </c>
      <c r="AK83" s="104">
        <f t="shared" si="41"/>
        <v>75.099999999999994</v>
      </c>
      <c r="AL83" s="68">
        <f>'1eras Lecturas'!AA82</f>
        <v>165.9</v>
      </c>
      <c r="AM83" s="69">
        <f>'2das Lecturas'!AA82</f>
        <v>166.1</v>
      </c>
      <c r="AN83" s="103">
        <f t="shared" si="42"/>
        <v>0.19999999999998863</v>
      </c>
      <c r="AO83" s="70">
        <f>'1eras Lecturas'!AC82</f>
        <v>170.2</v>
      </c>
      <c r="AP83" s="70">
        <f>'2das Lecturas'!AC82</f>
        <v>170.2</v>
      </c>
      <c r="AQ83" s="104">
        <f t="shared" si="43"/>
        <v>0</v>
      </c>
      <c r="AR83" s="71">
        <f>'1eras Lecturas'!AE82</f>
        <v>238.1</v>
      </c>
      <c r="AS83" s="72">
        <f>'2das Lecturas'!AE82</f>
        <v>238.1</v>
      </c>
      <c r="AT83" s="103">
        <f t="shared" si="44"/>
        <v>0</v>
      </c>
      <c r="AU83" s="73">
        <f>'1eras Lecturas'!AG82</f>
        <v>251.70000000000002</v>
      </c>
      <c r="AV83" s="73">
        <f>'2das Lecturas'!AG82</f>
        <v>251.70000000000002</v>
      </c>
      <c r="AW83" s="104">
        <f t="shared" si="45"/>
        <v>0</v>
      </c>
      <c r="AX83" s="68">
        <f>'1eras Lecturas'!AI82</f>
        <v>270.39999999999998</v>
      </c>
      <c r="AY83" s="69">
        <f>'2das Lecturas'!AI82</f>
        <v>270.39999999999998</v>
      </c>
      <c r="AZ83" s="103">
        <f t="shared" si="46"/>
        <v>0</v>
      </c>
      <c r="BA83" s="70">
        <f>'1eras Lecturas'!AK82</f>
        <v>270.39999999999998</v>
      </c>
      <c r="BB83" s="70">
        <f>'2das Lecturas'!AK82</f>
        <v>270.39999999999998</v>
      </c>
      <c r="BC83" s="104">
        <f t="shared" si="47"/>
        <v>0</v>
      </c>
      <c r="BD83" s="71">
        <f>'1eras Lecturas'!AM82</f>
        <v>250.39999999999998</v>
      </c>
      <c r="BE83" s="72">
        <f>'2das Lecturas'!AM82</f>
        <v>250.39999999999998</v>
      </c>
      <c r="BF83" s="103">
        <f t="shared" si="48"/>
        <v>0</v>
      </c>
      <c r="BG83" s="73">
        <f>'1eras Lecturas'!AO82</f>
        <v>250.39999999999998</v>
      </c>
      <c r="BH83" s="73">
        <f>'2das Lecturas'!AO82</f>
        <v>250.39999999999998</v>
      </c>
      <c r="BI83" s="104">
        <f t="shared" si="49"/>
        <v>0</v>
      </c>
      <c r="BJ83" s="68">
        <f>'1eras Lecturas'!AQ82</f>
        <v>166.7</v>
      </c>
      <c r="BK83" s="69">
        <f>'2das Lecturas'!AQ82</f>
        <v>166.70000000000002</v>
      </c>
      <c r="BL83" s="103">
        <f t="shared" si="50"/>
        <v>2.8421709430404007E-14</v>
      </c>
      <c r="BM83" s="70">
        <f>'1eras Lecturas'!AS82</f>
        <v>166.7</v>
      </c>
      <c r="BN83" s="70">
        <f>'2das Lecturas'!AS82</f>
        <v>166.70000000000002</v>
      </c>
      <c r="BO83" s="104">
        <f t="shared" si="51"/>
        <v>2.8421709430404007E-14</v>
      </c>
      <c r="BP83" s="71">
        <f>'1eras Lecturas'!AU82</f>
        <v>192.9</v>
      </c>
      <c r="BQ83" s="72">
        <f>'2das Lecturas'!AU82</f>
        <v>193</v>
      </c>
      <c r="BR83" s="103">
        <f t="shared" si="52"/>
        <v>9.9999999999994316E-2</v>
      </c>
      <c r="BS83" s="73">
        <f>'1eras Lecturas'!AW82</f>
        <v>195.1</v>
      </c>
      <c r="BT83" s="73">
        <f>'2das Lecturas'!AW82</f>
        <v>195.1</v>
      </c>
      <c r="BU83" s="104">
        <f t="shared" si="53"/>
        <v>0</v>
      </c>
      <c r="BV83" s="68">
        <f>'1eras Lecturas'!AY82</f>
        <v>253.6</v>
      </c>
      <c r="BW83" s="69">
        <f>'2das Lecturas'!AY82</f>
        <v>253.5</v>
      </c>
      <c r="BX83" s="103">
        <f t="shared" si="54"/>
        <v>9.9999999999994316E-2</v>
      </c>
      <c r="BY83" s="70">
        <f>'1eras Lecturas'!BA82</f>
        <v>255.9</v>
      </c>
      <c r="BZ83" s="70">
        <f>'2das Lecturas'!BA82</f>
        <v>255.6</v>
      </c>
      <c r="CA83" s="104">
        <f t="shared" si="55"/>
        <v>0.30000000000001137</v>
      </c>
      <c r="CB83" s="71">
        <f>'1eras Lecturas'!BC82</f>
        <v>141.29999999999998</v>
      </c>
      <c r="CC83" s="72">
        <f>'2das Lecturas'!BC82</f>
        <v>141.29999999999998</v>
      </c>
      <c r="CD83" s="103">
        <f t="shared" si="56"/>
        <v>0</v>
      </c>
      <c r="CE83" s="73">
        <f>'1eras Lecturas'!BE82</f>
        <v>141.29999999999998</v>
      </c>
      <c r="CF83" s="73">
        <f>'2das Lecturas'!BE82</f>
        <v>141.29999999999998</v>
      </c>
      <c r="CG83" s="104">
        <f t="shared" si="57"/>
        <v>0</v>
      </c>
      <c r="CH83" s="138">
        <f>'1eras Lecturas'!BG82</f>
        <v>0</v>
      </c>
      <c r="CI83" s="69">
        <f>'2das Lecturas'!BG82</f>
        <v>133.69999999999999</v>
      </c>
      <c r="CJ83" s="103">
        <f t="shared" si="58"/>
        <v>133.69999999999999</v>
      </c>
      <c r="CK83" s="139">
        <f>'1eras Lecturas'!BI82</f>
        <v>0</v>
      </c>
      <c r="CL83" s="139">
        <f>'2das Lecturas'!BI82</f>
        <v>133.69999999999999</v>
      </c>
      <c r="CM83" s="104">
        <f t="shared" si="59"/>
        <v>133.69999999999999</v>
      </c>
    </row>
    <row r="84" spans="1:91" ht="15" customHeight="1" x14ac:dyDescent="0.25">
      <c r="A84" s="72" t="s">
        <v>194</v>
      </c>
      <c r="B84" s="68">
        <f>'1eras Lecturas'!C83</f>
        <v>270.39999999999998</v>
      </c>
      <c r="C84" s="69">
        <f>'2das Lecturas'!C83</f>
        <v>270.39999999999998</v>
      </c>
      <c r="D84" s="103">
        <f t="shared" si="30"/>
        <v>0</v>
      </c>
      <c r="E84" s="70">
        <f>'1eras Lecturas'!E83</f>
        <v>270.39999999999998</v>
      </c>
      <c r="F84" s="70">
        <f>'2das Lecturas'!E83</f>
        <v>270.39999999999998</v>
      </c>
      <c r="G84" s="104">
        <f t="shared" si="31"/>
        <v>0</v>
      </c>
      <c r="H84" s="71">
        <f>'1eras Lecturas'!G83</f>
        <v>173.9</v>
      </c>
      <c r="I84" s="72">
        <f>'2das Lecturas'!G83</f>
        <v>173.9</v>
      </c>
      <c r="J84" s="103">
        <f t="shared" si="32"/>
        <v>0</v>
      </c>
      <c r="K84" s="73">
        <f>'1eras Lecturas'!I83</f>
        <v>177.8</v>
      </c>
      <c r="L84" s="73">
        <f>'2das Lecturas'!I83</f>
        <v>177.8</v>
      </c>
      <c r="M84" s="104">
        <f t="shared" si="33"/>
        <v>0</v>
      </c>
      <c r="N84" s="68">
        <f>'1eras Lecturas'!K83</f>
        <v>158.19999999999999</v>
      </c>
      <c r="O84" s="69">
        <f>'2das Lecturas'!K83</f>
        <v>158.19999999999999</v>
      </c>
      <c r="P84" s="103">
        <f t="shared" si="34"/>
        <v>0</v>
      </c>
      <c r="Q84" s="70">
        <f>'1eras Lecturas'!M83</f>
        <v>158.19999999999999</v>
      </c>
      <c r="R84" s="70">
        <f>'2das Lecturas'!M83</f>
        <v>158.19999999999999</v>
      </c>
      <c r="S84" s="104">
        <f t="shared" si="35"/>
        <v>0</v>
      </c>
      <c r="T84" s="71">
        <f>'1eras Lecturas'!O83</f>
        <v>134.4</v>
      </c>
      <c r="U84" s="72">
        <f>'2das Lecturas'!O83</f>
        <v>134.6</v>
      </c>
      <c r="V84" s="103">
        <f t="shared" si="36"/>
        <v>0.19999999999998863</v>
      </c>
      <c r="W84" s="73">
        <f>'1eras Lecturas'!Q83</f>
        <v>136.5</v>
      </c>
      <c r="X84" s="73">
        <f>'2das Lecturas'!Q83</f>
        <v>136.69999999999999</v>
      </c>
      <c r="Y84" s="104">
        <f t="shared" si="37"/>
        <v>0.19999999999998863</v>
      </c>
      <c r="Z84" s="68">
        <f>'1eras Lecturas'!S83</f>
        <v>163.19999999999999</v>
      </c>
      <c r="AA84" s="69">
        <f>'2das Lecturas'!S83</f>
        <v>163.4</v>
      </c>
      <c r="AB84" s="103">
        <f t="shared" si="38"/>
        <v>0.20000000000001705</v>
      </c>
      <c r="AC84" s="70">
        <f>'1eras Lecturas'!U83</f>
        <v>167.39999999999998</v>
      </c>
      <c r="AD84" s="70">
        <f>'2das Lecturas'!U83</f>
        <v>167.6</v>
      </c>
      <c r="AE84" s="104">
        <f t="shared" si="39"/>
        <v>0.20000000000001705</v>
      </c>
      <c r="AF84" s="71">
        <f>'1eras Lecturas'!W83</f>
        <v>185.8</v>
      </c>
      <c r="AG84" s="72">
        <f>'2das Lecturas'!W83</f>
        <v>185.7</v>
      </c>
      <c r="AH84" s="103">
        <f t="shared" si="40"/>
        <v>0.10000000000002274</v>
      </c>
      <c r="AI84" s="73">
        <f>'1eras Lecturas'!Y83</f>
        <v>231.1</v>
      </c>
      <c r="AJ84" s="73">
        <f>'2das Lecturas'!Y83</f>
        <v>231.1</v>
      </c>
      <c r="AK84" s="104">
        <f t="shared" si="41"/>
        <v>0</v>
      </c>
      <c r="AL84" s="68">
        <f>'1eras Lecturas'!AA83</f>
        <v>162.30000000000001</v>
      </c>
      <c r="AM84" s="69">
        <f>'2das Lecturas'!AA83</f>
        <v>162.4</v>
      </c>
      <c r="AN84" s="103">
        <f t="shared" si="42"/>
        <v>9.9999999999994316E-2</v>
      </c>
      <c r="AO84" s="70">
        <f>'1eras Lecturas'!AC83</f>
        <v>166.3</v>
      </c>
      <c r="AP84" s="70">
        <f>'2das Lecturas'!AC83</f>
        <v>166.4</v>
      </c>
      <c r="AQ84" s="104">
        <f t="shared" si="43"/>
        <v>9.9999999999994316E-2</v>
      </c>
      <c r="AR84" s="71">
        <f>'1eras Lecturas'!AE83</f>
        <v>239.5</v>
      </c>
      <c r="AS84" s="72">
        <f>'2das Lecturas'!AE83</f>
        <v>239.7</v>
      </c>
      <c r="AT84" s="103">
        <f t="shared" si="44"/>
        <v>0.19999999999998863</v>
      </c>
      <c r="AU84" s="73">
        <f>'1eras Lecturas'!AG83</f>
        <v>241.60000000000002</v>
      </c>
      <c r="AV84" s="73">
        <f>'2das Lecturas'!AG83</f>
        <v>241.8</v>
      </c>
      <c r="AW84" s="104">
        <f t="shared" si="45"/>
        <v>0.19999999999998863</v>
      </c>
      <c r="AX84" s="68">
        <f>'1eras Lecturas'!AI83</f>
        <v>270.2</v>
      </c>
      <c r="AY84" s="69">
        <f>'2das Lecturas'!AI83</f>
        <v>270.2</v>
      </c>
      <c r="AZ84" s="103">
        <f t="shared" si="46"/>
        <v>0</v>
      </c>
      <c r="BA84" s="70">
        <f>'1eras Lecturas'!AK83</f>
        <v>274.5</v>
      </c>
      <c r="BB84" s="70">
        <f>'2das Lecturas'!AK83</f>
        <v>274.5</v>
      </c>
      <c r="BC84" s="104">
        <f t="shared" si="47"/>
        <v>0</v>
      </c>
      <c r="BD84" s="71">
        <f>'1eras Lecturas'!AM83</f>
        <v>250.29999999999998</v>
      </c>
      <c r="BE84" s="72">
        <f>'2das Lecturas'!AM83</f>
        <v>250.5</v>
      </c>
      <c r="BF84" s="103">
        <f t="shared" si="48"/>
        <v>0.20000000000001705</v>
      </c>
      <c r="BG84" s="73">
        <f>'1eras Lecturas'!AO83</f>
        <v>251.5</v>
      </c>
      <c r="BH84" s="73">
        <f>'2das Lecturas'!AO83</f>
        <v>251.5</v>
      </c>
      <c r="BI84" s="104">
        <f t="shared" si="49"/>
        <v>0</v>
      </c>
      <c r="BJ84" s="68">
        <f>'1eras Lecturas'!AQ83</f>
        <v>166.60000000000002</v>
      </c>
      <c r="BK84" s="69">
        <f>'2das Lecturas'!AQ83</f>
        <v>166.70000000000002</v>
      </c>
      <c r="BL84" s="103">
        <f t="shared" si="50"/>
        <v>9.9999999999994316E-2</v>
      </c>
      <c r="BM84" s="70">
        <f>'1eras Lecturas'!AS83</f>
        <v>168.5</v>
      </c>
      <c r="BN84" s="70">
        <f>'2das Lecturas'!AS83</f>
        <v>168.6</v>
      </c>
      <c r="BO84" s="104">
        <f t="shared" si="51"/>
        <v>9.9999999999994316E-2</v>
      </c>
      <c r="BP84" s="71">
        <f>'1eras Lecturas'!AU83</f>
        <v>192</v>
      </c>
      <c r="BQ84" s="72">
        <f>'2das Lecturas'!AU83</f>
        <v>192.1</v>
      </c>
      <c r="BR84" s="103">
        <f t="shared" si="52"/>
        <v>9.9999999999994316E-2</v>
      </c>
      <c r="BS84" s="73">
        <f>'1eras Lecturas'!AW83</f>
        <v>198.29999999999998</v>
      </c>
      <c r="BT84" s="73">
        <f>'2das Lecturas'!AW83</f>
        <v>198.39999999999998</v>
      </c>
      <c r="BU84" s="104">
        <f t="shared" si="53"/>
        <v>9.9999999999994316E-2</v>
      </c>
      <c r="BV84" s="68">
        <f>'1eras Lecturas'!AY83</f>
        <v>257.5</v>
      </c>
      <c r="BW84" s="69">
        <f>'2das Lecturas'!AY83</f>
        <v>257.39999999999998</v>
      </c>
      <c r="BX84" s="103">
        <f t="shared" si="54"/>
        <v>0.10000000000002274</v>
      </c>
      <c r="BY84" s="70">
        <f>'1eras Lecturas'!BA83</f>
        <v>259.3</v>
      </c>
      <c r="BZ84" s="70">
        <f>'2das Lecturas'!BA83</f>
        <v>259.2</v>
      </c>
      <c r="CA84" s="104">
        <f t="shared" si="55"/>
        <v>0.10000000000002274</v>
      </c>
      <c r="CB84" s="71">
        <f>'1eras Lecturas'!BC83</f>
        <v>179.4</v>
      </c>
      <c r="CC84" s="72">
        <f>'2das Lecturas'!BC83</f>
        <v>179.29999999999998</v>
      </c>
      <c r="CD84" s="103">
        <f t="shared" si="56"/>
        <v>0.10000000000002274</v>
      </c>
      <c r="CE84" s="73">
        <f>'1eras Lecturas'!BE83</f>
        <v>179.4</v>
      </c>
      <c r="CF84" s="73">
        <f>'2das Lecturas'!BE83</f>
        <v>179.29999999999998</v>
      </c>
      <c r="CG84" s="104">
        <f t="shared" si="57"/>
        <v>0.10000000000002274</v>
      </c>
      <c r="CH84" s="138">
        <f>'1eras Lecturas'!BG83</f>
        <v>106.89999999999999</v>
      </c>
      <c r="CI84" s="69">
        <f>'2das Lecturas'!BG83</f>
        <v>106.8</v>
      </c>
      <c r="CJ84" s="103">
        <f t="shared" si="58"/>
        <v>9.9999999999994316E-2</v>
      </c>
      <c r="CK84" s="139">
        <f>'1eras Lecturas'!BI83</f>
        <v>130.1</v>
      </c>
      <c r="CL84" s="139">
        <f>'2das Lecturas'!BI83</f>
        <v>130.19999999999999</v>
      </c>
      <c r="CM84" s="104">
        <f t="shared" si="59"/>
        <v>9.9999999999994316E-2</v>
      </c>
    </row>
    <row r="85" spans="1:91" ht="15" customHeight="1" x14ac:dyDescent="0.25">
      <c r="A85" s="72" t="s">
        <v>195</v>
      </c>
      <c r="B85" s="68">
        <f>'1eras Lecturas'!C84</f>
        <v>262.09999999999997</v>
      </c>
      <c r="C85" s="69">
        <f>'2das Lecturas'!C84</f>
        <v>262.09999999999997</v>
      </c>
      <c r="D85" s="103">
        <f t="shared" si="30"/>
        <v>0</v>
      </c>
      <c r="E85" s="70">
        <f>'1eras Lecturas'!E84</f>
        <v>264.2</v>
      </c>
      <c r="F85" s="70">
        <f>'2das Lecturas'!E84</f>
        <v>264.2</v>
      </c>
      <c r="G85" s="104">
        <f t="shared" si="31"/>
        <v>0</v>
      </c>
      <c r="H85" s="71">
        <f>'1eras Lecturas'!G84</f>
        <v>187.4</v>
      </c>
      <c r="I85" s="72">
        <f>'2das Lecturas'!G84</f>
        <v>187.4</v>
      </c>
      <c r="J85" s="103">
        <f t="shared" si="32"/>
        <v>0</v>
      </c>
      <c r="K85" s="73">
        <f>'1eras Lecturas'!I84</f>
        <v>191.5</v>
      </c>
      <c r="L85" s="73">
        <f>'2das Lecturas'!I84</f>
        <v>191.5</v>
      </c>
      <c r="M85" s="104">
        <f t="shared" si="33"/>
        <v>0</v>
      </c>
      <c r="N85" s="68">
        <f>'1eras Lecturas'!K84</f>
        <v>133</v>
      </c>
      <c r="O85" s="69">
        <f>'2das Lecturas'!K84</f>
        <v>133</v>
      </c>
      <c r="P85" s="103">
        <f t="shared" si="34"/>
        <v>0</v>
      </c>
      <c r="Q85" s="70">
        <f>'1eras Lecturas'!M84</f>
        <v>145.39999999999998</v>
      </c>
      <c r="R85" s="70">
        <f>'2das Lecturas'!M84</f>
        <v>145.39999999999998</v>
      </c>
      <c r="S85" s="104">
        <f t="shared" si="35"/>
        <v>0</v>
      </c>
      <c r="T85" s="71">
        <f>'1eras Lecturas'!O84</f>
        <v>134.4</v>
      </c>
      <c r="U85" s="72">
        <f>'2das Lecturas'!O84</f>
        <v>134.6</v>
      </c>
      <c r="V85" s="103">
        <f t="shared" si="36"/>
        <v>0.19999999999998863</v>
      </c>
      <c r="W85" s="73">
        <f>'1eras Lecturas'!Q84</f>
        <v>136.5</v>
      </c>
      <c r="X85" s="73">
        <f>'2das Lecturas'!Q84</f>
        <v>136.69999999999999</v>
      </c>
      <c r="Y85" s="104">
        <f t="shared" si="37"/>
        <v>0.19999999999998863</v>
      </c>
      <c r="Z85" s="68">
        <f>'1eras Lecturas'!S84</f>
        <v>152.39999999999998</v>
      </c>
      <c r="AA85" s="69">
        <f>'2das Lecturas'!S84</f>
        <v>152.6</v>
      </c>
      <c r="AB85" s="103">
        <f t="shared" si="38"/>
        <v>0.20000000000001705</v>
      </c>
      <c r="AC85" s="70">
        <f>'1eras Lecturas'!U84</f>
        <v>173.6</v>
      </c>
      <c r="AD85" s="70">
        <f>'2das Lecturas'!U84</f>
        <v>173.8</v>
      </c>
      <c r="AE85" s="104">
        <f t="shared" si="39"/>
        <v>0.20000000000001705</v>
      </c>
      <c r="AF85" s="71">
        <f>'1eras Lecturas'!W84</f>
        <v>179.9</v>
      </c>
      <c r="AG85" s="72">
        <f>'2das Lecturas'!W84</f>
        <v>179.7</v>
      </c>
      <c r="AH85" s="103">
        <f t="shared" si="40"/>
        <v>0.20000000000001705</v>
      </c>
      <c r="AI85" s="73">
        <f>'1eras Lecturas'!Y84</f>
        <v>189.6</v>
      </c>
      <c r="AJ85" s="73">
        <f>'2das Lecturas'!Y84</f>
        <v>189.6</v>
      </c>
      <c r="AK85" s="104">
        <f t="shared" si="41"/>
        <v>0</v>
      </c>
      <c r="AL85" s="68">
        <f>'1eras Lecturas'!AA84</f>
        <v>164.1</v>
      </c>
      <c r="AM85" s="69">
        <f>'2das Lecturas'!AA84</f>
        <v>164.2</v>
      </c>
      <c r="AN85" s="103">
        <f t="shared" si="42"/>
        <v>9.9999999999994316E-2</v>
      </c>
      <c r="AO85" s="70">
        <f>'1eras Lecturas'!AC84</f>
        <v>164.1</v>
      </c>
      <c r="AP85" s="70">
        <f>'2das Lecturas'!AC84</f>
        <v>164.2</v>
      </c>
      <c r="AQ85" s="104">
        <f t="shared" si="43"/>
        <v>9.9999999999994316E-2</v>
      </c>
      <c r="AR85" s="71">
        <f>'1eras Lecturas'!AE84</f>
        <v>237.4</v>
      </c>
      <c r="AS85" s="72">
        <f>'2das Lecturas'!AE84</f>
        <v>237.6</v>
      </c>
      <c r="AT85" s="103">
        <f t="shared" si="44"/>
        <v>0.19999999999998863</v>
      </c>
      <c r="AU85" s="73">
        <f>'1eras Lecturas'!AG84</f>
        <v>247.8</v>
      </c>
      <c r="AV85" s="73">
        <f>'2das Lecturas'!AG84</f>
        <v>248</v>
      </c>
      <c r="AW85" s="104">
        <f t="shared" si="45"/>
        <v>0.19999999999998863</v>
      </c>
      <c r="AX85" s="68">
        <f>'1eras Lecturas'!AI84</f>
        <v>270.39999999999998</v>
      </c>
      <c r="AY85" s="69">
        <f>'2das Lecturas'!AI84</f>
        <v>270.2</v>
      </c>
      <c r="AZ85" s="103">
        <f t="shared" si="46"/>
        <v>0.19999999999998863</v>
      </c>
      <c r="BA85" s="70">
        <f>'1eras Lecturas'!AK84</f>
        <v>270.39999999999998</v>
      </c>
      <c r="BB85" s="70">
        <f>'2das Lecturas'!AK84</f>
        <v>270.2</v>
      </c>
      <c r="BC85" s="104">
        <f t="shared" si="47"/>
        <v>0.19999999999998863</v>
      </c>
      <c r="BD85" s="71">
        <f>'1eras Lecturas'!AM84</f>
        <v>250.5</v>
      </c>
      <c r="BE85" s="72">
        <f>'2das Lecturas'!AM84</f>
        <v>250.4</v>
      </c>
      <c r="BF85" s="103">
        <f t="shared" si="48"/>
        <v>9.9999999999994316E-2</v>
      </c>
      <c r="BG85" s="73">
        <f>'1eras Lecturas'!AO84</f>
        <v>251.5</v>
      </c>
      <c r="BH85" s="73">
        <f>'2das Lecturas'!AO84</f>
        <v>251.5</v>
      </c>
      <c r="BI85" s="104">
        <f t="shared" si="49"/>
        <v>0</v>
      </c>
      <c r="BJ85" s="68">
        <f>'1eras Lecturas'!AQ84</f>
        <v>166.70000000000002</v>
      </c>
      <c r="BK85" s="69">
        <f>'2das Lecturas'!AQ84</f>
        <v>166.8</v>
      </c>
      <c r="BL85" s="103">
        <f t="shared" si="50"/>
        <v>9.9999999999994316E-2</v>
      </c>
      <c r="BM85" s="70">
        <f>'1eras Lecturas'!AS84</f>
        <v>166.70000000000002</v>
      </c>
      <c r="BN85" s="70">
        <f>'2das Lecturas'!AS84</f>
        <v>166.8</v>
      </c>
      <c r="BO85" s="104">
        <f t="shared" si="51"/>
        <v>9.9999999999994316E-2</v>
      </c>
      <c r="BP85" s="71">
        <f>'1eras Lecturas'!AU84</f>
        <v>189.9</v>
      </c>
      <c r="BQ85" s="72">
        <f>'2das Lecturas'!AU84</f>
        <v>189.79999999999998</v>
      </c>
      <c r="BR85" s="103">
        <f t="shared" si="52"/>
        <v>0.10000000000002274</v>
      </c>
      <c r="BS85" s="73">
        <f>'1eras Lecturas'!AW84</f>
        <v>192</v>
      </c>
      <c r="BT85" s="73">
        <f>'2das Lecturas'!AW84</f>
        <v>192.1</v>
      </c>
      <c r="BU85" s="104">
        <f t="shared" si="53"/>
        <v>9.9999999999994316E-2</v>
      </c>
      <c r="BV85" s="68">
        <f>'1eras Lecturas'!AY84</f>
        <v>255.5</v>
      </c>
      <c r="BW85" s="69">
        <f>'2das Lecturas'!AY84</f>
        <v>255.4</v>
      </c>
      <c r="BX85" s="103">
        <f t="shared" si="54"/>
        <v>9.9999999999994316E-2</v>
      </c>
      <c r="BY85" s="70">
        <f>'1eras Lecturas'!BA84</f>
        <v>255.5</v>
      </c>
      <c r="BZ85" s="70">
        <f>'2das Lecturas'!BA84</f>
        <v>255.4</v>
      </c>
      <c r="CA85" s="104">
        <f t="shared" si="55"/>
        <v>9.9999999999994316E-2</v>
      </c>
      <c r="CB85" s="71">
        <f>'1eras Lecturas'!BC84</f>
        <v>174.4</v>
      </c>
      <c r="CC85" s="72">
        <f>'2das Lecturas'!BC84</f>
        <v>174.29999999999998</v>
      </c>
      <c r="CD85" s="103">
        <f t="shared" si="56"/>
        <v>0.10000000000002274</v>
      </c>
      <c r="CE85" s="73">
        <f>'1eras Lecturas'!BE84</f>
        <v>174.4</v>
      </c>
      <c r="CF85" s="73">
        <f>'2das Lecturas'!BE84</f>
        <v>174.29999999999998</v>
      </c>
      <c r="CG85" s="104">
        <f t="shared" si="57"/>
        <v>0.10000000000002274</v>
      </c>
      <c r="CH85" s="138">
        <f>'1eras Lecturas'!BG84</f>
        <v>126.3</v>
      </c>
      <c r="CI85" s="69">
        <f>'2das Lecturas'!BG84</f>
        <v>126.3</v>
      </c>
      <c r="CJ85" s="103">
        <f t="shared" si="58"/>
        <v>0</v>
      </c>
      <c r="CK85" s="139">
        <f>'1eras Lecturas'!BI84</f>
        <v>137.9</v>
      </c>
      <c r="CL85" s="139">
        <f>'2das Lecturas'!BI84</f>
        <v>137.69999999999999</v>
      </c>
      <c r="CM85" s="104">
        <f t="shared" si="59"/>
        <v>0.20000000000001705</v>
      </c>
    </row>
    <row r="86" spans="1:91" ht="15" customHeight="1" x14ac:dyDescent="0.25">
      <c r="A86" s="67" t="s">
        <v>219</v>
      </c>
      <c r="B86" s="68">
        <f>'1eras Lecturas'!C85</f>
        <v>264.2</v>
      </c>
      <c r="C86" s="69">
        <f>'2das Lecturas'!C85</f>
        <v>264.2</v>
      </c>
      <c r="D86" s="103">
        <f t="shared" si="30"/>
        <v>0</v>
      </c>
      <c r="E86" s="70">
        <f>'1eras Lecturas'!E85</f>
        <v>270.5</v>
      </c>
      <c r="F86" s="70">
        <f>'2das Lecturas'!E85</f>
        <v>270.5</v>
      </c>
      <c r="G86" s="104">
        <f t="shared" si="31"/>
        <v>0</v>
      </c>
      <c r="H86" s="71">
        <f>'1eras Lecturas'!G85</f>
        <v>174.5</v>
      </c>
      <c r="I86" s="72">
        <f>'2das Lecturas'!G85</f>
        <v>174.5</v>
      </c>
      <c r="J86" s="103">
        <f t="shared" si="32"/>
        <v>0</v>
      </c>
      <c r="K86" s="73">
        <f>'1eras Lecturas'!I85</f>
        <v>176.5</v>
      </c>
      <c r="L86" s="73">
        <f>'2das Lecturas'!I85</f>
        <v>176.5</v>
      </c>
      <c r="M86" s="104">
        <f t="shared" si="33"/>
        <v>0</v>
      </c>
      <c r="N86" s="68">
        <f>'1eras Lecturas'!K85</f>
        <v>144.30000000000001</v>
      </c>
      <c r="O86" s="69">
        <f>'2das Lecturas'!K85</f>
        <v>144.30000000000001</v>
      </c>
      <c r="P86" s="103">
        <f t="shared" si="34"/>
        <v>0</v>
      </c>
      <c r="Q86" s="70">
        <f>'1eras Lecturas'!M85</f>
        <v>150.5</v>
      </c>
      <c r="R86" s="70">
        <f>'2das Lecturas'!M85</f>
        <v>150.5</v>
      </c>
      <c r="S86" s="104">
        <f t="shared" si="35"/>
        <v>0</v>
      </c>
      <c r="T86" s="71">
        <f>'1eras Lecturas'!O85</f>
        <v>134.70000000000002</v>
      </c>
      <c r="U86" s="72">
        <f>'2das Lecturas'!O85</f>
        <v>134.6</v>
      </c>
      <c r="V86" s="103">
        <f t="shared" si="36"/>
        <v>0.10000000000002274</v>
      </c>
      <c r="W86" s="73">
        <f>'1eras Lecturas'!Q85</f>
        <v>136.5</v>
      </c>
      <c r="X86" s="73">
        <f>'2das Lecturas'!Q85</f>
        <v>136.5</v>
      </c>
      <c r="Y86" s="104">
        <f t="shared" si="37"/>
        <v>0</v>
      </c>
      <c r="Z86" s="68">
        <f>'1eras Lecturas'!S85</f>
        <v>165.4</v>
      </c>
      <c r="AA86" s="69">
        <f>'2das Lecturas'!S85</f>
        <v>165.4</v>
      </c>
      <c r="AB86" s="103">
        <f t="shared" si="38"/>
        <v>0</v>
      </c>
      <c r="AC86" s="70">
        <f>'1eras Lecturas'!U85</f>
        <v>199.3</v>
      </c>
      <c r="AD86" s="70">
        <f>'2das Lecturas'!U85</f>
        <v>199.20000000000002</v>
      </c>
      <c r="AE86" s="104">
        <f t="shared" si="39"/>
        <v>9.9999999999994316E-2</v>
      </c>
      <c r="AF86" s="71">
        <f>'1eras Lecturas'!W85</f>
        <v>172</v>
      </c>
      <c r="AG86" s="72">
        <f>'2das Lecturas'!W85</f>
        <v>171.8</v>
      </c>
      <c r="AH86" s="103">
        <f t="shared" si="40"/>
        <v>0.19999999999998863</v>
      </c>
      <c r="AI86" s="73">
        <f>'1eras Lecturas'!Y85</f>
        <v>184</v>
      </c>
      <c r="AJ86" s="73">
        <f>'2das Lecturas'!Y85</f>
        <v>183.9</v>
      </c>
      <c r="AK86" s="104">
        <f t="shared" si="41"/>
        <v>9.9999999999994316E-2</v>
      </c>
      <c r="AL86" s="68">
        <f>'1eras Lecturas'!AA85</f>
        <v>154.6</v>
      </c>
      <c r="AM86" s="69">
        <f>'2das Lecturas'!AA85</f>
        <v>154.6</v>
      </c>
      <c r="AN86" s="103">
        <f t="shared" si="42"/>
        <v>0</v>
      </c>
      <c r="AO86" s="70">
        <f>'1eras Lecturas'!AC85</f>
        <v>162.4</v>
      </c>
      <c r="AP86" s="70">
        <f>'2das Lecturas'!AC85</f>
        <v>162.30000000000001</v>
      </c>
      <c r="AQ86" s="104">
        <f t="shared" si="43"/>
        <v>9.9999999999994316E-2</v>
      </c>
      <c r="AR86" s="71">
        <f>'1eras Lecturas'!AE85</f>
        <v>245.60000000000002</v>
      </c>
      <c r="AS86" s="72">
        <f>'2das Lecturas'!AE85</f>
        <v>245.60000000000002</v>
      </c>
      <c r="AT86" s="103">
        <f t="shared" si="44"/>
        <v>0</v>
      </c>
      <c r="AU86" s="73">
        <f>'1eras Lecturas'!AG85</f>
        <v>247.70000000000002</v>
      </c>
      <c r="AV86" s="73">
        <f>'2das Lecturas'!AG85</f>
        <v>247.70000000000002</v>
      </c>
      <c r="AW86" s="104">
        <f t="shared" si="45"/>
        <v>0</v>
      </c>
      <c r="AX86" s="68">
        <f>'1eras Lecturas'!AI85</f>
        <v>268.39999999999998</v>
      </c>
      <c r="AY86" s="69">
        <f>'2das Lecturas'!AI85</f>
        <v>268.39999999999998</v>
      </c>
      <c r="AZ86" s="103">
        <f t="shared" si="46"/>
        <v>0</v>
      </c>
      <c r="BA86" s="70">
        <f>'1eras Lecturas'!AK85</f>
        <v>274.29999999999995</v>
      </c>
      <c r="BB86" s="70">
        <f>'2das Lecturas'!AK85</f>
        <v>274.29999999999995</v>
      </c>
      <c r="BC86" s="104">
        <f t="shared" si="47"/>
        <v>0</v>
      </c>
      <c r="BD86" s="71">
        <f>'1eras Lecturas'!AM85</f>
        <v>250.5</v>
      </c>
      <c r="BE86" s="72">
        <f>'2das Lecturas'!AM85</f>
        <v>250.60000000000002</v>
      </c>
      <c r="BF86" s="103">
        <f t="shared" si="48"/>
        <v>0.10000000000002274</v>
      </c>
      <c r="BG86" s="73">
        <f>'1eras Lecturas'!AO85</f>
        <v>250.5</v>
      </c>
      <c r="BH86" s="73">
        <f>'2das Lecturas'!AO85</f>
        <v>250.60000000000002</v>
      </c>
      <c r="BI86" s="104">
        <f t="shared" si="49"/>
        <v>0.10000000000002274</v>
      </c>
      <c r="BJ86" s="68">
        <f>'1eras Lecturas'!AQ85</f>
        <v>166.5</v>
      </c>
      <c r="BK86" s="69">
        <f>'2das Lecturas'!AQ85</f>
        <v>166.60000000000002</v>
      </c>
      <c r="BL86" s="103">
        <f t="shared" si="50"/>
        <v>0.10000000000002274</v>
      </c>
      <c r="BM86" s="70">
        <f>'1eras Lecturas'!AS85</f>
        <v>166.5</v>
      </c>
      <c r="BN86" s="70">
        <f>'2das Lecturas'!AS85</f>
        <v>166.60000000000002</v>
      </c>
      <c r="BO86" s="104">
        <f t="shared" si="51"/>
        <v>0.10000000000002274</v>
      </c>
      <c r="BP86" s="71">
        <f>'1eras Lecturas'!AU85</f>
        <v>195</v>
      </c>
      <c r="BQ86" s="72">
        <f>'2das Lecturas'!AU85</f>
        <v>195.1</v>
      </c>
      <c r="BR86" s="103">
        <f t="shared" si="52"/>
        <v>9.9999999999994316E-2</v>
      </c>
      <c r="BS86" s="73">
        <f>'1eras Lecturas'!AW85</f>
        <v>212</v>
      </c>
      <c r="BT86" s="73">
        <f>'2das Lecturas'!AW85</f>
        <v>212</v>
      </c>
      <c r="BU86" s="104">
        <f t="shared" si="53"/>
        <v>0</v>
      </c>
      <c r="BV86" s="68">
        <f>'1eras Lecturas'!AY85</f>
        <v>255.60000000000002</v>
      </c>
      <c r="BW86" s="69">
        <f>'2das Lecturas'!AY85</f>
        <v>255.5</v>
      </c>
      <c r="BX86" s="103">
        <f t="shared" si="54"/>
        <v>0.10000000000002274</v>
      </c>
      <c r="BY86" s="70">
        <f>'1eras Lecturas'!BA85</f>
        <v>259.60000000000002</v>
      </c>
      <c r="BZ86" s="70">
        <f>'2das Lecturas'!BA85</f>
        <v>259.60000000000002</v>
      </c>
      <c r="CA86" s="104">
        <f t="shared" si="55"/>
        <v>0</v>
      </c>
      <c r="CB86" s="71">
        <f>'1eras Lecturas'!BC85</f>
        <v>174.29999999999998</v>
      </c>
      <c r="CC86" s="72">
        <f>'2das Lecturas'!BC85</f>
        <v>174.29999999999998</v>
      </c>
      <c r="CD86" s="103">
        <f t="shared" si="56"/>
        <v>0</v>
      </c>
      <c r="CE86" s="73">
        <f>'1eras Lecturas'!BE85</f>
        <v>174.29999999999998</v>
      </c>
      <c r="CF86" s="73">
        <f>'2das Lecturas'!BE85</f>
        <v>174.29999999999998</v>
      </c>
      <c r="CG86" s="104">
        <f t="shared" si="57"/>
        <v>0</v>
      </c>
      <c r="CH86" s="138">
        <f>'1eras Lecturas'!BG85</f>
        <v>0</v>
      </c>
      <c r="CI86" s="69">
        <f>'2das Lecturas'!BG85</f>
        <v>119.9</v>
      </c>
      <c r="CJ86" s="103">
        <f t="shared" si="58"/>
        <v>119.9</v>
      </c>
      <c r="CK86" s="139">
        <f>'1eras Lecturas'!BI85</f>
        <v>0</v>
      </c>
      <c r="CL86" s="139">
        <f>'2das Lecturas'!BI85</f>
        <v>135.80000000000001</v>
      </c>
      <c r="CM86" s="104">
        <f t="shared" si="59"/>
        <v>135.80000000000001</v>
      </c>
    </row>
    <row r="87" spans="1:91" ht="15" customHeight="1" x14ac:dyDescent="0.25">
      <c r="A87" s="67" t="s">
        <v>220</v>
      </c>
      <c r="B87" s="68">
        <f>'1eras Lecturas'!C86</f>
        <v>255.9</v>
      </c>
      <c r="C87" s="69">
        <f>'2das Lecturas'!C86</f>
        <v>255.9</v>
      </c>
      <c r="D87" s="103">
        <f t="shared" si="30"/>
        <v>0</v>
      </c>
      <c r="E87" s="70">
        <f>'1eras Lecturas'!E86</f>
        <v>257.89999999999998</v>
      </c>
      <c r="F87" s="70">
        <f>'2das Lecturas'!E86</f>
        <v>258</v>
      </c>
      <c r="G87" s="104">
        <f t="shared" si="31"/>
        <v>0.10000000000002274</v>
      </c>
      <c r="H87" s="71">
        <f>'1eras Lecturas'!G86</f>
        <v>192</v>
      </c>
      <c r="I87" s="72">
        <f>'2das Lecturas'!G86</f>
        <v>192</v>
      </c>
      <c r="J87" s="103">
        <f t="shared" si="32"/>
        <v>0</v>
      </c>
      <c r="K87" s="73">
        <f>'1eras Lecturas'!I86</f>
        <v>205.5</v>
      </c>
      <c r="L87" s="73">
        <f>'2das Lecturas'!I86</f>
        <v>205.6</v>
      </c>
      <c r="M87" s="104">
        <f t="shared" si="33"/>
        <v>9.9999999999994316E-2</v>
      </c>
      <c r="N87" s="68">
        <f>'1eras Lecturas'!K86</f>
        <v>154.80000000000001</v>
      </c>
      <c r="O87" s="69">
        <f>'2das Lecturas'!K86</f>
        <v>154.80000000000001</v>
      </c>
      <c r="P87" s="103">
        <f t="shared" si="34"/>
        <v>0</v>
      </c>
      <c r="Q87" s="70">
        <f>'1eras Lecturas'!M86</f>
        <v>163.19999999999999</v>
      </c>
      <c r="R87" s="70">
        <f>'2das Lecturas'!M86</f>
        <v>163.19999999999999</v>
      </c>
      <c r="S87" s="104">
        <f t="shared" si="35"/>
        <v>0</v>
      </c>
      <c r="T87" s="71">
        <f>'1eras Lecturas'!O86</f>
        <v>134.6</v>
      </c>
      <c r="U87" s="72">
        <f>'2das Lecturas'!O86</f>
        <v>134.6</v>
      </c>
      <c r="V87" s="103">
        <f t="shared" si="36"/>
        <v>0</v>
      </c>
      <c r="W87" s="73">
        <f>'1eras Lecturas'!Q86</f>
        <v>134.6</v>
      </c>
      <c r="X87" s="73">
        <f>'2das Lecturas'!Q86</f>
        <v>134.6</v>
      </c>
      <c r="Y87" s="104">
        <f t="shared" si="37"/>
        <v>0</v>
      </c>
      <c r="Z87" s="68">
        <f>'1eras Lecturas'!S86</f>
        <v>163</v>
      </c>
      <c r="AA87" s="69">
        <f>'2das Lecturas'!S86</f>
        <v>163.1</v>
      </c>
      <c r="AB87" s="103">
        <f t="shared" si="38"/>
        <v>9.9999999999994316E-2</v>
      </c>
      <c r="AC87" s="70">
        <f>'1eras Lecturas'!U86</f>
        <v>169.8</v>
      </c>
      <c r="AD87" s="70">
        <f>'2das Lecturas'!U86</f>
        <v>169.5</v>
      </c>
      <c r="AE87" s="104">
        <f t="shared" si="39"/>
        <v>0.30000000000001137</v>
      </c>
      <c r="AF87" s="71">
        <f>'1eras Lecturas'!W86</f>
        <v>171.9</v>
      </c>
      <c r="AG87" s="72">
        <f>'2das Lecturas'!W86</f>
        <v>171.9</v>
      </c>
      <c r="AH87" s="103">
        <f t="shared" si="40"/>
        <v>0</v>
      </c>
      <c r="AI87" s="73">
        <f>'1eras Lecturas'!Y86</f>
        <v>194.2</v>
      </c>
      <c r="AJ87" s="73">
        <f>'2das Lecturas'!Y86</f>
        <v>194.2</v>
      </c>
      <c r="AK87" s="104">
        <f t="shared" si="41"/>
        <v>0</v>
      </c>
      <c r="AL87" s="68">
        <f>'1eras Lecturas'!AA86</f>
        <v>155.79999999999998</v>
      </c>
      <c r="AM87" s="69">
        <f>'2das Lecturas'!AA86</f>
        <v>156.1</v>
      </c>
      <c r="AN87" s="103">
        <f t="shared" si="42"/>
        <v>0.30000000000001137</v>
      </c>
      <c r="AO87" s="70">
        <f>'1eras Lecturas'!AC86</f>
        <v>169.7</v>
      </c>
      <c r="AP87" s="70">
        <f>'2das Lecturas'!AC86</f>
        <v>170</v>
      </c>
      <c r="AQ87" s="104">
        <f t="shared" si="43"/>
        <v>0.30000000000001137</v>
      </c>
      <c r="AR87" s="71">
        <f>'1eras Lecturas'!AE86</f>
        <v>237.9</v>
      </c>
      <c r="AS87" s="72">
        <f>'2das Lecturas'!AE86</f>
        <v>237.89999999999998</v>
      </c>
      <c r="AT87" s="103">
        <f t="shared" si="44"/>
        <v>2.8421709430404007E-14</v>
      </c>
      <c r="AU87" s="73">
        <f>'1eras Lecturas'!AG86</f>
        <v>243.7</v>
      </c>
      <c r="AV87" s="73">
        <f>'2das Lecturas'!AG86</f>
        <v>243.79999999999998</v>
      </c>
      <c r="AW87" s="104">
        <f t="shared" si="45"/>
        <v>9.9999999999994316E-2</v>
      </c>
      <c r="AX87" s="68">
        <f>'1eras Lecturas'!AI86</f>
        <v>270.2</v>
      </c>
      <c r="AY87" s="69">
        <f>'2das Lecturas'!AI86</f>
        <v>270.09999999999997</v>
      </c>
      <c r="AZ87" s="103">
        <f t="shared" si="46"/>
        <v>0.10000000000002274</v>
      </c>
      <c r="BA87" s="70">
        <f>'1eras Lecturas'!AK86</f>
        <v>270.2</v>
      </c>
      <c r="BB87" s="70">
        <f>'2das Lecturas'!AK86</f>
        <v>270.09999999999997</v>
      </c>
      <c r="BC87" s="104">
        <f t="shared" si="47"/>
        <v>0.10000000000002274</v>
      </c>
      <c r="BD87" s="71">
        <f>'1eras Lecturas'!AM86</f>
        <v>250.39999999999998</v>
      </c>
      <c r="BE87" s="72">
        <f>'2das Lecturas'!AM86</f>
        <v>250.39999999999998</v>
      </c>
      <c r="BF87" s="103">
        <f t="shared" si="48"/>
        <v>0</v>
      </c>
      <c r="BG87" s="73">
        <f>'1eras Lecturas'!AO86</f>
        <v>251.5</v>
      </c>
      <c r="BH87" s="73">
        <f>'2das Lecturas'!AO86</f>
        <v>251.5</v>
      </c>
      <c r="BI87" s="104">
        <f t="shared" si="49"/>
        <v>0</v>
      </c>
      <c r="BJ87" s="68">
        <f>'1eras Lecturas'!AQ86</f>
        <v>166.5</v>
      </c>
      <c r="BK87" s="69">
        <f>'2das Lecturas'!AQ86</f>
        <v>166.60000000000002</v>
      </c>
      <c r="BL87" s="103">
        <f t="shared" si="50"/>
        <v>0.10000000000002274</v>
      </c>
      <c r="BM87" s="70">
        <f>'1eras Lecturas'!AS86</f>
        <v>166.5</v>
      </c>
      <c r="BN87" s="70">
        <f>'2das Lecturas'!AS86</f>
        <v>166.60000000000002</v>
      </c>
      <c r="BO87" s="104">
        <f t="shared" si="51"/>
        <v>0.10000000000002274</v>
      </c>
      <c r="BP87" s="71">
        <f>'1eras Lecturas'!AU86</f>
        <v>192.9</v>
      </c>
      <c r="BQ87" s="72">
        <f>'2das Lecturas'!AU86</f>
        <v>192.9</v>
      </c>
      <c r="BR87" s="103">
        <f t="shared" si="52"/>
        <v>0</v>
      </c>
      <c r="BS87" s="73">
        <f>'1eras Lecturas'!AW86</f>
        <v>197.2</v>
      </c>
      <c r="BT87" s="73">
        <f>'2das Lecturas'!AW86</f>
        <v>197.1</v>
      </c>
      <c r="BU87" s="104">
        <f t="shared" si="53"/>
        <v>9.9999999999994316E-2</v>
      </c>
      <c r="BV87" s="68">
        <f>'1eras Lecturas'!AY86</f>
        <v>249.1</v>
      </c>
      <c r="BW87" s="69">
        <f>'2das Lecturas'!AY86</f>
        <v>249.3</v>
      </c>
      <c r="BX87" s="103">
        <f t="shared" si="54"/>
        <v>0.20000000000001705</v>
      </c>
      <c r="BY87" s="70">
        <f>'1eras Lecturas'!BA86</f>
        <v>255.4</v>
      </c>
      <c r="BZ87" s="70">
        <f>'2das Lecturas'!BA86</f>
        <v>255.5</v>
      </c>
      <c r="CA87" s="104">
        <f t="shared" si="55"/>
        <v>9.9999999999994316E-2</v>
      </c>
      <c r="CB87" s="71">
        <f>'1eras Lecturas'!BC86</f>
        <v>174.5</v>
      </c>
      <c r="CC87" s="72">
        <f>'2das Lecturas'!BC86</f>
        <v>174.5</v>
      </c>
      <c r="CD87" s="103">
        <f t="shared" si="56"/>
        <v>0</v>
      </c>
      <c r="CE87" s="73">
        <f>'1eras Lecturas'!BE86</f>
        <v>179.39999999999998</v>
      </c>
      <c r="CF87" s="73">
        <f>'2das Lecturas'!BE86</f>
        <v>179.39999999999998</v>
      </c>
      <c r="CG87" s="104">
        <f t="shared" si="57"/>
        <v>0</v>
      </c>
      <c r="CH87" s="138">
        <f>'1eras Lecturas'!BG86</f>
        <v>0</v>
      </c>
      <c r="CI87" s="69">
        <f>'2das Lecturas'!BG86</f>
        <v>115.9</v>
      </c>
      <c r="CJ87" s="103">
        <f t="shared" si="58"/>
        <v>115.9</v>
      </c>
      <c r="CK87" s="139">
        <f>'1eras Lecturas'!BI86</f>
        <v>0</v>
      </c>
      <c r="CL87" s="139">
        <f>'2das Lecturas'!BI86</f>
        <v>139.5</v>
      </c>
      <c r="CM87" s="104">
        <f t="shared" si="59"/>
        <v>139.5</v>
      </c>
    </row>
    <row r="88" spans="1:91" ht="15" customHeight="1" x14ac:dyDescent="0.25">
      <c r="A88" s="72" t="s">
        <v>196</v>
      </c>
      <c r="B88" s="68">
        <f>'1eras Lecturas'!C87</f>
        <v>268.5</v>
      </c>
      <c r="C88" s="69">
        <f>'2das Lecturas'!C87</f>
        <v>268.39999999999998</v>
      </c>
      <c r="D88" s="103">
        <f t="shared" si="30"/>
        <v>0.10000000000002274</v>
      </c>
      <c r="E88" s="70">
        <f>'1eras Lecturas'!E87</f>
        <v>274.79999999999995</v>
      </c>
      <c r="F88" s="70">
        <f>'2das Lecturas'!E87</f>
        <v>274.7</v>
      </c>
      <c r="G88" s="104">
        <f t="shared" si="31"/>
        <v>9.9999999999965894E-2</v>
      </c>
      <c r="H88" s="71">
        <f>'1eras Lecturas'!G87</f>
        <v>193.4</v>
      </c>
      <c r="I88" s="72">
        <f>'2das Lecturas'!G87</f>
        <v>193.4</v>
      </c>
      <c r="J88" s="103">
        <f t="shared" si="32"/>
        <v>0</v>
      </c>
      <c r="K88" s="73">
        <f>'1eras Lecturas'!I87</f>
        <v>197.4</v>
      </c>
      <c r="L88" s="73">
        <f>'2das Lecturas'!I87</f>
        <v>197.4</v>
      </c>
      <c r="M88" s="104">
        <f t="shared" si="33"/>
        <v>0</v>
      </c>
      <c r="N88" s="68">
        <f>'1eras Lecturas'!K87</f>
        <v>143.6</v>
      </c>
      <c r="O88" s="69">
        <f>'2das Lecturas'!K87</f>
        <v>143.6</v>
      </c>
      <c r="P88" s="103">
        <f t="shared" si="34"/>
        <v>0</v>
      </c>
      <c r="Q88" s="70">
        <f>'1eras Lecturas'!M87</f>
        <v>149.69999999999999</v>
      </c>
      <c r="R88" s="70">
        <f>'2das Lecturas'!M87</f>
        <v>149.69999999999999</v>
      </c>
      <c r="S88" s="104">
        <f t="shared" si="35"/>
        <v>0</v>
      </c>
      <c r="T88" s="71">
        <f>'1eras Lecturas'!O87</f>
        <v>134.4</v>
      </c>
      <c r="U88" s="72">
        <f>'2das Lecturas'!O87</f>
        <v>134.6</v>
      </c>
      <c r="V88" s="103">
        <f t="shared" si="36"/>
        <v>0.19999999999998863</v>
      </c>
      <c r="W88" s="73">
        <f>'1eras Lecturas'!Q87</f>
        <v>134.4</v>
      </c>
      <c r="X88" s="73">
        <f>'2das Lecturas'!Q87</f>
        <v>134.6</v>
      </c>
      <c r="Y88" s="104">
        <f t="shared" si="37"/>
        <v>0.19999999999998863</v>
      </c>
      <c r="Z88" s="68">
        <f>'1eras Lecturas'!S87</f>
        <v>154.39999999999998</v>
      </c>
      <c r="AA88" s="69">
        <f>'2das Lecturas'!S87</f>
        <v>154.70000000000002</v>
      </c>
      <c r="AB88" s="103">
        <f t="shared" si="38"/>
        <v>0.30000000000003979</v>
      </c>
      <c r="AC88" s="70">
        <f>'1eras Lecturas'!U87</f>
        <v>177.7</v>
      </c>
      <c r="AD88" s="70">
        <f>'2das Lecturas'!U87</f>
        <v>178</v>
      </c>
      <c r="AE88" s="104">
        <f t="shared" si="39"/>
        <v>0.30000000000001137</v>
      </c>
      <c r="AF88" s="71">
        <f>'1eras Lecturas'!W87</f>
        <v>167.6</v>
      </c>
      <c r="AG88" s="72">
        <f>'2das Lecturas'!W87</f>
        <v>167.5</v>
      </c>
      <c r="AH88" s="103">
        <f t="shared" si="40"/>
        <v>9.9999999999994316E-2</v>
      </c>
      <c r="AI88" s="73">
        <f>'1eras Lecturas'!Y87</f>
        <v>191.7</v>
      </c>
      <c r="AJ88" s="73">
        <f>'2das Lecturas'!Y87</f>
        <v>191.7</v>
      </c>
      <c r="AK88" s="104">
        <f t="shared" si="41"/>
        <v>0</v>
      </c>
      <c r="AL88" s="68">
        <f>'1eras Lecturas'!AA87</f>
        <v>164.2</v>
      </c>
      <c r="AM88" s="69">
        <f>'2das Lecturas'!AA87</f>
        <v>164.2</v>
      </c>
      <c r="AN88" s="103">
        <f t="shared" si="42"/>
        <v>0</v>
      </c>
      <c r="AO88" s="70">
        <f>'1eras Lecturas'!AC87</f>
        <v>166.2</v>
      </c>
      <c r="AP88" s="70">
        <f>'2das Lecturas'!AC87</f>
        <v>166.4</v>
      </c>
      <c r="AQ88" s="104">
        <f t="shared" si="43"/>
        <v>0.20000000000001705</v>
      </c>
      <c r="AR88" s="71">
        <f>'1eras Lecturas'!AE87</f>
        <v>248.10000000000002</v>
      </c>
      <c r="AS88" s="72">
        <f>'2das Lecturas'!AE87</f>
        <v>248.3</v>
      </c>
      <c r="AT88" s="103">
        <f t="shared" si="44"/>
        <v>0.19999999999998863</v>
      </c>
      <c r="AU88" s="73">
        <f>'1eras Lecturas'!AG87</f>
        <v>248.10000000000002</v>
      </c>
      <c r="AV88" s="73">
        <f>'2das Lecturas'!AG87</f>
        <v>248.3</v>
      </c>
      <c r="AW88" s="104">
        <f t="shared" si="45"/>
        <v>0.19999999999998863</v>
      </c>
      <c r="AX88" s="68">
        <f>'1eras Lecturas'!AI87</f>
        <v>270.10000000000002</v>
      </c>
      <c r="AY88" s="69">
        <f>'2das Lecturas'!AI87</f>
        <v>270.2</v>
      </c>
      <c r="AZ88" s="103">
        <f t="shared" si="46"/>
        <v>9.9999999999965894E-2</v>
      </c>
      <c r="BA88" s="70">
        <f>'1eras Lecturas'!AK87</f>
        <v>270.10000000000002</v>
      </c>
      <c r="BB88" s="70">
        <f>'2das Lecturas'!AK87</f>
        <v>270.2</v>
      </c>
      <c r="BC88" s="104">
        <f t="shared" si="47"/>
        <v>9.9999999999965894E-2</v>
      </c>
      <c r="BD88" s="71">
        <f>'1eras Lecturas'!AM87</f>
        <v>251.4</v>
      </c>
      <c r="BE88" s="72">
        <f>'2das Lecturas'!AM87</f>
        <v>251.5</v>
      </c>
      <c r="BF88" s="103">
        <f t="shared" si="48"/>
        <v>9.9999999999994316E-2</v>
      </c>
      <c r="BG88" s="73">
        <f>'1eras Lecturas'!AO87</f>
        <v>251.4</v>
      </c>
      <c r="BH88" s="73">
        <f>'2das Lecturas'!AO87</f>
        <v>251.5</v>
      </c>
      <c r="BI88" s="104">
        <f t="shared" si="49"/>
        <v>9.9999999999994316E-2</v>
      </c>
      <c r="BJ88" s="68">
        <f>'1eras Lecturas'!AQ87</f>
        <v>166.9</v>
      </c>
      <c r="BK88" s="69">
        <f>'2das Lecturas'!AQ87</f>
        <v>166.9</v>
      </c>
      <c r="BL88" s="103">
        <f t="shared" si="50"/>
        <v>0</v>
      </c>
      <c r="BM88" s="70">
        <f>'1eras Lecturas'!AS87</f>
        <v>168.60000000000002</v>
      </c>
      <c r="BN88" s="70">
        <f>'2das Lecturas'!AS87</f>
        <v>168.70000000000002</v>
      </c>
      <c r="BO88" s="104">
        <f t="shared" si="51"/>
        <v>9.9999999999994316E-2</v>
      </c>
      <c r="BP88" s="71">
        <f>'1eras Lecturas'!AU87</f>
        <v>185.7</v>
      </c>
      <c r="BQ88" s="72">
        <f>'2das Lecturas'!AU87</f>
        <v>185.79999999999998</v>
      </c>
      <c r="BR88" s="103">
        <f t="shared" si="52"/>
        <v>9.9999999999994316E-2</v>
      </c>
      <c r="BS88" s="73">
        <f>'1eras Lecturas'!AW87</f>
        <v>213.29999999999998</v>
      </c>
      <c r="BT88" s="73">
        <f>'2das Lecturas'!AW87</f>
        <v>213.29999999999998</v>
      </c>
      <c r="BU88" s="104">
        <f t="shared" si="53"/>
        <v>0</v>
      </c>
      <c r="BV88" s="68">
        <f>'1eras Lecturas'!AY87</f>
        <v>249.8</v>
      </c>
      <c r="BW88" s="69">
        <f>'2das Lecturas'!AY87</f>
        <v>249.70000000000002</v>
      </c>
      <c r="BX88" s="103">
        <f t="shared" si="54"/>
        <v>9.9999999999994316E-2</v>
      </c>
      <c r="BY88" s="70">
        <f>'1eras Lecturas'!BA87</f>
        <v>255.5</v>
      </c>
      <c r="BZ88" s="70">
        <f>'2das Lecturas'!BA87</f>
        <v>255.4</v>
      </c>
      <c r="CA88" s="104">
        <f t="shared" si="55"/>
        <v>9.9999999999994316E-2</v>
      </c>
      <c r="CB88" s="71">
        <f>'1eras Lecturas'!BC87</f>
        <v>174.5</v>
      </c>
      <c r="CC88" s="72">
        <f>'2das Lecturas'!BC87</f>
        <v>174.39999999999998</v>
      </c>
      <c r="CD88" s="103">
        <f t="shared" si="56"/>
        <v>0.10000000000002274</v>
      </c>
      <c r="CE88" s="73">
        <f>'1eras Lecturas'!BE87</f>
        <v>179.60000000000002</v>
      </c>
      <c r="CF88" s="73">
        <f>'2das Lecturas'!BE87</f>
        <v>179.39999999999998</v>
      </c>
      <c r="CG88" s="104">
        <f t="shared" si="57"/>
        <v>0.20000000000004547</v>
      </c>
      <c r="CH88" s="138">
        <f>'1eras Lecturas'!BG87</f>
        <v>120.6</v>
      </c>
      <c r="CI88" s="69">
        <f>'2das Lecturas'!BG87</f>
        <v>120.5</v>
      </c>
      <c r="CJ88" s="103">
        <f t="shared" si="58"/>
        <v>9.9999999999994316E-2</v>
      </c>
      <c r="CK88" s="139">
        <f>'1eras Lecturas'!BI87</f>
        <v>137.79999999999998</v>
      </c>
      <c r="CL88" s="139">
        <f>'2das Lecturas'!BI87</f>
        <v>137.69999999999999</v>
      </c>
      <c r="CM88" s="104">
        <f t="shared" si="59"/>
        <v>9.9999999999994316E-2</v>
      </c>
    </row>
    <row r="89" spans="1:91" ht="15" customHeight="1" x14ac:dyDescent="0.25">
      <c r="A89" s="67" t="s">
        <v>234</v>
      </c>
      <c r="B89" s="68">
        <f>'1eras Lecturas'!C88</f>
        <v>255.7</v>
      </c>
      <c r="C89" s="69">
        <f>'2das Lecturas'!C88</f>
        <v>256</v>
      </c>
      <c r="D89" s="103">
        <f t="shared" si="30"/>
        <v>0.30000000000001137</v>
      </c>
      <c r="E89" s="70">
        <f>'1eras Lecturas'!E88</f>
        <v>266.09999999999997</v>
      </c>
      <c r="F89" s="70">
        <f>'2das Lecturas'!E88</f>
        <v>266.39999999999998</v>
      </c>
      <c r="G89" s="104">
        <f t="shared" si="31"/>
        <v>0.30000000000001137</v>
      </c>
      <c r="H89" s="71">
        <f>'1eras Lecturas'!G88</f>
        <v>174.4</v>
      </c>
      <c r="I89" s="72">
        <f>'2das Lecturas'!G88</f>
        <v>174.5</v>
      </c>
      <c r="J89" s="103">
        <f t="shared" si="32"/>
        <v>9.9999999999994316E-2</v>
      </c>
      <c r="K89" s="73">
        <f>'1eras Lecturas'!I88</f>
        <v>176.4</v>
      </c>
      <c r="L89" s="73">
        <f>'2das Lecturas'!I88</f>
        <v>176.4</v>
      </c>
      <c r="M89" s="104">
        <f t="shared" si="33"/>
        <v>0</v>
      </c>
      <c r="N89" s="68">
        <f>'1eras Lecturas'!K88</f>
        <v>154.70000000000002</v>
      </c>
      <c r="O89" s="69">
        <f>'2das Lecturas'!K88</f>
        <v>154.80000000000001</v>
      </c>
      <c r="P89" s="103">
        <f t="shared" si="34"/>
        <v>9.9999999999994316E-2</v>
      </c>
      <c r="Q89" s="70">
        <f>'1eras Lecturas'!M88</f>
        <v>175.9</v>
      </c>
      <c r="R89" s="70">
        <f>'2das Lecturas'!M88</f>
        <v>176</v>
      </c>
      <c r="S89" s="104">
        <f t="shared" si="35"/>
        <v>9.9999999999994316E-2</v>
      </c>
      <c r="T89" s="71">
        <f>'1eras Lecturas'!O88</f>
        <v>134.79999999999998</v>
      </c>
      <c r="U89" s="72">
        <f>'2das Lecturas'!O88</f>
        <v>134.79999999999998</v>
      </c>
      <c r="V89" s="103">
        <f t="shared" si="36"/>
        <v>0</v>
      </c>
      <c r="W89" s="73">
        <f>'1eras Lecturas'!Q88</f>
        <v>142.6</v>
      </c>
      <c r="X89" s="73">
        <f>'2das Lecturas'!Q88</f>
        <v>142.6</v>
      </c>
      <c r="Y89" s="104">
        <f t="shared" si="37"/>
        <v>0</v>
      </c>
      <c r="Z89" s="68">
        <f>'1eras Lecturas'!S88</f>
        <v>171.79999999999998</v>
      </c>
      <c r="AA89" s="69">
        <f>'2das Lecturas'!S88</f>
        <v>171.70000000000002</v>
      </c>
      <c r="AB89" s="103">
        <f t="shared" si="38"/>
        <v>9.9999999999965894E-2</v>
      </c>
      <c r="AC89" s="70">
        <f>'1eras Lecturas'!U88</f>
        <v>171.79999999999998</v>
      </c>
      <c r="AD89" s="70">
        <f>'2das Lecturas'!U88</f>
        <v>171.70000000000002</v>
      </c>
      <c r="AE89" s="104">
        <f t="shared" si="39"/>
        <v>9.9999999999965894E-2</v>
      </c>
      <c r="AF89" s="71">
        <f>'1eras Lecturas'!W88</f>
        <v>179.8</v>
      </c>
      <c r="AG89" s="72">
        <f>'2das Lecturas'!W88</f>
        <v>179.8</v>
      </c>
      <c r="AH89" s="103">
        <f t="shared" si="40"/>
        <v>0</v>
      </c>
      <c r="AI89" s="73">
        <f>'1eras Lecturas'!Y88</f>
        <v>179.8</v>
      </c>
      <c r="AJ89" s="73">
        <f>'2das Lecturas'!Y88</f>
        <v>179.8</v>
      </c>
      <c r="AK89" s="104">
        <f t="shared" si="41"/>
        <v>0</v>
      </c>
      <c r="AL89" s="68">
        <f>'1eras Lecturas'!AA88</f>
        <v>162.20000000000002</v>
      </c>
      <c r="AM89" s="69">
        <f>'2das Lecturas'!AA88</f>
        <v>162.20000000000002</v>
      </c>
      <c r="AN89" s="103">
        <f t="shared" si="42"/>
        <v>0</v>
      </c>
      <c r="AO89" s="70">
        <f>'1eras Lecturas'!AC88</f>
        <v>166.1</v>
      </c>
      <c r="AP89" s="70">
        <f>'2das Lecturas'!AC88</f>
        <v>166.1</v>
      </c>
      <c r="AQ89" s="104">
        <f t="shared" si="43"/>
        <v>0</v>
      </c>
      <c r="AR89" s="71">
        <f>'1eras Lecturas'!AE88</f>
        <v>243.9</v>
      </c>
      <c r="AS89" s="72">
        <f>'2das Lecturas'!AE88</f>
        <v>244.2</v>
      </c>
      <c r="AT89" s="103">
        <f t="shared" si="44"/>
        <v>0.29999999999998295</v>
      </c>
      <c r="AU89" s="73">
        <f>'1eras Lecturas'!AG88</f>
        <v>247.9</v>
      </c>
      <c r="AV89" s="73">
        <f>'2das Lecturas'!AG88</f>
        <v>248.2</v>
      </c>
      <c r="AW89" s="104">
        <f t="shared" si="45"/>
        <v>0.29999999999998295</v>
      </c>
      <c r="AX89" s="68">
        <f>'1eras Lecturas'!AI88</f>
        <v>266.3</v>
      </c>
      <c r="AY89" s="69">
        <f>'2das Lecturas'!AI88</f>
        <v>266.3</v>
      </c>
      <c r="AZ89" s="103">
        <f t="shared" si="46"/>
        <v>0</v>
      </c>
      <c r="BA89" s="70">
        <f>'1eras Lecturas'!AK88</f>
        <v>270.3</v>
      </c>
      <c r="BB89" s="70">
        <f>'2das Lecturas'!AK88</f>
        <v>270.3</v>
      </c>
      <c r="BC89" s="104">
        <f t="shared" si="47"/>
        <v>0</v>
      </c>
      <c r="BD89" s="71">
        <f>'1eras Lecturas'!AM88</f>
        <v>250.5</v>
      </c>
      <c r="BE89" s="72">
        <f>'2das Lecturas'!AM88</f>
        <v>250.4</v>
      </c>
      <c r="BF89" s="103">
        <f t="shared" si="48"/>
        <v>9.9999999999994316E-2</v>
      </c>
      <c r="BG89" s="73">
        <f>'1eras Lecturas'!AO88</f>
        <v>251.60000000000002</v>
      </c>
      <c r="BH89" s="73">
        <f>'2das Lecturas'!AO88</f>
        <v>251.5</v>
      </c>
      <c r="BI89" s="104">
        <f t="shared" si="49"/>
        <v>0.10000000000002274</v>
      </c>
      <c r="BJ89" s="68">
        <f>'1eras Lecturas'!AQ88</f>
        <v>166.70000000000002</v>
      </c>
      <c r="BK89" s="69">
        <f>'2das Lecturas'!AQ88</f>
        <v>166.8</v>
      </c>
      <c r="BL89" s="103">
        <f t="shared" si="50"/>
        <v>9.9999999999994316E-2</v>
      </c>
      <c r="BM89" s="70">
        <f>'1eras Lecturas'!AS88</f>
        <v>168.5</v>
      </c>
      <c r="BN89" s="70">
        <f>'2das Lecturas'!AS88</f>
        <v>168.6</v>
      </c>
      <c r="BO89" s="104">
        <f t="shared" si="51"/>
        <v>9.9999999999994316E-2</v>
      </c>
      <c r="BP89" s="71">
        <f>'1eras Lecturas'!AU88</f>
        <v>193.2</v>
      </c>
      <c r="BQ89" s="72">
        <f>'2das Lecturas'!AU88</f>
        <v>193.1</v>
      </c>
      <c r="BR89" s="103">
        <f t="shared" si="52"/>
        <v>9.9999999999994316E-2</v>
      </c>
      <c r="BS89" s="73">
        <f>'1eras Lecturas'!AW88</f>
        <v>193.2</v>
      </c>
      <c r="BT89" s="73">
        <f>'2das Lecturas'!AW88</f>
        <v>193.1</v>
      </c>
      <c r="BU89" s="104">
        <f t="shared" si="53"/>
        <v>9.9999999999994316E-2</v>
      </c>
      <c r="BV89" s="68">
        <f>'1eras Lecturas'!AY88</f>
        <v>257.5</v>
      </c>
      <c r="BW89" s="69">
        <f>'2das Lecturas'!AY88</f>
        <v>257.09999999999997</v>
      </c>
      <c r="BX89" s="103">
        <f t="shared" si="54"/>
        <v>0.40000000000003411</v>
      </c>
      <c r="BY89" s="70">
        <f>'1eras Lecturas'!BA88</f>
        <v>261.2</v>
      </c>
      <c r="BZ89" s="70">
        <f>'2das Lecturas'!BA88</f>
        <v>261.39999999999998</v>
      </c>
      <c r="CA89" s="104">
        <f t="shared" si="55"/>
        <v>0.19999999999998863</v>
      </c>
      <c r="CB89" s="71">
        <f>'1eras Lecturas'!BC88</f>
        <v>174.29999999999998</v>
      </c>
      <c r="CC89" s="72">
        <f>'2das Lecturas'!BC88</f>
        <v>174.39999999999998</v>
      </c>
      <c r="CD89" s="103">
        <f t="shared" si="56"/>
        <v>9.9999999999994316E-2</v>
      </c>
      <c r="CE89" s="73">
        <f>'1eras Lecturas'!BE88</f>
        <v>179.4</v>
      </c>
      <c r="CF89" s="73">
        <f>'2das Lecturas'!BE88</f>
        <v>179.5</v>
      </c>
      <c r="CG89" s="104">
        <f t="shared" si="57"/>
        <v>9.9999999999994316E-2</v>
      </c>
      <c r="CH89" s="138">
        <f>'1eras Lecturas'!BG88</f>
        <v>0</v>
      </c>
      <c r="CI89" s="69">
        <f>'2das Lecturas'!BG88</f>
        <v>113.9</v>
      </c>
      <c r="CJ89" s="103">
        <f t="shared" si="58"/>
        <v>113.9</v>
      </c>
      <c r="CK89" s="139">
        <f>'1eras Lecturas'!BI88</f>
        <v>0</v>
      </c>
      <c r="CL89" s="139">
        <f>'2das Lecturas'!BI88</f>
        <v>128</v>
      </c>
      <c r="CM89" s="104">
        <f t="shared" si="59"/>
        <v>128</v>
      </c>
    </row>
    <row r="90" spans="1:91" ht="15" customHeight="1" x14ac:dyDescent="0.25">
      <c r="A90" s="72" t="s">
        <v>197</v>
      </c>
      <c r="B90" s="68">
        <f>'1eras Lecturas'!C89</f>
        <v>264.09999999999997</v>
      </c>
      <c r="C90" s="69">
        <f>'2das Lecturas'!C89</f>
        <v>264.20000000000005</v>
      </c>
      <c r="D90" s="103">
        <f t="shared" si="30"/>
        <v>0.10000000000007958</v>
      </c>
      <c r="E90" s="70">
        <f>'1eras Lecturas'!E89</f>
        <v>268.5</v>
      </c>
      <c r="F90" s="70">
        <f>'2das Lecturas'!E89</f>
        <v>268.3</v>
      </c>
      <c r="G90" s="104">
        <f t="shared" si="31"/>
        <v>0.19999999999998863</v>
      </c>
      <c r="H90" s="71">
        <f>'1eras Lecturas'!G89</f>
        <v>175.8</v>
      </c>
      <c r="I90" s="72">
        <f>'2das Lecturas'!G89</f>
        <v>175.8</v>
      </c>
      <c r="J90" s="103">
        <f t="shared" si="32"/>
        <v>0</v>
      </c>
      <c r="K90" s="73">
        <f>'1eras Lecturas'!I89</f>
        <v>191.5</v>
      </c>
      <c r="L90" s="73">
        <f>'2das Lecturas'!I89</f>
        <v>191.5</v>
      </c>
      <c r="M90" s="104">
        <f t="shared" si="33"/>
        <v>0</v>
      </c>
      <c r="N90" s="68">
        <f>'1eras Lecturas'!K89</f>
        <v>155</v>
      </c>
      <c r="O90" s="69">
        <f>'2das Lecturas'!K89</f>
        <v>156.30000000000001</v>
      </c>
      <c r="P90" s="103">
        <f t="shared" si="34"/>
        <v>1.3000000000000114</v>
      </c>
      <c r="Q90" s="70">
        <f>'1eras Lecturas'!M89</f>
        <v>177.2</v>
      </c>
      <c r="R90" s="70">
        <f>'2das Lecturas'!M89</f>
        <v>178.5</v>
      </c>
      <c r="S90" s="104">
        <f t="shared" si="35"/>
        <v>1.3000000000000114</v>
      </c>
      <c r="T90" s="71">
        <f>'1eras Lecturas'!O89</f>
        <v>136.4</v>
      </c>
      <c r="U90" s="72">
        <f>'2das Lecturas'!O89</f>
        <v>136.6</v>
      </c>
      <c r="V90" s="103">
        <f t="shared" si="36"/>
        <v>0.19999999999998863</v>
      </c>
      <c r="W90" s="73">
        <f>'1eras Lecturas'!Q89</f>
        <v>138.5</v>
      </c>
      <c r="X90" s="73">
        <f>'2das Lecturas'!Q89</f>
        <v>138.69999999999999</v>
      </c>
      <c r="Y90" s="104">
        <f t="shared" si="37"/>
        <v>0.19999999999998863</v>
      </c>
      <c r="Z90" s="68">
        <f>'1eras Lecturas'!S89</f>
        <v>152.29999999999998</v>
      </c>
      <c r="AA90" s="69">
        <f>'2das Lecturas'!S89</f>
        <v>152.6</v>
      </c>
      <c r="AB90" s="103">
        <f t="shared" si="38"/>
        <v>0.30000000000001137</v>
      </c>
      <c r="AC90" s="70">
        <f>'1eras Lecturas'!U89</f>
        <v>169.29999999999998</v>
      </c>
      <c r="AD90" s="70">
        <f>'2das Lecturas'!U89</f>
        <v>169.5</v>
      </c>
      <c r="AE90" s="104">
        <f t="shared" si="39"/>
        <v>0.20000000000001705</v>
      </c>
      <c r="AF90" s="71">
        <f>'1eras Lecturas'!W89</f>
        <v>175.7</v>
      </c>
      <c r="AG90" s="72">
        <f>'2das Lecturas'!W89</f>
        <v>175.6</v>
      </c>
      <c r="AH90" s="103">
        <f t="shared" si="40"/>
        <v>9.9999999999994316E-2</v>
      </c>
      <c r="AI90" s="73">
        <f>'1eras Lecturas'!Y89</f>
        <v>187.6</v>
      </c>
      <c r="AJ90" s="73">
        <f>'2das Lecturas'!Y89</f>
        <v>187.5</v>
      </c>
      <c r="AK90" s="104">
        <f t="shared" si="41"/>
        <v>9.9999999999994316E-2</v>
      </c>
      <c r="AL90" s="68">
        <f>'1eras Lecturas'!AA89</f>
        <v>164.2</v>
      </c>
      <c r="AM90" s="69">
        <f>'2das Lecturas'!AA89</f>
        <v>164.29999999999998</v>
      </c>
      <c r="AN90" s="103">
        <f t="shared" si="42"/>
        <v>9.9999999999994316E-2</v>
      </c>
      <c r="AO90" s="70">
        <f>'1eras Lecturas'!AC89</f>
        <v>168.1</v>
      </c>
      <c r="AP90" s="70">
        <f>'2das Lecturas'!AC89</f>
        <v>168.29999999999998</v>
      </c>
      <c r="AQ90" s="104">
        <f t="shared" si="43"/>
        <v>0.19999999999998863</v>
      </c>
      <c r="AR90" s="71">
        <f>'1eras Lecturas'!AE89</f>
        <v>237.5</v>
      </c>
      <c r="AS90" s="72">
        <f>'2das Lecturas'!AE89</f>
        <v>237.7</v>
      </c>
      <c r="AT90" s="103">
        <f t="shared" si="44"/>
        <v>0.19999999999998863</v>
      </c>
      <c r="AU90" s="73">
        <f>'1eras Lecturas'!AG89</f>
        <v>247.9</v>
      </c>
      <c r="AV90" s="73">
        <f>'2das Lecturas'!AG89</f>
        <v>248.1</v>
      </c>
      <c r="AW90" s="104">
        <f t="shared" si="45"/>
        <v>0.19999999999998863</v>
      </c>
      <c r="AX90" s="68">
        <f>'1eras Lecturas'!AI89</f>
        <v>270.2</v>
      </c>
      <c r="AY90" s="69">
        <f>'2das Lecturas'!AI89</f>
        <v>270.39999999999998</v>
      </c>
      <c r="AZ90" s="103">
        <f t="shared" si="46"/>
        <v>0.19999999999998863</v>
      </c>
      <c r="BA90" s="70">
        <f>'1eras Lecturas'!AK89</f>
        <v>270.2</v>
      </c>
      <c r="BB90" s="70">
        <f>'2das Lecturas'!AK89</f>
        <v>270.39999999999998</v>
      </c>
      <c r="BC90" s="104">
        <f t="shared" si="47"/>
        <v>0.19999999999998863</v>
      </c>
      <c r="BD90" s="71">
        <f>'1eras Lecturas'!AM89</f>
        <v>250.29999999999998</v>
      </c>
      <c r="BE90" s="72">
        <f>'2das Lecturas'!AM89</f>
        <v>250.39999999999998</v>
      </c>
      <c r="BF90" s="103">
        <f t="shared" si="48"/>
        <v>9.9999999999994316E-2</v>
      </c>
      <c r="BG90" s="73">
        <f>'1eras Lecturas'!AO89</f>
        <v>250.29999999999998</v>
      </c>
      <c r="BH90" s="73">
        <f>'2das Lecturas'!AO89</f>
        <v>250.39999999999998</v>
      </c>
      <c r="BI90" s="104">
        <f t="shared" si="49"/>
        <v>9.9999999999994316E-2</v>
      </c>
      <c r="BJ90" s="68">
        <f>'1eras Lecturas'!AQ89</f>
        <v>166.8</v>
      </c>
      <c r="BK90" s="69">
        <f>'2das Lecturas'!AQ89</f>
        <v>166.9</v>
      </c>
      <c r="BL90" s="103">
        <f t="shared" si="50"/>
        <v>9.9999999999994316E-2</v>
      </c>
      <c r="BM90" s="70">
        <f>'1eras Lecturas'!AS89</f>
        <v>166.8</v>
      </c>
      <c r="BN90" s="70">
        <f>'2das Lecturas'!AS89</f>
        <v>166.9</v>
      </c>
      <c r="BO90" s="104">
        <f t="shared" si="51"/>
        <v>9.9999999999994316E-2</v>
      </c>
      <c r="BP90" s="71">
        <f>'1eras Lecturas'!AU89</f>
        <v>192</v>
      </c>
      <c r="BQ90" s="72">
        <f>'2das Lecturas'!AU89</f>
        <v>192.1</v>
      </c>
      <c r="BR90" s="103">
        <f t="shared" si="52"/>
        <v>9.9999999999994316E-2</v>
      </c>
      <c r="BS90" s="73">
        <f>'1eras Lecturas'!AW89</f>
        <v>228.1</v>
      </c>
      <c r="BT90" s="73">
        <f>'2das Lecturas'!AW89</f>
        <v>228.1</v>
      </c>
      <c r="BU90" s="104">
        <f t="shared" si="53"/>
        <v>0</v>
      </c>
      <c r="BV90" s="68">
        <f>'1eras Lecturas'!AY89</f>
        <v>253.5</v>
      </c>
      <c r="BW90" s="69">
        <f>'2das Lecturas'!AY89</f>
        <v>253.4</v>
      </c>
      <c r="BX90" s="103">
        <f t="shared" si="54"/>
        <v>9.9999999999994316E-2</v>
      </c>
      <c r="BY90" s="70">
        <f>'1eras Lecturas'!BA89</f>
        <v>257.39999999999998</v>
      </c>
      <c r="BZ90" s="70">
        <f>'2das Lecturas'!BA89</f>
        <v>257.29999999999995</v>
      </c>
      <c r="CA90" s="104">
        <f t="shared" si="55"/>
        <v>0.10000000000002274</v>
      </c>
      <c r="CB90" s="71">
        <f>'1eras Lecturas'!BC89</f>
        <v>174.4</v>
      </c>
      <c r="CC90" s="72">
        <f>'2das Lecturas'!BC89</f>
        <v>174.29999999999998</v>
      </c>
      <c r="CD90" s="103">
        <f t="shared" si="56"/>
        <v>0.10000000000002274</v>
      </c>
      <c r="CE90" s="73">
        <f>'1eras Lecturas'!BE89</f>
        <v>179.4</v>
      </c>
      <c r="CF90" s="73">
        <f>'2das Lecturas'!BE89</f>
        <v>179.29999999999998</v>
      </c>
      <c r="CG90" s="104">
        <f t="shared" si="57"/>
        <v>0.10000000000002274</v>
      </c>
      <c r="CH90" s="138">
        <f>'1eras Lecturas'!BG89</f>
        <v>120.69999999999999</v>
      </c>
      <c r="CI90" s="69">
        <f>'2das Lecturas'!BG89</f>
        <v>119.9</v>
      </c>
      <c r="CJ90" s="103">
        <f t="shared" si="58"/>
        <v>0.79999999999998295</v>
      </c>
      <c r="CK90" s="139">
        <f>'1eras Lecturas'!BI89</f>
        <v>120.69999999999999</v>
      </c>
      <c r="CL90" s="139">
        <f>'2das Lecturas'!BI89</f>
        <v>141.5</v>
      </c>
      <c r="CM90" s="104">
        <f t="shared" si="59"/>
        <v>20.800000000000011</v>
      </c>
    </row>
    <row r="91" spans="1:91" ht="15" customHeight="1" x14ac:dyDescent="0.25">
      <c r="A91" s="72" t="s">
        <v>198</v>
      </c>
      <c r="B91" s="68">
        <f>'1eras Lecturas'!C90</f>
        <v>260.09999999999997</v>
      </c>
      <c r="C91" s="69">
        <f>'2das Lecturas'!C90</f>
        <v>259.89999999999998</v>
      </c>
      <c r="D91" s="103">
        <f t="shared" si="30"/>
        <v>0.19999999999998863</v>
      </c>
      <c r="E91" s="70">
        <f>'1eras Lecturas'!E90</f>
        <v>264.2</v>
      </c>
      <c r="F91" s="70">
        <f>'2das Lecturas'!E90</f>
        <v>264.09999999999997</v>
      </c>
      <c r="G91" s="104">
        <f t="shared" si="31"/>
        <v>0.10000000000002274</v>
      </c>
      <c r="H91" s="71">
        <f>'1eras Lecturas'!G90</f>
        <v>176</v>
      </c>
      <c r="I91" s="72">
        <f>'2das Lecturas'!G90</f>
        <v>176</v>
      </c>
      <c r="J91" s="103">
        <f t="shared" si="32"/>
        <v>0</v>
      </c>
      <c r="K91" s="73">
        <f>'1eras Lecturas'!I90</f>
        <v>176</v>
      </c>
      <c r="L91" s="73">
        <f>'2das Lecturas'!I90</f>
        <v>176</v>
      </c>
      <c r="M91" s="104">
        <f t="shared" si="33"/>
        <v>0</v>
      </c>
      <c r="N91" s="68">
        <f>'1eras Lecturas'!K90</f>
        <v>162.5</v>
      </c>
      <c r="O91" s="69">
        <f>'2das Lecturas'!K90</f>
        <v>162.5</v>
      </c>
      <c r="P91" s="103">
        <f t="shared" si="34"/>
        <v>0</v>
      </c>
      <c r="Q91" s="70">
        <f>'1eras Lecturas'!M90</f>
        <v>162.5</v>
      </c>
      <c r="R91" s="70">
        <f>'2das Lecturas'!M90</f>
        <v>162.5</v>
      </c>
      <c r="S91" s="104">
        <f t="shared" si="35"/>
        <v>0</v>
      </c>
      <c r="T91" s="71">
        <f>'1eras Lecturas'!O90</f>
        <v>134.30000000000001</v>
      </c>
      <c r="U91" s="72">
        <f>'2das Lecturas'!O90</f>
        <v>134.5</v>
      </c>
      <c r="V91" s="103">
        <f t="shared" si="36"/>
        <v>0.19999999999998863</v>
      </c>
      <c r="W91" s="73">
        <f>'1eras Lecturas'!Q90</f>
        <v>136.4</v>
      </c>
      <c r="X91" s="73">
        <f>'2das Lecturas'!Q90</f>
        <v>136.69999999999999</v>
      </c>
      <c r="Y91" s="104">
        <f t="shared" si="37"/>
        <v>0.29999999999998295</v>
      </c>
      <c r="Z91" s="68">
        <f>'1eras Lecturas'!S90</f>
        <v>167.2</v>
      </c>
      <c r="AA91" s="69">
        <f>'2das Lecturas'!S90</f>
        <v>167.4</v>
      </c>
      <c r="AB91" s="103">
        <f t="shared" si="38"/>
        <v>0.20000000000001705</v>
      </c>
      <c r="AC91" s="70">
        <f>'1eras Lecturas'!U90</f>
        <v>175.7</v>
      </c>
      <c r="AD91" s="70">
        <f>'2das Lecturas'!U90</f>
        <v>175.9</v>
      </c>
      <c r="AE91" s="104">
        <f t="shared" si="39"/>
        <v>0.20000000000001705</v>
      </c>
      <c r="AF91" s="71">
        <f>'1eras Lecturas'!W90</f>
        <v>173.5</v>
      </c>
      <c r="AG91" s="72">
        <f>'2das Lecturas'!W90</f>
        <v>173.5</v>
      </c>
      <c r="AH91" s="103">
        <f t="shared" si="40"/>
        <v>0</v>
      </c>
      <c r="AI91" s="73">
        <f>'1eras Lecturas'!Y90</f>
        <v>177.5</v>
      </c>
      <c r="AJ91" s="73">
        <f>'2das Lecturas'!Y90</f>
        <v>177.4</v>
      </c>
      <c r="AK91" s="104">
        <f t="shared" si="41"/>
        <v>9.9999999999994316E-2</v>
      </c>
      <c r="AL91" s="68">
        <f>'1eras Lecturas'!AA90</f>
        <v>170.3</v>
      </c>
      <c r="AM91" s="69">
        <f>'2das Lecturas'!AA90</f>
        <v>170.4</v>
      </c>
      <c r="AN91" s="103">
        <f t="shared" si="42"/>
        <v>9.9999999999994316E-2</v>
      </c>
      <c r="AO91" s="70">
        <f>'1eras Lecturas'!AC90</f>
        <v>170.3</v>
      </c>
      <c r="AP91" s="70">
        <f>'2das Lecturas'!AC90</f>
        <v>170.4</v>
      </c>
      <c r="AQ91" s="104">
        <f t="shared" si="43"/>
        <v>9.9999999999994316E-2</v>
      </c>
      <c r="AR91" s="71">
        <f>'1eras Lecturas'!AE90</f>
        <v>237.60000000000002</v>
      </c>
      <c r="AS91" s="72">
        <f>'2das Lecturas'!AE90</f>
        <v>237.7</v>
      </c>
      <c r="AT91" s="103">
        <f t="shared" si="44"/>
        <v>9.9999999999965894E-2</v>
      </c>
      <c r="AU91" s="73">
        <f>'1eras Lecturas'!AG90</f>
        <v>245.9</v>
      </c>
      <c r="AV91" s="73">
        <f>'2das Lecturas'!AG90</f>
        <v>246</v>
      </c>
      <c r="AW91" s="104">
        <f t="shared" si="45"/>
        <v>9.9999999999994316E-2</v>
      </c>
      <c r="AX91" s="68">
        <f>'1eras Lecturas'!AI90</f>
        <v>270.39999999999998</v>
      </c>
      <c r="AY91" s="69">
        <f>'2das Lecturas'!AI90</f>
        <v>270.3</v>
      </c>
      <c r="AZ91" s="103">
        <f t="shared" si="46"/>
        <v>9.9999999999965894E-2</v>
      </c>
      <c r="BA91" s="70">
        <f>'1eras Lecturas'!AK90</f>
        <v>270.39999999999998</v>
      </c>
      <c r="BB91" s="70">
        <f>'2das Lecturas'!AK90</f>
        <v>270.3</v>
      </c>
      <c r="BC91" s="104">
        <f t="shared" si="47"/>
        <v>9.9999999999965894E-2</v>
      </c>
      <c r="BD91" s="71">
        <f>'1eras Lecturas'!AM90</f>
        <v>246.29999999999998</v>
      </c>
      <c r="BE91" s="72">
        <f>'2das Lecturas'!AM90</f>
        <v>246.2</v>
      </c>
      <c r="BF91" s="103">
        <f t="shared" si="48"/>
        <v>9.9999999999994316E-2</v>
      </c>
      <c r="BG91" s="73">
        <f>'1eras Lecturas'!AO90</f>
        <v>251.5</v>
      </c>
      <c r="BH91" s="73">
        <f>'2das Lecturas'!AO90</f>
        <v>251.5</v>
      </c>
      <c r="BI91" s="104">
        <f t="shared" si="49"/>
        <v>0</v>
      </c>
      <c r="BJ91" s="68">
        <f>'1eras Lecturas'!AQ90</f>
        <v>166.70000000000002</v>
      </c>
      <c r="BK91" s="69">
        <f>'2das Lecturas'!AQ90</f>
        <v>166.8</v>
      </c>
      <c r="BL91" s="103">
        <f t="shared" si="50"/>
        <v>9.9999999999994316E-2</v>
      </c>
      <c r="BM91" s="70">
        <f>'1eras Lecturas'!AS90</f>
        <v>166.70000000000002</v>
      </c>
      <c r="BN91" s="70">
        <f>'2das Lecturas'!AS90</f>
        <v>166.8</v>
      </c>
      <c r="BO91" s="104">
        <f t="shared" si="51"/>
        <v>9.9999999999994316E-2</v>
      </c>
      <c r="BP91" s="71">
        <f>'1eras Lecturas'!AU90</f>
        <v>187.7</v>
      </c>
      <c r="BQ91" s="72">
        <f>'2das Lecturas'!AU90</f>
        <v>187.79999999999998</v>
      </c>
      <c r="BR91" s="103">
        <f t="shared" si="52"/>
        <v>9.9999999999994316E-2</v>
      </c>
      <c r="BS91" s="73">
        <f>'1eras Lecturas'!AW90</f>
        <v>191.9</v>
      </c>
      <c r="BT91" s="73">
        <f>'2das Lecturas'!AW90</f>
        <v>192</v>
      </c>
      <c r="BU91" s="104">
        <f t="shared" si="53"/>
        <v>9.9999999999994316E-2</v>
      </c>
      <c r="BV91" s="68">
        <f>'1eras Lecturas'!AY90</f>
        <v>255.5</v>
      </c>
      <c r="BW91" s="69">
        <f>'2das Lecturas'!AY90</f>
        <v>255.3</v>
      </c>
      <c r="BX91" s="103">
        <f t="shared" si="54"/>
        <v>0.19999999999998863</v>
      </c>
      <c r="BY91" s="70">
        <f>'1eras Lecturas'!BA90</f>
        <v>259.3</v>
      </c>
      <c r="BZ91" s="70">
        <f>'2das Lecturas'!BA90</f>
        <v>259.2</v>
      </c>
      <c r="CA91" s="104">
        <f t="shared" si="55"/>
        <v>0.10000000000002274</v>
      </c>
      <c r="CB91" s="71">
        <f>'1eras Lecturas'!BC90</f>
        <v>179.4</v>
      </c>
      <c r="CC91" s="72">
        <f>'2das Lecturas'!BC90</f>
        <v>179.39999999999998</v>
      </c>
      <c r="CD91" s="103">
        <f t="shared" si="56"/>
        <v>2.8421709430404007E-14</v>
      </c>
      <c r="CE91" s="73">
        <f>'1eras Lecturas'!BE90</f>
        <v>179.4</v>
      </c>
      <c r="CF91" s="73">
        <f>'2das Lecturas'!BE90</f>
        <v>179.39999999999998</v>
      </c>
      <c r="CG91" s="104">
        <f t="shared" si="57"/>
        <v>2.8421709430404007E-14</v>
      </c>
      <c r="CH91" s="138">
        <f>'1eras Lecturas'!BG90</f>
        <v>0</v>
      </c>
      <c r="CI91" s="69">
        <f>'2das Lecturas'!BG90</f>
        <v>113.8</v>
      </c>
      <c r="CJ91" s="103">
        <f t="shared" si="58"/>
        <v>113.8</v>
      </c>
      <c r="CK91" s="139">
        <f>'1eras Lecturas'!BI90</f>
        <v>0</v>
      </c>
      <c r="CL91" s="139">
        <f>'2das Lecturas'!BI90</f>
        <v>135.80000000000001</v>
      </c>
      <c r="CM91" s="104">
        <f t="shared" si="59"/>
        <v>135.80000000000001</v>
      </c>
    </row>
    <row r="92" spans="1:91" ht="15" customHeight="1" x14ac:dyDescent="0.25">
      <c r="A92" s="72" t="s">
        <v>199</v>
      </c>
      <c r="B92" s="68">
        <f>'1eras Lecturas'!C91</f>
        <v>264.59999999999997</v>
      </c>
      <c r="C92" s="69">
        <f>'2das Lecturas'!C91</f>
        <v>264.5</v>
      </c>
      <c r="D92" s="103">
        <f t="shared" si="30"/>
        <v>9.9999999999965894E-2</v>
      </c>
      <c r="E92" s="70">
        <f>'1eras Lecturas'!E91</f>
        <v>266.39999999999998</v>
      </c>
      <c r="F92" s="70">
        <f>'2das Lecturas'!E91</f>
        <v>266.3</v>
      </c>
      <c r="G92" s="104">
        <f t="shared" si="31"/>
        <v>9.9999999999965894E-2</v>
      </c>
      <c r="H92" s="71">
        <f>'1eras Lecturas'!G91</f>
        <v>177.8</v>
      </c>
      <c r="I92" s="72">
        <f>'2das Lecturas'!G91</f>
        <v>177.8</v>
      </c>
      <c r="J92" s="103">
        <f t="shared" si="32"/>
        <v>0</v>
      </c>
      <c r="K92" s="73">
        <f>'1eras Lecturas'!I91</f>
        <v>177.8</v>
      </c>
      <c r="L92" s="73">
        <f>'2das Lecturas'!I91</f>
        <v>177.8</v>
      </c>
      <c r="M92" s="104">
        <f t="shared" si="33"/>
        <v>0</v>
      </c>
      <c r="N92" s="68">
        <f>'1eras Lecturas'!K91</f>
        <v>156.29999999999998</v>
      </c>
      <c r="O92" s="69">
        <f>'2das Lecturas'!K91</f>
        <v>156.29999999999998</v>
      </c>
      <c r="P92" s="103">
        <f t="shared" si="34"/>
        <v>0</v>
      </c>
      <c r="Q92" s="70">
        <f>'1eras Lecturas'!M91</f>
        <v>166.7</v>
      </c>
      <c r="R92" s="70">
        <f>'2das Lecturas'!M91</f>
        <v>166.7</v>
      </c>
      <c r="S92" s="104">
        <f t="shared" si="35"/>
        <v>0</v>
      </c>
      <c r="T92" s="71">
        <f>'1eras Lecturas'!O91</f>
        <v>134.4</v>
      </c>
      <c r="U92" s="72">
        <f>'2das Lecturas'!O91</f>
        <v>134.6</v>
      </c>
      <c r="V92" s="103">
        <f t="shared" si="36"/>
        <v>0.19999999999998863</v>
      </c>
      <c r="W92" s="73">
        <f>'1eras Lecturas'!Q91</f>
        <v>134.4</v>
      </c>
      <c r="X92" s="73">
        <f>'2das Lecturas'!Q91</f>
        <v>134.6</v>
      </c>
      <c r="Y92" s="104">
        <f t="shared" si="37"/>
        <v>0.19999999999998863</v>
      </c>
      <c r="Z92" s="68">
        <f>'1eras Lecturas'!S91</f>
        <v>167.2</v>
      </c>
      <c r="AA92" s="69">
        <f>'2das Lecturas'!S91</f>
        <v>167.4</v>
      </c>
      <c r="AB92" s="103">
        <f t="shared" si="38"/>
        <v>0.20000000000001705</v>
      </c>
      <c r="AC92" s="70">
        <f>'1eras Lecturas'!U91</f>
        <v>182</v>
      </c>
      <c r="AD92" s="70">
        <f>'2das Lecturas'!U91</f>
        <v>182.20000000000002</v>
      </c>
      <c r="AE92" s="104">
        <f t="shared" si="39"/>
        <v>0.20000000000001705</v>
      </c>
      <c r="AF92" s="71">
        <f>'1eras Lecturas'!W91</f>
        <v>183.7</v>
      </c>
      <c r="AG92" s="72">
        <f>'2das Lecturas'!W91</f>
        <v>183.7</v>
      </c>
      <c r="AH92" s="103">
        <f t="shared" si="40"/>
        <v>0</v>
      </c>
      <c r="AI92" s="73">
        <f>'1eras Lecturas'!Y91</f>
        <v>189.6</v>
      </c>
      <c r="AJ92" s="73">
        <f>'2das Lecturas'!Y91</f>
        <v>189.6</v>
      </c>
      <c r="AK92" s="104">
        <f t="shared" si="41"/>
        <v>0</v>
      </c>
      <c r="AL92" s="68">
        <f>'1eras Lecturas'!AA91</f>
        <v>164.2</v>
      </c>
      <c r="AM92" s="69">
        <f>'2das Lecturas'!AA91</f>
        <v>164.29999999999998</v>
      </c>
      <c r="AN92" s="103">
        <f t="shared" si="42"/>
        <v>9.9999999999994316E-2</v>
      </c>
      <c r="AO92" s="70">
        <f>'1eras Lecturas'!AC91</f>
        <v>168.4</v>
      </c>
      <c r="AP92" s="70">
        <f>'2das Lecturas'!AC91</f>
        <v>168.5</v>
      </c>
      <c r="AQ92" s="104">
        <f t="shared" si="43"/>
        <v>9.9999999999994316E-2</v>
      </c>
      <c r="AR92" s="71">
        <f>'1eras Lecturas'!AE91</f>
        <v>237.5</v>
      </c>
      <c r="AS92" s="72">
        <f>'2das Lecturas'!AE91</f>
        <v>237.7</v>
      </c>
      <c r="AT92" s="103">
        <f t="shared" si="44"/>
        <v>0.19999999999998863</v>
      </c>
      <c r="AU92" s="73">
        <f>'1eras Lecturas'!AG91</f>
        <v>247.9</v>
      </c>
      <c r="AV92" s="73">
        <f>'2das Lecturas'!AG91</f>
        <v>248.1</v>
      </c>
      <c r="AW92" s="104">
        <f t="shared" si="45"/>
        <v>0.19999999999998863</v>
      </c>
      <c r="AX92" s="68">
        <f>'1eras Lecturas'!AI91</f>
        <v>266.10000000000002</v>
      </c>
      <c r="AY92" s="69">
        <f>'2das Lecturas'!AI91</f>
        <v>266.2</v>
      </c>
      <c r="AZ92" s="103">
        <f t="shared" si="46"/>
        <v>9.9999999999965894E-2</v>
      </c>
      <c r="BA92" s="70">
        <f>'1eras Lecturas'!AK91</f>
        <v>270.39999999999998</v>
      </c>
      <c r="BB92" s="70">
        <f>'2das Lecturas'!AK91</f>
        <v>270.3</v>
      </c>
      <c r="BC92" s="104">
        <f t="shared" si="47"/>
        <v>9.9999999999965894E-2</v>
      </c>
      <c r="BD92" s="71">
        <f>'1eras Lecturas'!AM91</f>
        <v>250.4</v>
      </c>
      <c r="BE92" s="72">
        <f>'2das Lecturas'!AM91</f>
        <v>250.5</v>
      </c>
      <c r="BF92" s="103">
        <f t="shared" si="48"/>
        <v>9.9999999999994316E-2</v>
      </c>
      <c r="BG92" s="73">
        <f>'1eras Lecturas'!AO91</f>
        <v>250.4</v>
      </c>
      <c r="BH92" s="73">
        <f>'2das Lecturas'!AO91</f>
        <v>250.5</v>
      </c>
      <c r="BI92" s="104">
        <f t="shared" si="49"/>
        <v>9.9999999999994316E-2</v>
      </c>
      <c r="BJ92" s="68">
        <f>'1eras Lecturas'!AQ91</f>
        <v>166.8</v>
      </c>
      <c r="BK92" s="69">
        <f>'2das Lecturas'!AQ91</f>
        <v>166.9</v>
      </c>
      <c r="BL92" s="103">
        <f t="shared" si="50"/>
        <v>9.9999999999994316E-2</v>
      </c>
      <c r="BM92" s="70">
        <f>'1eras Lecturas'!AS91</f>
        <v>166.8</v>
      </c>
      <c r="BN92" s="70">
        <f>'2das Lecturas'!AS91</f>
        <v>166.9</v>
      </c>
      <c r="BO92" s="104">
        <f t="shared" si="51"/>
        <v>9.9999999999994316E-2</v>
      </c>
      <c r="BP92" s="71">
        <f>'1eras Lecturas'!AU91</f>
        <v>181.4</v>
      </c>
      <c r="BQ92" s="72">
        <f>'2das Lecturas'!AU91</f>
        <v>181.5</v>
      </c>
      <c r="BR92" s="103">
        <f t="shared" si="52"/>
        <v>9.9999999999994316E-2</v>
      </c>
      <c r="BS92" s="73">
        <f>'1eras Lecturas'!AW91</f>
        <v>202.5</v>
      </c>
      <c r="BT92" s="73">
        <f>'2das Lecturas'!AW91</f>
        <v>202.6</v>
      </c>
      <c r="BU92" s="104">
        <f t="shared" si="53"/>
        <v>9.9999999999994316E-2</v>
      </c>
      <c r="BV92" s="68">
        <f>'1eras Lecturas'!AY91</f>
        <v>251.5</v>
      </c>
      <c r="BW92" s="69">
        <f>'2das Lecturas'!AY91</f>
        <v>251.4</v>
      </c>
      <c r="BX92" s="103">
        <f t="shared" si="54"/>
        <v>9.9999999999994316E-2</v>
      </c>
      <c r="BY92" s="70">
        <f>'1eras Lecturas'!BA91</f>
        <v>255.5</v>
      </c>
      <c r="BZ92" s="70">
        <f>'2das Lecturas'!BA91</f>
        <v>255.4</v>
      </c>
      <c r="CA92" s="104">
        <f t="shared" si="55"/>
        <v>9.9999999999994316E-2</v>
      </c>
      <c r="CB92" s="71">
        <f>'1eras Lecturas'!BC91</f>
        <v>179.4</v>
      </c>
      <c r="CC92" s="72">
        <f>'2das Lecturas'!BC91</f>
        <v>179.29999999999998</v>
      </c>
      <c r="CD92" s="103">
        <f t="shared" si="56"/>
        <v>0.10000000000002274</v>
      </c>
      <c r="CE92" s="73">
        <f>'1eras Lecturas'!BE91</f>
        <v>179.4</v>
      </c>
      <c r="CF92" s="73">
        <f>'2das Lecturas'!BE91</f>
        <v>179.29999999999998</v>
      </c>
      <c r="CG92" s="104">
        <f t="shared" si="57"/>
        <v>0.10000000000002274</v>
      </c>
      <c r="CH92" s="138">
        <f>'1eras Lecturas'!BG91</f>
        <v>134</v>
      </c>
      <c r="CI92" s="69">
        <f>'2das Lecturas'!BG91</f>
        <v>133.80000000000001</v>
      </c>
      <c r="CJ92" s="103">
        <f t="shared" si="58"/>
        <v>0.19999999999998863</v>
      </c>
      <c r="CK92" s="139">
        <f>'1eras Lecturas'!BI91</f>
        <v>151.6</v>
      </c>
      <c r="CL92" s="139">
        <f>'2das Lecturas'!BI91</f>
        <v>151.4</v>
      </c>
      <c r="CM92" s="104">
        <f t="shared" si="59"/>
        <v>0.19999999999998863</v>
      </c>
    </row>
    <row r="93" spans="1:91" ht="15" customHeight="1" x14ac:dyDescent="0.25">
      <c r="A93" s="67" t="s">
        <v>221</v>
      </c>
      <c r="B93" s="68">
        <f>'1eras Lecturas'!C92</f>
        <v>262.2</v>
      </c>
      <c r="C93" s="69">
        <f>'2das Lecturas'!C92</f>
        <v>262.2</v>
      </c>
      <c r="D93" s="103">
        <f t="shared" si="30"/>
        <v>0</v>
      </c>
      <c r="E93" s="70">
        <f>'1eras Lecturas'!E92</f>
        <v>268.39999999999998</v>
      </c>
      <c r="F93" s="70">
        <f>'2das Lecturas'!E92</f>
        <v>268.39999999999998</v>
      </c>
      <c r="G93" s="104">
        <f t="shared" si="31"/>
        <v>0</v>
      </c>
      <c r="H93" s="71">
        <f>'1eras Lecturas'!G92</f>
        <v>176.4</v>
      </c>
      <c r="I93" s="72">
        <f>'2das Lecturas'!G92</f>
        <v>176.4</v>
      </c>
      <c r="J93" s="103">
        <f t="shared" si="32"/>
        <v>0</v>
      </c>
      <c r="K93" s="73">
        <f>'1eras Lecturas'!I92</f>
        <v>194</v>
      </c>
      <c r="L93" s="73">
        <f>'2das Lecturas'!I92</f>
        <v>194</v>
      </c>
      <c r="M93" s="104">
        <f t="shared" si="33"/>
        <v>0</v>
      </c>
      <c r="N93" s="68">
        <f>'1eras Lecturas'!K92</f>
        <v>163.19999999999999</v>
      </c>
      <c r="O93" s="69">
        <f>'2das Lecturas'!K92</f>
        <v>163.19999999999999</v>
      </c>
      <c r="P93" s="103">
        <f t="shared" si="34"/>
        <v>0</v>
      </c>
      <c r="Q93" s="70">
        <f>'1eras Lecturas'!M92</f>
        <v>163.19999999999999</v>
      </c>
      <c r="R93" s="70">
        <f>'2das Lecturas'!M92</f>
        <v>163.19999999999999</v>
      </c>
      <c r="S93" s="104">
        <f t="shared" si="35"/>
        <v>0</v>
      </c>
      <c r="T93" s="71">
        <f>'1eras Lecturas'!O92</f>
        <v>134.70000000000002</v>
      </c>
      <c r="U93" s="72">
        <f>'2das Lecturas'!O92</f>
        <v>134.6</v>
      </c>
      <c r="V93" s="103">
        <f t="shared" si="36"/>
        <v>0.10000000000002274</v>
      </c>
      <c r="W93" s="73">
        <f>'1eras Lecturas'!Q92</f>
        <v>136.6</v>
      </c>
      <c r="X93" s="73">
        <f>'2das Lecturas'!Q92</f>
        <v>136.6</v>
      </c>
      <c r="Y93" s="104">
        <f t="shared" si="37"/>
        <v>0</v>
      </c>
      <c r="Z93" s="68">
        <f>'1eras Lecturas'!S92</f>
        <v>180.3</v>
      </c>
      <c r="AA93" s="69">
        <f>'2das Lecturas'!S92</f>
        <v>180.20000000000002</v>
      </c>
      <c r="AB93" s="103">
        <f t="shared" si="38"/>
        <v>9.9999999999994316E-2</v>
      </c>
      <c r="AC93" s="70">
        <f>'1eras Lecturas'!U92</f>
        <v>182.3</v>
      </c>
      <c r="AD93" s="70">
        <f>'2das Lecturas'!U92</f>
        <v>182.3</v>
      </c>
      <c r="AE93" s="104">
        <f t="shared" si="39"/>
        <v>0</v>
      </c>
      <c r="AF93" s="71">
        <f>'1eras Lecturas'!W92</f>
        <v>180</v>
      </c>
      <c r="AG93" s="72">
        <f>'2das Lecturas'!W92</f>
        <v>180</v>
      </c>
      <c r="AH93" s="103">
        <f t="shared" si="40"/>
        <v>0</v>
      </c>
      <c r="AI93" s="73">
        <f>'1eras Lecturas'!Y92</f>
        <v>186.1</v>
      </c>
      <c r="AJ93" s="73">
        <f>'2das Lecturas'!Y92</f>
        <v>186.1</v>
      </c>
      <c r="AK93" s="104">
        <f t="shared" si="41"/>
        <v>0</v>
      </c>
      <c r="AL93" s="68">
        <f>'1eras Lecturas'!AA92</f>
        <v>164.2</v>
      </c>
      <c r="AM93" s="69">
        <f>'2das Lecturas'!AA92</f>
        <v>164.2</v>
      </c>
      <c r="AN93" s="103">
        <f t="shared" si="42"/>
        <v>0</v>
      </c>
      <c r="AO93" s="70">
        <f>'1eras Lecturas'!AC92</f>
        <v>168.1</v>
      </c>
      <c r="AP93" s="70">
        <f>'2das Lecturas'!AC92</f>
        <v>168.1</v>
      </c>
      <c r="AQ93" s="104">
        <f t="shared" si="43"/>
        <v>0</v>
      </c>
      <c r="AR93" s="71">
        <f>'1eras Lecturas'!AE92</f>
        <v>238</v>
      </c>
      <c r="AS93" s="72">
        <f>'2das Lecturas'!AE92</f>
        <v>238</v>
      </c>
      <c r="AT93" s="103">
        <f t="shared" si="44"/>
        <v>0</v>
      </c>
      <c r="AU93" s="73">
        <f>'1eras Lecturas'!AG92</f>
        <v>241.8</v>
      </c>
      <c r="AV93" s="73">
        <f>'2das Lecturas'!AG92</f>
        <v>241.8</v>
      </c>
      <c r="AW93" s="104">
        <f t="shared" si="45"/>
        <v>0</v>
      </c>
      <c r="AX93" s="68">
        <f>'1eras Lecturas'!AI92</f>
        <v>270.3</v>
      </c>
      <c r="AY93" s="69">
        <f>'2das Lecturas'!AI92</f>
        <v>270.5</v>
      </c>
      <c r="AZ93" s="103">
        <f t="shared" si="46"/>
        <v>0.19999999999998863</v>
      </c>
      <c r="BA93" s="70">
        <f>'1eras Lecturas'!AK92</f>
        <v>270.3</v>
      </c>
      <c r="BB93" s="70">
        <f>'2das Lecturas'!AK92</f>
        <v>270.5</v>
      </c>
      <c r="BC93" s="104">
        <f t="shared" si="47"/>
        <v>0.19999999999998863</v>
      </c>
      <c r="BD93" s="71">
        <f>'1eras Lecturas'!AM92</f>
        <v>249.5</v>
      </c>
      <c r="BE93" s="72">
        <f>'2das Lecturas'!AM92</f>
        <v>249.60000000000002</v>
      </c>
      <c r="BF93" s="103">
        <f t="shared" si="48"/>
        <v>0.10000000000002274</v>
      </c>
      <c r="BG93" s="73">
        <f>'1eras Lecturas'!AO92</f>
        <v>251.5</v>
      </c>
      <c r="BH93" s="73">
        <f>'2das Lecturas'!AO92</f>
        <v>251.5</v>
      </c>
      <c r="BI93" s="104">
        <f t="shared" si="49"/>
        <v>0</v>
      </c>
      <c r="BJ93" s="68">
        <f>'1eras Lecturas'!AQ92</f>
        <v>166.7</v>
      </c>
      <c r="BK93" s="69">
        <f>'2das Lecturas'!AQ92</f>
        <v>166.8</v>
      </c>
      <c r="BL93" s="103">
        <f t="shared" si="50"/>
        <v>0.10000000000002274</v>
      </c>
      <c r="BM93" s="70">
        <f>'1eras Lecturas'!AS92</f>
        <v>166.7</v>
      </c>
      <c r="BN93" s="70">
        <f>'2das Lecturas'!AS92</f>
        <v>166.8</v>
      </c>
      <c r="BO93" s="104">
        <f t="shared" si="51"/>
        <v>0.10000000000002274</v>
      </c>
      <c r="BP93" s="71">
        <f>'1eras Lecturas'!AU92</f>
        <v>192.9</v>
      </c>
      <c r="BQ93" s="72">
        <f>'2das Lecturas'!AU92</f>
        <v>192.9</v>
      </c>
      <c r="BR93" s="103">
        <f t="shared" si="52"/>
        <v>0</v>
      </c>
      <c r="BS93" s="73">
        <f>'1eras Lecturas'!AW92</f>
        <v>195</v>
      </c>
      <c r="BT93" s="73">
        <f>'2das Lecturas'!AW92</f>
        <v>195</v>
      </c>
      <c r="BU93" s="104">
        <f t="shared" si="53"/>
        <v>0</v>
      </c>
      <c r="BV93" s="68">
        <f>'1eras Lecturas'!AY92</f>
        <v>255.4</v>
      </c>
      <c r="BW93" s="69">
        <f>'2das Lecturas'!AY92</f>
        <v>255.4</v>
      </c>
      <c r="BX93" s="103">
        <f t="shared" si="54"/>
        <v>0</v>
      </c>
      <c r="BY93" s="70">
        <f>'1eras Lecturas'!BA92</f>
        <v>255.4</v>
      </c>
      <c r="BZ93" s="70">
        <f>'2das Lecturas'!BA92</f>
        <v>255.4</v>
      </c>
      <c r="CA93" s="104">
        <f t="shared" si="55"/>
        <v>0</v>
      </c>
      <c r="CB93" s="71">
        <f>'1eras Lecturas'!BC92</f>
        <v>174.5</v>
      </c>
      <c r="CC93" s="72">
        <f>'2das Lecturas'!BC92</f>
        <v>174.5</v>
      </c>
      <c r="CD93" s="103">
        <f t="shared" si="56"/>
        <v>0</v>
      </c>
      <c r="CE93" s="73">
        <f>'1eras Lecturas'!BE92</f>
        <v>174.5</v>
      </c>
      <c r="CF93" s="73">
        <f>'2das Lecturas'!BE92</f>
        <v>174.5</v>
      </c>
      <c r="CG93" s="104">
        <f t="shared" si="57"/>
        <v>0</v>
      </c>
      <c r="CH93" s="138">
        <f>'1eras Lecturas'!BG92</f>
        <v>0</v>
      </c>
      <c r="CI93" s="69">
        <f>'2das Lecturas'!BG92</f>
        <v>131.9</v>
      </c>
      <c r="CJ93" s="103">
        <f t="shared" si="58"/>
        <v>131.9</v>
      </c>
      <c r="CK93" s="139">
        <f>'1eras Lecturas'!BI92</f>
        <v>0</v>
      </c>
      <c r="CL93" s="139">
        <f>'2das Lecturas'!BI92</f>
        <v>147.30000000000001</v>
      </c>
      <c r="CM93" s="104">
        <f t="shared" si="59"/>
        <v>147.30000000000001</v>
      </c>
    </row>
    <row r="94" spans="1:91" ht="15" customHeight="1" x14ac:dyDescent="0.25">
      <c r="A94" s="67" t="s">
        <v>222</v>
      </c>
      <c r="B94" s="68">
        <f>'1eras Lecturas'!C93</f>
        <v>262.2</v>
      </c>
      <c r="C94" s="69">
        <f>'2das Lecturas'!C93</f>
        <v>262.10000000000002</v>
      </c>
      <c r="D94" s="103">
        <f t="shared" si="30"/>
        <v>9.9999999999965894E-2</v>
      </c>
      <c r="E94" s="70">
        <f>'1eras Lecturas'!E93</f>
        <v>264.39999999999998</v>
      </c>
      <c r="F94" s="70">
        <f>'2das Lecturas'!E93</f>
        <v>264.20000000000005</v>
      </c>
      <c r="G94" s="104">
        <f t="shared" si="31"/>
        <v>0.19999999999993179</v>
      </c>
      <c r="H94" s="71">
        <f>'1eras Lecturas'!G93</f>
        <v>178.4</v>
      </c>
      <c r="I94" s="72">
        <f>'2das Lecturas'!G93</f>
        <v>178.4</v>
      </c>
      <c r="J94" s="103">
        <f t="shared" si="32"/>
        <v>0</v>
      </c>
      <c r="K94" s="73">
        <f>'1eras Lecturas'!I93</f>
        <v>190.20000000000002</v>
      </c>
      <c r="L94" s="73">
        <f>'2das Lecturas'!I93</f>
        <v>190.20000000000002</v>
      </c>
      <c r="M94" s="104">
        <f t="shared" si="33"/>
        <v>0</v>
      </c>
      <c r="N94" s="68">
        <f>'1eras Lecturas'!K93</f>
        <v>148.30000000000001</v>
      </c>
      <c r="O94" s="69">
        <f>'2das Lecturas'!K93</f>
        <v>148.30000000000001</v>
      </c>
      <c r="P94" s="103">
        <f t="shared" si="34"/>
        <v>0</v>
      </c>
      <c r="Q94" s="70">
        <f>'1eras Lecturas'!M93</f>
        <v>167.5</v>
      </c>
      <c r="R94" s="70">
        <f>'2das Lecturas'!M93</f>
        <v>167.5</v>
      </c>
      <c r="S94" s="104">
        <f t="shared" si="35"/>
        <v>0</v>
      </c>
      <c r="T94" s="71">
        <f>'1eras Lecturas'!O93</f>
        <v>134.70000000000002</v>
      </c>
      <c r="U94" s="72">
        <f>'2das Lecturas'!O93</f>
        <v>134.6</v>
      </c>
      <c r="V94" s="103">
        <f t="shared" si="36"/>
        <v>0.10000000000002274</v>
      </c>
      <c r="W94" s="73">
        <f>'1eras Lecturas'!Q93</f>
        <v>134.70000000000002</v>
      </c>
      <c r="X94" s="73">
        <f>'2das Lecturas'!Q93</f>
        <v>134.6</v>
      </c>
      <c r="Y94" s="104">
        <f t="shared" si="37"/>
        <v>0.10000000000002274</v>
      </c>
      <c r="Z94" s="68">
        <f>'1eras Lecturas'!S93</f>
        <v>162</v>
      </c>
      <c r="AA94" s="69">
        <f>'2das Lecturas'!S93</f>
        <v>162</v>
      </c>
      <c r="AB94" s="103">
        <f t="shared" si="38"/>
        <v>0</v>
      </c>
      <c r="AC94" s="70">
        <f>'1eras Lecturas'!U93</f>
        <v>167.5</v>
      </c>
      <c r="AD94" s="70">
        <f>'2das Lecturas'!U93</f>
        <v>167.5</v>
      </c>
      <c r="AE94" s="104">
        <f t="shared" si="39"/>
        <v>0</v>
      </c>
      <c r="AF94" s="71">
        <f>'1eras Lecturas'!W93</f>
        <v>192.1</v>
      </c>
      <c r="AG94" s="72">
        <f>'2das Lecturas'!W93</f>
        <v>192.1</v>
      </c>
      <c r="AH94" s="103">
        <f t="shared" si="40"/>
        <v>0</v>
      </c>
      <c r="AI94" s="73">
        <f>'1eras Lecturas'!Y93</f>
        <v>216.6</v>
      </c>
      <c r="AJ94" s="73">
        <f>'2das Lecturas'!Y93</f>
        <v>216.6</v>
      </c>
      <c r="AK94" s="104">
        <f t="shared" si="41"/>
        <v>0</v>
      </c>
      <c r="AL94" s="68">
        <f>'1eras Lecturas'!AA93</f>
        <v>166.2</v>
      </c>
      <c r="AM94" s="69">
        <f>'2das Lecturas'!AA93</f>
        <v>166.1</v>
      </c>
      <c r="AN94" s="103">
        <f t="shared" si="42"/>
        <v>9.9999999999994316E-2</v>
      </c>
      <c r="AO94" s="70">
        <f>'1eras Lecturas'!AC93</f>
        <v>168.4</v>
      </c>
      <c r="AP94" s="70">
        <f>'2das Lecturas'!AC93</f>
        <v>168.3</v>
      </c>
      <c r="AQ94" s="104">
        <f t="shared" si="43"/>
        <v>9.9999999999994316E-2</v>
      </c>
      <c r="AR94" s="71">
        <f>'1eras Lecturas'!AE93</f>
        <v>241.9</v>
      </c>
      <c r="AS94" s="72">
        <f>'2das Lecturas'!AE93</f>
        <v>241.8</v>
      </c>
      <c r="AT94" s="103">
        <f t="shared" si="44"/>
        <v>9.9999999999994316E-2</v>
      </c>
      <c r="AU94" s="73">
        <f>'1eras Lecturas'!AG93</f>
        <v>249.70000000000002</v>
      </c>
      <c r="AV94" s="73">
        <f>'2das Lecturas'!AG93</f>
        <v>249.60000000000002</v>
      </c>
      <c r="AW94" s="104">
        <f t="shared" si="45"/>
        <v>9.9999999999994316E-2</v>
      </c>
      <c r="AX94" s="68">
        <f>'1eras Lecturas'!AI93</f>
        <v>270.39999999999998</v>
      </c>
      <c r="AY94" s="69">
        <f>'2das Lecturas'!AI93</f>
        <v>270.39999999999998</v>
      </c>
      <c r="AZ94" s="103">
        <f t="shared" si="46"/>
        <v>0</v>
      </c>
      <c r="BA94" s="70">
        <f>'1eras Lecturas'!AK93</f>
        <v>270.39999999999998</v>
      </c>
      <c r="BB94" s="70">
        <f>'2das Lecturas'!AK93</f>
        <v>270.39999999999998</v>
      </c>
      <c r="BC94" s="104">
        <f t="shared" si="47"/>
        <v>0</v>
      </c>
      <c r="BD94" s="71">
        <f>'1eras Lecturas'!AM93</f>
        <v>250.39999999999998</v>
      </c>
      <c r="BE94" s="72">
        <f>'2das Lecturas'!AM93</f>
        <v>250.60000000000002</v>
      </c>
      <c r="BF94" s="103">
        <f t="shared" si="48"/>
        <v>0.20000000000004547</v>
      </c>
      <c r="BG94" s="73">
        <f>'1eras Lecturas'!AO93</f>
        <v>251.5</v>
      </c>
      <c r="BH94" s="73">
        <f>'2das Lecturas'!AO93</f>
        <v>251.60000000000002</v>
      </c>
      <c r="BI94" s="104">
        <f t="shared" si="49"/>
        <v>0.10000000000002274</v>
      </c>
      <c r="BJ94" s="68">
        <f>'1eras Lecturas'!AQ93</f>
        <v>168.29999999999998</v>
      </c>
      <c r="BK94" s="69">
        <f>'2das Lecturas'!AQ93</f>
        <v>168.4</v>
      </c>
      <c r="BL94" s="103">
        <f t="shared" si="50"/>
        <v>0.10000000000002274</v>
      </c>
      <c r="BM94" s="70">
        <f>'1eras Lecturas'!AS93</f>
        <v>168.29999999999998</v>
      </c>
      <c r="BN94" s="70">
        <f>'2das Lecturas'!AS93</f>
        <v>168.4</v>
      </c>
      <c r="BO94" s="104">
        <f t="shared" si="51"/>
        <v>0.10000000000002274</v>
      </c>
      <c r="BP94" s="71">
        <f>'1eras Lecturas'!AU93</f>
        <v>193</v>
      </c>
      <c r="BQ94" s="72">
        <f>'2das Lecturas'!AU93</f>
        <v>192.9</v>
      </c>
      <c r="BR94" s="103">
        <f t="shared" si="52"/>
        <v>9.9999999999994316E-2</v>
      </c>
      <c r="BS94" s="73">
        <f>'1eras Lecturas'!AW93</f>
        <v>214.1</v>
      </c>
      <c r="BT94" s="73">
        <f>'2das Lecturas'!AW93</f>
        <v>214.1</v>
      </c>
      <c r="BU94" s="104">
        <f t="shared" si="53"/>
        <v>0</v>
      </c>
      <c r="BV94" s="68">
        <f>'1eras Lecturas'!AY93</f>
        <v>255.60000000000002</v>
      </c>
      <c r="BW94" s="69">
        <f>'2das Lecturas'!AY93</f>
        <v>255.4</v>
      </c>
      <c r="BX94" s="103">
        <f t="shared" si="54"/>
        <v>0.20000000000001705</v>
      </c>
      <c r="BY94" s="70">
        <f>'1eras Lecturas'!BA93</f>
        <v>257.60000000000002</v>
      </c>
      <c r="BZ94" s="70">
        <f>'2das Lecturas'!BA93</f>
        <v>257.60000000000002</v>
      </c>
      <c r="CA94" s="104">
        <f t="shared" si="55"/>
        <v>0</v>
      </c>
      <c r="CB94" s="71">
        <f>'1eras Lecturas'!BC93</f>
        <v>174.4</v>
      </c>
      <c r="CC94" s="72">
        <f>'2das Lecturas'!BC93</f>
        <v>174.4</v>
      </c>
      <c r="CD94" s="103">
        <f t="shared" si="56"/>
        <v>0</v>
      </c>
      <c r="CE94" s="73">
        <f>'1eras Lecturas'!BE93</f>
        <v>174.4</v>
      </c>
      <c r="CF94" s="73">
        <f>'2das Lecturas'!BE93</f>
        <v>174.4</v>
      </c>
      <c r="CG94" s="104">
        <f t="shared" si="57"/>
        <v>0</v>
      </c>
      <c r="CH94" s="138">
        <f>'1eras Lecturas'!BG93</f>
        <v>0</v>
      </c>
      <c r="CI94" s="69">
        <f>'2das Lecturas'!BG93</f>
        <v>128.4</v>
      </c>
      <c r="CJ94" s="103">
        <f t="shared" si="58"/>
        <v>128.4</v>
      </c>
      <c r="CK94" s="139">
        <f>'1eras Lecturas'!BI93</f>
        <v>0</v>
      </c>
      <c r="CL94" s="139">
        <f>'2das Lecturas'!BI93</f>
        <v>138.19999999999999</v>
      </c>
      <c r="CM94" s="104">
        <f t="shared" si="59"/>
        <v>138.19999999999999</v>
      </c>
    </row>
    <row r="95" spans="1:91" s="72" customFormat="1" ht="15" customHeight="1" x14ac:dyDescent="0.25">
      <c r="A95" s="72" t="s">
        <v>200</v>
      </c>
      <c r="B95" s="68">
        <f>'1eras Lecturas'!C94</f>
        <v>254.89999999999998</v>
      </c>
      <c r="C95" s="69">
        <f>'2das Lecturas'!C94</f>
        <v>254.8</v>
      </c>
      <c r="D95" s="103">
        <f t="shared" si="30"/>
        <v>9.9999999999965894E-2</v>
      </c>
      <c r="E95" s="70">
        <f>'1eras Lecturas'!E94</f>
        <v>272.2</v>
      </c>
      <c r="F95" s="70">
        <f>'2das Lecturas'!E94</f>
        <v>272.09999999999997</v>
      </c>
      <c r="G95" s="104">
        <f t="shared" si="31"/>
        <v>0.10000000000002274</v>
      </c>
      <c r="H95" s="71">
        <f>'1eras Lecturas'!G94</f>
        <v>173.8</v>
      </c>
      <c r="I95" s="72">
        <f>'2das Lecturas'!G94</f>
        <v>173.8</v>
      </c>
      <c r="J95" s="103">
        <f t="shared" si="32"/>
        <v>0</v>
      </c>
      <c r="K95" s="73">
        <f>'1eras Lecturas'!I94</f>
        <v>189.60000000000002</v>
      </c>
      <c r="L95" s="73">
        <f>'2das Lecturas'!I94</f>
        <v>189.60000000000002</v>
      </c>
      <c r="M95" s="104">
        <f t="shared" si="33"/>
        <v>0</v>
      </c>
      <c r="N95" s="68">
        <f>'1eras Lecturas'!K94</f>
        <v>143.29999999999998</v>
      </c>
      <c r="O95" s="69">
        <f>'2das Lecturas'!K94</f>
        <v>143.29999999999998</v>
      </c>
      <c r="P95" s="103">
        <f t="shared" si="34"/>
        <v>0</v>
      </c>
      <c r="Q95" s="70">
        <f>'1eras Lecturas'!M94</f>
        <v>147.79999999999998</v>
      </c>
      <c r="R95" s="70">
        <f>'2das Lecturas'!M94</f>
        <v>147.79999999999998</v>
      </c>
      <c r="S95" s="104">
        <f t="shared" si="35"/>
        <v>0</v>
      </c>
      <c r="T95" s="71">
        <f>'1eras Lecturas'!O94</f>
        <v>136.5</v>
      </c>
      <c r="U95" s="72">
        <f>'2das Lecturas'!O94</f>
        <v>136.69999999999999</v>
      </c>
      <c r="V95" s="103">
        <f t="shared" si="36"/>
        <v>0.19999999999998863</v>
      </c>
      <c r="W95" s="73">
        <f>'1eras Lecturas'!Q94</f>
        <v>136.5</v>
      </c>
      <c r="X95" s="73">
        <f>'2das Lecturas'!Q94</f>
        <v>136.69999999999999</v>
      </c>
      <c r="Y95" s="104">
        <f t="shared" si="37"/>
        <v>0.19999999999998863</v>
      </c>
      <c r="Z95" s="68">
        <f>'1eras Lecturas'!S94</f>
        <v>154.5</v>
      </c>
      <c r="AA95" s="69">
        <f>'2das Lecturas'!S94</f>
        <v>154.70000000000002</v>
      </c>
      <c r="AB95" s="103">
        <f t="shared" si="38"/>
        <v>0.20000000000001705</v>
      </c>
      <c r="AC95" s="70">
        <f>'1eras Lecturas'!U94</f>
        <v>173.6</v>
      </c>
      <c r="AD95" s="70">
        <f>'2das Lecturas'!U94</f>
        <v>173.8</v>
      </c>
      <c r="AE95" s="104">
        <f t="shared" si="39"/>
        <v>0.20000000000001705</v>
      </c>
      <c r="AF95" s="71">
        <f>'1eras Lecturas'!W94</f>
        <v>183.8</v>
      </c>
      <c r="AG95" s="72">
        <f>'2das Lecturas'!W94</f>
        <v>183.8</v>
      </c>
      <c r="AH95" s="103">
        <f t="shared" si="40"/>
        <v>0</v>
      </c>
      <c r="AI95" s="73">
        <f>'1eras Lecturas'!Y94</f>
        <v>191.7</v>
      </c>
      <c r="AJ95" s="73">
        <f>'2das Lecturas'!Y94</f>
        <v>191.7</v>
      </c>
      <c r="AK95" s="104">
        <f t="shared" si="41"/>
        <v>0</v>
      </c>
      <c r="AL95" s="68">
        <f>'1eras Lecturas'!AA94</f>
        <v>164.2</v>
      </c>
      <c r="AM95" s="69">
        <f>'2das Lecturas'!AA94</f>
        <v>164.29999999999998</v>
      </c>
      <c r="AN95" s="103">
        <f t="shared" si="42"/>
        <v>9.9999999999994316E-2</v>
      </c>
      <c r="AO95" s="70">
        <f>'1eras Lecturas'!AC94</f>
        <v>170.1</v>
      </c>
      <c r="AP95" s="70">
        <f>'2das Lecturas'!AC94</f>
        <v>170.2</v>
      </c>
      <c r="AQ95" s="104">
        <f t="shared" si="43"/>
        <v>9.9999999999994316E-2</v>
      </c>
      <c r="AR95" s="71">
        <f>'1eras Lecturas'!AE94</f>
        <v>241.70000000000002</v>
      </c>
      <c r="AS95" s="72">
        <f>'2das Lecturas'!AE94</f>
        <v>241.9</v>
      </c>
      <c r="AT95" s="103">
        <f t="shared" si="44"/>
        <v>0.19999999999998863</v>
      </c>
      <c r="AU95" s="73">
        <f>'1eras Lecturas'!AG94</f>
        <v>250.20000000000002</v>
      </c>
      <c r="AV95" s="73">
        <f>'2das Lecturas'!AG94</f>
        <v>250.5</v>
      </c>
      <c r="AW95" s="104">
        <f t="shared" si="45"/>
        <v>0.29999999999998295</v>
      </c>
      <c r="AX95" s="68">
        <f>'1eras Lecturas'!AI94</f>
        <v>266.3</v>
      </c>
      <c r="AY95" s="69">
        <f>'2das Lecturas'!AI94</f>
        <v>266.2</v>
      </c>
      <c r="AZ95" s="103">
        <f t="shared" si="46"/>
        <v>0.10000000000002274</v>
      </c>
      <c r="BA95" s="70">
        <f>'1eras Lecturas'!AK94</f>
        <v>270.39999999999998</v>
      </c>
      <c r="BB95" s="70">
        <f>'2das Lecturas'!AK94</f>
        <v>270.3</v>
      </c>
      <c r="BC95" s="104">
        <f t="shared" si="47"/>
        <v>9.9999999999965894E-2</v>
      </c>
      <c r="BD95" s="71">
        <f>'1eras Lecturas'!AM94</f>
        <v>250.29999999999998</v>
      </c>
      <c r="BE95" s="72">
        <f>'2das Lecturas'!AM94</f>
        <v>250.2</v>
      </c>
      <c r="BF95" s="103">
        <f t="shared" si="48"/>
        <v>9.9999999999994316E-2</v>
      </c>
      <c r="BG95" s="73">
        <f>'1eras Lecturas'!AO94</f>
        <v>251.29999999999998</v>
      </c>
      <c r="BH95" s="73">
        <f>'2das Lecturas'!AO94</f>
        <v>251.39999999999998</v>
      </c>
      <c r="BI95" s="104">
        <f t="shared" si="49"/>
        <v>9.9999999999994316E-2</v>
      </c>
      <c r="BJ95" s="68">
        <f>'1eras Lecturas'!AQ94</f>
        <v>166.9</v>
      </c>
      <c r="BK95" s="69">
        <f>'2das Lecturas'!AQ94</f>
        <v>167</v>
      </c>
      <c r="BL95" s="103">
        <f t="shared" si="50"/>
        <v>9.9999999999994316E-2</v>
      </c>
      <c r="BM95" s="70">
        <f>'1eras Lecturas'!AS94</f>
        <v>168.60000000000002</v>
      </c>
      <c r="BN95" s="70">
        <f>'2das Lecturas'!AS94</f>
        <v>168.70000000000002</v>
      </c>
      <c r="BO95" s="104">
        <f t="shared" si="51"/>
        <v>9.9999999999994316E-2</v>
      </c>
      <c r="BP95" s="71">
        <f>'1eras Lecturas'!AU94</f>
        <v>192</v>
      </c>
      <c r="BQ95" s="72">
        <f>'2das Lecturas'!AU94</f>
        <v>192.1</v>
      </c>
      <c r="BR95" s="103">
        <f t="shared" si="52"/>
        <v>9.9999999999994316E-2</v>
      </c>
      <c r="BS95" s="73">
        <f>'1eras Lecturas'!AW94</f>
        <v>192</v>
      </c>
      <c r="BT95" s="73">
        <f>'2das Lecturas'!AW94</f>
        <v>192.1</v>
      </c>
      <c r="BU95" s="104">
        <f t="shared" si="53"/>
        <v>9.9999999999994316E-2</v>
      </c>
      <c r="BV95" s="68">
        <f>'1eras Lecturas'!AY94</f>
        <v>255.5</v>
      </c>
      <c r="BW95" s="69">
        <f>'2das Lecturas'!AY94</f>
        <v>255.4</v>
      </c>
      <c r="BX95" s="103">
        <f t="shared" si="54"/>
        <v>9.9999999999994316E-2</v>
      </c>
      <c r="BY95" s="70">
        <f>'1eras Lecturas'!BA94</f>
        <v>259.39999999999998</v>
      </c>
      <c r="BZ95" s="70">
        <f>'2das Lecturas'!BA94</f>
        <v>259.29999999999995</v>
      </c>
      <c r="CA95" s="104">
        <f t="shared" si="55"/>
        <v>0.10000000000002274</v>
      </c>
      <c r="CB95" s="71">
        <f>'1eras Lecturas'!BC94</f>
        <v>161.10000000000002</v>
      </c>
      <c r="CC95" s="72">
        <f>'2das Lecturas'!BC94</f>
        <v>161</v>
      </c>
      <c r="CD95" s="103">
        <f t="shared" si="56"/>
        <v>0.10000000000002274</v>
      </c>
      <c r="CE95" s="73">
        <f>'1eras Lecturas'!BE94</f>
        <v>179.4</v>
      </c>
      <c r="CF95" s="73">
        <f>'2das Lecturas'!BE94</f>
        <v>179.29999999999998</v>
      </c>
      <c r="CG95" s="104">
        <f t="shared" si="57"/>
        <v>0.10000000000002274</v>
      </c>
      <c r="CH95" s="138">
        <f>'1eras Lecturas'!BG94</f>
        <v>120.6</v>
      </c>
      <c r="CI95" s="69">
        <f>'2das Lecturas'!BG94</f>
        <v>120.6</v>
      </c>
      <c r="CJ95" s="103">
        <f t="shared" si="58"/>
        <v>0</v>
      </c>
      <c r="CK95" s="139">
        <f>'1eras Lecturas'!BI94</f>
        <v>135.9</v>
      </c>
      <c r="CL95" s="139">
        <f>'2das Lecturas'!BI94</f>
        <v>135.80000000000001</v>
      </c>
      <c r="CM95" s="104">
        <f t="shared" si="59"/>
        <v>9.9999999999994316E-2</v>
      </c>
    </row>
    <row r="96" spans="1:91" ht="15" customHeight="1" x14ac:dyDescent="0.25">
      <c r="A96" s="72" t="s">
        <v>201</v>
      </c>
      <c r="B96" s="68">
        <f>'1eras Lecturas'!C95</f>
        <v>264.39999999999998</v>
      </c>
      <c r="C96" s="69">
        <f>'2das Lecturas'!C95</f>
        <v>264.39999999999998</v>
      </c>
      <c r="D96" s="103">
        <f t="shared" si="30"/>
        <v>0</v>
      </c>
      <c r="E96" s="70">
        <f>'1eras Lecturas'!E95</f>
        <v>270.09999999999997</v>
      </c>
      <c r="F96" s="70">
        <f>'2das Lecturas'!E95</f>
        <v>270.2</v>
      </c>
      <c r="G96" s="104">
        <f t="shared" si="31"/>
        <v>0.10000000000002274</v>
      </c>
      <c r="H96" s="71">
        <f>'1eras Lecturas'!G95</f>
        <v>174.6</v>
      </c>
      <c r="I96" s="72">
        <f>'2das Lecturas'!G95</f>
        <v>174.9</v>
      </c>
      <c r="J96" s="103">
        <f t="shared" si="32"/>
        <v>0.30000000000001137</v>
      </c>
      <c r="K96" s="73">
        <f>'1eras Lecturas'!I95</f>
        <v>188.4</v>
      </c>
      <c r="L96" s="73">
        <f>'2das Lecturas'!I95</f>
        <v>188.70000000000002</v>
      </c>
      <c r="M96" s="104">
        <f t="shared" si="33"/>
        <v>0.30000000000001137</v>
      </c>
      <c r="N96" s="68">
        <f>'1eras Lecturas'!K95</f>
        <v>157.80000000000001</v>
      </c>
      <c r="O96" s="69">
        <f>'2das Lecturas'!K95</f>
        <v>157.9</v>
      </c>
      <c r="P96" s="103">
        <f t="shared" si="34"/>
        <v>9.9999999999994316E-2</v>
      </c>
      <c r="Q96" s="70">
        <f>'1eras Lecturas'!M95</f>
        <v>166.5</v>
      </c>
      <c r="R96" s="70">
        <f>'2das Lecturas'!M95</f>
        <v>166.6</v>
      </c>
      <c r="S96" s="104">
        <f t="shared" si="35"/>
        <v>9.9999999999994316E-2</v>
      </c>
      <c r="T96" s="71">
        <f>'1eras Lecturas'!O95</f>
        <v>134.4</v>
      </c>
      <c r="U96" s="72">
        <f>'2das Lecturas'!O95</f>
        <v>134.5</v>
      </c>
      <c r="V96" s="103">
        <f t="shared" si="36"/>
        <v>9.9999999999994316E-2</v>
      </c>
      <c r="W96" s="73">
        <f>'1eras Lecturas'!Q95</f>
        <v>134.4</v>
      </c>
      <c r="X96" s="73">
        <f>'2das Lecturas'!Q95</f>
        <v>134.5</v>
      </c>
      <c r="Y96" s="104">
        <f t="shared" si="37"/>
        <v>9.9999999999994316E-2</v>
      </c>
      <c r="Z96" s="68">
        <f>'1eras Lecturas'!S95</f>
        <v>155.60000000000002</v>
      </c>
      <c r="AA96" s="69">
        <f>'2das Lecturas'!S95</f>
        <v>155.80000000000001</v>
      </c>
      <c r="AB96" s="103">
        <f t="shared" si="38"/>
        <v>0.19999999999998863</v>
      </c>
      <c r="AC96" s="70">
        <f>'1eras Lecturas'!U95</f>
        <v>177.10000000000002</v>
      </c>
      <c r="AD96" s="70">
        <f>'2das Lecturas'!U95</f>
        <v>177.1</v>
      </c>
      <c r="AE96" s="104">
        <f t="shared" si="39"/>
        <v>2.8421709430404007E-14</v>
      </c>
      <c r="AF96" s="71">
        <f>'1eras Lecturas'!W95</f>
        <v>176.8</v>
      </c>
      <c r="AG96" s="72">
        <f>'2das Lecturas'!W95</f>
        <v>176.70000000000002</v>
      </c>
      <c r="AH96" s="103">
        <f t="shared" si="40"/>
        <v>9.9999999999994316E-2</v>
      </c>
      <c r="AI96" s="73">
        <f>'1eras Lecturas'!Y95</f>
        <v>186.7</v>
      </c>
      <c r="AJ96" s="73">
        <f>'2das Lecturas'!Y95</f>
        <v>186.6</v>
      </c>
      <c r="AK96" s="104">
        <f t="shared" si="41"/>
        <v>9.9999999999994316E-2</v>
      </c>
      <c r="AL96" s="68">
        <f>'1eras Lecturas'!AA95</f>
        <v>166.5</v>
      </c>
      <c r="AM96" s="69">
        <f>'2das Lecturas'!AA95</f>
        <v>166.70000000000002</v>
      </c>
      <c r="AN96" s="103">
        <f t="shared" si="42"/>
        <v>0.20000000000001705</v>
      </c>
      <c r="AO96" s="70">
        <f>'1eras Lecturas'!AC95</f>
        <v>168.29999999999998</v>
      </c>
      <c r="AP96" s="70">
        <f>'2das Lecturas'!AC95</f>
        <v>168.5</v>
      </c>
      <c r="AQ96" s="104">
        <f t="shared" si="43"/>
        <v>0.20000000000001705</v>
      </c>
      <c r="AR96" s="71">
        <f>'1eras Lecturas'!AE95</f>
        <v>252.3</v>
      </c>
      <c r="AS96" s="72">
        <f>'2das Lecturas'!AE95</f>
        <v>252.3</v>
      </c>
      <c r="AT96" s="103">
        <f t="shared" si="44"/>
        <v>0</v>
      </c>
      <c r="AU96" s="73">
        <f>'1eras Lecturas'!AG95</f>
        <v>252.3</v>
      </c>
      <c r="AV96" s="73">
        <f>'2das Lecturas'!AG95</f>
        <v>252.3</v>
      </c>
      <c r="AW96" s="104">
        <f t="shared" si="45"/>
        <v>0</v>
      </c>
      <c r="AX96" s="68">
        <f>'1eras Lecturas'!AI95</f>
        <v>266</v>
      </c>
      <c r="AY96" s="69">
        <f>'2das Lecturas'!AI95</f>
        <v>266</v>
      </c>
      <c r="AZ96" s="103">
        <f t="shared" si="46"/>
        <v>0</v>
      </c>
      <c r="BA96" s="70">
        <f>'1eras Lecturas'!AK95</f>
        <v>270.2</v>
      </c>
      <c r="BB96" s="70">
        <f>'2das Lecturas'!AK95</f>
        <v>270.2</v>
      </c>
      <c r="BC96" s="104">
        <f t="shared" si="47"/>
        <v>0</v>
      </c>
      <c r="BD96" s="71">
        <f>'1eras Lecturas'!AM95</f>
        <v>251.29999999999998</v>
      </c>
      <c r="BE96" s="72">
        <f>'2das Lecturas'!AM95</f>
        <v>251.39999999999998</v>
      </c>
      <c r="BF96" s="103">
        <f t="shared" si="48"/>
        <v>9.9999999999994316E-2</v>
      </c>
      <c r="BG96" s="73">
        <f>'1eras Lecturas'!AO95</f>
        <v>251.29999999999998</v>
      </c>
      <c r="BH96" s="73">
        <f>'2das Lecturas'!AO95</f>
        <v>251.39999999999998</v>
      </c>
      <c r="BI96" s="104">
        <f t="shared" si="49"/>
        <v>9.9999999999994316E-2</v>
      </c>
      <c r="BJ96" s="68">
        <f>'1eras Lecturas'!AQ95</f>
        <v>166.8</v>
      </c>
      <c r="BK96" s="69">
        <f>'2das Lecturas'!AQ95</f>
        <v>166.9</v>
      </c>
      <c r="BL96" s="103">
        <f t="shared" si="50"/>
        <v>9.9999999999994316E-2</v>
      </c>
      <c r="BM96" s="70">
        <f>'1eras Lecturas'!AS95</f>
        <v>168.4</v>
      </c>
      <c r="BN96" s="70">
        <f>'2das Lecturas'!AS95</f>
        <v>168.6</v>
      </c>
      <c r="BO96" s="104">
        <f t="shared" si="51"/>
        <v>0.19999999999998863</v>
      </c>
      <c r="BP96" s="71">
        <f>'1eras Lecturas'!AU95</f>
        <v>182.6</v>
      </c>
      <c r="BQ96" s="72">
        <f>'2das Lecturas'!AU95</f>
        <v>182.6</v>
      </c>
      <c r="BR96" s="103">
        <f t="shared" si="52"/>
        <v>0</v>
      </c>
      <c r="BS96" s="73">
        <f>'1eras Lecturas'!AW95</f>
        <v>191.1</v>
      </c>
      <c r="BT96" s="73">
        <f>'2das Lecturas'!AW95</f>
        <v>191.1</v>
      </c>
      <c r="BU96" s="104">
        <f t="shared" si="53"/>
        <v>0</v>
      </c>
      <c r="BV96" s="68">
        <f>'1eras Lecturas'!AY95</f>
        <v>255.2</v>
      </c>
      <c r="BW96" s="69">
        <f>'2das Lecturas'!AY95</f>
        <v>255.2</v>
      </c>
      <c r="BX96" s="103">
        <f t="shared" si="54"/>
        <v>0</v>
      </c>
      <c r="BY96" s="70">
        <f>'1eras Lecturas'!BA95</f>
        <v>255.2</v>
      </c>
      <c r="BZ96" s="70">
        <f>'2das Lecturas'!BA95</f>
        <v>255.2</v>
      </c>
      <c r="CA96" s="104">
        <f t="shared" si="55"/>
        <v>0</v>
      </c>
      <c r="CB96" s="71">
        <f>'1eras Lecturas'!BC95</f>
        <v>179.4</v>
      </c>
      <c r="CC96" s="72">
        <f>'2das Lecturas'!BC95</f>
        <v>179.29999999999998</v>
      </c>
      <c r="CD96" s="103">
        <f t="shared" si="56"/>
        <v>0.10000000000002274</v>
      </c>
      <c r="CE96" s="73">
        <f>'1eras Lecturas'!BE95</f>
        <v>179.4</v>
      </c>
      <c r="CF96" s="73">
        <f>'2das Lecturas'!BE95</f>
        <v>179.29999999999998</v>
      </c>
      <c r="CG96" s="104">
        <f t="shared" si="57"/>
        <v>0.10000000000002274</v>
      </c>
      <c r="CH96" s="138">
        <f>'1eras Lecturas'!BG95</f>
        <v>131.9</v>
      </c>
      <c r="CI96" s="69">
        <f>'2das Lecturas'!BG95</f>
        <v>132</v>
      </c>
      <c r="CJ96" s="103">
        <f t="shared" si="58"/>
        <v>9.9999999999994316E-2</v>
      </c>
      <c r="CK96" s="139">
        <f>'1eras Lecturas'!BI95</f>
        <v>151.4</v>
      </c>
      <c r="CL96" s="139">
        <f>'2das Lecturas'!BI95</f>
        <v>151.30000000000001</v>
      </c>
      <c r="CM96" s="104">
        <f t="shared" si="59"/>
        <v>9.9999999999994316E-2</v>
      </c>
    </row>
    <row r="97" spans="1:91" ht="15" customHeight="1" x14ac:dyDescent="0.25">
      <c r="A97" s="67" t="s">
        <v>223</v>
      </c>
      <c r="B97" s="68">
        <f>'1eras Lecturas'!C96</f>
        <v>295.7</v>
      </c>
      <c r="C97" s="69">
        <f>'2das Lecturas'!C96</f>
        <v>295.5</v>
      </c>
      <c r="D97" s="103">
        <f t="shared" si="30"/>
        <v>0.19999999999998863</v>
      </c>
      <c r="E97" s="70">
        <f>'1eras Lecturas'!E96</f>
        <v>310.5</v>
      </c>
      <c r="F97" s="70">
        <f>'2das Lecturas'!E96</f>
        <v>310.20000000000005</v>
      </c>
      <c r="G97" s="104">
        <f t="shared" si="31"/>
        <v>0.29999999999995453</v>
      </c>
      <c r="H97" s="71">
        <f>'1eras Lecturas'!G96</f>
        <v>176.3</v>
      </c>
      <c r="I97" s="72">
        <f>'2das Lecturas'!G96</f>
        <v>176.4</v>
      </c>
      <c r="J97" s="103">
        <f t="shared" si="32"/>
        <v>9.9999999999994316E-2</v>
      </c>
      <c r="K97" s="73">
        <f>'1eras Lecturas'!I96</f>
        <v>178.3</v>
      </c>
      <c r="L97" s="73">
        <f>'2das Lecturas'!I96</f>
        <v>178.3</v>
      </c>
      <c r="M97" s="104">
        <f t="shared" si="33"/>
        <v>0</v>
      </c>
      <c r="N97" s="68">
        <f>'1eras Lecturas'!K96</f>
        <v>152.6</v>
      </c>
      <c r="O97" s="69">
        <f>'2das Lecturas'!K96</f>
        <v>152.6</v>
      </c>
      <c r="P97" s="103">
        <f t="shared" si="34"/>
        <v>0</v>
      </c>
      <c r="Q97" s="70">
        <f>'1eras Lecturas'!M96</f>
        <v>165.4</v>
      </c>
      <c r="R97" s="70">
        <f>'2das Lecturas'!M96</f>
        <v>165.4</v>
      </c>
      <c r="S97" s="104">
        <f t="shared" si="35"/>
        <v>0</v>
      </c>
      <c r="T97" s="71">
        <f>'1eras Lecturas'!O96</f>
        <v>134.70000000000002</v>
      </c>
      <c r="U97" s="72">
        <f>'2das Lecturas'!O96</f>
        <v>134.70000000000002</v>
      </c>
      <c r="V97" s="103">
        <f t="shared" si="36"/>
        <v>0</v>
      </c>
      <c r="W97" s="73">
        <f>'1eras Lecturas'!Q96</f>
        <v>134.70000000000002</v>
      </c>
      <c r="X97" s="73">
        <f>'2das Lecturas'!Q96</f>
        <v>134.70000000000002</v>
      </c>
      <c r="Y97" s="104">
        <f t="shared" si="37"/>
        <v>0</v>
      </c>
      <c r="Z97" s="68">
        <f>'1eras Lecturas'!S96</f>
        <v>156.80000000000001</v>
      </c>
      <c r="AA97" s="69">
        <f>'2das Lecturas'!S96</f>
        <v>156.80000000000001</v>
      </c>
      <c r="AB97" s="103">
        <f t="shared" si="38"/>
        <v>0</v>
      </c>
      <c r="AC97" s="70">
        <f>'1eras Lecturas'!U96</f>
        <v>171.70000000000002</v>
      </c>
      <c r="AD97" s="70">
        <f>'2das Lecturas'!U96</f>
        <v>171.70000000000002</v>
      </c>
      <c r="AE97" s="104">
        <f t="shared" si="39"/>
        <v>0</v>
      </c>
      <c r="AF97" s="71">
        <f>'1eras Lecturas'!W96</f>
        <v>169.9</v>
      </c>
      <c r="AG97" s="72">
        <f>'2das Lecturas'!W96</f>
        <v>169.9</v>
      </c>
      <c r="AH97" s="103">
        <f t="shared" si="40"/>
        <v>0</v>
      </c>
      <c r="AI97" s="73">
        <f>'1eras Lecturas'!Y96</f>
        <v>185.9</v>
      </c>
      <c r="AJ97" s="73">
        <f>'2das Lecturas'!Y96</f>
        <v>185.9</v>
      </c>
      <c r="AK97" s="104">
        <f t="shared" si="41"/>
        <v>0</v>
      </c>
      <c r="AL97" s="68">
        <f>'1eras Lecturas'!AA96</f>
        <v>154.5</v>
      </c>
      <c r="AM97" s="69">
        <f>'2das Lecturas'!AA96</f>
        <v>154.4</v>
      </c>
      <c r="AN97" s="103">
        <f t="shared" si="42"/>
        <v>9.9999999999994316E-2</v>
      </c>
      <c r="AO97" s="70">
        <f>'1eras Lecturas'!AC96</f>
        <v>166.4</v>
      </c>
      <c r="AP97" s="70">
        <f>'2das Lecturas'!AC96</f>
        <v>166.3</v>
      </c>
      <c r="AQ97" s="104">
        <f t="shared" si="43"/>
        <v>9.9999999999994316E-2</v>
      </c>
      <c r="AR97" s="71">
        <f>'1eras Lecturas'!AE96</f>
        <v>238</v>
      </c>
      <c r="AS97" s="72">
        <f>'2das Lecturas'!AE96</f>
        <v>238.10000000000002</v>
      </c>
      <c r="AT97" s="103">
        <f t="shared" si="44"/>
        <v>0.10000000000002274</v>
      </c>
      <c r="AU97" s="73">
        <f>'1eras Lecturas'!AG96</f>
        <v>247.9</v>
      </c>
      <c r="AV97" s="73">
        <f>'2das Lecturas'!AG96</f>
        <v>247.8</v>
      </c>
      <c r="AW97" s="104">
        <f t="shared" si="45"/>
        <v>9.9999999999994316E-2</v>
      </c>
      <c r="AX97" s="68">
        <f>'1eras Lecturas'!AI96</f>
        <v>270.60000000000002</v>
      </c>
      <c r="AY97" s="69">
        <f>'2das Lecturas'!AI96</f>
        <v>270.2</v>
      </c>
      <c r="AZ97" s="103">
        <f t="shared" si="46"/>
        <v>0.40000000000003411</v>
      </c>
      <c r="BA97" s="70">
        <f>'1eras Lecturas'!AK96</f>
        <v>274.60000000000002</v>
      </c>
      <c r="BB97" s="70">
        <f>'2das Lecturas'!AK96</f>
        <v>274.3</v>
      </c>
      <c r="BC97" s="104">
        <f t="shared" si="47"/>
        <v>0.30000000000001137</v>
      </c>
      <c r="BD97" s="71">
        <f>'1eras Lecturas'!AM96</f>
        <v>251.5</v>
      </c>
      <c r="BE97" s="72">
        <f>'2das Lecturas'!AM96</f>
        <v>251.60000000000002</v>
      </c>
      <c r="BF97" s="103">
        <f t="shared" si="48"/>
        <v>0.10000000000002274</v>
      </c>
      <c r="BG97" s="73">
        <f>'1eras Lecturas'!AO96</f>
        <v>252.5</v>
      </c>
      <c r="BH97" s="73">
        <f>'2das Lecturas'!AO96</f>
        <v>252.60000000000002</v>
      </c>
      <c r="BI97" s="104">
        <f t="shared" si="49"/>
        <v>0.10000000000002274</v>
      </c>
      <c r="BJ97" s="68">
        <f>'1eras Lecturas'!AQ96</f>
        <v>166.6</v>
      </c>
      <c r="BK97" s="69">
        <f>'2das Lecturas'!AQ96</f>
        <v>166.70000000000002</v>
      </c>
      <c r="BL97" s="103">
        <f t="shared" si="50"/>
        <v>0.10000000000002274</v>
      </c>
      <c r="BM97" s="70">
        <f>'1eras Lecturas'!AS96</f>
        <v>166.6</v>
      </c>
      <c r="BN97" s="70">
        <f>'2das Lecturas'!AS96</f>
        <v>166.70000000000002</v>
      </c>
      <c r="BO97" s="104">
        <f t="shared" si="51"/>
        <v>0.10000000000002274</v>
      </c>
      <c r="BP97" s="71">
        <f>'1eras Lecturas'!AU96</f>
        <v>193</v>
      </c>
      <c r="BQ97" s="72">
        <f>'2das Lecturas'!AU96</f>
        <v>193</v>
      </c>
      <c r="BR97" s="103">
        <f t="shared" si="52"/>
        <v>0</v>
      </c>
      <c r="BS97" s="73">
        <f>'1eras Lecturas'!AW96</f>
        <v>212</v>
      </c>
      <c r="BT97" s="73">
        <f>'2das Lecturas'!AW96</f>
        <v>211.9</v>
      </c>
      <c r="BU97" s="104">
        <f t="shared" si="53"/>
        <v>9.9999999999994316E-2</v>
      </c>
      <c r="BV97" s="68">
        <f>'1eras Lecturas'!AY96</f>
        <v>255.5</v>
      </c>
      <c r="BW97" s="69">
        <f>'2das Lecturas'!AY96</f>
        <v>255.5</v>
      </c>
      <c r="BX97" s="103">
        <f t="shared" si="54"/>
        <v>0</v>
      </c>
      <c r="BY97" s="70">
        <f>'1eras Lecturas'!BA96</f>
        <v>255.5</v>
      </c>
      <c r="BZ97" s="70">
        <f>'2das Lecturas'!BA96</f>
        <v>255.5</v>
      </c>
      <c r="CA97" s="104">
        <f t="shared" si="55"/>
        <v>0</v>
      </c>
      <c r="CB97" s="71">
        <f>'1eras Lecturas'!BC96</f>
        <v>161</v>
      </c>
      <c r="CC97" s="72">
        <f>'2das Lecturas'!BC96</f>
        <v>161</v>
      </c>
      <c r="CD97" s="103">
        <f t="shared" si="56"/>
        <v>0</v>
      </c>
      <c r="CE97" s="73">
        <f>'1eras Lecturas'!BE96</f>
        <v>179.5</v>
      </c>
      <c r="CF97" s="73">
        <f>'2das Lecturas'!BE96</f>
        <v>179.4</v>
      </c>
      <c r="CG97" s="104">
        <f t="shared" si="57"/>
        <v>9.9999999999994316E-2</v>
      </c>
      <c r="CH97" s="138">
        <f>'1eras Lecturas'!BG96</f>
        <v>139.79999999999998</v>
      </c>
      <c r="CI97" s="69">
        <f>'2das Lecturas'!BG96</f>
        <v>134.30000000000001</v>
      </c>
      <c r="CJ97" s="103">
        <f t="shared" si="58"/>
        <v>5.4999999999999716</v>
      </c>
      <c r="CK97" s="139">
        <f>'1eras Lecturas'!BI96</f>
        <v>154.4</v>
      </c>
      <c r="CL97" s="139">
        <f>'2das Lecturas'!BI96</f>
        <v>144</v>
      </c>
      <c r="CM97" s="104">
        <f t="shared" si="59"/>
        <v>10.400000000000006</v>
      </c>
    </row>
    <row r="98" spans="1:91" ht="15" customHeight="1" x14ac:dyDescent="0.25">
      <c r="A98" s="67" t="s">
        <v>224</v>
      </c>
      <c r="B98" s="68">
        <f>'1eras Lecturas'!C97</f>
        <v>268.5</v>
      </c>
      <c r="C98" s="69" t="str">
        <f>'2das Lecturas'!C97</f>
        <v>268.4</v>
      </c>
      <c r="D98" s="103">
        <f t="shared" si="30"/>
        <v>0.10000000000002274</v>
      </c>
      <c r="E98" s="70">
        <f>'1eras Lecturas'!E97</f>
        <v>275</v>
      </c>
      <c r="F98" s="70" t="str">
        <f>'2das Lecturas'!E97</f>
        <v>274.8</v>
      </c>
      <c r="G98" s="104">
        <f t="shared" si="31"/>
        <v>0.19999999999998863</v>
      </c>
      <c r="H98" s="71">
        <f>'1eras Lecturas'!G97</f>
        <v>186.20000000000002</v>
      </c>
      <c r="I98" s="72">
        <f>'2das Lecturas'!G97</f>
        <v>186.3</v>
      </c>
      <c r="J98" s="103">
        <f t="shared" si="32"/>
        <v>9.9999999999994316E-2</v>
      </c>
      <c r="K98" s="73">
        <f>'1eras Lecturas'!I97</f>
        <v>188.20000000000002</v>
      </c>
      <c r="L98" s="73">
        <f>'2das Lecturas'!I97</f>
        <v>188.20000000000002</v>
      </c>
      <c r="M98" s="104">
        <f t="shared" si="33"/>
        <v>0</v>
      </c>
      <c r="N98" s="68">
        <f>'1eras Lecturas'!K97</f>
        <v>137.9</v>
      </c>
      <c r="O98" s="69">
        <f>'2das Lecturas'!K97</f>
        <v>137.9</v>
      </c>
      <c r="P98" s="103">
        <f t="shared" si="34"/>
        <v>0</v>
      </c>
      <c r="Q98" s="70">
        <f>'1eras Lecturas'!M97</f>
        <v>165.9</v>
      </c>
      <c r="R98" s="70">
        <f>'2das Lecturas'!M97</f>
        <v>165.9</v>
      </c>
      <c r="S98" s="104">
        <f t="shared" si="35"/>
        <v>0</v>
      </c>
      <c r="T98" s="71">
        <f>'1eras Lecturas'!O97</f>
        <v>134.6</v>
      </c>
      <c r="U98" s="72">
        <f>'2das Lecturas'!O97</f>
        <v>134.6</v>
      </c>
      <c r="V98" s="103">
        <f t="shared" si="36"/>
        <v>0</v>
      </c>
      <c r="W98" s="73">
        <f>'1eras Lecturas'!Q97</f>
        <v>134.6</v>
      </c>
      <c r="X98" s="73">
        <f>'2das Lecturas'!Q97</f>
        <v>134.6</v>
      </c>
      <c r="Y98" s="104">
        <f t="shared" si="37"/>
        <v>0</v>
      </c>
      <c r="Z98" s="68">
        <f>'1eras Lecturas'!S97</f>
        <v>162</v>
      </c>
      <c r="AA98" s="69">
        <f>'2das Lecturas'!S97</f>
        <v>162</v>
      </c>
      <c r="AB98" s="103">
        <f t="shared" si="38"/>
        <v>0</v>
      </c>
      <c r="AC98" s="70">
        <f>'1eras Lecturas'!U97</f>
        <v>171.70000000000002</v>
      </c>
      <c r="AD98" s="70">
        <f>'2das Lecturas'!U97</f>
        <v>171.70000000000002</v>
      </c>
      <c r="AE98" s="104">
        <f t="shared" si="39"/>
        <v>0</v>
      </c>
      <c r="AF98" s="71">
        <f>'1eras Lecturas'!W97</f>
        <v>183.9</v>
      </c>
      <c r="AG98" s="72">
        <f>'2das Lecturas'!W97</f>
        <v>183.9</v>
      </c>
      <c r="AH98" s="103">
        <f t="shared" si="40"/>
        <v>0</v>
      </c>
      <c r="AI98" s="73">
        <f>'1eras Lecturas'!Y97</f>
        <v>183.9</v>
      </c>
      <c r="AJ98" s="73">
        <f>'2das Lecturas'!Y97</f>
        <v>183.9</v>
      </c>
      <c r="AK98" s="104">
        <f t="shared" si="41"/>
        <v>0</v>
      </c>
      <c r="AL98" s="68">
        <f>'1eras Lecturas'!AA97</f>
        <v>150.4</v>
      </c>
      <c r="AM98" s="69">
        <f>'2das Lecturas'!AA97</f>
        <v>150.5</v>
      </c>
      <c r="AN98" s="103">
        <f t="shared" si="42"/>
        <v>9.9999999999994316E-2</v>
      </c>
      <c r="AO98" s="70">
        <f>'1eras Lecturas'!AC97</f>
        <v>164.1</v>
      </c>
      <c r="AP98" s="70">
        <f>'2das Lecturas'!AC97</f>
        <v>164.4</v>
      </c>
      <c r="AQ98" s="104">
        <f t="shared" si="43"/>
        <v>0.30000000000001137</v>
      </c>
      <c r="AR98" s="71">
        <f>'1eras Lecturas'!AE97</f>
        <v>239.89999999999998</v>
      </c>
      <c r="AS98" s="72">
        <f>'2das Lecturas'!AE97</f>
        <v>240.10000000000002</v>
      </c>
      <c r="AT98" s="103">
        <f t="shared" si="44"/>
        <v>0.20000000000004547</v>
      </c>
      <c r="AU98" s="73">
        <f>'1eras Lecturas'!AG97</f>
        <v>247.79999999999998</v>
      </c>
      <c r="AV98" s="73">
        <f>'2das Lecturas'!AG97</f>
        <v>247.8</v>
      </c>
      <c r="AW98" s="104">
        <f t="shared" si="45"/>
        <v>2.8421709430404007E-14</v>
      </c>
      <c r="AX98" s="68">
        <f>'1eras Lecturas'!AI97</f>
        <v>270.39999999999998</v>
      </c>
      <c r="AY98" s="69">
        <f>'2das Lecturas'!AI97</f>
        <v>270.3</v>
      </c>
      <c r="AZ98" s="103">
        <f t="shared" si="46"/>
        <v>9.9999999999965894E-2</v>
      </c>
      <c r="BA98" s="70">
        <f>'1eras Lecturas'!AK97</f>
        <v>270.39999999999998</v>
      </c>
      <c r="BB98" s="70">
        <f>'2das Lecturas'!AK97</f>
        <v>270.3</v>
      </c>
      <c r="BC98" s="104">
        <f t="shared" si="47"/>
        <v>9.9999999999965894E-2</v>
      </c>
      <c r="BD98" s="71">
        <f>'1eras Lecturas'!AM97</f>
        <v>250.4</v>
      </c>
      <c r="BE98" s="72">
        <f>'2das Lecturas'!AM97</f>
        <v>250.4</v>
      </c>
      <c r="BF98" s="103">
        <f t="shared" si="48"/>
        <v>0</v>
      </c>
      <c r="BG98" s="73">
        <f>'1eras Lecturas'!AO97</f>
        <v>251.4</v>
      </c>
      <c r="BH98" s="73">
        <f>'2das Lecturas'!AO97</f>
        <v>251.4</v>
      </c>
      <c r="BI98" s="104">
        <f t="shared" si="49"/>
        <v>0</v>
      </c>
      <c r="BJ98" s="68">
        <f>'1eras Lecturas'!AQ97</f>
        <v>166.6</v>
      </c>
      <c r="BK98" s="69">
        <f>'2das Lecturas'!AQ97</f>
        <v>166.70000000000002</v>
      </c>
      <c r="BL98" s="103">
        <f t="shared" si="50"/>
        <v>0.10000000000002274</v>
      </c>
      <c r="BM98" s="70">
        <f>'1eras Lecturas'!AS97</f>
        <v>166.6</v>
      </c>
      <c r="BN98" s="70">
        <f>'2das Lecturas'!AS97</f>
        <v>166.70000000000002</v>
      </c>
      <c r="BO98" s="104">
        <f t="shared" si="51"/>
        <v>0.10000000000002274</v>
      </c>
      <c r="BP98" s="71">
        <f>'1eras Lecturas'!AU97</f>
        <v>190.9</v>
      </c>
      <c r="BQ98" s="72">
        <f>'2das Lecturas'!AU97</f>
        <v>190.9</v>
      </c>
      <c r="BR98" s="103">
        <f t="shared" si="52"/>
        <v>0</v>
      </c>
      <c r="BS98" s="73">
        <f>'1eras Lecturas'!AW97</f>
        <v>192.9</v>
      </c>
      <c r="BT98" s="73">
        <f>'2das Lecturas'!AW97</f>
        <v>192.9</v>
      </c>
      <c r="BU98" s="104">
        <f t="shared" si="53"/>
        <v>0</v>
      </c>
      <c r="BV98" s="68">
        <f>'1eras Lecturas'!AY97</f>
        <v>255.5</v>
      </c>
      <c r="BW98" s="69">
        <f>'2das Lecturas'!AY97</f>
        <v>255.5</v>
      </c>
      <c r="BX98" s="103">
        <f t="shared" si="54"/>
        <v>0</v>
      </c>
      <c r="BY98" s="70">
        <f>'1eras Lecturas'!BA97</f>
        <v>255.5</v>
      </c>
      <c r="BZ98" s="70">
        <f>'2das Lecturas'!BA97</f>
        <v>255.5</v>
      </c>
      <c r="CA98" s="104">
        <f t="shared" si="55"/>
        <v>0</v>
      </c>
      <c r="CB98" s="71">
        <f>'1eras Lecturas'!BC97</f>
        <v>174.4</v>
      </c>
      <c r="CC98" s="72">
        <f>'2das Lecturas'!BC97</f>
        <v>174.4</v>
      </c>
      <c r="CD98" s="103">
        <f t="shared" si="56"/>
        <v>0</v>
      </c>
      <c r="CE98" s="73">
        <f>'1eras Lecturas'!BE97</f>
        <v>179.7</v>
      </c>
      <c r="CF98" s="73">
        <f>'2das Lecturas'!BE97</f>
        <v>179.4</v>
      </c>
      <c r="CG98" s="104">
        <f t="shared" si="57"/>
        <v>0.29999999999998295</v>
      </c>
      <c r="CH98" s="138">
        <f>'1eras Lecturas'!BG97</f>
        <v>0</v>
      </c>
      <c r="CI98" s="69">
        <f>'2das Lecturas'!BG97</f>
        <v>137.69999999999999</v>
      </c>
      <c r="CJ98" s="103">
        <f t="shared" si="58"/>
        <v>137.69999999999999</v>
      </c>
      <c r="CK98" s="139">
        <f>'1eras Lecturas'!BI97</f>
        <v>0</v>
      </c>
      <c r="CL98" s="139">
        <f>'2das Lecturas'!BI97</f>
        <v>141.5</v>
      </c>
      <c r="CM98" s="104">
        <f t="shared" si="59"/>
        <v>141.5</v>
      </c>
    </row>
    <row r="99" spans="1:91" ht="15" customHeight="1" x14ac:dyDescent="0.25">
      <c r="A99" s="67" t="s">
        <v>225</v>
      </c>
      <c r="B99" s="68">
        <f>'1eras Lecturas'!C98</f>
        <v>262</v>
      </c>
      <c r="C99" s="69">
        <f>'2das Lecturas'!C98</f>
        <v>262.10000000000002</v>
      </c>
      <c r="D99" s="103">
        <f t="shared" si="30"/>
        <v>0.10000000000002274</v>
      </c>
      <c r="E99" s="70">
        <f>'1eras Lecturas'!E98</f>
        <v>269.39999999999998</v>
      </c>
      <c r="F99" s="70">
        <f>'2das Lecturas'!E98</f>
        <v>269.39999999999998</v>
      </c>
      <c r="G99" s="104">
        <f t="shared" si="31"/>
        <v>0</v>
      </c>
      <c r="H99" s="71">
        <f>'1eras Lecturas'!G98</f>
        <v>174.5</v>
      </c>
      <c r="I99" s="72">
        <f>'2das Lecturas'!G98</f>
        <v>174.4</v>
      </c>
      <c r="J99" s="103">
        <f t="shared" si="32"/>
        <v>9.9999999999994316E-2</v>
      </c>
      <c r="K99" s="73">
        <f>'1eras Lecturas'!I98</f>
        <v>178.5</v>
      </c>
      <c r="L99" s="73">
        <f>'2das Lecturas'!I98</f>
        <v>178.4</v>
      </c>
      <c r="M99" s="104">
        <f t="shared" si="33"/>
        <v>9.9999999999994316E-2</v>
      </c>
      <c r="N99" s="68">
        <f>'1eras Lecturas'!K98</f>
        <v>152.69999999999999</v>
      </c>
      <c r="O99" s="69">
        <f>'2das Lecturas'!K98</f>
        <v>152.69999999999999</v>
      </c>
      <c r="P99" s="103">
        <f t="shared" si="34"/>
        <v>0</v>
      </c>
      <c r="Q99" s="70">
        <f>'1eras Lecturas'!M98</f>
        <v>156.9</v>
      </c>
      <c r="R99" s="70">
        <f>'2das Lecturas'!M98</f>
        <v>156.9</v>
      </c>
      <c r="S99" s="104">
        <f t="shared" si="35"/>
        <v>0</v>
      </c>
      <c r="T99" s="71">
        <f>'1eras Lecturas'!O98</f>
        <v>134.70000000000002</v>
      </c>
      <c r="U99" s="72">
        <f>'2das Lecturas'!O98</f>
        <v>134.6</v>
      </c>
      <c r="V99" s="103">
        <f t="shared" si="36"/>
        <v>0.10000000000002274</v>
      </c>
      <c r="W99" s="73">
        <f>'1eras Lecturas'!Q98</f>
        <v>136.70000000000002</v>
      </c>
      <c r="X99" s="73">
        <f>'2das Lecturas'!Q98</f>
        <v>136.4</v>
      </c>
      <c r="Y99" s="104">
        <f t="shared" si="37"/>
        <v>0.30000000000001137</v>
      </c>
      <c r="Z99" s="68">
        <f>'1eras Lecturas'!S98</f>
        <v>159</v>
      </c>
      <c r="AA99" s="69">
        <f>'2das Lecturas'!S98</f>
        <v>159</v>
      </c>
      <c r="AB99" s="103">
        <f t="shared" si="38"/>
        <v>0</v>
      </c>
      <c r="AC99" s="70">
        <f>'1eras Lecturas'!U98</f>
        <v>163.20000000000002</v>
      </c>
      <c r="AD99" s="70">
        <f>'2das Lecturas'!U98</f>
        <v>163.20000000000002</v>
      </c>
      <c r="AE99" s="104">
        <f t="shared" si="39"/>
        <v>0</v>
      </c>
      <c r="AF99" s="71">
        <f>'1eras Lecturas'!W98</f>
        <v>182.1</v>
      </c>
      <c r="AG99" s="72">
        <f>'2das Lecturas'!W98</f>
        <v>181.9</v>
      </c>
      <c r="AH99" s="103">
        <f t="shared" si="40"/>
        <v>0.19999999999998863</v>
      </c>
      <c r="AI99" s="73">
        <f>'1eras Lecturas'!Y98</f>
        <v>220.6</v>
      </c>
      <c r="AJ99" s="73">
        <f>'2das Lecturas'!Y98</f>
        <v>220.6</v>
      </c>
      <c r="AK99" s="104">
        <f t="shared" si="41"/>
        <v>0</v>
      </c>
      <c r="AL99" s="68">
        <f>'1eras Lecturas'!AA98</f>
        <v>154.6</v>
      </c>
      <c r="AM99" s="69">
        <f>'2das Lecturas'!AA98</f>
        <v>154.5</v>
      </c>
      <c r="AN99" s="103">
        <f t="shared" si="42"/>
        <v>9.9999999999994316E-2</v>
      </c>
      <c r="AO99" s="70">
        <f>'1eras Lecturas'!AC98</f>
        <v>156.5</v>
      </c>
      <c r="AP99" s="70">
        <f>'2das Lecturas'!AC98</f>
        <v>156.4</v>
      </c>
      <c r="AQ99" s="104">
        <f t="shared" si="43"/>
        <v>9.9999999999994316E-2</v>
      </c>
      <c r="AR99" s="71">
        <f>'1eras Lecturas'!AE98</f>
        <v>239.89999999999998</v>
      </c>
      <c r="AS99" s="72">
        <f>'2das Lecturas'!AE98</f>
        <v>240</v>
      </c>
      <c r="AT99" s="103">
        <f t="shared" si="44"/>
        <v>0.10000000000002274</v>
      </c>
      <c r="AU99" s="73">
        <f>'1eras Lecturas'!AG98</f>
        <v>241.7</v>
      </c>
      <c r="AV99" s="73">
        <f>'2das Lecturas'!AG98</f>
        <v>241.8</v>
      </c>
      <c r="AW99" s="104">
        <f t="shared" si="45"/>
        <v>0.10000000000002274</v>
      </c>
      <c r="AX99" s="68">
        <f>'1eras Lecturas'!AI98</f>
        <v>274.39999999999998</v>
      </c>
      <c r="AY99" s="69">
        <f>'2das Lecturas'!AI98</f>
        <v>274.39999999999998</v>
      </c>
      <c r="AZ99" s="103">
        <f t="shared" si="46"/>
        <v>0</v>
      </c>
      <c r="BA99" s="70">
        <f>'1eras Lecturas'!AK98</f>
        <v>274.39999999999998</v>
      </c>
      <c r="BB99" s="70">
        <f>'2das Lecturas'!AK98</f>
        <v>274.39999999999998</v>
      </c>
      <c r="BC99" s="104">
        <f t="shared" si="47"/>
        <v>0</v>
      </c>
      <c r="BD99" s="71">
        <f>'1eras Lecturas'!AM98</f>
        <v>250.5</v>
      </c>
      <c r="BE99" s="72">
        <f>'2das Lecturas'!AM98</f>
        <v>250.60000000000002</v>
      </c>
      <c r="BF99" s="103">
        <f t="shared" si="48"/>
        <v>0.10000000000002274</v>
      </c>
      <c r="BG99" s="73">
        <f>'1eras Lecturas'!AO98</f>
        <v>251.5</v>
      </c>
      <c r="BH99" s="73">
        <f>'2das Lecturas'!AO98</f>
        <v>251.60000000000002</v>
      </c>
      <c r="BI99" s="104">
        <f t="shared" si="49"/>
        <v>0.10000000000002274</v>
      </c>
      <c r="BJ99" s="68">
        <f>'1eras Lecturas'!AQ98</f>
        <v>166.5</v>
      </c>
      <c r="BK99" s="69">
        <f>'2das Lecturas'!AQ98</f>
        <v>166.60000000000002</v>
      </c>
      <c r="BL99" s="103">
        <f t="shared" si="50"/>
        <v>0.10000000000002274</v>
      </c>
      <c r="BM99" s="70">
        <f>'1eras Lecturas'!AS98</f>
        <v>166.5</v>
      </c>
      <c r="BN99" s="70">
        <f>'2das Lecturas'!AS98</f>
        <v>166.60000000000002</v>
      </c>
      <c r="BO99" s="104">
        <f t="shared" si="51"/>
        <v>0.10000000000002274</v>
      </c>
      <c r="BP99" s="71">
        <f>'1eras Lecturas'!AU98</f>
        <v>193</v>
      </c>
      <c r="BQ99" s="72">
        <f>'2das Lecturas'!AU98</f>
        <v>192.9</v>
      </c>
      <c r="BR99" s="103">
        <f t="shared" si="52"/>
        <v>9.9999999999994316E-2</v>
      </c>
      <c r="BS99" s="73">
        <f>'1eras Lecturas'!AW98</f>
        <v>193</v>
      </c>
      <c r="BT99" s="73">
        <f>'2das Lecturas'!AW98</f>
        <v>192.9</v>
      </c>
      <c r="BU99" s="104">
        <f t="shared" si="53"/>
        <v>9.9999999999994316E-2</v>
      </c>
      <c r="BV99" s="68">
        <f>'1eras Lecturas'!AY98</f>
        <v>253.4</v>
      </c>
      <c r="BW99" s="69">
        <f>'2das Lecturas'!AY98</f>
        <v>253.4</v>
      </c>
      <c r="BX99" s="103">
        <f t="shared" si="54"/>
        <v>0</v>
      </c>
      <c r="BY99" s="70">
        <f>'1eras Lecturas'!BA98</f>
        <v>261.60000000000002</v>
      </c>
      <c r="BZ99" s="70">
        <f>'2das Lecturas'!BA98</f>
        <v>261.60000000000002</v>
      </c>
      <c r="CA99" s="104">
        <f t="shared" si="55"/>
        <v>0</v>
      </c>
      <c r="CB99" s="71">
        <f>'1eras Lecturas'!BC98</f>
        <v>174.6</v>
      </c>
      <c r="CC99" s="72">
        <f>'2das Lecturas'!BC98</f>
        <v>174.4</v>
      </c>
      <c r="CD99" s="103">
        <f t="shared" si="56"/>
        <v>0.19999999999998863</v>
      </c>
      <c r="CE99" s="73">
        <f>'1eras Lecturas'!BE98</f>
        <v>179.29999999999998</v>
      </c>
      <c r="CF99" s="73">
        <f>'2das Lecturas'!BE98</f>
        <v>179.2</v>
      </c>
      <c r="CG99" s="104">
        <f t="shared" si="57"/>
        <v>9.9999999999994316E-2</v>
      </c>
      <c r="CH99" s="138">
        <f>'1eras Lecturas'!BG98</f>
        <v>0</v>
      </c>
      <c r="CI99" s="69">
        <f>'2das Lecturas'!BG98</f>
        <v>126.3</v>
      </c>
      <c r="CJ99" s="103">
        <f t="shared" si="58"/>
        <v>126.3</v>
      </c>
      <c r="CK99" s="139">
        <f>'1eras Lecturas'!BI98</f>
        <v>0</v>
      </c>
      <c r="CL99" s="139">
        <f>'2das Lecturas'!BI98</f>
        <v>130.4</v>
      </c>
      <c r="CM99" s="104">
        <f t="shared" si="59"/>
        <v>130.4</v>
      </c>
    </row>
    <row r="100" spans="1:91" ht="15" customHeight="1" x14ac:dyDescent="0.25">
      <c r="A100" s="72" t="s">
        <v>202</v>
      </c>
      <c r="B100" s="68">
        <f>'1eras Lecturas'!C99</f>
        <v>272.5</v>
      </c>
      <c r="C100" s="69">
        <f>'2das Lecturas'!C99</f>
        <v>272.60000000000002</v>
      </c>
      <c r="D100" s="103">
        <f t="shared" si="30"/>
        <v>0.10000000000002274</v>
      </c>
      <c r="E100" s="70">
        <f>'1eras Lecturas'!E99</f>
        <v>281.2</v>
      </c>
      <c r="F100" s="70">
        <f>'2das Lecturas'!E99</f>
        <v>281.20000000000005</v>
      </c>
      <c r="G100" s="104">
        <f t="shared" si="31"/>
        <v>5.6843418860808015E-14</v>
      </c>
      <c r="H100" s="71">
        <f>'1eras Lecturas'!G99</f>
        <v>175.8</v>
      </c>
      <c r="I100" s="72">
        <f>'2das Lecturas'!G99</f>
        <v>175.8</v>
      </c>
      <c r="J100" s="103">
        <f t="shared" si="32"/>
        <v>0</v>
      </c>
      <c r="K100" s="73">
        <f>'1eras Lecturas'!I99</f>
        <v>177.8</v>
      </c>
      <c r="L100" s="73">
        <f>'2das Lecturas'!I99</f>
        <v>177.8</v>
      </c>
      <c r="M100" s="104">
        <f t="shared" si="33"/>
        <v>0</v>
      </c>
      <c r="N100" s="68">
        <f>'1eras Lecturas'!K99</f>
        <v>141.1</v>
      </c>
      <c r="O100" s="69">
        <f>'2das Lecturas'!K99</f>
        <v>141.1</v>
      </c>
      <c r="P100" s="103">
        <f t="shared" si="34"/>
        <v>0</v>
      </c>
      <c r="Q100" s="70">
        <f>'1eras Lecturas'!M99</f>
        <v>158.19999999999999</v>
      </c>
      <c r="R100" s="70">
        <f>'2das Lecturas'!M99</f>
        <v>158.19999999999999</v>
      </c>
      <c r="S100" s="104">
        <f t="shared" si="35"/>
        <v>0</v>
      </c>
      <c r="T100" s="71">
        <f>'1eras Lecturas'!O99</f>
        <v>134.4</v>
      </c>
      <c r="U100" s="72">
        <f>'2das Lecturas'!O99</f>
        <v>134.6</v>
      </c>
      <c r="V100" s="103">
        <f t="shared" si="36"/>
        <v>0.19999999999998863</v>
      </c>
      <c r="W100" s="73">
        <f>'1eras Lecturas'!Q99</f>
        <v>134.4</v>
      </c>
      <c r="X100" s="73">
        <f>'2das Lecturas'!Q99</f>
        <v>134.6</v>
      </c>
      <c r="Y100" s="104">
        <f t="shared" si="37"/>
        <v>0.19999999999998863</v>
      </c>
      <c r="Z100" s="68">
        <f>'1eras Lecturas'!S99</f>
        <v>160.79999999999998</v>
      </c>
      <c r="AA100" s="69">
        <f>'2das Lecturas'!S99</f>
        <v>161</v>
      </c>
      <c r="AB100" s="103">
        <f t="shared" si="38"/>
        <v>0.20000000000001705</v>
      </c>
      <c r="AC100" s="70">
        <f>'1eras Lecturas'!U99</f>
        <v>169.29999999999998</v>
      </c>
      <c r="AD100" s="70">
        <f>'2das Lecturas'!U99</f>
        <v>169.5</v>
      </c>
      <c r="AE100" s="104">
        <f t="shared" si="39"/>
        <v>0.20000000000001705</v>
      </c>
      <c r="AF100" s="71">
        <f>'1eras Lecturas'!W99</f>
        <v>169.5</v>
      </c>
      <c r="AG100" s="72">
        <f>'2das Lecturas'!W99</f>
        <v>169.5</v>
      </c>
      <c r="AH100" s="103">
        <f t="shared" si="40"/>
        <v>0</v>
      </c>
      <c r="AI100" s="73">
        <f>'1eras Lecturas'!Y99</f>
        <v>179.7</v>
      </c>
      <c r="AJ100" s="73">
        <f>'2das Lecturas'!Y99</f>
        <v>179.7</v>
      </c>
      <c r="AK100" s="104">
        <f t="shared" si="41"/>
        <v>0</v>
      </c>
      <c r="AL100" s="68">
        <f>'1eras Lecturas'!AA99</f>
        <v>156.19999999999999</v>
      </c>
      <c r="AM100" s="69">
        <f>'2das Lecturas'!AA99</f>
        <v>156.29999999999998</v>
      </c>
      <c r="AN100" s="103">
        <f t="shared" si="42"/>
        <v>9.9999999999994316E-2</v>
      </c>
      <c r="AO100" s="70">
        <f>'1eras Lecturas'!AC99</f>
        <v>168.1</v>
      </c>
      <c r="AP100" s="70">
        <f>'2das Lecturas'!AC99</f>
        <v>168.2</v>
      </c>
      <c r="AQ100" s="104">
        <f t="shared" si="43"/>
        <v>9.9999999999994316E-2</v>
      </c>
      <c r="AR100" s="71">
        <f>'1eras Lecturas'!AE99</f>
        <v>237.3</v>
      </c>
      <c r="AS100" s="72">
        <f>'2das Lecturas'!AE99</f>
        <v>237.5</v>
      </c>
      <c r="AT100" s="103">
        <f t="shared" si="44"/>
        <v>0.19999999999998863</v>
      </c>
      <c r="AU100" s="73">
        <f>'1eras Lecturas'!AG99</f>
        <v>252.4</v>
      </c>
      <c r="AV100" s="73">
        <f>'2das Lecturas'!AG99</f>
        <v>252.6</v>
      </c>
      <c r="AW100" s="104">
        <f t="shared" si="45"/>
        <v>0.19999999999998863</v>
      </c>
      <c r="AX100" s="68">
        <f>'1eras Lecturas'!AI99</f>
        <v>270.39999999999998</v>
      </c>
      <c r="AY100" s="69">
        <f>'2das Lecturas'!AI99</f>
        <v>270.3</v>
      </c>
      <c r="AZ100" s="103">
        <f t="shared" si="46"/>
        <v>9.9999999999965894E-2</v>
      </c>
      <c r="BA100" s="70">
        <f>'1eras Lecturas'!AK99</f>
        <v>270.39999999999998</v>
      </c>
      <c r="BB100" s="70">
        <f>'2das Lecturas'!AK99</f>
        <v>270.3</v>
      </c>
      <c r="BC100" s="104">
        <f t="shared" si="47"/>
        <v>9.9999999999965894E-2</v>
      </c>
      <c r="BD100" s="71">
        <f>'1eras Lecturas'!AM99</f>
        <v>250.29999999999998</v>
      </c>
      <c r="BE100" s="72">
        <f>'2das Lecturas'!AM99</f>
        <v>250.39999999999998</v>
      </c>
      <c r="BF100" s="103">
        <f t="shared" si="48"/>
        <v>9.9999999999994316E-2</v>
      </c>
      <c r="BG100" s="73">
        <f>'1eras Lecturas'!AO99</f>
        <v>251.4</v>
      </c>
      <c r="BH100" s="73">
        <f>'2das Lecturas'!AO99</f>
        <v>251.5</v>
      </c>
      <c r="BI100" s="104">
        <f t="shared" si="49"/>
        <v>9.9999999999994316E-2</v>
      </c>
      <c r="BJ100" s="68">
        <f>'1eras Lecturas'!AQ99</f>
        <v>166.70000000000002</v>
      </c>
      <c r="BK100" s="69">
        <f>'2das Lecturas'!AQ99</f>
        <v>166.8</v>
      </c>
      <c r="BL100" s="103">
        <f t="shared" si="50"/>
        <v>9.9999999999994316E-2</v>
      </c>
      <c r="BM100" s="70">
        <f>'1eras Lecturas'!AS99</f>
        <v>166.70000000000002</v>
      </c>
      <c r="BN100" s="70">
        <f>'2das Lecturas'!AS99</f>
        <v>166.8</v>
      </c>
      <c r="BO100" s="104">
        <f t="shared" si="51"/>
        <v>9.9999999999994316E-2</v>
      </c>
      <c r="BP100" s="71">
        <f>'1eras Lecturas'!AU99</f>
        <v>194</v>
      </c>
      <c r="BQ100" s="72">
        <f>'2das Lecturas'!AU99</f>
        <v>194.1</v>
      </c>
      <c r="BR100" s="103">
        <f t="shared" si="52"/>
        <v>9.9999999999994316E-2</v>
      </c>
      <c r="BS100" s="73">
        <f>'1eras Lecturas'!AW99</f>
        <v>194</v>
      </c>
      <c r="BT100" s="73">
        <f>'2das Lecturas'!AW99</f>
        <v>194.1</v>
      </c>
      <c r="BU100" s="104">
        <f t="shared" si="53"/>
        <v>9.9999999999994316E-2</v>
      </c>
      <c r="BV100" s="68">
        <f>'1eras Lecturas'!AY99</f>
        <v>257.5</v>
      </c>
      <c r="BW100" s="69">
        <f>'2das Lecturas'!AY99</f>
        <v>257.39999999999998</v>
      </c>
      <c r="BX100" s="103">
        <f t="shared" si="54"/>
        <v>0.10000000000002274</v>
      </c>
      <c r="BY100" s="70">
        <f>'1eras Lecturas'!BA99</f>
        <v>261.3</v>
      </c>
      <c r="BZ100" s="70">
        <f>'2das Lecturas'!BA99</f>
        <v>261.2</v>
      </c>
      <c r="CA100" s="104">
        <f t="shared" si="55"/>
        <v>0.10000000000002274</v>
      </c>
      <c r="CB100" s="71">
        <f>'1eras Lecturas'!BC99</f>
        <v>174.4</v>
      </c>
      <c r="CC100" s="72">
        <f>'2das Lecturas'!BC99</f>
        <v>174.29999999999998</v>
      </c>
      <c r="CD100" s="103">
        <f t="shared" si="56"/>
        <v>0.10000000000002274</v>
      </c>
      <c r="CE100" s="73">
        <f>'1eras Lecturas'!BE99</f>
        <v>179.4</v>
      </c>
      <c r="CF100" s="73">
        <f>'2das Lecturas'!BE99</f>
        <v>179.29999999999998</v>
      </c>
      <c r="CG100" s="104">
        <f t="shared" si="57"/>
        <v>0.10000000000002274</v>
      </c>
      <c r="CH100" s="138">
        <f>'1eras Lecturas'!BG99</f>
        <v>130.19999999999999</v>
      </c>
      <c r="CI100" s="69">
        <f>'2das Lecturas'!BG99</f>
        <v>130.4</v>
      </c>
      <c r="CJ100" s="103">
        <f t="shared" si="58"/>
        <v>0.20000000000001705</v>
      </c>
      <c r="CK100" s="139">
        <f>'1eras Lecturas'!BI99</f>
        <v>132.1</v>
      </c>
      <c r="CL100" s="139">
        <f>'2das Lecturas'!BI99</f>
        <v>132.4</v>
      </c>
      <c r="CM100" s="104">
        <f t="shared" si="59"/>
        <v>0.30000000000001137</v>
      </c>
    </row>
    <row r="101" spans="1:91" ht="15" customHeight="1" x14ac:dyDescent="0.25">
      <c r="A101" s="72" t="s">
        <v>203</v>
      </c>
      <c r="B101" s="68">
        <f>'1eras Lecturas'!C100</f>
        <v>264.59999999999997</v>
      </c>
      <c r="C101" s="69">
        <f>'2das Lecturas'!C100</f>
        <v>264.5</v>
      </c>
      <c r="D101" s="103">
        <f t="shared" si="30"/>
        <v>9.9999999999965894E-2</v>
      </c>
      <c r="E101" s="70">
        <f>'1eras Lecturas'!E100</f>
        <v>268.39999999999998</v>
      </c>
      <c r="F101" s="70">
        <f>'2das Lecturas'!E100</f>
        <v>268.3</v>
      </c>
      <c r="G101" s="104">
        <f t="shared" si="31"/>
        <v>9.9999999999965894E-2</v>
      </c>
      <c r="H101" s="71">
        <f>'1eras Lecturas'!G100</f>
        <v>173.9</v>
      </c>
      <c r="I101" s="72">
        <f>'2das Lecturas'!G100</f>
        <v>173.9</v>
      </c>
      <c r="J101" s="103">
        <f t="shared" si="32"/>
        <v>0</v>
      </c>
      <c r="K101" s="73">
        <f>'1eras Lecturas'!I100</f>
        <v>173.9</v>
      </c>
      <c r="L101" s="73">
        <f>'2das Lecturas'!I100</f>
        <v>173.9</v>
      </c>
      <c r="M101" s="104">
        <f t="shared" si="33"/>
        <v>0</v>
      </c>
      <c r="N101" s="68">
        <f>'1eras Lecturas'!K100</f>
        <v>164.6</v>
      </c>
      <c r="O101" s="69">
        <f>'2das Lecturas'!K100</f>
        <v>164.39999999999998</v>
      </c>
      <c r="P101" s="103">
        <f t="shared" si="34"/>
        <v>0.20000000000001705</v>
      </c>
      <c r="Q101" s="70">
        <f>'1eras Lecturas'!M100</f>
        <v>166.7</v>
      </c>
      <c r="R101" s="70">
        <f>'2das Lecturas'!M100</f>
        <v>166.7</v>
      </c>
      <c r="S101" s="104">
        <f t="shared" si="35"/>
        <v>0</v>
      </c>
      <c r="T101" s="71">
        <f>'1eras Lecturas'!O100</f>
        <v>134.30000000000001</v>
      </c>
      <c r="U101" s="72">
        <f>'2das Lecturas'!O100</f>
        <v>134.5</v>
      </c>
      <c r="V101" s="103">
        <f t="shared" si="36"/>
        <v>0.19999999999998863</v>
      </c>
      <c r="W101" s="73">
        <f>'1eras Lecturas'!Q100</f>
        <v>136.4</v>
      </c>
      <c r="X101" s="73">
        <f>'2das Lecturas'!Q100</f>
        <v>136.6</v>
      </c>
      <c r="Y101" s="104">
        <f t="shared" si="37"/>
        <v>0.19999999999998863</v>
      </c>
      <c r="Z101" s="68">
        <f>'1eras Lecturas'!S100</f>
        <v>171.5</v>
      </c>
      <c r="AA101" s="69">
        <f>'2das Lecturas'!S100</f>
        <v>171.70000000000002</v>
      </c>
      <c r="AB101" s="103">
        <f t="shared" si="38"/>
        <v>0.20000000000001705</v>
      </c>
      <c r="AC101" s="70">
        <f>'1eras Lecturas'!U100</f>
        <v>184.2</v>
      </c>
      <c r="AD101" s="70">
        <f>'2das Lecturas'!U100</f>
        <v>184.4</v>
      </c>
      <c r="AE101" s="104">
        <f t="shared" si="39"/>
        <v>0.20000000000001705</v>
      </c>
      <c r="AF101" s="71">
        <f>'1eras Lecturas'!W100</f>
        <v>193.5</v>
      </c>
      <c r="AG101" s="72">
        <f>'2das Lecturas'!W100</f>
        <v>193.5</v>
      </c>
      <c r="AH101" s="103">
        <f t="shared" si="40"/>
        <v>0</v>
      </c>
      <c r="AI101" s="73">
        <f>'1eras Lecturas'!Y100</f>
        <v>229.1</v>
      </c>
      <c r="AJ101" s="73">
        <f>'2das Lecturas'!Y100</f>
        <v>229.1</v>
      </c>
      <c r="AK101" s="104">
        <f t="shared" si="41"/>
        <v>0</v>
      </c>
      <c r="AL101" s="68">
        <f>'1eras Lecturas'!AA100</f>
        <v>166.1</v>
      </c>
      <c r="AM101" s="69">
        <f>'2das Lecturas'!AA100</f>
        <v>166.2</v>
      </c>
      <c r="AN101" s="103">
        <f t="shared" si="42"/>
        <v>9.9999999999994316E-2</v>
      </c>
      <c r="AO101" s="70">
        <f>'1eras Lecturas'!AC100</f>
        <v>172</v>
      </c>
      <c r="AP101" s="70">
        <f>'2das Lecturas'!AC100</f>
        <v>172.1</v>
      </c>
      <c r="AQ101" s="104">
        <f t="shared" si="43"/>
        <v>9.9999999999994316E-2</v>
      </c>
      <c r="AR101" s="71">
        <f>'1eras Lecturas'!AE100</f>
        <v>237.5</v>
      </c>
      <c r="AS101" s="72">
        <f>'2das Lecturas'!AE100</f>
        <v>237.7</v>
      </c>
      <c r="AT101" s="103">
        <f t="shared" si="44"/>
        <v>0.19999999999998863</v>
      </c>
      <c r="AU101" s="73">
        <f>'1eras Lecturas'!AG100</f>
        <v>247.9</v>
      </c>
      <c r="AV101" s="73">
        <f>'2das Lecturas'!AG100</f>
        <v>248.1</v>
      </c>
      <c r="AW101" s="104">
        <f t="shared" si="45"/>
        <v>0.19999999999998863</v>
      </c>
      <c r="AX101" s="68">
        <f>'1eras Lecturas'!AI100</f>
        <v>264.39999999999998</v>
      </c>
      <c r="AY101" s="69">
        <f>'2das Lecturas'!AI100</f>
        <v>264.3</v>
      </c>
      <c r="AZ101" s="103">
        <f t="shared" si="46"/>
        <v>9.9999999999965894E-2</v>
      </c>
      <c r="BA101" s="70">
        <f>'1eras Lecturas'!AK100</f>
        <v>270.39999999999998</v>
      </c>
      <c r="BB101" s="70">
        <f>'2das Lecturas'!AK100</f>
        <v>270.3</v>
      </c>
      <c r="BC101" s="104">
        <f t="shared" si="47"/>
        <v>9.9999999999965894E-2</v>
      </c>
      <c r="BD101" s="71">
        <f>'1eras Lecturas'!AM100</f>
        <v>250.29999999999998</v>
      </c>
      <c r="BE101" s="72">
        <f>'2das Lecturas'!AM100</f>
        <v>250.39999999999998</v>
      </c>
      <c r="BF101" s="103">
        <f t="shared" si="48"/>
        <v>9.9999999999994316E-2</v>
      </c>
      <c r="BG101" s="73">
        <f>'1eras Lecturas'!AO100</f>
        <v>250.29999999999998</v>
      </c>
      <c r="BH101" s="73">
        <f>'2das Lecturas'!AO100</f>
        <v>250.39999999999998</v>
      </c>
      <c r="BI101" s="104">
        <f t="shared" si="49"/>
        <v>9.9999999999994316E-2</v>
      </c>
      <c r="BJ101" s="68">
        <f>'1eras Lecturas'!AQ100</f>
        <v>166.8</v>
      </c>
      <c r="BK101" s="69">
        <f>'2das Lecturas'!AQ100</f>
        <v>166.9</v>
      </c>
      <c r="BL101" s="103">
        <f t="shared" si="50"/>
        <v>9.9999999999994316E-2</v>
      </c>
      <c r="BM101" s="70">
        <f>'1eras Lecturas'!AS100</f>
        <v>166.8</v>
      </c>
      <c r="BN101" s="70">
        <f>'2das Lecturas'!AS100</f>
        <v>166.9</v>
      </c>
      <c r="BO101" s="104">
        <f t="shared" si="51"/>
        <v>9.9999999999994316E-2</v>
      </c>
      <c r="BP101" s="71">
        <f>'1eras Lecturas'!AU100</f>
        <v>192</v>
      </c>
      <c r="BQ101" s="72">
        <f>'2das Lecturas'!AU100</f>
        <v>192.1</v>
      </c>
      <c r="BR101" s="103">
        <f t="shared" si="52"/>
        <v>9.9999999999994316E-2</v>
      </c>
      <c r="BS101" s="73">
        <f>'1eras Lecturas'!AW100</f>
        <v>196.1</v>
      </c>
      <c r="BT101" s="73">
        <f>'2das Lecturas'!AW100</f>
        <v>196.2</v>
      </c>
      <c r="BU101" s="104">
        <f t="shared" si="53"/>
        <v>9.9999999999994316E-2</v>
      </c>
      <c r="BV101" s="68">
        <f>'1eras Lecturas'!AY100</f>
        <v>255.5</v>
      </c>
      <c r="BW101" s="69">
        <f>'2das Lecturas'!AY100</f>
        <v>255.4</v>
      </c>
      <c r="BX101" s="103">
        <f t="shared" si="54"/>
        <v>9.9999999999994316E-2</v>
      </c>
      <c r="BY101" s="70">
        <f>'1eras Lecturas'!BA100</f>
        <v>255.5</v>
      </c>
      <c r="BZ101" s="70">
        <f>'2das Lecturas'!BA100</f>
        <v>255.4</v>
      </c>
      <c r="CA101" s="104">
        <f t="shared" si="55"/>
        <v>9.9999999999994316E-2</v>
      </c>
      <c r="CB101" s="71">
        <f>'1eras Lecturas'!BC100</f>
        <v>174.4</v>
      </c>
      <c r="CC101" s="72">
        <f>'2das Lecturas'!BC100</f>
        <v>174.29999999999998</v>
      </c>
      <c r="CD101" s="103">
        <f t="shared" si="56"/>
        <v>0.10000000000002274</v>
      </c>
      <c r="CE101" s="73">
        <f>'1eras Lecturas'!BE100</f>
        <v>174.4</v>
      </c>
      <c r="CF101" s="73">
        <f>'2das Lecturas'!BE100</f>
        <v>174.29999999999998</v>
      </c>
      <c r="CG101" s="104">
        <f t="shared" si="57"/>
        <v>0.10000000000002274</v>
      </c>
      <c r="CH101" s="138">
        <f>'1eras Lecturas'!BG100</f>
        <v>135.9</v>
      </c>
      <c r="CI101" s="69">
        <f>'2das Lecturas'!BG100</f>
        <v>135.80000000000001</v>
      </c>
      <c r="CJ101" s="103">
        <f t="shared" si="58"/>
        <v>9.9999999999994316E-2</v>
      </c>
      <c r="CK101" s="139">
        <f>'1eras Lecturas'!BI100</f>
        <v>151.6</v>
      </c>
      <c r="CL101" s="139">
        <f>'2das Lecturas'!BI100</f>
        <v>151.4</v>
      </c>
      <c r="CM101" s="104">
        <f t="shared" si="59"/>
        <v>0.19999999999998863</v>
      </c>
    </row>
    <row r="102" spans="1:91" ht="15" customHeight="1" x14ac:dyDescent="0.25">
      <c r="A102" s="72" t="s">
        <v>204</v>
      </c>
      <c r="B102" s="68">
        <f>'1eras Lecturas'!C101</f>
        <v>277.89999999999998</v>
      </c>
      <c r="C102" s="69">
        <f>'2das Lecturas'!C101</f>
        <v>278.8</v>
      </c>
      <c r="D102" s="103">
        <f t="shared" si="30"/>
        <v>0.90000000000003411</v>
      </c>
      <c r="E102" s="70">
        <f>'1eras Lecturas'!E101</f>
        <v>277.89999999999998</v>
      </c>
      <c r="F102" s="70">
        <f>'2das Lecturas'!E101</f>
        <v>278.8</v>
      </c>
      <c r="G102" s="104">
        <f t="shared" si="31"/>
        <v>0.90000000000003411</v>
      </c>
      <c r="H102" s="71">
        <f>'1eras Lecturas'!G101</f>
        <v>178.4</v>
      </c>
      <c r="I102" s="72">
        <f>'2das Lecturas'!G101</f>
        <v>178.70000000000002</v>
      </c>
      <c r="J102" s="103">
        <f t="shared" si="32"/>
        <v>0.30000000000001137</v>
      </c>
      <c r="K102" s="73">
        <f>'1eras Lecturas'!I101</f>
        <v>180.4</v>
      </c>
      <c r="L102" s="73">
        <f>'2das Lecturas'!I101</f>
        <v>180.70000000000002</v>
      </c>
      <c r="M102" s="104">
        <f t="shared" si="33"/>
        <v>0.30000000000001137</v>
      </c>
      <c r="N102" s="68">
        <f>'1eras Lecturas'!K101</f>
        <v>158.80000000000001</v>
      </c>
      <c r="O102" s="69">
        <f>'2das Lecturas'!K101</f>
        <v>158.9</v>
      </c>
      <c r="P102" s="103">
        <f t="shared" si="34"/>
        <v>9.9999999999994316E-2</v>
      </c>
      <c r="Q102" s="70">
        <f>'1eras Lecturas'!M101</f>
        <v>162.70000000000002</v>
      </c>
      <c r="R102" s="70">
        <f>'2das Lecturas'!M101</f>
        <v>162.80000000000001</v>
      </c>
      <c r="S102" s="104">
        <f t="shared" si="35"/>
        <v>9.9999999999994316E-2</v>
      </c>
      <c r="T102" s="71">
        <f>'1eras Lecturas'!O101</f>
        <v>134.4</v>
      </c>
      <c r="U102" s="72">
        <f>'2das Lecturas'!O101</f>
        <v>134.5</v>
      </c>
      <c r="V102" s="103">
        <f t="shared" si="36"/>
        <v>9.9999999999994316E-2</v>
      </c>
      <c r="W102" s="73">
        <f>'1eras Lecturas'!Q101</f>
        <v>136.5</v>
      </c>
      <c r="X102" s="73">
        <f>'2das Lecturas'!Q101</f>
        <v>136.6</v>
      </c>
      <c r="Y102" s="104">
        <f t="shared" si="37"/>
        <v>9.9999999999994316E-2</v>
      </c>
      <c r="Z102" s="68">
        <f>'1eras Lecturas'!S101</f>
        <v>155.60000000000002</v>
      </c>
      <c r="AA102" s="69">
        <f>'2das Lecturas'!S101</f>
        <v>155.69999999999999</v>
      </c>
      <c r="AB102" s="103">
        <f t="shared" si="38"/>
        <v>9.9999999999965894E-2</v>
      </c>
      <c r="AC102" s="70">
        <f>'1eras Lecturas'!U101</f>
        <v>155.60000000000002</v>
      </c>
      <c r="AD102" s="70">
        <f>'2das Lecturas'!U101</f>
        <v>155.69999999999999</v>
      </c>
      <c r="AE102" s="104">
        <f t="shared" si="39"/>
        <v>9.9999999999965894E-2</v>
      </c>
      <c r="AF102" s="71">
        <f>'1eras Lecturas'!W101</f>
        <v>190.3</v>
      </c>
      <c r="AG102" s="72">
        <f>'2das Lecturas'!W101</f>
        <v>190.20000000000002</v>
      </c>
      <c r="AH102" s="103">
        <f t="shared" si="40"/>
        <v>9.9999999999994316E-2</v>
      </c>
      <c r="AI102" s="73">
        <f>'1eras Lecturas'!Y101</f>
        <v>192.6</v>
      </c>
      <c r="AJ102" s="73">
        <f>'2das Lecturas'!Y101</f>
        <v>192.5</v>
      </c>
      <c r="AK102" s="104">
        <f t="shared" si="41"/>
        <v>9.9999999999994316E-2</v>
      </c>
      <c r="AL102" s="68">
        <f>'1eras Lecturas'!AA101</f>
        <v>168.39999999999998</v>
      </c>
      <c r="AM102" s="69">
        <f>'2das Lecturas'!AA101</f>
        <v>168.6</v>
      </c>
      <c r="AN102" s="103">
        <f t="shared" si="42"/>
        <v>0.20000000000001705</v>
      </c>
      <c r="AO102" s="70">
        <f>'1eras Lecturas'!AC101</f>
        <v>168.39999999999998</v>
      </c>
      <c r="AP102" s="70">
        <f>'2das Lecturas'!AC101</f>
        <v>168.6</v>
      </c>
      <c r="AQ102" s="104">
        <f t="shared" si="43"/>
        <v>0.20000000000001705</v>
      </c>
      <c r="AR102" s="71">
        <f>'1eras Lecturas'!AE101</f>
        <v>248.20000000000002</v>
      </c>
      <c r="AS102" s="72">
        <f>'2das Lecturas'!AE101</f>
        <v>248.20000000000002</v>
      </c>
      <c r="AT102" s="103">
        <f t="shared" si="44"/>
        <v>0</v>
      </c>
      <c r="AU102" s="73">
        <f>'1eras Lecturas'!AG101</f>
        <v>248.20000000000002</v>
      </c>
      <c r="AV102" s="73">
        <f>'2das Lecturas'!AG101</f>
        <v>248.20000000000002</v>
      </c>
      <c r="AW102" s="104">
        <f t="shared" si="45"/>
        <v>0</v>
      </c>
      <c r="AX102" s="68">
        <f>'1eras Lecturas'!AI101</f>
        <v>261.60000000000002</v>
      </c>
      <c r="AY102" s="69">
        <f>'2das Lecturas'!AI101</f>
        <v>261.7</v>
      </c>
      <c r="AZ102" s="103">
        <f t="shared" si="46"/>
        <v>9.9999999999965894E-2</v>
      </c>
      <c r="BA102" s="70">
        <f>'1eras Lecturas'!AK101</f>
        <v>270</v>
      </c>
      <c r="BB102" s="70">
        <f>'2das Lecturas'!AK101</f>
        <v>270.09999999999997</v>
      </c>
      <c r="BC102" s="104">
        <f t="shared" si="47"/>
        <v>9.9999999999965894E-2</v>
      </c>
      <c r="BD102" s="71">
        <f>'1eras Lecturas'!AM101</f>
        <v>251.4</v>
      </c>
      <c r="BE102" s="72">
        <f>'2das Lecturas'!AM101</f>
        <v>251.39999999999998</v>
      </c>
      <c r="BF102" s="103">
        <f t="shared" si="48"/>
        <v>2.8421709430404007E-14</v>
      </c>
      <c r="BG102" s="73">
        <f>'1eras Lecturas'!AO101</f>
        <v>251.4</v>
      </c>
      <c r="BH102" s="73">
        <f>'2das Lecturas'!AO101</f>
        <v>251.39999999999998</v>
      </c>
      <c r="BI102" s="104">
        <f t="shared" si="49"/>
        <v>2.8421709430404007E-14</v>
      </c>
      <c r="BJ102" s="68">
        <f>'1eras Lecturas'!AQ101</f>
        <v>166.70000000000002</v>
      </c>
      <c r="BK102" s="69">
        <f>'2das Lecturas'!AQ101</f>
        <v>166.8</v>
      </c>
      <c r="BL102" s="103">
        <f t="shared" si="50"/>
        <v>9.9999999999994316E-2</v>
      </c>
      <c r="BM102" s="70">
        <f>'1eras Lecturas'!AS101</f>
        <v>168.4</v>
      </c>
      <c r="BN102" s="70">
        <f>'2das Lecturas'!AS101</f>
        <v>168.6</v>
      </c>
      <c r="BO102" s="104">
        <f t="shared" si="51"/>
        <v>0.19999999999998863</v>
      </c>
      <c r="BP102" s="71">
        <f>'1eras Lecturas'!AU101</f>
        <v>186.79999999999998</v>
      </c>
      <c r="BQ102" s="72">
        <f>'2das Lecturas'!AU101</f>
        <v>186.79999999999998</v>
      </c>
      <c r="BR102" s="103">
        <f t="shared" si="52"/>
        <v>0</v>
      </c>
      <c r="BS102" s="73">
        <f>'1eras Lecturas'!AW101</f>
        <v>193.1</v>
      </c>
      <c r="BT102" s="73">
        <f>'2das Lecturas'!AW101</f>
        <v>193.1</v>
      </c>
      <c r="BU102" s="104">
        <f t="shared" si="53"/>
        <v>0</v>
      </c>
      <c r="BV102" s="68">
        <f>'1eras Lecturas'!AY101</f>
        <v>251</v>
      </c>
      <c r="BW102" s="69">
        <f>'2das Lecturas'!AY101</f>
        <v>251</v>
      </c>
      <c r="BX102" s="103">
        <f t="shared" si="54"/>
        <v>0</v>
      </c>
      <c r="BY102" s="70">
        <f>'1eras Lecturas'!BA101</f>
        <v>261.3</v>
      </c>
      <c r="BZ102" s="70">
        <f>'2das Lecturas'!BA101</f>
        <v>261.3</v>
      </c>
      <c r="CA102" s="104">
        <f t="shared" si="55"/>
        <v>0</v>
      </c>
      <c r="CB102" s="71">
        <f>'1eras Lecturas'!BC101</f>
        <v>174.4</v>
      </c>
      <c r="CC102" s="72">
        <f>'2das Lecturas'!BC101</f>
        <v>174.29999999999998</v>
      </c>
      <c r="CD102" s="103">
        <f t="shared" si="56"/>
        <v>0.10000000000002274</v>
      </c>
      <c r="CE102" s="73">
        <f>'1eras Lecturas'!BE101</f>
        <v>174.4</v>
      </c>
      <c r="CF102" s="73">
        <f>'2das Lecturas'!BE101</f>
        <v>174.29999999999998</v>
      </c>
      <c r="CG102" s="104">
        <f t="shared" si="57"/>
        <v>0.10000000000002274</v>
      </c>
      <c r="CH102" s="138">
        <f>'1eras Lecturas'!BG101</f>
        <v>135.70000000000002</v>
      </c>
      <c r="CI102" s="69">
        <f>'2das Lecturas'!BG101</f>
        <v>135.69999999999999</v>
      </c>
      <c r="CJ102" s="103">
        <f t="shared" si="58"/>
        <v>2.8421709430404007E-14</v>
      </c>
      <c r="CK102" s="139">
        <f>'1eras Lecturas'!BI101</f>
        <v>139.6</v>
      </c>
      <c r="CL102" s="139">
        <f>'2das Lecturas'!BI101</f>
        <v>139.5</v>
      </c>
      <c r="CM102" s="104">
        <f t="shared" si="59"/>
        <v>9.9999999999994316E-2</v>
      </c>
    </row>
    <row r="103" spans="1:91" s="72" customFormat="1" ht="15" customHeight="1" x14ac:dyDescent="0.25">
      <c r="A103" s="72" t="s">
        <v>205</v>
      </c>
      <c r="B103" s="68">
        <f>'1eras Lecturas'!C102</f>
        <v>272.09999999999997</v>
      </c>
      <c r="C103" s="69">
        <f>'2das Lecturas'!C102</f>
        <v>272.09999999999997</v>
      </c>
      <c r="D103" s="103">
        <f t="shared" si="30"/>
        <v>0</v>
      </c>
      <c r="E103" s="70">
        <f>'1eras Lecturas'!E102</f>
        <v>283.7</v>
      </c>
      <c r="F103" s="70">
        <f>'2das Lecturas'!E102</f>
        <v>283.8</v>
      </c>
      <c r="G103" s="104">
        <f t="shared" si="31"/>
        <v>0.10000000000002274</v>
      </c>
      <c r="H103" s="71">
        <f>'1eras Lecturas'!G102</f>
        <v>173.9</v>
      </c>
      <c r="I103" s="72">
        <f>'2das Lecturas'!G102</f>
        <v>173.8</v>
      </c>
      <c r="J103" s="103">
        <f t="shared" si="32"/>
        <v>9.9999999999994316E-2</v>
      </c>
      <c r="K103" s="73">
        <f>'1eras Lecturas'!I102</f>
        <v>175.8</v>
      </c>
      <c r="L103" s="73">
        <f>'2das Lecturas'!I102</f>
        <v>175.8</v>
      </c>
      <c r="M103" s="104">
        <f t="shared" si="33"/>
        <v>0</v>
      </c>
      <c r="N103" s="68">
        <f>'1eras Lecturas'!K102</f>
        <v>156</v>
      </c>
      <c r="O103" s="69">
        <f>'2das Lecturas'!K102</f>
        <v>156.1</v>
      </c>
      <c r="P103" s="103">
        <f t="shared" si="34"/>
        <v>9.9999999999994316E-2</v>
      </c>
      <c r="Q103" s="70">
        <f>'1eras Lecturas'!M102</f>
        <v>160.29999999999998</v>
      </c>
      <c r="R103" s="70">
        <f>'2das Lecturas'!M102</f>
        <v>160.29999999999998</v>
      </c>
      <c r="S103" s="104">
        <f t="shared" si="35"/>
        <v>0</v>
      </c>
      <c r="T103" s="71">
        <f>'1eras Lecturas'!O102</f>
        <v>134.30000000000001</v>
      </c>
      <c r="U103" s="72">
        <f>'2das Lecturas'!O102</f>
        <v>134.5</v>
      </c>
      <c r="V103" s="103">
        <f t="shared" si="36"/>
        <v>0.19999999999998863</v>
      </c>
      <c r="W103" s="73">
        <f>'1eras Lecturas'!Q102</f>
        <v>136.4</v>
      </c>
      <c r="X103" s="73">
        <f>'2das Lecturas'!Q102</f>
        <v>136.6</v>
      </c>
      <c r="Y103" s="104">
        <f t="shared" si="37"/>
        <v>0.19999999999998863</v>
      </c>
      <c r="Z103" s="68">
        <f>'1eras Lecturas'!S102</f>
        <v>167.2</v>
      </c>
      <c r="AA103" s="69">
        <f>'2das Lecturas'!S102</f>
        <v>167.4</v>
      </c>
      <c r="AB103" s="103">
        <f t="shared" si="38"/>
        <v>0.20000000000001705</v>
      </c>
      <c r="AC103" s="70">
        <f>'1eras Lecturas'!U102</f>
        <v>171.5</v>
      </c>
      <c r="AD103" s="70">
        <f>'2das Lecturas'!U102</f>
        <v>171.70000000000002</v>
      </c>
      <c r="AE103" s="104">
        <f t="shared" si="39"/>
        <v>0.20000000000001705</v>
      </c>
      <c r="AF103" s="71">
        <f>'1eras Lecturas'!W102</f>
        <v>171.4</v>
      </c>
      <c r="AG103" s="72">
        <f>'2das Lecturas'!W102</f>
        <v>171.3</v>
      </c>
      <c r="AH103" s="103">
        <f t="shared" si="40"/>
        <v>9.9999999999994316E-2</v>
      </c>
      <c r="AI103" s="73">
        <f>'1eras Lecturas'!Y102</f>
        <v>191.5</v>
      </c>
      <c r="AJ103" s="73">
        <f>'2das Lecturas'!Y102</f>
        <v>191.5</v>
      </c>
      <c r="AK103" s="104">
        <f t="shared" si="41"/>
        <v>0</v>
      </c>
      <c r="AL103" s="68">
        <f>'1eras Lecturas'!AA102</f>
        <v>144.4</v>
      </c>
      <c r="AM103" s="69">
        <f>'2das Lecturas'!AA102</f>
        <v>144.5</v>
      </c>
      <c r="AN103" s="103">
        <f t="shared" si="42"/>
        <v>9.9999999999994316E-2</v>
      </c>
      <c r="AO103" s="70">
        <f>'1eras Lecturas'!AC102</f>
        <v>151.4</v>
      </c>
      <c r="AP103" s="70">
        <f>'2das Lecturas'!AC102</f>
        <v>151.5</v>
      </c>
      <c r="AQ103" s="104">
        <f t="shared" si="43"/>
        <v>9.9999999999994316E-2</v>
      </c>
      <c r="AR103" s="71">
        <f>'1eras Lecturas'!AE102</f>
        <v>237.5</v>
      </c>
      <c r="AS103" s="72">
        <f>'2das Lecturas'!AE102</f>
        <v>237.7</v>
      </c>
      <c r="AT103" s="103">
        <f t="shared" si="44"/>
        <v>0.19999999999998863</v>
      </c>
      <c r="AU103" s="73">
        <f>'1eras Lecturas'!AG102</f>
        <v>252.3</v>
      </c>
      <c r="AV103" s="73">
        <f>'2das Lecturas'!AG102</f>
        <v>252.5</v>
      </c>
      <c r="AW103" s="104">
        <f t="shared" si="45"/>
        <v>0.19999999999998863</v>
      </c>
      <c r="AX103" s="68">
        <f>'1eras Lecturas'!AI102</f>
        <v>270.39999999999998</v>
      </c>
      <c r="AY103" s="69">
        <f>'2das Lecturas'!AI102</f>
        <v>270.10000000000002</v>
      </c>
      <c r="AZ103" s="103">
        <f t="shared" si="46"/>
        <v>0.29999999999995453</v>
      </c>
      <c r="BA103" s="70">
        <f>'1eras Lecturas'!AK102</f>
        <v>270.39999999999998</v>
      </c>
      <c r="BB103" s="70">
        <f>'2das Lecturas'!AK102</f>
        <v>270.10000000000002</v>
      </c>
      <c r="BC103" s="104">
        <f t="shared" si="47"/>
        <v>0.29999999999995453</v>
      </c>
      <c r="BD103" s="71">
        <f>'1eras Lecturas'!AM102</f>
        <v>250.29999999999998</v>
      </c>
      <c r="BE103" s="72">
        <f>'2das Lecturas'!AM102</f>
        <v>250.39999999999998</v>
      </c>
      <c r="BF103" s="103">
        <f t="shared" si="48"/>
        <v>9.9999999999994316E-2</v>
      </c>
      <c r="BG103" s="73">
        <f>'1eras Lecturas'!AO102</f>
        <v>251.4</v>
      </c>
      <c r="BH103" s="73">
        <f>'2das Lecturas'!AO102</f>
        <v>251.39999999999998</v>
      </c>
      <c r="BI103" s="104">
        <f t="shared" si="49"/>
        <v>2.8421709430404007E-14</v>
      </c>
      <c r="BJ103" s="68">
        <f>'1eras Lecturas'!AQ102</f>
        <v>166.70000000000002</v>
      </c>
      <c r="BK103" s="69">
        <f>'2das Lecturas'!AQ102</f>
        <v>166.8</v>
      </c>
      <c r="BL103" s="103">
        <f t="shared" si="50"/>
        <v>9.9999999999994316E-2</v>
      </c>
      <c r="BM103" s="70">
        <f>'1eras Lecturas'!AS102</f>
        <v>168.4</v>
      </c>
      <c r="BN103" s="70">
        <f>'2das Lecturas'!AS102</f>
        <v>168.5</v>
      </c>
      <c r="BO103" s="104">
        <f t="shared" si="51"/>
        <v>9.9999999999994316E-2</v>
      </c>
      <c r="BP103" s="71">
        <f>'1eras Lecturas'!AU102</f>
        <v>213</v>
      </c>
      <c r="BQ103" s="72">
        <f>'2das Lecturas'!AU102</f>
        <v>213.1</v>
      </c>
      <c r="BR103" s="103">
        <f t="shared" si="52"/>
        <v>9.9999999999994316E-2</v>
      </c>
      <c r="BS103" s="73">
        <f>'1eras Lecturas'!AW102</f>
        <v>223.6</v>
      </c>
      <c r="BT103" s="73">
        <f>'2das Lecturas'!AW102</f>
        <v>223.7</v>
      </c>
      <c r="BU103" s="104">
        <f t="shared" si="53"/>
        <v>9.9999999999994316E-2</v>
      </c>
      <c r="BV103" s="68">
        <f>'1eras Lecturas'!AY102</f>
        <v>255.5</v>
      </c>
      <c r="BW103" s="69">
        <f>'2das Lecturas'!AY102</f>
        <v>255.3</v>
      </c>
      <c r="BX103" s="103">
        <f t="shared" si="54"/>
        <v>0.19999999999998863</v>
      </c>
      <c r="BY103" s="70">
        <f>'1eras Lecturas'!BA102</f>
        <v>257.2</v>
      </c>
      <c r="BZ103" s="70">
        <f>'2das Lecturas'!BA102</f>
        <v>257.09999999999997</v>
      </c>
      <c r="CA103" s="104">
        <f t="shared" si="55"/>
        <v>0.10000000000002274</v>
      </c>
      <c r="CB103" s="71">
        <f>'1eras Lecturas'!BC102</f>
        <v>179.5</v>
      </c>
      <c r="CC103" s="72">
        <f>'2das Lecturas'!BC102</f>
        <v>179.39999999999998</v>
      </c>
      <c r="CD103" s="103">
        <f t="shared" si="56"/>
        <v>0.10000000000002274</v>
      </c>
      <c r="CE103" s="73">
        <f>'1eras Lecturas'!BE102</f>
        <v>179.5</v>
      </c>
      <c r="CF103" s="73">
        <f>'2das Lecturas'!BE102</f>
        <v>179.39999999999998</v>
      </c>
      <c r="CG103" s="104">
        <f t="shared" si="57"/>
        <v>0.10000000000002274</v>
      </c>
      <c r="CH103" s="138">
        <f>'1eras Lecturas'!BG102</f>
        <v>135.9</v>
      </c>
      <c r="CI103" s="69">
        <f>'2das Lecturas'!BG102</f>
        <v>135.80000000000001</v>
      </c>
      <c r="CJ103" s="103">
        <f t="shared" si="58"/>
        <v>9.9999999999994316E-2</v>
      </c>
      <c r="CK103" s="139">
        <f>'1eras Lecturas'!BI102</f>
        <v>143.6</v>
      </c>
      <c r="CL103" s="139">
        <f>'2das Lecturas'!BI102</f>
        <v>143.5</v>
      </c>
      <c r="CM103" s="104">
        <f t="shared" si="59"/>
        <v>9.9999999999994316E-2</v>
      </c>
    </row>
    <row r="104" spans="1:91" ht="15" customHeight="1" x14ac:dyDescent="0.25">
      <c r="A104" s="72" t="s">
        <v>206</v>
      </c>
      <c r="B104" s="68">
        <f>'1eras Lecturas'!C103</f>
        <v>272.2</v>
      </c>
      <c r="C104" s="69">
        <f>'2das Lecturas'!C103</f>
        <v>272.2</v>
      </c>
      <c r="D104" s="103">
        <f t="shared" si="30"/>
        <v>0</v>
      </c>
      <c r="E104" s="70">
        <f>'1eras Lecturas'!E103</f>
        <v>276.09999999999997</v>
      </c>
      <c r="F104" s="70">
        <f>'2das Lecturas'!E103</f>
        <v>276.2</v>
      </c>
      <c r="G104" s="104">
        <f t="shared" si="31"/>
        <v>0.10000000000002274</v>
      </c>
      <c r="H104" s="71">
        <f>'1eras Lecturas'!G103</f>
        <v>173.8</v>
      </c>
      <c r="I104" s="72">
        <f>'2das Lecturas'!G103</f>
        <v>173.8</v>
      </c>
      <c r="J104" s="103">
        <f t="shared" si="32"/>
        <v>0</v>
      </c>
      <c r="K104" s="73">
        <f>'1eras Lecturas'!I103</f>
        <v>177.70000000000002</v>
      </c>
      <c r="L104" s="73">
        <f>'2das Lecturas'!I103</f>
        <v>177.70000000000002</v>
      </c>
      <c r="M104" s="104">
        <f t="shared" si="33"/>
        <v>0</v>
      </c>
      <c r="N104" s="68">
        <f>'1eras Lecturas'!K103</f>
        <v>145.39999999999998</v>
      </c>
      <c r="O104" s="69">
        <f>'2das Lecturas'!K103</f>
        <v>145.39999999999998</v>
      </c>
      <c r="P104" s="103">
        <f t="shared" si="34"/>
        <v>0</v>
      </c>
      <c r="Q104" s="70">
        <f>'1eras Lecturas'!M103</f>
        <v>160.29999999999998</v>
      </c>
      <c r="R104" s="70">
        <f>'2das Lecturas'!M103</f>
        <v>160.29999999999998</v>
      </c>
      <c r="S104" s="104">
        <f t="shared" si="35"/>
        <v>0</v>
      </c>
      <c r="T104" s="71">
        <f>'1eras Lecturas'!O103</f>
        <v>134.30000000000001</v>
      </c>
      <c r="U104" s="72">
        <f>'2das Lecturas'!O103</f>
        <v>134.5</v>
      </c>
      <c r="V104" s="103">
        <f t="shared" si="36"/>
        <v>0.19999999999998863</v>
      </c>
      <c r="W104" s="73">
        <f>'1eras Lecturas'!Q103</f>
        <v>134.30000000000001</v>
      </c>
      <c r="X104" s="73">
        <f>'2das Lecturas'!Q103</f>
        <v>134.5</v>
      </c>
      <c r="Y104" s="104">
        <f t="shared" si="37"/>
        <v>0.19999999999998863</v>
      </c>
      <c r="Z104" s="68">
        <f>'1eras Lecturas'!S103</f>
        <v>167.2</v>
      </c>
      <c r="AA104" s="69">
        <f>'2das Lecturas'!S103</f>
        <v>167.5</v>
      </c>
      <c r="AB104" s="103">
        <f t="shared" si="38"/>
        <v>0.30000000000001137</v>
      </c>
      <c r="AC104" s="70">
        <f>'1eras Lecturas'!U103</f>
        <v>171.5</v>
      </c>
      <c r="AD104" s="70">
        <f>'2das Lecturas'!U103</f>
        <v>171.70000000000002</v>
      </c>
      <c r="AE104" s="104">
        <f t="shared" si="39"/>
        <v>0.20000000000001705</v>
      </c>
      <c r="AF104" s="71">
        <f>'1eras Lecturas'!W103</f>
        <v>183.8</v>
      </c>
      <c r="AG104" s="72">
        <f>'2das Lecturas'!W103</f>
        <v>183.8</v>
      </c>
      <c r="AH104" s="103">
        <f t="shared" si="40"/>
        <v>0</v>
      </c>
      <c r="AI104" s="73">
        <f>'1eras Lecturas'!Y103</f>
        <v>221.2</v>
      </c>
      <c r="AJ104" s="73">
        <f>'2das Lecturas'!Y103</f>
        <v>221.2</v>
      </c>
      <c r="AK104" s="104">
        <f t="shared" si="41"/>
        <v>0</v>
      </c>
      <c r="AL104" s="68">
        <f>'1eras Lecturas'!AA103</f>
        <v>166.4</v>
      </c>
      <c r="AM104" s="69">
        <f>'2das Lecturas'!AA103</f>
        <v>166.4</v>
      </c>
      <c r="AN104" s="103">
        <f t="shared" si="42"/>
        <v>0</v>
      </c>
      <c r="AO104" s="70">
        <f>'1eras Lecturas'!AC103</f>
        <v>168.2</v>
      </c>
      <c r="AP104" s="70">
        <f>'2das Lecturas'!AC103</f>
        <v>168.29999999999998</v>
      </c>
      <c r="AQ104" s="104">
        <f t="shared" si="43"/>
        <v>9.9999999999994316E-2</v>
      </c>
      <c r="AR104" s="71">
        <f>'1eras Lecturas'!AE103</f>
        <v>250.5</v>
      </c>
      <c r="AS104" s="72">
        <f>'2das Lecturas'!AE103</f>
        <v>250.7</v>
      </c>
      <c r="AT104" s="103">
        <f t="shared" si="44"/>
        <v>0.19999999999998863</v>
      </c>
      <c r="AU104" s="73">
        <f>'1eras Lecturas'!AG103</f>
        <v>252.60000000000002</v>
      </c>
      <c r="AV104" s="73">
        <f>'2das Lecturas'!AG103</f>
        <v>252.8</v>
      </c>
      <c r="AW104" s="104">
        <f t="shared" si="45"/>
        <v>0.19999999999998863</v>
      </c>
      <c r="AX104" s="68">
        <f>'1eras Lecturas'!AI103</f>
        <v>270.2</v>
      </c>
      <c r="AY104" s="69">
        <f>'2das Lecturas'!AI103</f>
        <v>270.2</v>
      </c>
      <c r="AZ104" s="103">
        <f t="shared" si="46"/>
        <v>0</v>
      </c>
      <c r="BA104" s="70">
        <f>'1eras Lecturas'!AK103</f>
        <v>270.2</v>
      </c>
      <c r="BB104" s="70">
        <f>'2das Lecturas'!AK103</f>
        <v>270.2</v>
      </c>
      <c r="BC104" s="104">
        <f t="shared" si="47"/>
        <v>0</v>
      </c>
      <c r="BD104" s="71">
        <f>'1eras Lecturas'!AM103</f>
        <v>250.4</v>
      </c>
      <c r="BE104" s="72">
        <f>'2das Lecturas'!AM103</f>
        <v>250.39999999999998</v>
      </c>
      <c r="BF104" s="103">
        <f t="shared" si="48"/>
        <v>2.8421709430404007E-14</v>
      </c>
      <c r="BG104" s="73">
        <f>'1eras Lecturas'!AO103</f>
        <v>251.5</v>
      </c>
      <c r="BH104" s="73">
        <f>'2das Lecturas'!AO103</f>
        <v>251.5</v>
      </c>
      <c r="BI104" s="104">
        <f t="shared" si="49"/>
        <v>0</v>
      </c>
      <c r="BJ104" s="68">
        <f>'1eras Lecturas'!AQ103</f>
        <v>166.70000000000002</v>
      </c>
      <c r="BK104" s="69">
        <f>'2das Lecturas'!AQ103</f>
        <v>166.8</v>
      </c>
      <c r="BL104" s="103">
        <f t="shared" si="50"/>
        <v>9.9999999999994316E-2</v>
      </c>
      <c r="BM104" s="70">
        <f>'1eras Lecturas'!AS103</f>
        <v>166.70000000000002</v>
      </c>
      <c r="BN104" s="70">
        <f>'2das Lecturas'!AS103</f>
        <v>166.8</v>
      </c>
      <c r="BO104" s="104">
        <f t="shared" si="51"/>
        <v>9.9999999999994316E-2</v>
      </c>
      <c r="BP104" s="71">
        <f>'1eras Lecturas'!AU103</f>
        <v>183.6</v>
      </c>
      <c r="BQ104" s="72">
        <f>'2das Lecturas'!AU103</f>
        <v>183.6</v>
      </c>
      <c r="BR104" s="103">
        <f t="shared" si="52"/>
        <v>0</v>
      </c>
      <c r="BS104" s="73">
        <f>'1eras Lecturas'!AW103</f>
        <v>200.4</v>
      </c>
      <c r="BT104" s="73">
        <f>'2das Lecturas'!AW103</f>
        <v>200.5</v>
      </c>
      <c r="BU104" s="104">
        <f t="shared" si="53"/>
        <v>9.9999999999994316E-2</v>
      </c>
      <c r="BV104" s="68">
        <f>'1eras Lecturas'!AY103</f>
        <v>249.7</v>
      </c>
      <c r="BW104" s="69">
        <f>'2das Lecturas'!AY103</f>
        <v>249.70000000000002</v>
      </c>
      <c r="BX104" s="103">
        <f t="shared" si="54"/>
        <v>2.8421709430404007E-14</v>
      </c>
      <c r="BY104" s="70">
        <f>'1eras Lecturas'!BA103</f>
        <v>261.2</v>
      </c>
      <c r="BZ104" s="70">
        <f>'2das Lecturas'!BA103</f>
        <v>261.09999999999997</v>
      </c>
      <c r="CA104" s="104">
        <f t="shared" si="55"/>
        <v>0.10000000000002274</v>
      </c>
      <c r="CB104" s="71">
        <f>'1eras Lecturas'!BC103</f>
        <v>179.5</v>
      </c>
      <c r="CC104" s="72">
        <f>'2das Lecturas'!BC103</f>
        <v>179.39999999999998</v>
      </c>
      <c r="CD104" s="103">
        <f t="shared" si="56"/>
        <v>0.10000000000002274</v>
      </c>
      <c r="CE104" s="73">
        <f>'1eras Lecturas'!BE103</f>
        <v>179.5</v>
      </c>
      <c r="CF104" s="73">
        <f>'2das Lecturas'!BE103</f>
        <v>179.39999999999998</v>
      </c>
      <c r="CG104" s="104">
        <f t="shared" si="57"/>
        <v>0.10000000000002274</v>
      </c>
      <c r="CH104" s="138">
        <f>'1eras Lecturas'!BG103</f>
        <v>106.89999999999999</v>
      </c>
      <c r="CI104" s="69">
        <f>'2das Lecturas'!BG103</f>
        <v>106.8</v>
      </c>
      <c r="CJ104" s="103">
        <f t="shared" si="58"/>
        <v>9.9999999999994316E-2</v>
      </c>
      <c r="CK104" s="139">
        <f>'1eras Lecturas'!BI103</f>
        <v>151.4</v>
      </c>
      <c r="CL104" s="139">
        <f>'2das Lecturas'!BI103</f>
        <v>151.30000000000001</v>
      </c>
      <c r="CM104" s="104">
        <f t="shared" si="59"/>
        <v>9.9999999999994316E-2</v>
      </c>
    </row>
    <row r="105" spans="1:91" ht="15" customHeight="1" x14ac:dyDescent="0.25">
      <c r="A105" s="72" t="s">
        <v>207</v>
      </c>
      <c r="B105" s="68">
        <f>'1eras Lecturas'!C104</f>
        <v>275.8</v>
      </c>
      <c r="C105" s="69">
        <f>'2das Lecturas'!C104</f>
        <v>275.7</v>
      </c>
      <c r="D105" s="103">
        <f t="shared" si="30"/>
        <v>0.10000000000002274</v>
      </c>
      <c r="E105" s="70">
        <f>'1eras Lecturas'!E104</f>
        <v>281.10000000000002</v>
      </c>
      <c r="F105" s="70">
        <f>'2das Lecturas'!E104</f>
        <v>281</v>
      </c>
      <c r="G105" s="104">
        <f t="shared" si="31"/>
        <v>0.10000000000002274</v>
      </c>
      <c r="H105" s="71">
        <f>'1eras Lecturas'!G104</f>
        <v>174.6</v>
      </c>
      <c r="I105" s="72">
        <f>'2das Lecturas'!G104</f>
        <v>174.6</v>
      </c>
      <c r="J105" s="103">
        <f t="shared" si="32"/>
        <v>0</v>
      </c>
      <c r="K105" s="73">
        <f>'1eras Lecturas'!I104</f>
        <v>180.5</v>
      </c>
      <c r="L105" s="73">
        <f>'2das Lecturas'!I104</f>
        <v>180.5</v>
      </c>
      <c r="M105" s="104">
        <f t="shared" si="33"/>
        <v>0</v>
      </c>
      <c r="N105" s="68">
        <f>'1eras Lecturas'!K104</f>
        <v>147.69999999999999</v>
      </c>
      <c r="O105" s="69">
        <f>'2das Lecturas'!K104</f>
        <v>147.6</v>
      </c>
      <c r="P105" s="103">
        <f t="shared" si="34"/>
        <v>9.9999999999994316E-2</v>
      </c>
      <c r="Q105" s="70">
        <f>'1eras Lecturas'!M104</f>
        <v>165.39999999999998</v>
      </c>
      <c r="R105" s="70">
        <f>'2das Lecturas'!M104</f>
        <v>165.6</v>
      </c>
      <c r="S105" s="104">
        <f t="shared" si="35"/>
        <v>0.20000000000001705</v>
      </c>
      <c r="T105" s="71">
        <f>'1eras Lecturas'!O104</f>
        <v>134.19999999999999</v>
      </c>
      <c r="U105" s="72">
        <f>'2das Lecturas'!O104</f>
        <v>134.39999999999998</v>
      </c>
      <c r="V105" s="103">
        <f t="shared" si="36"/>
        <v>0.19999999999998863</v>
      </c>
      <c r="W105" s="73">
        <f>'1eras Lecturas'!Q104</f>
        <v>134.19999999999999</v>
      </c>
      <c r="X105" s="73">
        <f>'2das Lecturas'!Q104</f>
        <v>134.39999999999998</v>
      </c>
      <c r="Y105" s="104">
        <f t="shared" si="37"/>
        <v>0.19999999999998863</v>
      </c>
      <c r="Z105" s="68">
        <f>'1eras Lecturas'!S104</f>
        <v>167.6</v>
      </c>
      <c r="AA105" s="69">
        <f>'2das Lecturas'!S104</f>
        <v>167.4</v>
      </c>
      <c r="AB105" s="103">
        <f t="shared" si="38"/>
        <v>0.19999999999998863</v>
      </c>
      <c r="AC105" s="70">
        <f>'1eras Lecturas'!U104</f>
        <v>169.6</v>
      </c>
      <c r="AD105" s="70">
        <f>'2das Lecturas'!U104</f>
        <v>169.6</v>
      </c>
      <c r="AE105" s="104">
        <f t="shared" si="39"/>
        <v>0</v>
      </c>
      <c r="AF105" s="71">
        <f>'1eras Lecturas'!W104</f>
        <v>180.6</v>
      </c>
      <c r="AG105" s="72">
        <f>'2das Lecturas'!W104</f>
        <v>180.4</v>
      </c>
      <c r="AH105" s="103">
        <f t="shared" si="40"/>
        <v>0.19999999999998863</v>
      </c>
      <c r="AI105" s="73">
        <f>'1eras Lecturas'!Y104</f>
        <v>194.7</v>
      </c>
      <c r="AJ105" s="73">
        <f>'2das Lecturas'!Y104</f>
        <v>194.6</v>
      </c>
      <c r="AK105" s="104">
        <f t="shared" si="41"/>
        <v>9.9999999999994316E-2</v>
      </c>
      <c r="AL105" s="68">
        <f>'1eras Lecturas'!AA104</f>
        <v>166.29999999999998</v>
      </c>
      <c r="AM105" s="69">
        <f>'2das Lecturas'!AA104</f>
        <v>166.29999999999998</v>
      </c>
      <c r="AN105" s="103">
        <f t="shared" si="42"/>
        <v>0</v>
      </c>
      <c r="AO105" s="70">
        <f>'1eras Lecturas'!AC104</f>
        <v>180.1</v>
      </c>
      <c r="AP105" s="70">
        <f>'2das Lecturas'!AC104</f>
        <v>180.1</v>
      </c>
      <c r="AQ105" s="104">
        <f t="shared" si="43"/>
        <v>0</v>
      </c>
      <c r="AR105" s="71">
        <f>'1eras Lecturas'!AE104</f>
        <v>238.2</v>
      </c>
      <c r="AS105" s="72">
        <f>'2das Lecturas'!AE104</f>
        <v>238.3</v>
      </c>
      <c r="AT105" s="103">
        <f t="shared" si="44"/>
        <v>0.10000000000002274</v>
      </c>
      <c r="AU105" s="73">
        <f>'1eras Lecturas'!AG104</f>
        <v>242.1</v>
      </c>
      <c r="AV105" s="73">
        <f>'2das Lecturas'!AG104</f>
        <v>242.20000000000002</v>
      </c>
      <c r="AW105" s="104">
        <f t="shared" si="45"/>
        <v>0.10000000000002274</v>
      </c>
      <c r="AX105" s="68">
        <f>'1eras Lecturas'!AI104</f>
        <v>270.3</v>
      </c>
      <c r="AY105" s="69">
        <f>'2das Lecturas'!AI104</f>
        <v>270.3</v>
      </c>
      <c r="AZ105" s="103">
        <f t="shared" si="46"/>
        <v>0</v>
      </c>
      <c r="BA105" s="70">
        <f>'1eras Lecturas'!AK104</f>
        <v>270.3</v>
      </c>
      <c r="BB105" s="70">
        <f>'2das Lecturas'!AK104</f>
        <v>270.3</v>
      </c>
      <c r="BC105" s="104">
        <f t="shared" si="47"/>
        <v>0</v>
      </c>
      <c r="BD105" s="71">
        <f>'1eras Lecturas'!AM104</f>
        <v>250.5</v>
      </c>
      <c r="BE105" s="72">
        <f>'2das Lecturas'!AM104</f>
        <v>250.5</v>
      </c>
      <c r="BF105" s="103">
        <f t="shared" si="48"/>
        <v>0</v>
      </c>
      <c r="BG105" s="73">
        <f>'1eras Lecturas'!AO104</f>
        <v>250.5</v>
      </c>
      <c r="BH105" s="73">
        <f>'2das Lecturas'!AO104</f>
        <v>250.5</v>
      </c>
      <c r="BI105" s="104">
        <f t="shared" si="49"/>
        <v>0</v>
      </c>
      <c r="BJ105" s="68">
        <f>'1eras Lecturas'!AQ104</f>
        <v>166.70000000000002</v>
      </c>
      <c r="BK105" s="69">
        <f>'2das Lecturas'!AQ104</f>
        <v>166.9</v>
      </c>
      <c r="BL105" s="103">
        <f t="shared" si="50"/>
        <v>0.19999999999998863</v>
      </c>
      <c r="BM105" s="70">
        <f>'1eras Lecturas'!AS104</f>
        <v>166.70000000000002</v>
      </c>
      <c r="BN105" s="70">
        <f>'2das Lecturas'!AS104</f>
        <v>166.9</v>
      </c>
      <c r="BO105" s="104">
        <f t="shared" si="51"/>
        <v>0.19999999999998863</v>
      </c>
      <c r="BP105" s="71">
        <f>'1eras Lecturas'!AU104</f>
        <v>192</v>
      </c>
      <c r="BQ105" s="72">
        <f>'2das Lecturas'!AU104</f>
        <v>192.2</v>
      </c>
      <c r="BR105" s="103">
        <f t="shared" si="52"/>
        <v>0.19999999999998863</v>
      </c>
      <c r="BS105" s="73">
        <f>'1eras Lecturas'!AW104</f>
        <v>192</v>
      </c>
      <c r="BT105" s="73">
        <f>'2das Lecturas'!AW104</f>
        <v>192.2</v>
      </c>
      <c r="BU105" s="104">
        <f t="shared" si="53"/>
        <v>0.19999999999998863</v>
      </c>
      <c r="BV105" s="68">
        <f>'1eras Lecturas'!AY104</f>
        <v>255.70000000000002</v>
      </c>
      <c r="BW105" s="69">
        <f>'2das Lecturas'!AY104</f>
        <v>255.29999999999998</v>
      </c>
      <c r="BX105" s="103">
        <f t="shared" si="54"/>
        <v>0.40000000000003411</v>
      </c>
      <c r="BY105" s="70">
        <f>'1eras Lecturas'!BA104</f>
        <v>257.59999999999997</v>
      </c>
      <c r="BZ105" s="70">
        <f>'2das Lecturas'!BA104</f>
        <v>257.3</v>
      </c>
      <c r="CA105" s="104">
        <f t="shared" si="55"/>
        <v>0.29999999999995453</v>
      </c>
      <c r="CB105" s="71">
        <f>'1eras Lecturas'!BC104</f>
        <v>179.39999999999998</v>
      </c>
      <c r="CC105" s="72">
        <f>'2das Lecturas'!BC104</f>
        <v>179.5</v>
      </c>
      <c r="CD105" s="103">
        <f t="shared" si="56"/>
        <v>0.10000000000002274</v>
      </c>
      <c r="CE105" s="73">
        <f>'1eras Lecturas'!BE104</f>
        <v>179.39999999999998</v>
      </c>
      <c r="CF105" s="73">
        <f>'2das Lecturas'!BE104</f>
        <v>179.5</v>
      </c>
      <c r="CG105" s="104">
        <f t="shared" si="57"/>
        <v>0.10000000000002274</v>
      </c>
      <c r="CH105" s="138">
        <f>'1eras Lecturas'!BG104</f>
        <v>0</v>
      </c>
      <c r="CI105" s="69">
        <f>'2das Lecturas'!BG104</f>
        <v>113.8</v>
      </c>
      <c r="CJ105" s="103">
        <f t="shared" si="58"/>
        <v>113.8</v>
      </c>
      <c r="CK105" s="139">
        <f>'1eras Lecturas'!BI104</f>
        <v>0</v>
      </c>
      <c r="CL105" s="139">
        <f>'2das Lecturas'!BI104</f>
        <v>119.8</v>
      </c>
      <c r="CM105" s="104">
        <f t="shared" si="59"/>
        <v>119.8</v>
      </c>
    </row>
    <row r="106" spans="1:91" ht="15" customHeight="1" x14ac:dyDescent="0.25">
      <c r="A106" s="72" t="s">
        <v>208</v>
      </c>
      <c r="B106" s="68">
        <f>'1eras Lecturas'!C105</f>
        <v>260.59999999999997</v>
      </c>
      <c r="C106" s="69">
        <f>'2das Lecturas'!C105</f>
        <v>260.7</v>
      </c>
      <c r="D106" s="103">
        <f t="shared" si="30"/>
        <v>0.10000000000002274</v>
      </c>
      <c r="E106" s="70">
        <f>'1eras Lecturas'!E105</f>
        <v>281.7</v>
      </c>
      <c r="F106" s="70">
        <f>'2das Lecturas'!E105</f>
        <v>281.8</v>
      </c>
      <c r="G106" s="104">
        <f t="shared" si="31"/>
        <v>0.10000000000002274</v>
      </c>
      <c r="H106" s="71">
        <f>'1eras Lecturas'!G105</f>
        <v>175.8</v>
      </c>
      <c r="I106" s="72">
        <f>'2das Lecturas'!G105</f>
        <v>175.8</v>
      </c>
      <c r="J106" s="103">
        <f t="shared" si="32"/>
        <v>0</v>
      </c>
      <c r="K106" s="73">
        <f>'1eras Lecturas'!I105</f>
        <v>189.5</v>
      </c>
      <c r="L106" s="73">
        <f>'2das Lecturas'!I105</f>
        <v>189.5</v>
      </c>
      <c r="M106" s="104">
        <f t="shared" si="33"/>
        <v>0</v>
      </c>
      <c r="N106" s="68">
        <f>'1eras Lecturas'!K105</f>
        <v>158</v>
      </c>
      <c r="O106" s="69">
        <f>'2das Lecturas'!K105</f>
        <v>158</v>
      </c>
      <c r="P106" s="103">
        <f t="shared" si="34"/>
        <v>0</v>
      </c>
      <c r="Q106" s="70">
        <f>'1eras Lecturas'!M105</f>
        <v>160.19999999999999</v>
      </c>
      <c r="R106" s="70">
        <f>'2das Lecturas'!M105</f>
        <v>160.19999999999999</v>
      </c>
      <c r="S106" s="104">
        <f t="shared" si="35"/>
        <v>0</v>
      </c>
      <c r="T106" s="71">
        <f>'1eras Lecturas'!O105</f>
        <v>134.4</v>
      </c>
      <c r="U106" s="72">
        <f>'2das Lecturas'!O105</f>
        <v>134.6</v>
      </c>
      <c r="V106" s="103">
        <f t="shared" si="36"/>
        <v>0.19999999999998863</v>
      </c>
      <c r="W106" s="73">
        <f>'1eras Lecturas'!Q105</f>
        <v>136.4</v>
      </c>
      <c r="X106" s="73">
        <f>'2das Lecturas'!Q105</f>
        <v>136.6</v>
      </c>
      <c r="Y106" s="104">
        <f t="shared" si="37"/>
        <v>0.19999999999998863</v>
      </c>
      <c r="Z106" s="68">
        <f>'1eras Lecturas'!S105</f>
        <v>154.5</v>
      </c>
      <c r="AA106" s="69">
        <f>'2das Lecturas'!S105</f>
        <v>154.70000000000002</v>
      </c>
      <c r="AB106" s="103">
        <f t="shared" si="38"/>
        <v>0.20000000000001705</v>
      </c>
      <c r="AC106" s="70">
        <f>'1eras Lecturas'!U105</f>
        <v>163.1</v>
      </c>
      <c r="AD106" s="70">
        <f>'2das Lecturas'!U105</f>
        <v>163.30000000000001</v>
      </c>
      <c r="AE106" s="104">
        <f t="shared" si="39"/>
        <v>0.20000000000001705</v>
      </c>
      <c r="AF106" s="71">
        <f>'1eras Lecturas'!W105</f>
        <v>193.6</v>
      </c>
      <c r="AG106" s="72">
        <f>'2das Lecturas'!W105</f>
        <v>193.5</v>
      </c>
      <c r="AH106" s="103">
        <f t="shared" si="40"/>
        <v>9.9999999999994316E-2</v>
      </c>
      <c r="AI106" s="73">
        <f>'1eras Lecturas'!Y105</f>
        <v>209.4</v>
      </c>
      <c r="AJ106" s="73">
        <f>'2das Lecturas'!Y105</f>
        <v>209.5</v>
      </c>
      <c r="AK106" s="104">
        <f t="shared" si="41"/>
        <v>9.9999999999994316E-2</v>
      </c>
      <c r="AL106" s="68">
        <f>'1eras Lecturas'!AA105</f>
        <v>164.4</v>
      </c>
      <c r="AM106" s="69">
        <f>'2das Lecturas'!AA105</f>
        <v>164.2</v>
      </c>
      <c r="AN106" s="103">
        <f t="shared" si="42"/>
        <v>0.20000000000001705</v>
      </c>
      <c r="AO106" s="70">
        <f>'1eras Lecturas'!AC105</f>
        <v>166.4</v>
      </c>
      <c r="AP106" s="70">
        <f>'2das Lecturas'!AC105</f>
        <v>166.5</v>
      </c>
      <c r="AQ106" s="104">
        <f t="shared" si="43"/>
        <v>9.9999999999994316E-2</v>
      </c>
      <c r="AR106" s="71">
        <f>'1eras Lecturas'!AE105</f>
        <v>241.60000000000002</v>
      </c>
      <c r="AS106" s="72">
        <f>'2das Lecturas'!AE105</f>
        <v>241.8</v>
      </c>
      <c r="AT106" s="103">
        <f t="shared" si="44"/>
        <v>0.19999999999998863</v>
      </c>
      <c r="AU106" s="73">
        <f>'1eras Lecturas'!AG105</f>
        <v>241.60000000000002</v>
      </c>
      <c r="AV106" s="73">
        <f>'2das Lecturas'!AG105</f>
        <v>241.8</v>
      </c>
      <c r="AW106" s="104">
        <f t="shared" si="45"/>
        <v>0.19999999999998863</v>
      </c>
      <c r="AX106" s="68">
        <f>'1eras Lecturas'!AI105</f>
        <v>270.3</v>
      </c>
      <c r="AY106" s="69">
        <f>'2das Lecturas'!AI105</f>
        <v>270.3</v>
      </c>
      <c r="AZ106" s="103">
        <f t="shared" si="46"/>
        <v>0</v>
      </c>
      <c r="BA106" s="70">
        <f>'1eras Lecturas'!AK105</f>
        <v>270.3</v>
      </c>
      <c r="BB106" s="70">
        <f>'2das Lecturas'!AK105</f>
        <v>270.3</v>
      </c>
      <c r="BC106" s="104">
        <f t="shared" si="47"/>
        <v>0</v>
      </c>
      <c r="BD106" s="71">
        <f>'1eras Lecturas'!AM105</f>
        <v>250.29999999999998</v>
      </c>
      <c r="BE106" s="72">
        <f>'2das Lecturas'!AM105</f>
        <v>250.29999999999998</v>
      </c>
      <c r="BF106" s="103">
        <f t="shared" si="48"/>
        <v>0</v>
      </c>
      <c r="BG106" s="73">
        <f>'1eras Lecturas'!AO105</f>
        <v>251.29999999999998</v>
      </c>
      <c r="BH106" s="73">
        <f>'2das Lecturas'!AO105</f>
        <v>251.39999999999998</v>
      </c>
      <c r="BI106" s="104">
        <f t="shared" si="49"/>
        <v>9.9999999999994316E-2</v>
      </c>
      <c r="BJ106" s="68">
        <f>'1eras Lecturas'!AQ105</f>
        <v>166.60000000000002</v>
      </c>
      <c r="BK106" s="69">
        <f>'2das Lecturas'!AQ105</f>
        <v>166.8</v>
      </c>
      <c r="BL106" s="103">
        <f t="shared" si="50"/>
        <v>0.19999999999998863</v>
      </c>
      <c r="BM106" s="70">
        <f>'1eras Lecturas'!AS105</f>
        <v>168.5</v>
      </c>
      <c r="BN106" s="70">
        <f>'2das Lecturas'!AS105</f>
        <v>168.6</v>
      </c>
      <c r="BO106" s="104">
        <f t="shared" si="51"/>
        <v>9.9999999999994316E-2</v>
      </c>
      <c r="BP106" s="71">
        <f>'1eras Lecturas'!AU105</f>
        <v>192</v>
      </c>
      <c r="BQ106" s="72">
        <f>'2das Lecturas'!AU105</f>
        <v>192.1</v>
      </c>
      <c r="BR106" s="103">
        <f t="shared" si="52"/>
        <v>9.9999999999994316E-2</v>
      </c>
      <c r="BS106" s="73">
        <f>'1eras Lecturas'!AW105</f>
        <v>192</v>
      </c>
      <c r="BT106" s="73">
        <f>'2das Lecturas'!AW105</f>
        <v>192.1</v>
      </c>
      <c r="BU106" s="104">
        <f t="shared" si="53"/>
        <v>9.9999999999994316E-2</v>
      </c>
      <c r="BV106" s="68">
        <f>'1eras Lecturas'!AY105</f>
        <v>251.7</v>
      </c>
      <c r="BW106" s="69">
        <f>'2das Lecturas'!AY105</f>
        <v>251.5</v>
      </c>
      <c r="BX106" s="103">
        <f t="shared" si="54"/>
        <v>0.19999999999998863</v>
      </c>
      <c r="BY106" s="70">
        <f>'1eras Lecturas'!BA105</f>
        <v>255.6</v>
      </c>
      <c r="BZ106" s="70">
        <f>'2das Lecturas'!BA105</f>
        <v>255.4</v>
      </c>
      <c r="CA106" s="104">
        <f t="shared" si="55"/>
        <v>0.19999999999998863</v>
      </c>
      <c r="CB106" s="71">
        <f>'1eras Lecturas'!BC105</f>
        <v>179.4</v>
      </c>
      <c r="CC106" s="72">
        <f>'2das Lecturas'!BC105</f>
        <v>179.29999999999998</v>
      </c>
      <c r="CD106" s="103">
        <f t="shared" si="56"/>
        <v>0.10000000000002274</v>
      </c>
      <c r="CE106" s="73">
        <f>'1eras Lecturas'!BE105</f>
        <v>179.4</v>
      </c>
      <c r="CF106" s="73">
        <f>'2das Lecturas'!BE105</f>
        <v>179.29999999999998</v>
      </c>
      <c r="CG106" s="104">
        <f t="shared" si="57"/>
        <v>0.10000000000002274</v>
      </c>
      <c r="CH106" s="138">
        <f>'1eras Lecturas'!BG105</f>
        <v>128.19999999999999</v>
      </c>
      <c r="CI106" s="69">
        <f>'2das Lecturas'!BG105</f>
        <v>128.1</v>
      </c>
      <c r="CJ106" s="103">
        <f t="shared" si="58"/>
        <v>9.9999999999994316E-2</v>
      </c>
      <c r="CK106" s="139">
        <f>'1eras Lecturas'!BI105</f>
        <v>143.6</v>
      </c>
      <c r="CL106" s="139">
        <f>'2das Lecturas'!BI105</f>
        <v>143.5</v>
      </c>
      <c r="CM106" s="104">
        <f t="shared" si="59"/>
        <v>9.9999999999994316E-2</v>
      </c>
    </row>
    <row r="107" spans="1:91" ht="15" customHeight="1" x14ac:dyDescent="0.25">
      <c r="A107" s="67" t="s">
        <v>226</v>
      </c>
      <c r="B107" s="68">
        <f>'1eras Lecturas'!C106</f>
        <v>264.3</v>
      </c>
      <c r="C107" s="69">
        <f>'2das Lecturas'!C106</f>
        <v>264.3</v>
      </c>
      <c r="D107" s="103">
        <f t="shared" si="30"/>
        <v>0</v>
      </c>
      <c r="E107" s="70">
        <f>'1eras Lecturas'!E106</f>
        <v>343</v>
      </c>
      <c r="F107" s="70">
        <f>'2das Lecturas'!E106</f>
        <v>343</v>
      </c>
      <c r="G107" s="104">
        <f t="shared" si="31"/>
        <v>0</v>
      </c>
      <c r="H107" s="71">
        <f>'1eras Lecturas'!G106</f>
        <v>174.4</v>
      </c>
      <c r="I107" s="72">
        <f>'2das Lecturas'!G106</f>
        <v>174.4</v>
      </c>
      <c r="J107" s="103">
        <f t="shared" si="32"/>
        <v>0</v>
      </c>
      <c r="K107" s="73">
        <f>'1eras Lecturas'!I106</f>
        <v>199.9</v>
      </c>
      <c r="L107" s="73">
        <f>'2das Lecturas'!I106</f>
        <v>199.9</v>
      </c>
      <c r="M107" s="104">
        <f t="shared" si="33"/>
        <v>0</v>
      </c>
      <c r="N107" s="68">
        <f>'1eras Lecturas'!K106</f>
        <v>144.1</v>
      </c>
      <c r="O107" s="69">
        <f>'2das Lecturas'!K106</f>
        <v>144.1</v>
      </c>
      <c r="P107" s="103">
        <f t="shared" si="34"/>
        <v>0</v>
      </c>
      <c r="Q107" s="70">
        <f>'1eras Lecturas'!M106</f>
        <v>156.9</v>
      </c>
      <c r="R107" s="70">
        <f>'2das Lecturas'!M106</f>
        <v>156.9</v>
      </c>
      <c r="S107" s="104">
        <f t="shared" si="35"/>
        <v>0</v>
      </c>
      <c r="T107" s="71">
        <f>'1eras Lecturas'!O106</f>
        <v>134.6</v>
      </c>
      <c r="U107" s="72">
        <f>'2das Lecturas'!O106</f>
        <v>134.6</v>
      </c>
      <c r="V107" s="103">
        <f t="shared" si="36"/>
        <v>0</v>
      </c>
      <c r="W107" s="73">
        <f>'1eras Lecturas'!Q106</f>
        <v>134.6</v>
      </c>
      <c r="X107" s="73">
        <f>'2das Lecturas'!Q106</f>
        <v>134.6</v>
      </c>
      <c r="Y107" s="104">
        <f t="shared" si="37"/>
        <v>0</v>
      </c>
      <c r="Z107" s="68">
        <f>'1eras Lecturas'!S106</f>
        <v>165.4</v>
      </c>
      <c r="AA107" s="69">
        <f>'2das Lecturas'!S106</f>
        <v>165.3</v>
      </c>
      <c r="AB107" s="103">
        <f t="shared" si="38"/>
        <v>9.9999999999994316E-2</v>
      </c>
      <c r="AC107" s="70">
        <f>'1eras Lecturas'!U106</f>
        <v>169.6</v>
      </c>
      <c r="AD107" s="70">
        <f>'2das Lecturas'!U106</f>
        <v>169.6</v>
      </c>
      <c r="AE107" s="104">
        <f t="shared" si="39"/>
        <v>0</v>
      </c>
      <c r="AF107" s="71">
        <f>'1eras Lecturas'!W106</f>
        <v>179.8</v>
      </c>
      <c r="AG107" s="72">
        <f>'2das Lecturas'!W106</f>
        <v>179.8</v>
      </c>
      <c r="AH107" s="103">
        <f t="shared" si="40"/>
        <v>0</v>
      </c>
      <c r="AI107" s="73">
        <f>'1eras Lecturas'!Y106</f>
        <v>202.1</v>
      </c>
      <c r="AJ107" s="73">
        <f>'2das Lecturas'!Y106</f>
        <v>202</v>
      </c>
      <c r="AK107" s="104">
        <f t="shared" si="41"/>
        <v>9.9999999999994316E-2</v>
      </c>
      <c r="AL107" s="68">
        <f>'1eras Lecturas'!AA106</f>
        <v>166.3</v>
      </c>
      <c r="AM107" s="69">
        <f>'2das Lecturas'!AA106</f>
        <v>166.3</v>
      </c>
      <c r="AN107" s="103">
        <f t="shared" si="42"/>
        <v>0</v>
      </c>
      <c r="AO107" s="70">
        <f>'1eras Lecturas'!AC106</f>
        <v>168.4</v>
      </c>
      <c r="AP107" s="70">
        <f>'2das Lecturas'!AC106</f>
        <v>168.4</v>
      </c>
      <c r="AQ107" s="104">
        <f t="shared" si="43"/>
        <v>0</v>
      </c>
      <c r="AR107" s="71">
        <f>'1eras Lecturas'!AE106</f>
        <v>237.9</v>
      </c>
      <c r="AS107" s="72">
        <f>'2das Lecturas'!AE106</f>
        <v>237.9</v>
      </c>
      <c r="AT107" s="103">
        <f t="shared" si="44"/>
        <v>0</v>
      </c>
      <c r="AU107" s="73">
        <f>'1eras Lecturas'!AG106</f>
        <v>237.9</v>
      </c>
      <c r="AV107" s="73">
        <f>'2das Lecturas'!AG106</f>
        <v>237.9</v>
      </c>
      <c r="AW107" s="104">
        <f t="shared" si="45"/>
        <v>0</v>
      </c>
      <c r="AX107" s="68">
        <f>'1eras Lecturas'!AI106</f>
        <v>270.39999999999998</v>
      </c>
      <c r="AY107" s="69">
        <f>'2das Lecturas'!AI106</f>
        <v>270.39999999999998</v>
      </c>
      <c r="AZ107" s="103">
        <f t="shared" si="46"/>
        <v>0</v>
      </c>
      <c r="BA107" s="70">
        <f>'1eras Lecturas'!AK106</f>
        <v>274.5</v>
      </c>
      <c r="BB107" s="70">
        <f>'2das Lecturas'!AK106</f>
        <v>274.5</v>
      </c>
      <c r="BC107" s="104">
        <f t="shared" si="47"/>
        <v>0</v>
      </c>
      <c r="BD107" s="71">
        <f>'1eras Lecturas'!AM106</f>
        <v>250.6</v>
      </c>
      <c r="BE107" s="72">
        <f>'2das Lecturas'!AM106</f>
        <v>250.60000000000002</v>
      </c>
      <c r="BF107" s="103">
        <f t="shared" si="48"/>
        <v>2.8421709430404007E-14</v>
      </c>
      <c r="BG107" s="73">
        <f>'1eras Lecturas'!AO106</f>
        <v>252.6</v>
      </c>
      <c r="BH107" s="73">
        <f>'2das Lecturas'!AO106</f>
        <v>252.60000000000002</v>
      </c>
      <c r="BI107" s="104">
        <f t="shared" si="49"/>
        <v>2.8421709430404007E-14</v>
      </c>
      <c r="BJ107" s="68">
        <f>'1eras Lecturas'!AQ106</f>
        <v>166.6</v>
      </c>
      <c r="BK107" s="69">
        <f>'2das Lecturas'!AQ106</f>
        <v>166.70000000000002</v>
      </c>
      <c r="BL107" s="103">
        <f t="shared" si="50"/>
        <v>0.10000000000002274</v>
      </c>
      <c r="BM107" s="70">
        <f>'1eras Lecturas'!AS106</f>
        <v>166.6</v>
      </c>
      <c r="BN107" s="70">
        <f>'2das Lecturas'!AS106</f>
        <v>166.70000000000002</v>
      </c>
      <c r="BO107" s="104">
        <f t="shared" si="51"/>
        <v>0.10000000000002274</v>
      </c>
      <c r="BP107" s="71">
        <f>'1eras Lecturas'!AU106</f>
        <v>195</v>
      </c>
      <c r="BQ107" s="72">
        <f>'2das Lecturas'!AU106</f>
        <v>195</v>
      </c>
      <c r="BR107" s="103">
        <f t="shared" si="52"/>
        <v>0</v>
      </c>
      <c r="BS107" s="73">
        <f>'1eras Lecturas'!AW106</f>
        <v>195</v>
      </c>
      <c r="BT107" s="73">
        <f>'2das Lecturas'!AW106</f>
        <v>195</v>
      </c>
      <c r="BU107" s="104">
        <f t="shared" si="53"/>
        <v>0</v>
      </c>
      <c r="BV107" s="68">
        <f>'1eras Lecturas'!AY106</f>
        <v>255.60000000000002</v>
      </c>
      <c r="BW107" s="69">
        <f>'2das Lecturas'!AY106</f>
        <v>255.60000000000002</v>
      </c>
      <c r="BX107" s="103">
        <f t="shared" si="54"/>
        <v>0</v>
      </c>
      <c r="BY107" s="70">
        <f>'1eras Lecturas'!BA106</f>
        <v>261.60000000000002</v>
      </c>
      <c r="BZ107" s="70">
        <f>'2das Lecturas'!BA106</f>
        <v>261.60000000000002</v>
      </c>
      <c r="CA107" s="104">
        <f t="shared" si="55"/>
        <v>0</v>
      </c>
      <c r="CB107" s="71">
        <f>'1eras Lecturas'!BC106</f>
        <v>174.2</v>
      </c>
      <c r="CC107" s="72">
        <f>'2das Lecturas'!BC106</f>
        <v>174.2</v>
      </c>
      <c r="CD107" s="103">
        <f t="shared" si="56"/>
        <v>0</v>
      </c>
      <c r="CE107" s="73">
        <f>'1eras Lecturas'!BE106</f>
        <v>179.29999999999998</v>
      </c>
      <c r="CF107" s="73">
        <f>'2das Lecturas'!BE106</f>
        <v>179.29999999999998</v>
      </c>
      <c r="CG107" s="104">
        <f t="shared" si="57"/>
        <v>0</v>
      </c>
      <c r="CH107" s="138">
        <f>'1eras Lecturas'!BG106</f>
        <v>152.6</v>
      </c>
      <c r="CI107" s="69">
        <f>'2das Lecturas'!BG106</f>
        <v>129.9</v>
      </c>
      <c r="CJ107" s="103">
        <f t="shared" si="58"/>
        <v>22.699999999999989</v>
      </c>
      <c r="CK107" s="139">
        <f>'1eras Lecturas'!BI106</f>
        <v>152.6</v>
      </c>
      <c r="CL107" s="139">
        <f>'2das Lecturas'!BI106</f>
        <v>139.6</v>
      </c>
      <c r="CM107" s="104">
        <f t="shared" si="59"/>
        <v>13</v>
      </c>
    </row>
    <row r="108" spans="1:91" ht="15" customHeight="1" x14ac:dyDescent="0.25">
      <c r="A108" s="67" t="s">
        <v>227</v>
      </c>
      <c r="B108" s="68">
        <f>'1eras Lecturas'!C107</f>
        <v>256.3</v>
      </c>
      <c r="C108" s="69">
        <f>'2das Lecturas'!C107</f>
        <v>256.10000000000002</v>
      </c>
      <c r="D108" s="103">
        <f t="shared" si="30"/>
        <v>0.19999999999998863</v>
      </c>
      <c r="E108" s="70">
        <f>'1eras Lecturas'!E107</f>
        <v>274.8</v>
      </c>
      <c r="F108" s="70">
        <f>'2das Lecturas'!E107</f>
        <v>274.70000000000005</v>
      </c>
      <c r="G108" s="104">
        <f t="shared" si="31"/>
        <v>9.9999999999965894E-2</v>
      </c>
      <c r="H108" s="71">
        <f>'1eras Lecturas'!G107</f>
        <v>178.3</v>
      </c>
      <c r="I108" s="72">
        <f>'2das Lecturas'!G107</f>
        <v>178.3</v>
      </c>
      <c r="J108" s="103">
        <f t="shared" si="32"/>
        <v>0</v>
      </c>
      <c r="K108" s="73">
        <f>'1eras Lecturas'!I107</f>
        <v>178.3</v>
      </c>
      <c r="L108" s="73">
        <f>'2das Lecturas'!I107</f>
        <v>178.3</v>
      </c>
      <c r="M108" s="104">
        <f t="shared" si="33"/>
        <v>0</v>
      </c>
      <c r="N108" s="68">
        <f>'1eras Lecturas'!K107</f>
        <v>158.9</v>
      </c>
      <c r="O108" s="69">
        <f>'2das Lecturas'!K107</f>
        <v>158.9</v>
      </c>
      <c r="P108" s="103">
        <f t="shared" si="34"/>
        <v>0</v>
      </c>
      <c r="Q108" s="70">
        <f>'1eras Lecturas'!M107</f>
        <v>166.4</v>
      </c>
      <c r="R108" s="70">
        <f>'2das Lecturas'!M107</f>
        <v>166.4</v>
      </c>
      <c r="S108" s="104">
        <f t="shared" si="35"/>
        <v>0</v>
      </c>
      <c r="T108" s="71">
        <f>'1eras Lecturas'!O107</f>
        <v>136.6</v>
      </c>
      <c r="U108" s="72">
        <f>'2das Lecturas'!O107</f>
        <v>136.6</v>
      </c>
      <c r="V108" s="103">
        <f t="shared" si="36"/>
        <v>0</v>
      </c>
      <c r="W108" s="73">
        <f>'1eras Lecturas'!Q107</f>
        <v>136.6</v>
      </c>
      <c r="X108" s="73">
        <f>'2das Lecturas'!Q107</f>
        <v>136.6</v>
      </c>
      <c r="Y108" s="104">
        <f t="shared" si="37"/>
        <v>0</v>
      </c>
      <c r="Z108" s="68">
        <f>'1eras Lecturas'!S107</f>
        <v>160.20000000000002</v>
      </c>
      <c r="AA108" s="69">
        <f>'2das Lecturas'!S107</f>
        <v>161</v>
      </c>
      <c r="AB108" s="103">
        <f t="shared" si="38"/>
        <v>0.79999999999998295</v>
      </c>
      <c r="AC108" s="70">
        <f>'1eras Lecturas'!U107</f>
        <v>161.20000000000002</v>
      </c>
      <c r="AD108" s="70">
        <f>'2das Lecturas'!U107</f>
        <v>161</v>
      </c>
      <c r="AE108" s="104">
        <f t="shared" si="39"/>
        <v>0.20000000000001705</v>
      </c>
      <c r="AF108" s="71">
        <f>'1eras Lecturas'!W107</f>
        <v>184.1</v>
      </c>
      <c r="AG108" s="72">
        <f>'2das Lecturas'!W107</f>
        <v>184.1</v>
      </c>
      <c r="AH108" s="103">
        <f t="shared" si="40"/>
        <v>0</v>
      </c>
      <c r="AI108" s="73">
        <f>'1eras Lecturas'!Y107</f>
        <v>185.9</v>
      </c>
      <c r="AJ108" s="73">
        <f>'2das Lecturas'!Y107</f>
        <v>185.9</v>
      </c>
      <c r="AK108" s="104">
        <f t="shared" si="41"/>
        <v>0</v>
      </c>
      <c r="AL108" s="68">
        <f>'1eras Lecturas'!AA107</f>
        <v>164</v>
      </c>
      <c r="AM108" s="69">
        <f>'2das Lecturas'!AA107</f>
        <v>164.1</v>
      </c>
      <c r="AN108" s="103">
        <f t="shared" si="42"/>
        <v>9.9999999999994316E-2</v>
      </c>
      <c r="AO108" s="70">
        <f>'1eras Lecturas'!AC107</f>
        <v>166</v>
      </c>
      <c r="AP108" s="70">
        <f>'2das Lecturas'!AC107</f>
        <v>166.1</v>
      </c>
      <c r="AQ108" s="104">
        <f t="shared" si="43"/>
        <v>9.9999999999994316E-2</v>
      </c>
      <c r="AR108" s="71">
        <f>'1eras Lecturas'!AE107</f>
        <v>249.8</v>
      </c>
      <c r="AS108" s="72">
        <f>'2das Lecturas'!AE107</f>
        <v>249.70000000000002</v>
      </c>
      <c r="AT108" s="103">
        <f t="shared" si="44"/>
        <v>9.9999999999994316E-2</v>
      </c>
      <c r="AU108" s="73">
        <f>'1eras Lecturas'!AG107</f>
        <v>251.8</v>
      </c>
      <c r="AV108" s="73">
        <f>'2das Lecturas'!AG107</f>
        <v>252</v>
      </c>
      <c r="AW108" s="104">
        <f t="shared" si="45"/>
        <v>0.19999999999998863</v>
      </c>
      <c r="AX108" s="68">
        <f>'1eras Lecturas'!AI107</f>
        <v>270.3</v>
      </c>
      <c r="AY108" s="69">
        <f>'2das Lecturas'!AI107</f>
        <v>270.3</v>
      </c>
      <c r="AZ108" s="103">
        <f t="shared" si="46"/>
        <v>0</v>
      </c>
      <c r="BA108" s="70">
        <f>'1eras Lecturas'!AK107</f>
        <v>270.3</v>
      </c>
      <c r="BB108" s="70">
        <f>'2das Lecturas'!AK107</f>
        <v>270.3</v>
      </c>
      <c r="BC108" s="104">
        <f t="shared" si="47"/>
        <v>0</v>
      </c>
      <c r="BD108" s="71">
        <f>'1eras Lecturas'!AM107</f>
        <v>251.39999999999998</v>
      </c>
      <c r="BE108" s="72">
        <f>'2das Lecturas'!AM107</f>
        <v>251.39999999999998</v>
      </c>
      <c r="BF108" s="103">
        <f t="shared" si="48"/>
        <v>0</v>
      </c>
      <c r="BG108" s="73">
        <f>'1eras Lecturas'!AO107</f>
        <v>251.39999999999998</v>
      </c>
      <c r="BH108" s="73">
        <f>'2das Lecturas'!AO107</f>
        <v>251.39999999999998</v>
      </c>
      <c r="BI108" s="104">
        <f t="shared" si="49"/>
        <v>0</v>
      </c>
      <c r="BJ108" s="68">
        <f>'1eras Lecturas'!AQ107</f>
        <v>166.7</v>
      </c>
      <c r="BK108" s="69">
        <f>'2das Lecturas'!AQ107</f>
        <v>166.8</v>
      </c>
      <c r="BL108" s="103">
        <f t="shared" si="50"/>
        <v>0.10000000000002274</v>
      </c>
      <c r="BM108" s="70">
        <f>'1eras Lecturas'!AS107</f>
        <v>166.7</v>
      </c>
      <c r="BN108" s="70">
        <f>'2das Lecturas'!AS107</f>
        <v>166.8</v>
      </c>
      <c r="BO108" s="104">
        <f t="shared" si="51"/>
        <v>0.10000000000002274</v>
      </c>
      <c r="BP108" s="71">
        <f>'1eras Lecturas'!AU107</f>
        <v>192.9</v>
      </c>
      <c r="BQ108" s="72">
        <f>'2das Lecturas'!AU107</f>
        <v>192.9</v>
      </c>
      <c r="BR108" s="103">
        <f t="shared" si="52"/>
        <v>0</v>
      </c>
      <c r="BS108" s="73">
        <f>'1eras Lecturas'!AW107</f>
        <v>201.29999999999998</v>
      </c>
      <c r="BT108" s="73">
        <f>'2das Lecturas'!AW107</f>
        <v>201.29999999999998</v>
      </c>
      <c r="BU108" s="104">
        <f t="shared" si="53"/>
        <v>0</v>
      </c>
      <c r="BV108" s="68">
        <f>'1eras Lecturas'!AY107</f>
        <v>249.29999999999998</v>
      </c>
      <c r="BW108" s="69">
        <f>'2das Lecturas'!AY107</f>
        <v>249.2</v>
      </c>
      <c r="BX108" s="103">
        <f t="shared" si="54"/>
        <v>9.9999999999994316E-2</v>
      </c>
      <c r="BY108" s="70">
        <f>'1eras Lecturas'!BA107</f>
        <v>255.6</v>
      </c>
      <c r="BZ108" s="70">
        <f>'2das Lecturas'!BA107</f>
        <v>255.5</v>
      </c>
      <c r="CA108" s="104">
        <f t="shared" si="55"/>
        <v>9.9999999999994316E-2</v>
      </c>
      <c r="CB108" s="71">
        <f>'1eras Lecturas'!BC107</f>
        <v>179.29999999999998</v>
      </c>
      <c r="CC108" s="72">
        <f>'2das Lecturas'!BC107</f>
        <v>179.29999999999998</v>
      </c>
      <c r="CD108" s="103">
        <f t="shared" si="56"/>
        <v>0</v>
      </c>
      <c r="CE108" s="73">
        <f>'1eras Lecturas'!BE107</f>
        <v>179.29999999999998</v>
      </c>
      <c r="CF108" s="73">
        <f>'2das Lecturas'!BE107</f>
        <v>179.29999999999998</v>
      </c>
      <c r="CG108" s="104">
        <f t="shared" si="57"/>
        <v>0</v>
      </c>
      <c r="CH108" s="138">
        <f>'1eras Lecturas'!BG107</f>
        <v>0</v>
      </c>
      <c r="CI108" s="69">
        <f>'2das Lecturas'!BG107</f>
        <v>145.30000000000001</v>
      </c>
      <c r="CJ108" s="103">
        <f t="shared" si="58"/>
        <v>145.30000000000001</v>
      </c>
      <c r="CK108" s="139">
        <f>'1eras Lecturas'!BI107</f>
        <v>0</v>
      </c>
      <c r="CL108" s="139">
        <f>'2das Lecturas'!BI107</f>
        <v>154.9</v>
      </c>
      <c r="CM108" s="104">
        <f t="shared" si="59"/>
        <v>154.9</v>
      </c>
    </row>
    <row r="109" spans="1:91" ht="15" customHeight="1" x14ac:dyDescent="0.25">
      <c r="A109" s="67" t="s">
        <v>228</v>
      </c>
      <c r="B109" s="68">
        <f>'1eras Lecturas'!C108</f>
        <v>287.60000000000002</v>
      </c>
      <c r="C109" s="69">
        <f>'2das Lecturas'!C108</f>
        <v>287.3</v>
      </c>
      <c r="D109" s="103">
        <f t="shared" si="30"/>
        <v>0.30000000000001137</v>
      </c>
      <c r="E109" s="70">
        <f>'1eras Lecturas'!E108</f>
        <v>295.89999999999998</v>
      </c>
      <c r="F109" s="70">
        <f>'2das Lecturas'!E108</f>
        <v>295.7</v>
      </c>
      <c r="G109" s="104">
        <f t="shared" si="31"/>
        <v>0.19999999999998863</v>
      </c>
      <c r="H109" s="71">
        <f>'1eras Lecturas'!G108</f>
        <v>184.5</v>
      </c>
      <c r="I109" s="72">
        <f>'2das Lecturas'!G108</f>
        <v>184.5</v>
      </c>
      <c r="J109" s="103">
        <f t="shared" si="32"/>
        <v>0</v>
      </c>
      <c r="K109" s="73">
        <f>'1eras Lecturas'!I108</f>
        <v>190.20000000000002</v>
      </c>
      <c r="L109" s="73">
        <f>'2das Lecturas'!I108</f>
        <v>190.20000000000002</v>
      </c>
      <c r="M109" s="104">
        <f t="shared" si="33"/>
        <v>0</v>
      </c>
      <c r="N109" s="68">
        <f>'1eras Lecturas'!K108</f>
        <v>148.30000000000001</v>
      </c>
      <c r="O109" s="69">
        <f>'2das Lecturas'!K108</f>
        <v>148.30000000000001</v>
      </c>
      <c r="P109" s="103">
        <f t="shared" si="34"/>
        <v>0</v>
      </c>
      <c r="Q109" s="70">
        <f>'1eras Lecturas'!M108</f>
        <v>161.1</v>
      </c>
      <c r="R109" s="70">
        <f>'2das Lecturas'!M108</f>
        <v>161.1</v>
      </c>
      <c r="S109" s="104">
        <f t="shared" si="35"/>
        <v>0</v>
      </c>
      <c r="T109" s="71">
        <f>'1eras Lecturas'!O108</f>
        <v>134.70000000000002</v>
      </c>
      <c r="U109" s="72">
        <f>'2das Lecturas'!O108</f>
        <v>134.70000000000002</v>
      </c>
      <c r="V109" s="103">
        <f t="shared" si="36"/>
        <v>0</v>
      </c>
      <c r="W109" s="73">
        <f>'1eras Lecturas'!Q108</f>
        <v>134.70000000000002</v>
      </c>
      <c r="X109" s="73">
        <f>'2das Lecturas'!Q108</f>
        <v>134.70000000000002</v>
      </c>
      <c r="Y109" s="104">
        <f t="shared" si="37"/>
        <v>0</v>
      </c>
      <c r="Z109" s="68">
        <f>'1eras Lecturas'!S108</f>
        <v>154.70000000000002</v>
      </c>
      <c r="AA109" s="69">
        <f>'2das Lecturas'!S108</f>
        <v>154.70000000000002</v>
      </c>
      <c r="AB109" s="103">
        <f t="shared" si="38"/>
        <v>0</v>
      </c>
      <c r="AC109" s="70">
        <f>'1eras Lecturas'!U108</f>
        <v>176</v>
      </c>
      <c r="AD109" s="70">
        <f>'2das Lecturas'!U108</f>
        <v>176</v>
      </c>
      <c r="AE109" s="104">
        <f t="shared" si="39"/>
        <v>0</v>
      </c>
      <c r="AF109" s="71">
        <f>'1eras Lecturas'!W108</f>
        <v>169.8</v>
      </c>
      <c r="AG109" s="72">
        <f>'2das Lecturas'!W108</f>
        <v>169.8</v>
      </c>
      <c r="AH109" s="103">
        <f t="shared" si="40"/>
        <v>0</v>
      </c>
      <c r="AI109" s="73">
        <f>'1eras Lecturas'!Y108</f>
        <v>185.9</v>
      </c>
      <c r="AJ109" s="73">
        <f>'2das Lecturas'!Y108</f>
        <v>185.9</v>
      </c>
      <c r="AK109" s="104">
        <f t="shared" si="41"/>
        <v>0</v>
      </c>
      <c r="AL109" s="68">
        <f>'1eras Lecturas'!AA108</f>
        <v>130.9</v>
      </c>
      <c r="AM109" s="69">
        <f>'2das Lecturas'!AA108</f>
        <v>130.9</v>
      </c>
      <c r="AN109" s="103">
        <f t="shared" si="42"/>
        <v>0</v>
      </c>
      <c r="AO109" s="70">
        <f>'1eras Lecturas'!AC108</f>
        <v>168.3</v>
      </c>
      <c r="AP109" s="70">
        <f>'2das Lecturas'!AC108</f>
        <v>168.3</v>
      </c>
      <c r="AQ109" s="104">
        <f t="shared" si="43"/>
        <v>0</v>
      </c>
      <c r="AR109" s="71">
        <f>'1eras Lecturas'!AE108</f>
        <v>241.8</v>
      </c>
      <c r="AS109" s="72">
        <f>'2das Lecturas'!AE108</f>
        <v>241.8</v>
      </c>
      <c r="AT109" s="103">
        <f t="shared" si="44"/>
        <v>0</v>
      </c>
      <c r="AU109" s="73">
        <f>'1eras Lecturas'!AG108</f>
        <v>251.8</v>
      </c>
      <c r="AV109" s="73">
        <f>'2das Lecturas'!AG108</f>
        <v>251.8</v>
      </c>
      <c r="AW109" s="104">
        <f t="shared" si="45"/>
        <v>0</v>
      </c>
      <c r="AX109" s="68">
        <f>'1eras Lecturas'!AI108</f>
        <v>270.3</v>
      </c>
      <c r="AY109" s="69">
        <f>'2das Lecturas'!AI108</f>
        <v>270</v>
      </c>
      <c r="AZ109" s="103">
        <f t="shared" si="46"/>
        <v>0.30000000000001137</v>
      </c>
      <c r="BA109" s="70">
        <f>'1eras Lecturas'!AK108</f>
        <v>270.3</v>
      </c>
      <c r="BB109" s="70">
        <f>'2das Lecturas'!AK108</f>
        <v>270</v>
      </c>
      <c r="BC109" s="104">
        <f t="shared" si="47"/>
        <v>0.30000000000001137</v>
      </c>
      <c r="BD109" s="71">
        <f>'1eras Lecturas'!AM108</f>
        <v>246.39999999999998</v>
      </c>
      <c r="BE109" s="72">
        <f>'2das Lecturas'!AM108</f>
        <v>246.4</v>
      </c>
      <c r="BF109" s="103">
        <f t="shared" si="48"/>
        <v>2.8421709430404007E-14</v>
      </c>
      <c r="BG109" s="73">
        <f>'1eras Lecturas'!AO108</f>
        <v>252.6</v>
      </c>
      <c r="BH109" s="73">
        <f>'2das Lecturas'!AO108</f>
        <v>252.60000000000002</v>
      </c>
      <c r="BI109" s="104">
        <f t="shared" si="49"/>
        <v>2.8421709430404007E-14</v>
      </c>
      <c r="BJ109" s="68">
        <f>'1eras Lecturas'!AQ108</f>
        <v>166.6</v>
      </c>
      <c r="BK109" s="69">
        <f>'2das Lecturas'!AQ108</f>
        <v>166.70000000000002</v>
      </c>
      <c r="BL109" s="103">
        <f t="shared" si="50"/>
        <v>0.10000000000002274</v>
      </c>
      <c r="BM109" s="70">
        <f>'1eras Lecturas'!AS108</f>
        <v>166.6</v>
      </c>
      <c r="BN109" s="70">
        <f>'2das Lecturas'!AS108</f>
        <v>166.70000000000002</v>
      </c>
      <c r="BO109" s="104">
        <f t="shared" si="51"/>
        <v>0.10000000000002274</v>
      </c>
      <c r="BP109" s="71">
        <f>'1eras Lecturas'!AU108</f>
        <v>195</v>
      </c>
      <c r="BQ109" s="72">
        <f>'2das Lecturas'!AU108</f>
        <v>195</v>
      </c>
      <c r="BR109" s="103">
        <f t="shared" si="52"/>
        <v>0</v>
      </c>
      <c r="BS109" s="73">
        <f>'1eras Lecturas'!AW108</f>
        <v>199.4</v>
      </c>
      <c r="BT109" s="73">
        <f>'2das Lecturas'!AW108</f>
        <v>199.29999999999998</v>
      </c>
      <c r="BU109" s="104">
        <f t="shared" si="53"/>
        <v>0.10000000000002274</v>
      </c>
      <c r="BV109" s="68">
        <f>'1eras Lecturas'!AY108</f>
        <v>264.60000000000002</v>
      </c>
      <c r="BW109" s="69">
        <f>'2das Lecturas'!AY108</f>
        <v>264.60000000000002</v>
      </c>
      <c r="BX109" s="103">
        <f t="shared" si="54"/>
        <v>0</v>
      </c>
      <c r="BY109" s="70">
        <f>'1eras Lecturas'!BA108</f>
        <v>267.8</v>
      </c>
      <c r="BZ109" s="70">
        <f>'2das Lecturas'!BA108</f>
        <v>267.8</v>
      </c>
      <c r="CA109" s="104">
        <f t="shared" si="55"/>
        <v>0</v>
      </c>
      <c r="CB109" s="71">
        <f>'1eras Lecturas'!BC108</f>
        <v>179.4</v>
      </c>
      <c r="CC109" s="72">
        <f>'2das Lecturas'!BC108</f>
        <v>179.4</v>
      </c>
      <c r="CD109" s="103">
        <f t="shared" si="56"/>
        <v>0</v>
      </c>
      <c r="CE109" s="73">
        <f>'1eras Lecturas'!BE108</f>
        <v>179.4</v>
      </c>
      <c r="CF109" s="73">
        <f>'2das Lecturas'!BE108</f>
        <v>179.4</v>
      </c>
      <c r="CG109" s="104">
        <f t="shared" si="57"/>
        <v>0</v>
      </c>
      <c r="CH109" s="138">
        <f>'1eras Lecturas'!BG108</f>
        <v>124.5</v>
      </c>
      <c r="CI109" s="69">
        <f>'2das Lecturas'!BG108</f>
        <v>124</v>
      </c>
      <c r="CJ109" s="103">
        <f t="shared" si="58"/>
        <v>0.5</v>
      </c>
      <c r="CK109" s="139">
        <f>'1eras Lecturas'!BI108</f>
        <v>126.8</v>
      </c>
      <c r="CL109" s="139">
        <f>'2das Lecturas'!BI108</f>
        <v>126.1</v>
      </c>
      <c r="CM109" s="104">
        <f t="shared" si="59"/>
        <v>0.70000000000000284</v>
      </c>
    </row>
    <row r="110" spans="1:91" ht="15" customHeight="1" x14ac:dyDescent="0.25">
      <c r="A110" s="72" t="s">
        <v>209</v>
      </c>
      <c r="B110" s="68">
        <f>'1eras Lecturas'!C109</f>
        <v>281.8</v>
      </c>
      <c r="C110" s="69">
        <f>'2das Lecturas'!C109</f>
        <v>281.7</v>
      </c>
      <c r="D110" s="103">
        <f t="shared" si="30"/>
        <v>0.10000000000002274</v>
      </c>
      <c r="E110" s="70">
        <f>'1eras Lecturas'!E109</f>
        <v>281.8</v>
      </c>
      <c r="F110" s="70">
        <f>'2das Lecturas'!E109</f>
        <v>281.7</v>
      </c>
      <c r="G110" s="104">
        <f t="shared" si="31"/>
        <v>0.10000000000002274</v>
      </c>
      <c r="H110" s="71">
        <f>'1eras Lecturas'!G109</f>
        <v>176.7</v>
      </c>
      <c r="I110" s="72">
        <f>'2das Lecturas'!G109</f>
        <v>177</v>
      </c>
      <c r="J110" s="103">
        <f t="shared" si="32"/>
        <v>0.30000000000001137</v>
      </c>
      <c r="K110" s="73">
        <f>'1eras Lecturas'!I109</f>
        <v>188.5</v>
      </c>
      <c r="L110" s="73">
        <f>'2das Lecturas'!I109</f>
        <v>188.8</v>
      </c>
      <c r="M110" s="104">
        <f t="shared" si="33"/>
        <v>0.30000000000001137</v>
      </c>
      <c r="N110" s="68">
        <f>'1eras Lecturas'!K109</f>
        <v>156.70000000000002</v>
      </c>
      <c r="O110" s="69">
        <f>'2das Lecturas'!K109</f>
        <v>156.80000000000001</v>
      </c>
      <c r="P110" s="103">
        <f t="shared" si="34"/>
        <v>9.9999999999994316E-2</v>
      </c>
      <c r="Q110" s="70">
        <f>'1eras Lecturas'!M109</f>
        <v>160.70000000000002</v>
      </c>
      <c r="R110" s="70">
        <f>'2das Lecturas'!M109</f>
        <v>160.80000000000001</v>
      </c>
      <c r="S110" s="104">
        <f t="shared" si="35"/>
        <v>9.9999999999994316E-2</v>
      </c>
      <c r="T110" s="71">
        <f>'1eras Lecturas'!O109</f>
        <v>134.4</v>
      </c>
      <c r="U110" s="72">
        <f>'2das Lecturas'!O109</f>
        <v>134.5</v>
      </c>
      <c r="V110" s="103">
        <f t="shared" si="36"/>
        <v>9.9999999999994316E-2</v>
      </c>
      <c r="W110" s="73">
        <f>'1eras Lecturas'!Q109</f>
        <v>134.4</v>
      </c>
      <c r="X110" s="73">
        <f>'2das Lecturas'!Q109</f>
        <v>134.5</v>
      </c>
      <c r="Y110" s="104">
        <f t="shared" si="37"/>
        <v>9.9999999999994316E-2</v>
      </c>
      <c r="Z110" s="68">
        <f>'1eras Lecturas'!S109</f>
        <v>171.20000000000002</v>
      </c>
      <c r="AA110" s="69">
        <f>'2das Lecturas'!S109</f>
        <v>171.4</v>
      </c>
      <c r="AB110" s="103">
        <f t="shared" si="38"/>
        <v>0.19999999999998863</v>
      </c>
      <c r="AC110" s="70">
        <f>'1eras Lecturas'!U109</f>
        <v>173.3</v>
      </c>
      <c r="AD110" s="70">
        <f>'2das Lecturas'!U109</f>
        <v>173.3</v>
      </c>
      <c r="AE110" s="104">
        <f t="shared" si="39"/>
        <v>0</v>
      </c>
      <c r="AF110" s="71">
        <f>'1eras Lecturas'!W109</f>
        <v>190.5</v>
      </c>
      <c r="AG110" s="72">
        <f>'2das Lecturas'!W109</f>
        <v>190.4</v>
      </c>
      <c r="AH110" s="103">
        <f t="shared" si="40"/>
        <v>9.9999999999994316E-2</v>
      </c>
      <c r="AI110" s="73">
        <f>'1eras Lecturas'!Y109</f>
        <v>196.2</v>
      </c>
      <c r="AJ110" s="73">
        <f>'2das Lecturas'!Y109</f>
        <v>196.1</v>
      </c>
      <c r="AK110" s="104">
        <f t="shared" si="41"/>
        <v>9.9999999999994316E-2</v>
      </c>
      <c r="AL110" s="68">
        <f>'1eras Lecturas'!AA109</f>
        <v>168.29999999999998</v>
      </c>
      <c r="AM110" s="69">
        <f>'2das Lecturas'!AA109</f>
        <v>168.5</v>
      </c>
      <c r="AN110" s="103">
        <f t="shared" si="42"/>
        <v>0.20000000000001705</v>
      </c>
      <c r="AO110" s="70">
        <f>'1eras Lecturas'!AC109</f>
        <v>168.29999999999998</v>
      </c>
      <c r="AP110" s="70">
        <f>'2das Lecturas'!AC109</f>
        <v>168.5</v>
      </c>
      <c r="AQ110" s="104">
        <f t="shared" si="43"/>
        <v>0.20000000000001705</v>
      </c>
      <c r="AR110" s="71">
        <f>'1eras Lecturas'!AE109</f>
        <v>237.5</v>
      </c>
      <c r="AS110" s="72">
        <f>'2das Lecturas'!AE109</f>
        <v>237.5</v>
      </c>
      <c r="AT110" s="103">
        <f t="shared" si="44"/>
        <v>0</v>
      </c>
      <c r="AU110" s="73">
        <f>'1eras Lecturas'!AG109</f>
        <v>264.60000000000002</v>
      </c>
      <c r="AV110" s="73">
        <f>'2das Lecturas'!AG109</f>
        <v>264.60000000000002</v>
      </c>
      <c r="AW110" s="104">
        <f t="shared" si="45"/>
        <v>0</v>
      </c>
      <c r="AX110" s="68">
        <f>'1eras Lecturas'!AI109</f>
        <v>261.8</v>
      </c>
      <c r="AY110" s="69">
        <f>'2das Lecturas'!AI109</f>
        <v>261.79999999999995</v>
      </c>
      <c r="AZ110" s="103">
        <f t="shared" si="46"/>
        <v>5.6843418860808015E-14</v>
      </c>
      <c r="BA110" s="70">
        <f>'1eras Lecturas'!AK109</f>
        <v>270.2</v>
      </c>
      <c r="BB110" s="70">
        <f>'2das Lecturas'!AK109</f>
        <v>270.29999999999995</v>
      </c>
      <c r="BC110" s="104">
        <f t="shared" si="47"/>
        <v>9.9999999999965894E-2</v>
      </c>
      <c r="BD110" s="71">
        <f>'1eras Lecturas'!AM109</f>
        <v>250.4</v>
      </c>
      <c r="BE110" s="72">
        <f>'2das Lecturas'!AM109</f>
        <v>250.5</v>
      </c>
      <c r="BF110" s="103">
        <f t="shared" si="48"/>
        <v>9.9999999999994316E-2</v>
      </c>
      <c r="BG110" s="73">
        <f>'1eras Lecturas'!AO109</f>
        <v>250.4</v>
      </c>
      <c r="BH110" s="73">
        <f>'2das Lecturas'!AO109</f>
        <v>250.5</v>
      </c>
      <c r="BI110" s="104">
        <f t="shared" si="49"/>
        <v>9.9999999999994316E-2</v>
      </c>
      <c r="BJ110" s="68">
        <f>'1eras Lecturas'!AQ109</f>
        <v>166.70000000000002</v>
      </c>
      <c r="BK110" s="69">
        <f>'2das Lecturas'!AQ109</f>
        <v>166.8</v>
      </c>
      <c r="BL110" s="103">
        <f t="shared" si="50"/>
        <v>9.9999999999994316E-2</v>
      </c>
      <c r="BM110" s="70">
        <f>'1eras Lecturas'!AS109</f>
        <v>166.70000000000002</v>
      </c>
      <c r="BN110" s="70">
        <f>'2das Lecturas'!AS109</f>
        <v>166.8</v>
      </c>
      <c r="BO110" s="104">
        <f t="shared" si="51"/>
        <v>9.9999999999994316E-2</v>
      </c>
      <c r="BP110" s="71">
        <f>'1eras Lecturas'!AU109</f>
        <v>191</v>
      </c>
      <c r="BQ110" s="72">
        <f>'2das Lecturas'!AU109</f>
        <v>191</v>
      </c>
      <c r="BR110" s="103">
        <f t="shared" si="52"/>
        <v>0</v>
      </c>
      <c r="BS110" s="73">
        <f>'1eras Lecturas'!AW109</f>
        <v>218.6</v>
      </c>
      <c r="BT110" s="73">
        <f>'2das Lecturas'!AW109</f>
        <v>218.39999999999998</v>
      </c>
      <c r="BU110" s="104">
        <f t="shared" si="53"/>
        <v>0.20000000000001705</v>
      </c>
      <c r="BV110" s="68">
        <f>'1eras Lecturas'!AY109</f>
        <v>255.1</v>
      </c>
      <c r="BW110" s="69">
        <f>'2das Lecturas'!AY109</f>
        <v>255.2</v>
      </c>
      <c r="BX110" s="103">
        <f t="shared" si="54"/>
        <v>9.9999999999994316E-2</v>
      </c>
      <c r="BY110" s="70">
        <f>'1eras Lecturas'!BA109</f>
        <v>261.39999999999998</v>
      </c>
      <c r="BZ110" s="70">
        <f>'2das Lecturas'!BA109</f>
        <v>261.3</v>
      </c>
      <c r="CA110" s="104">
        <f t="shared" si="55"/>
        <v>9.9999999999965894E-2</v>
      </c>
      <c r="CB110" s="71">
        <f>'1eras Lecturas'!BC109</f>
        <v>161.10000000000002</v>
      </c>
      <c r="CC110" s="72">
        <f>'2das Lecturas'!BC109</f>
        <v>161</v>
      </c>
      <c r="CD110" s="103">
        <f t="shared" si="56"/>
        <v>0.10000000000002274</v>
      </c>
      <c r="CE110" s="73">
        <f>'1eras Lecturas'!BE109</f>
        <v>174.5</v>
      </c>
      <c r="CF110" s="73">
        <f>'2das Lecturas'!BE109</f>
        <v>174.39999999999998</v>
      </c>
      <c r="CG110" s="104">
        <f t="shared" si="57"/>
        <v>0.10000000000002274</v>
      </c>
      <c r="CH110" s="138">
        <f>'1eras Lecturas'!BG109</f>
        <v>120.4</v>
      </c>
      <c r="CI110" s="69">
        <f>'2das Lecturas'!BG109</f>
        <v>120.4</v>
      </c>
      <c r="CJ110" s="103">
        <f t="shared" si="58"/>
        <v>0</v>
      </c>
      <c r="CK110" s="139">
        <f>'1eras Lecturas'!BI109</f>
        <v>131.9</v>
      </c>
      <c r="CL110" s="139">
        <f>'2das Lecturas'!BI109</f>
        <v>132.5</v>
      </c>
      <c r="CM110" s="104">
        <f t="shared" si="59"/>
        <v>0.59999999999999432</v>
      </c>
    </row>
    <row r="111" spans="1:91" ht="15" customHeight="1" x14ac:dyDescent="0.25">
      <c r="A111" s="72" t="s">
        <v>210</v>
      </c>
      <c r="B111" s="68">
        <f>'1eras Lecturas'!C110</f>
        <v>256.8</v>
      </c>
      <c r="C111" s="69">
        <f>'2das Lecturas'!C110</f>
        <v>256.8</v>
      </c>
      <c r="D111" s="103">
        <f t="shared" si="30"/>
        <v>0</v>
      </c>
      <c r="E111" s="70">
        <f>'1eras Lecturas'!E110</f>
        <v>287.59999999999997</v>
      </c>
      <c r="F111" s="70">
        <f>'2das Lecturas'!E110</f>
        <v>287.39999999999998</v>
      </c>
      <c r="G111" s="104">
        <f t="shared" si="31"/>
        <v>0.19999999999998863</v>
      </c>
      <c r="H111" s="71">
        <f>'1eras Lecturas'!G110</f>
        <v>175.8</v>
      </c>
      <c r="I111" s="72">
        <f>'2das Lecturas'!G110</f>
        <v>175.8</v>
      </c>
      <c r="J111" s="103">
        <f t="shared" si="32"/>
        <v>0</v>
      </c>
      <c r="K111" s="73">
        <f>'1eras Lecturas'!I110</f>
        <v>181.70000000000002</v>
      </c>
      <c r="L111" s="73">
        <f>'2das Lecturas'!I110</f>
        <v>181.70000000000002</v>
      </c>
      <c r="M111" s="104">
        <f t="shared" si="33"/>
        <v>0</v>
      </c>
      <c r="N111" s="68">
        <f>'1eras Lecturas'!K110</f>
        <v>147.6</v>
      </c>
      <c r="O111" s="69">
        <f>'2das Lecturas'!K110</f>
        <v>147.5</v>
      </c>
      <c r="P111" s="103">
        <f t="shared" si="34"/>
        <v>9.9999999999994316E-2</v>
      </c>
      <c r="Q111" s="70">
        <f>'1eras Lecturas'!M110</f>
        <v>166.6</v>
      </c>
      <c r="R111" s="70">
        <f>'2das Lecturas'!M110</f>
        <v>166.5</v>
      </c>
      <c r="S111" s="104">
        <f t="shared" si="35"/>
        <v>9.9999999999994316E-2</v>
      </c>
      <c r="T111" s="71">
        <f>'1eras Lecturas'!O110</f>
        <v>134.30000000000001</v>
      </c>
      <c r="U111" s="72">
        <f>'2das Lecturas'!O110</f>
        <v>134.5</v>
      </c>
      <c r="V111" s="103">
        <f t="shared" si="36"/>
        <v>0.19999999999998863</v>
      </c>
      <c r="W111" s="73">
        <f>'1eras Lecturas'!Q110</f>
        <v>136.4</v>
      </c>
      <c r="X111" s="73">
        <f>'2das Lecturas'!Q110</f>
        <v>136.6</v>
      </c>
      <c r="Y111" s="104">
        <f t="shared" si="37"/>
        <v>0.19999999999998863</v>
      </c>
      <c r="Z111" s="68">
        <f>'1eras Lecturas'!S110</f>
        <v>163</v>
      </c>
      <c r="AA111" s="69">
        <f>'2das Lecturas'!S110</f>
        <v>163.20000000000002</v>
      </c>
      <c r="AB111" s="103">
        <f t="shared" si="38"/>
        <v>0.20000000000001705</v>
      </c>
      <c r="AC111" s="70">
        <f>'1eras Lecturas'!U110</f>
        <v>194.6</v>
      </c>
      <c r="AD111" s="70">
        <f>'2das Lecturas'!U110</f>
        <v>194.8</v>
      </c>
      <c r="AE111" s="104">
        <f t="shared" si="39"/>
        <v>0.20000000000001705</v>
      </c>
      <c r="AF111" s="71">
        <f>'1eras Lecturas'!W110</f>
        <v>179.8</v>
      </c>
      <c r="AG111" s="72">
        <f>'2das Lecturas'!W110</f>
        <v>179.7</v>
      </c>
      <c r="AH111" s="103">
        <f t="shared" si="40"/>
        <v>0.10000000000002274</v>
      </c>
      <c r="AI111" s="73">
        <f>'1eras Lecturas'!Y110</f>
        <v>191.7</v>
      </c>
      <c r="AJ111" s="73">
        <f>'2das Lecturas'!Y110</f>
        <v>191.6</v>
      </c>
      <c r="AK111" s="104">
        <f t="shared" si="41"/>
        <v>9.9999999999994316E-2</v>
      </c>
      <c r="AL111" s="68">
        <f>'1eras Lecturas'!AA110</f>
        <v>168.3</v>
      </c>
      <c r="AM111" s="69">
        <f>'2das Lecturas'!AA110</f>
        <v>168.4</v>
      </c>
      <c r="AN111" s="103">
        <f t="shared" si="42"/>
        <v>9.9999999999994316E-2</v>
      </c>
      <c r="AO111" s="70">
        <f>'1eras Lecturas'!AC110</f>
        <v>168.3</v>
      </c>
      <c r="AP111" s="70">
        <f>'2das Lecturas'!AC110</f>
        <v>168.4</v>
      </c>
      <c r="AQ111" s="104">
        <f t="shared" si="43"/>
        <v>9.9999999999994316E-2</v>
      </c>
      <c r="AR111" s="71">
        <f>'1eras Lecturas'!AE110</f>
        <v>241.70000000000002</v>
      </c>
      <c r="AS111" s="72">
        <f>'2das Lecturas'!AE110</f>
        <v>241.9</v>
      </c>
      <c r="AT111" s="103">
        <f t="shared" si="44"/>
        <v>0.19999999999998863</v>
      </c>
      <c r="AU111" s="73">
        <f>'1eras Lecturas'!AG110</f>
        <v>262.60000000000002</v>
      </c>
      <c r="AV111" s="73">
        <f>'2das Lecturas'!AG110</f>
        <v>262.7</v>
      </c>
      <c r="AW111" s="104">
        <f t="shared" si="45"/>
        <v>9.9999999999965894E-2</v>
      </c>
      <c r="AX111" s="68">
        <f>'1eras Lecturas'!AI110</f>
        <v>262</v>
      </c>
      <c r="AY111" s="69">
        <f>'2das Lecturas'!AI110</f>
        <v>261.89999999999998</v>
      </c>
      <c r="AZ111" s="103">
        <f t="shared" si="46"/>
        <v>0.10000000000002274</v>
      </c>
      <c r="BA111" s="70">
        <f>'1eras Lecturas'!AK110</f>
        <v>270.39999999999998</v>
      </c>
      <c r="BB111" s="70">
        <f>'2das Lecturas'!AK110</f>
        <v>270.3</v>
      </c>
      <c r="BC111" s="104">
        <f t="shared" si="47"/>
        <v>9.9999999999965894E-2</v>
      </c>
      <c r="BD111" s="71">
        <f>'1eras Lecturas'!AM110</f>
        <v>251.4</v>
      </c>
      <c r="BE111" s="72">
        <f>'2das Lecturas'!AM110</f>
        <v>251.5</v>
      </c>
      <c r="BF111" s="103">
        <f t="shared" si="48"/>
        <v>9.9999999999994316E-2</v>
      </c>
      <c r="BG111" s="73">
        <f>'1eras Lecturas'!AO110</f>
        <v>251.4</v>
      </c>
      <c r="BH111" s="73">
        <f>'2das Lecturas'!AO110</f>
        <v>251.5</v>
      </c>
      <c r="BI111" s="104">
        <f t="shared" si="49"/>
        <v>9.9999999999994316E-2</v>
      </c>
      <c r="BJ111" s="68">
        <f>'1eras Lecturas'!AQ110</f>
        <v>166.9</v>
      </c>
      <c r="BK111" s="69">
        <f>'2das Lecturas'!AQ110</f>
        <v>167</v>
      </c>
      <c r="BL111" s="103">
        <f t="shared" si="50"/>
        <v>9.9999999999994316E-2</v>
      </c>
      <c r="BM111" s="70">
        <f>'1eras Lecturas'!AS110</f>
        <v>168.5</v>
      </c>
      <c r="BN111" s="70">
        <f>'2das Lecturas'!AS110</f>
        <v>168.5</v>
      </c>
      <c r="BO111" s="104">
        <f t="shared" si="51"/>
        <v>0</v>
      </c>
      <c r="BP111" s="71">
        <f>'1eras Lecturas'!AU110</f>
        <v>192.1</v>
      </c>
      <c r="BQ111" s="72">
        <f>'2das Lecturas'!AU110</f>
        <v>192.2</v>
      </c>
      <c r="BR111" s="103">
        <f t="shared" si="52"/>
        <v>9.9999999999994316E-2</v>
      </c>
      <c r="BS111" s="73">
        <f>'1eras Lecturas'!AW110</f>
        <v>198.29999999999998</v>
      </c>
      <c r="BT111" s="73">
        <f>'2das Lecturas'!AW110</f>
        <v>198.39999999999998</v>
      </c>
      <c r="BU111" s="104">
        <f t="shared" si="53"/>
        <v>9.9999999999994316E-2</v>
      </c>
      <c r="BV111" s="68">
        <f>'1eras Lecturas'!AY110</f>
        <v>249.8</v>
      </c>
      <c r="BW111" s="69">
        <f>'2das Lecturas'!AY110</f>
        <v>249.70000000000002</v>
      </c>
      <c r="BX111" s="103">
        <f t="shared" si="54"/>
        <v>9.9999999999994316E-2</v>
      </c>
      <c r="BY111" s="70">
        <f>'1eras Lecturas'!BA110</f>
        <v>257.39999999999998</v>
      </c>
      <c r="BZ111" s="70">
        <f>'2das Lecturas'!BA110</f>
        <v>257.29999999999995</v>
      </c>
      <c r="CA111" s="104">
        <f t="shared" si="55"/>
        <v>0.10000000000002274</v>
      </c>
      <c r="CB111" s="71">
        <f>'1eras Lecturas'!BC110</f>
        <v>179.4</v>
      </c>
      <c r="CC111" s="72">
        <f>'2das Lecturas'!BC110</f>
        <v>179.2</v>
      </c>
      <c r="CD111" s="103">
        <f t="shared" si="56"/>
        <v>0.20000000000001705</v>
      </c>
      <c r="CE111" s="73">
        <f>'1eras Lecturas'!BE110</f>
        <v>179.4</v>
      </c>
      <c r="CF111" s="73">
        <f>'2das Lecturas'!BE110</f>
        <v>179.2</v>
      </c>
      <c r="CG111" s="104">
        <f t="shared" si="57"/>
        <v>0.20000000000001705</v>
      </c>
      <c r="CH111" s="138">
        <f>'1eras Lecturas'!BG110</f>
        <v>135.79999999999998</v>
      </c>
      <c r="CI111" s="69">
        <f>'2das Lecturas'!BG110</f>
        <v>135.69999999999999</v>
      </c>
      <c r="CJ111" s="103">
        <f t="shared" si="58"/>
        <v>9.9999999999994316E-2</v>
      </c>
      <c r="CK111" s="139">
        <f>'1eras Lecturas'!BI110</f>
        <v>139.69999999999999</v>
      </c>
      <c r="CL111" s="139">
        <f>'2das Lecturas'!BI110</f>
        <v>139.6</v>
      </c>
      <c r="CM111" s="104">
        <f t="shared" si="59"/>
        <v>9.9999999999994316E-2</v>
      </c>
    </row>
    <row r="112" spans="1:91" ht="15" customHeight="1" x14ac:dyDescent="0.25">
      <c r="A112" s="72" t="s">
        <v>211</v>
      </c>
      <c r="B112" s="68">
        <f>'1eras Lecturas'!C111</f>
        <v>270.39999999999998</v>
      </c>
      <c r="C112" s="69">
        <f>'2das Lecturas'!C111</f>
        <v>270.2</v>
      </c>
      <c r="D112" s="103">
        <f t="shared" si="30"/>
        <v>0.19999999999998863</v>
      </c>
      <c r="E112" s="70">
        <f>'1eras Lecturas'!E111</f>
        <v>270.39999999999998</v>
      </c>
      <c r="F112" s="70">
        <f>'2das Lecturas'!E111</f>
        <v>270.2</v>
      </c>
      <c r="G112" s="104">
        <f t="shared" si="31"/>
        <v>0.19999999999998863</v>
      </c>
      <c r="H112" s="71">
        <f>'1eras Lecturas'!G111</f>
        <v>174.6</v>
      </c>
      <c r="I112" s="72">
        <f>'2das Lecturas'!G111</f>
        <v>174.9</v>
      </c>
      <c r="J112" s="103">
        <f t="shared" si="32"/>
        <v>0.30000000000001137</v>
      </c>
      <c r="K112" s="73">
        <f>'1eras Lecturas'!I111</f>
        <v>176.79999999999998</v>
      </c>
      <c r="L112" s="73">
        <f>'2das Lecturas'!I111</f>
        <v>177.1</v>
      </c>
      <c r="M112" s="104">
        <f t="shared" si="33"/>
        <v>0.30000000000001137</v>
      </c>
      <c r="N112" s="68">
        <f>'1eras Lecturas'!K111</f>
        <v>149</v>
      </c>
      <c r="O112" s="69">
        <f>'2das Lecturas'!K111</f>
        <v>149.20000000000002</v>
      </c>
      <c r="P112" s="103">
        <f t="shared" si="34"/>
        <v>0.20000000000001705</v>
      </c>
      <c r="Q112" s="70">
        <f>'1eras Lecturas'!M111</f>
        <v>156.9</v>
      </c>
      <c r="R112" s="70">
        <f>'2das Lecturas'!M111</f>
        <v>157.1</v>
      </c>
      <c r="S112" s="104">
        <f t="shared" si="35"/>
        <v>0.19999999999998863</v>
      </c>
      <c r="T112" s="71">
        <f>'1eras Lecturas'!O111</f>
        <v>134.4</v>
      </c>
      <c r="U112" s="72">
        <f>'2das Lecturas'!O111</f>
        <v>134.5</v>
      </c>
      <c r="V112" s="103">
        <f t="shared" si="36"/>
        <v>9.9999999999994316E-2</v>
      </c>
      <c r="W112" s="73">
        <f>'1eras Lecturas'!Q111</f>
        <v>136.6</v>
      </c>
      <c r="X112" s="73">
        <f>'2das Lecturas'!Q111</f>
        <v>136.69999999999999</v>
      </c>
      <c r="Y112" s="104">
        <f t="shared" si="37"/>
        <v>9.9999999999994316E-2</v>
      </c>
      <c r="Z112" s="68">
        <f>'1eras Lecturas'!S111</f>
        <v>165.3</v>
      </c>
      <c r="AA112" s="69">
        <f>'2das Lecturas'!S111</f>
        <v>165.5</v>
      </c>
      <c r="AB112" s="103">
        <f t="shared" si="38"/>
        <v>0.19999999999998863</v>
      </c>
      <c r="AC112" s="70">
        <f>'1eras Lecturas'!U111</f>
        <v>165.3</v>
      </c>
      <c r="AD112" s="70">
        <f>'2das Lecturas'!U111</f>
        <v>165.5</v>
      </c>
      <c r="AE112" s="104">
        <f t="shared" si="39"/>
        <v>0.19999999999998863</v>
      </c>
      <c r="AF112" s="71">
        <f>'1eras Lecturas'!W111</f>
        <v>180.7</v>
      </c>
      <c r="AG112" s="72">
        <f>'2das Lecturas'!W111</f>
        <v>180.6</v>
      </c>
      <c r="AH112" s="103">
        <f t="shared" si="40"/>
        <v>9.9999999999994316E-2</v>
      </c>
      <c r="AI112" s="73">
        <f>'1eras Lecturas'!Y111</f>
        <v>180.7</v>
      </c>
      <c r="AJ112" s="73">
        <f>'2das Lecturas'!Y111</f>
        <v>180.6</v>
      </c>
      <c r="AK112" s="104">
        <f t="shared" si="41"/>
        <v>9.9999999999994316E-2</v>
      </c>
      <c r="AL112" s="68">
        <f>'1eras Lecturas'!AA111</f>
        <v>156.19999999999999</v>
      </c>
      <c r="AM112" s="69">
        <f>'2das Lecturas'!AA111</f>
        <v>156.4</v>
      </c>
      <c r="AN112" s="103">
        <f t="shared" si="42"/>
        <v>0.20000000000001705</v>
      </c>
      <c r="AO112" s="70">
        <f>'1eras Lecturas'!AC111</f>
        <v>168.5</v>
      </c>
      <c r="AP112" s="70">
        <f>'2das Lecturas'!AC111</f>
        <v>168.6</v>
      </c>
      <c r="AQ112" s="104">
        <f t="shared" si="43"/>
        <v>9.9999999999994316E-2</v>
      </c>
      <c r="AR112" s="71">
        <f>'1eras Lecturas'!AE111</f>
        <v>237.5</v>
      </c>
      <c r="AS112" s="72">
        <f>'2das Lecturas'!AE111</f>
        <v>237.5</v>
      </c>
      <c r="AT112" s="103">
        <f t="shared" si="44"/>
        <v>0</v>
      </c>
      <c r="AU112" s="73">
        <f>'1eras Lecturas'!AG111</f>
        <v>250.3</v>
      </c>
      <c r="AV112" s="73">
        <f>'2das Lecturas'!AG111</f>
        <v>250.3</v>
      </c>
      <c r="AW112" s="104">
        <f t="shared" si="45"/>
        <v>0</v>
      </c>
      <c r="AX112" s="68">
        <f>'1eras Lecturas'!AI111</f>
        <v>261.60000000000002</v>
      </c>
      <c r="AY112" s="69">
        <f>'2das Lecturas'!AI111</f>
        <v>261.79999999999995</v>
      </c>
      <c r="AZ112" s="103">
        <f t="shared" si="46"/>
        <v>0.19999999999993179</v>
      </c>
      <c r="BA112" s="70">
        <f>'1eras Lecturas'!AK111</f>
        <v>270</v>
      </c>
      <c r="BB112" s="70">
        <f>'2das Lecturas'!AK111</f>
        <v>270.09999999999997</v>
      </c>
      <c r="BC112" s="104">
        <f t="shared" si="47"/>
        <v>9.9999999999965894E-2</v>
      </c>
      <c r="BD112" s="71">
        <f>'1eras Lecturas'!AM111</f>
        <v>250.29999999999998</v>
      </c>
      <c r="BE112" s="72">
        <f>'2das Lecturas'!AM111</f>
        <v>250.39999999999998</v>
      </c>
      <c r="BF112" s="103">
        <f t="shared" si="48"/>
        <v>9.9999999999994316E-2</v>
      </c>
      <c r="BG112" s="73">
        <f>'1eras Lecturas'!AO111</f>
        <v>250.29999999999998</v>
      </c>
      <c r="BH112" s="73">
        <f>'2das Lecturas'!AO111</f>
        <v>250.39999999999998</v>
      </c>
      <c r="BI112" s="104">
        <f t="shared" si="49"/>
        <v>9.9999999999994316E-2</v>
      </c>
      <c r="BJ112" s="68">
        <f>'1eras Lecturas'!AQ111</f>
        <v>166.70000000000002</v>
      </c>
      <c r="BK112" s="69">
        <f>'2das Lecturas'!AQ111</f>
        <v>166.8</v>
      </c>
      <c r="BL112" s="103">
        <f t="shared" si="50"/>
        <v>9.9999999999994316E-2</v>
      </c>
      <c r="BM112" s="70">
        <f>'1eras Lecturas'!AS111</f>
        <v>168.70000000000002</v>
      </c>
      <c r="BN112" s="70">
        <f>'2das Lecturas'!AS111</f>
        <v>168.8</v>
      </c>
      <c r="BO112" s="104">
        <f t="shared" si="51"/>
        <v>9.9999999999994316E-2</v>
      </c>
      <c r="BP112" s="71">
        <f>'1eras Lecturas'!AU111</f>
        <v>182.6</v>
      </c>
      <c r="BQ112" s="72">
        <f>'2das Lecturas'!AU111</f>
        <v>182.6</v>
      </c>
      <c r="BR112" s="103">
        <f t="shared" si="52"/>
        <v>0</v>
      </c>
      <c r="BS112" s="73">
        <f>'1eras Lecturas'!AW111</f>
        <v>191.1</v>
      </c>
      <c r="BT112" s="73">
        <f>'2das Lecturas'!AW111</f>
        <v>191.1</v>
      </c>
      <c r="BU112" s="104">
        <f t="shared" si="53"/>
        <v>0</v>
      </c>
      <c r="BV112" s="68">
        <f>'1eras Lecturas'!AY111</f>
        <v>255.1</v>
      </c>
      <c r="BW112" s="69">
        <f>'2das Lecturas'!AY111</f>
        <v>255.1</v>
      </c>
      <c r="BX112" s="103">
        <f t="shared" si="54"/>
        <v>0</v>
      </c>
      <c r="BY112" s="70">
        <f>'1eras Lecturas'!BA111</f>
        <v>257.2</v>
      </c>
      <c r="BZ112" s="70">
        <f>'2das Lecturas'!BA111</f>
        <v>257.2</v>
      </c>
      <c r="CA112" s="104">
        <f t="shared" si="55"/>
        <v>0</v>
      </c>
      <c r="CB112" s="71">
        <f>'1eras Lecturas'!BC111</f>
        <v>174.4</v>
      </c>
      <c r="CC112" s="72">
        <f>'2das Lecturas'!BC111</f>
        <v>174.29999999999998</v>
      </c>
      <c r="CD112" s="103">
        <f t="shared" si="56"/>
        <v>0.10000000000002274</v>
      </c>
      <c r="CE112" s="73">
        <f>'1eras Lecturas'!BE111</f>
        <v>179.5</v>
      </c>
      <c r="CF112" s="73">
        <f>'2das Lecturas'!BE111</f>
        <v>179.29999999999998</v>
      </c>
      <c r="CG112" s="104">
        <f t="shared" si="57"/>
        <v>0.20000000000001705</v>
      </c>
      <c r="CH112" s="138">
        <f>'1eras Lecturas'!BG111</f>
        <v>128.1</v>
      </c>
      <c r="CI112" s="69">
        <f>'2das Lecturas'!BG111</f>
        <v>128.19999999999999</v>
      </c>
      <c r="CJ112" s="103">
        <f t="shared" si="58"/>
        <v>9.9999999999994316E-2</v>
      </c>
      <c r="CK112" s="139">
        <f>'1eras Lecturas'!BI111</f>
        <v>153.30000000000001</v>
      </c>
      <c r="CL112" s="139">
        <f>'2das Lecturas'!BI111</f>
        <v>153.30000000000001</v>
      </c>
      <c r="CM112" s="104">
        <f t="shared" si="59"/>
        <v>0</v>
      </c>
    </row>
    <row r="113" spans="1:91" ht="15" customHeight="1" x14ac:dyDescent="0.25">
      <c r="A113" s="72" t="s">
        <v>229</v>
      </c>
      <c r="B113" s="68">
        <f>'1eras Lecturas'!C112</f>
        <v>272.7</v>
      </c>
      <c r="C113" s="69">
        <f>'2das Lecturas'!C112</f>
        <v>272.7</v>
      </c>
      <c r="D113" s="103">
        <f t="shared" si="30"/>
        <v>0</v>
      </c>
      <c r="E113" s="70">
        <f>'1eras Lecturas'!E112</f>
        <v>283.2</v>
      </c>
      <c r="F113" s="70">
        <f>'2das Lecturas'!E112</f>
        <v>283.2</v>
      </c>
      <c r="G113" s="104">
        <f t="shared" si="31"/>
        <v>0</v>
      </c>
      <c r="H113" s="71">
        <f>'1eras Lecturas'!G112</f>
        <v>176.4</v>
      </c>
      <c r="I113" s="72">
        <f>'2das Lecturas'!G112</f>
        <v>176.4</v>
      </c>
      <c r="J113" s="103">
        <f t="shared" si="32"/>
        <v>0</v>
      </c>
      <c r="K113" s="73">
        <f>'1eras Lecturas'!I112</f>
        <v>182.3</v>
      </c>
      <c r="L113" s="73">
        <f>'2das Lecturas'!I112</f>
        <v>182.3</v>
      </c>
      <c r="M113" s="104">
        <f t="shared" si="33"/>
        <v>0</v>
      </c>
      <c r="N113" s="68">
        <f>'1eras Lecturas'!K112</f>
        <v>156.9</v>
      </c>
      <c r="O113" s="69">
        <f>'2das Lecturas'!K112</f>
        <v>156.9</v>
      </c>
      <c r="P113" s="103">
        <f t="shared" si="34"/>
        <v>0</v>
      </c>
      <c r="Q113" s="70">
        <f>'1eras Lecturas'!M112</f>
        <v>159</v>
      </c>
      <c r="R113" s="70">
        <f>'2das Lecturas'!M112</f>
        <v>159</v>
      </c>
      <c r="S113" s="104">
        <f t="shared" si="35"/>
        <v>0</v>
      </c>
      <c r="T113" s="71">
        <f>'1eras Lecturas'!O112</f>
        <v>134.70000000000002</v>
      </c>
      <c r="U113" s="72">
        <f>'2das Lecturas'!O112</f>
        <v>134.6</v>
      </c>
      <c r="V113" s="103">
        <f t="shared" si="36"/>
        <v>0.10000000000002274</v>
      </c>
      <c r="W113" s="73">
        <f>'1eras Lecturas'!Q112</f>
        <v>136.6</v>
      </c>
      <c r="X113" s="73">
        <f>'2das Lecturas'!Q112</f>
        <v>136.6</v>
      </c>
      <c r="Y113" s="104">
        <f t="shared" si="37"/>
        <v>0</v>
      </c>
      <c r="Z113" s="68">
        <f>'1eras Lecturas'!S112</f>
        <v>154.80000000000001</v>
      </c>
      <c r="AA113" s="69">
        <f>'2das Lecturas'!S112</f>
        <v>154.80000000000001</v>
      </c>
      <c r="AB113" s="103">
        <f t="shared" si="38"/>
        <v>0</v>
      </c>
      <c r="AC113" s="70">
        <f>'1eras Lecturas'!U112</f>
        <v>162.1</v>
      </c>
      <c r="AD113" s="70">
        <f>'2das Lecturas'!U112</f>
        <v>162.1</v>
      </c>
      <c r="AE113" s="104">
        <f t="shared" si="39"/>
        <v>0</v>
      </c>
      <c r="AF113" s="71">
        <f>'1eras Lecturas'!W112</f>
        <v>185.9</v>
      </c>
      <c r="AG113" s="72">
        <f>'2das Lecturas'!W112</f>
        <v>185.9</v>
      </c>
      <c r="AH113" s="103">
        <f t="shared" si="40"/>
        <v>0</v>
      </c>
      <c r="AI113" s="73">
        <f>'1eras Lecturas'!Y112</f>
        <v>188</v>
      </c>
      <c r="AJ113" s="73">
        <f>'2das Lecturas'!Y112</f>
        <v>188</v>
      </c>
      <c r="AK113" s="104">
        <f t="shared" si="41"/>
        <v>0</v>
      </c>
      <c r="AL113" s="68">
        <f>'1eras Lecturas'!AA112</f>
        <v>162.19999999999999</v>
      </c>
      <c r="AM113" s="69">
        <f>'2das Lecturas'!AA112</f>
        <v>162.19999999999999</v>
      </c>
      <c r="AN113" s="103">
        <f t="shared" si="42"/>
        <v>0</v>
      </c>
      <c r="AO113" s="70">
        <f>'1eras Lecturas'!AC112</f>
        <v>170.2</v>
      </c>
      <c r="AP113" s="70">
        <f>'2das Lecturas'!AC112</f>
        <v>170.2</v>
      </c>
      <c r="AQ113" s="104">
        <f t="shared" si="43"/>
        <v>0</v>
      </c>
      <c r="AR113" s="71">
        <f>'1eras Lecturas'!AE112</f>
        <v>238</v>
      </c>
      <c r="AS113" s="72">
        <f>'2das Lecturas'!AE112</f>
        <v>238.10000000000002</v>
      </c>
      <c r="AT113" s="103">
        <f t="shared" si="44"/>
        <v>0.10000000000002274</v>
      </c>
      <c r="AU113" s="73">
        <f>'1eras Lecturas'!AG112</f>
        <v>239.9</v>
      </c>
      <c r="AV113" s="73">
        <f>'2das Lecturas'!AG112</f>
        <v>239.9</v>
      </c>
      <c r="AW113" s="104">
        <f t="shared" si="45"/>
        <v>0</v>
      </c>
      <c r="AX113" s="68">
        <f>'1eras Lecturas'!AI112</f>
        <v>270.3</v>
      </c>
      <c r="AY113" s="69">
        <f>'2das Lecturas'!AI112</f>
        <v>270</v>
      </c>
      <c r="AZ113" s="103">
        <f t="shared" si="46"/>
        <v>0.30000000000001137</v>
      </c>
      <c r="BA113" s="70">
        <f>'1eras Lecturas'!AK112</f>
        <v>270.3</v>
      </c>
      <c r="BB113" s="70">
        <f>'2das Lecturas'!AK112</f>
        <v>270</v>
      </c>
      <c r="BC113" s="104">
        <f t="shared" si="47"/>
        <v>0.30000000000001137</v>
      </c>
      <c r="BD113" s="71">
        <f>'1eras Lecturas'!AM112</f>
        <v>250.5</v>
      </c>
      <c r="BE113" s="72">
        <f>'2das Lecturas'!AM112</f>
        <v>250.60000000000002</v>
      </c>
      <c r="BF113" s="103">
        <f t="shared" si="48"/>
        <v>0.10000000000002274</v>
      </c>
      <c r="BG113" s="73">
        <f>'1eras Lecturas'!AO112</f>
        <v>251.5</v>
      </c>
      <c r="BH113" s="73">
        <f>'2das Lecturas'!AO112</f>
        <v>251.60000000000002</v>
      </c>
      <c r="BI113" s="104">
        <f t="shared" si="49"/>
        <v>0.10000000000002274</v>
      </c>
      <c r="BJ113" s="68">
        <f>'1eras Lecturas'!AQ112</f>
        <v>166.7</v>
      </c>
      <c r="BK113" s="69">
        <f>'2das Lecturas'!AQ112</f>
        <v>166.8</v>
      </c>
      <c r="BL113" s="103">
        <f t="shared" si="50"/>
        <v>0.10000000000002274</v>
      </c>
      <c r="BM113" s="70">
        <f>'1eras Lecturas'!AS112</f>
        <v>166.7</v>
      </c>
      <c r="BN113" s="70">
        <f>'2das Lecturas'!AS112</f>
        <v>166.8</v>
      </c>
      <c r="BO113" s="104">
        <f t="shared" si="51"/>
        <v>0.10000000000002274</v>
      </c>
      <c r="BP113" s="71">
        <f>'1eras Lecturas'!AU112</f>
        <v>192.9</v>
      </c>
      <c r="BQ113" s="72">
        <f>'2das Lecturas'!AU112</f>
        <v>192.9</v>
      </c>
      <c r="BR113" s="103">
        <f t="shared" si="52"/>
        <v>0</v>
      </c>
      <c r="BS113" s="73">
        <f>'1eras Lecturas'!AW112</f>
        <v>218.29999999999998</v>
      </c>
      <c r="BT113" s="73">
        <f>'2das Lecturas'!AW112</f>
        <v>218.2</v>
      </c>
      <c r="BU113" s="104">
        <f t="shared" si="53"/>
        <v>9.9999999999994316E-2</v>
      </c>
      <c r="BV113" s="68">
        <f>'1eras Lecturas'!AY112</f>
        <v>255.60000000000002</v>
      </c>
      <c r="BW113" s="69">
        <f>'2das Lecturas'!AY112</f>
        <v>255.4</v>
      </c>
      <c r="BX113" s="103">
        <f t="shared" si="54"/>
        <v>0.20000000000001705</v>
      </c>
      <c r="BY113" s="70">
        <f>'1eras Lecturas'!BA112</f>
        <v>257.60000000000002</v>
      </c>
      <c r="BZ113" s="70">
        <f>'2das Lecturas'!BA112</f>
        <v>257.60000000000002</v>
      </c>
      <c r="CA113" s="104">
        <f t="shared" si="55"/>
        <v>0</v>
      </c>
      <c r="CB113" s="71">
        <f>'1eras Lecturas'!BC112</f>
        <v>174.6</v>
      </c>
      <c r="CC113" s="72">
        <f>'2das Lecturas'!BC112</f>
        <v>174.6</v>
      </c>
      <c r="CD113" s="103">
        <f t="shared" si="56"/>
        <v>0</v>
      </c>
      <c r="CE113" s="73">
        <f>'1eras Lecturas'!BE112</f>
        <v>179.4</v>
      </c>
      <c r="CF113" s="73">
        <f>'2das Lecturas'!BE112</f>
        <v>179.4</v>
      </c>
      <c r="CG113" s="104">
        <f t="shared" si="57"/>
        <v>0</v>
      </c>
      <c r="CH113" s="138">
        <f>'1eras Lecturas'!BG112</f>
        <v>115.19999999999999</v>
      </c>
      <c r="CI113" s="69">
        <f>'2das Lecturas'!BG112</f>
        <v>117.4</v>
      </c>
      <c r="CJ113" s="103">
        <f t="shared" si="58"/>
        <v>2.2000000000000171</v>
      </c>
      <c r="CK113" s="139">
        <f>'1eras Lecturas'!BI112</f>
        <v>137.69999999999999</v>
      </c>
      <c r="CL113" s="139">
        <f>'2das Lecturas'!BI112</f>
        <v>140</v>
      </c>
      <c r="CM113" s="104">
        <f t="shared" si="59"/>
        <v>2.3000000000000114</v>
      </c>
    </row>
    <row r="114" spans="1:91" ht="15" customHeight="1" x14ac:dyDescent="0.25">
      <c r="A114" s="67" t="s">
        <v>230</v>
      </c>
      <c r="B114" s="68">
        <f>'1eras Lecturas'!C113</f>
        <v>260.10000000000002</v>
      </c>
      <c r="C114" s="69">
        <f>'2das Lecturas'!C113</f>
        <v>260.10000000000002</v>
      </c>
      <c r="D114" s="103">
        <f t="shared" si="30"/>
        <v>0</v>
      </c>
      <c r="E114" s="70">
        <f>'1eras Lecturas'!E113</f>
        <v>274.7</v>
      </c>
      <c r="F114" s="70">
        <f>'2das Lecturas'!E113</f>
        <v>274.7</v>
      </c>
      <c r="G114" s="104">
        <f t="shared" si="31"/>
        <v>0</v>
      </c>
      <c r="H114" s="71">
        <f>'1eras Lecturas'!G113</f>
        <v>174.6</v>
      </c>
      <c r="I114" s="72">
        <f>'2das Lecturas'!G113</f>
        <v>174.5</v>
      </c>
      <c r="J114" s="103">
        <f t="shared" si="32"/>
        <v>9.9999999999994316E-2</v>
      </c>
      <c r="K114" s="73">
        <f>'1eras Lecturas'!I113</f>
        <v>176.4</v>
      </c>
      <c r="L114" s="73">
        <f>'2das Lecturas'!I113</f>
        <v>176.4</v>
      </c>
      <c r="M114" s="104">
        <f t="shared" si="33"/>
        <v>0</v>
      </c>
      <c r="N114" s="68">
        <f>'1eras Lecturas'!K113</f>
        <v>156.6</v>
      </c>
      <c r="O114" s="69">
        <f>'2das Lecturas'!K113</f>
        <v>156.6</v>
      </c>
      <c r="P114" s="103">
        <f t="shared" si="34"/>
        <v>0</v>
      </c>
      <c r="Q114" s="70">
        <f>'1eras Lecturas'!M113</f>
        <v>158.69999999999999</v>
      </c>
      <c r="R114" s="70">
        <f>'2das Lecturas'!M113</f>
        <v>158.69999999999999</v>
      </c>
      <c r="S114" s="104">
        <f t="shared" si="35"/>
        <v>0</v>
      </c>
      <c r="T114" s="71">
        <f>'1eras Lecturas'!O113</f>
        <v>134.6</v>
      </c>
      <c r="U114" s="72">
        <f>'2das Lecturas'!O113</f>
        <v>134.6</v>
      </c>
      <c r="V114" s="103">
        <f t="shared" si="36"/>
        <v>0</v>
      </c>
      <c r="W114" s="73">
        <f>'1eras Lecturas'!Q113</f>
        <v>134.6</v>
      </c>
      <c r="X114" s="73">
        <f>'2das Lecturas'!Q113</f>
        <v>134.6</v>
      </c>
      <c r="Y114" s="104">
        <f t="shared" si="37"/>
        <v>0</v>
      </c>
      <c r="Z114" s="68">
        <f>'1eras Lecturas'!S113</f>
        <v>184.4</v>
      </c>
      <c r="AA114" s="69">
        <f>'2das Lecturas'!S113</f>
        <v>184.4</v>
      </c>
      <c r="AB114" s="103">
        <f t="shared" si="38"/>
        <v>0</v>
      </c>
      <c r="AC114" s="70">
        <f>'1eras Lecturas'!U113</f>
        <v>201.3</v>
      </c>
      <c r="AD114" s="70">
        <f>'2das Lecturas'!U113</f>
        <v>201.20000000000002</v>
      </c>
      <c r="AE114" s="104">
        <f t="shared" si="39"/>
        <v>9.9999999999994316E-2</v>
      </c>
      <c r="AF114" s="71">
        <f>'1eras Lecturas'!W113</f>
        <v>179.8</v>
      </c>
      <c r="AG114" s="72">
        <f>'2das Lecturas'!W113</f>
        <v>179.8</v>
      </c>
      <c r="AH114" s="103">
        <f t="shared" si="40"/>
        <v>0</v>
      </c>
      <c r="AI114" s="73">
        <f>'1eras Lecturas'!Y113</f>
        <v>185.9</v>
      </c>
      <c r="AJ114" s="73">
        <f>'2das Lecturas'!Y113</f>
        <v>185.9</v>
      </c>
      <c r="AK114" s="104">
        <f t="shared" si="41"/>
        <v>0</v>
      </c>
      <c r="AL114" s="68">
        <f>'1eras Lecturas'!AA113</f>
        <v>156.19999999999999</v>
      </c>
      <c r="AM114" s="69">
        <f>'2das Lecturas'!AA113</f>
        <v>156.19999999999999</v>
      </c>
      <c r="AN114" s="103">
        <f t="shared" si="42"/>
        <v>0</v>
      </c>
      <c r="AO114" s="70">
        <f>'1eras Lecturas'!AC113</f>
        <v>166.1</v>
      </c>
      <c r="AP114" s="70">
        <f>'2das Lecturas'!AC113</f>
        <v>166.1</v>
      </c>
      <c r="AQ114" s="104">
        <f t="shared" si="43"/>
        <v>0</v>
      </c>
      <c r="AR114" s="71">
        <f>'1eras Lecturas'!AE113</f>
        <v>238.10000000000002</v>
      </c>
      <c r="AS114" s="72">
        <f>'2das Lecturas'!AE113</f>
        <v>238</v>
      </c>
      <c r="AT114" s="103">
        <f t="shared" si="44"/>
        <v>0.10000000000002274</v>
      </c>
      <c r="AU114" s="73">
        <f>'1eras Lecturas'!AG113</f>
        <v>257.39999999999998</v>
      </c>
      <c r="AV114" s="73">
        <f>'2das Lecturas'!AG113</f>
        <v>257.39999999999998</v>
      </c>
      <c r="AW114" s="104">
        <f t="shared" si="45"/>
        <v>0</v>
      </c>
      <c r="AX114" s="68">
        <f>'1eras Lecturas'!AI113</f>
        <v>270.3</v>
      </c>
      <c r="AY114" s="69">
        <f>'2das Lecturas'!AI113</f>
        <v>270.39999999999998</v>
      </c>
      <c r="AZ114" s="103">
        <f t="shared" si="46"/>
        <v>9.9999999999965894E-2</v>
      </c>
      <c r="BA114" s="70">
        <f>'1eras Lecturas'!AK113</f>
        <v>274.60000000000002</v>
      </c>
      <c r="BB114" s="70">
        <f>'2das Lecturas'!AK113</f>
        <v>274.39999999999998</v>
      </c>
      <c r="BC114" s="104">
        <f t="shared" si="47"/>
        <v>0.20000000000004547</v>
      </c>
      <c r="BD114" s="71">
        <f>'1eras Lecturas'!AM113</f>
        <v>250.39999999999998</v>
      </c>
      <c r="BE114" s="72">
        <f>'2das Lecturas'!AM113</f>
        <v>250.60000000000002</v>
      </c>
      <c r="BF114" s="103">
        <f t="shared" si="48"/>
        <v>0.20000000000004547</v>
      </c>
      <c r="BG114" s="73">
        <f>'1eras Lecturas'!AO113</f>
        <v>251.39999999999998</v>
      </c>
      <c r="BH114" s="73">
        <f>'2das Lecturas'!AO113</f>
        <v>251.5</v>
      </c>
      <c r="BI114" s="104">
        <f t="shared" si="49"/>
        <v>0.10000000000002274</v>
      </c>
      <c r="BJ114" s="68">
        <f>'1eras Lecturas'!AQ113</f>
        <v>166.5</v>
      </c>
      <c r="BK114" s="69">
        <f>'2das Lecturas'!AQ113</f>
        <v>166.60000000000002</v>
      </c>
      <c r="BL114" s="103">
        <f t="shared" si="50"/>
        <v>0.10000000000002274</v>
      </c>
      <c r="BM114" s="70">
        <f>'1eras Lecturas'!AS113</f>
        <v>168.39999999999998</v>
      </c>
      <c r="BN114" s="70">
        <f>'2das Lecturas'!AS113</f>
        <v>168.5</v>
      </c>
      <c r="BO114" s="104">
        <f t="shared" si="51"/>
        <v>0.10000000000002274</v>
      </c>
      <c r="BP114" s="71">
        <f>'1eras Lecturas'!AU113</f>
        <v>186.6</v>
      </c>
      <c r="BQ114" s="72">
        <f>'2das Lecturas'!AU113</f>
        <v>186.6</v>
      </c>
      <c r="BR114" s="103">
        <f t="shared" si="52"/>
        <v>0</v>
      </c>
      <c r="BS114" s="73">
        <f>'1eras Lecturas'!AW113</f>
        <v>192.9</v>
      </c>
      <c r="BT114" s="73">
        <f>'2das Lecturas'!AW113</f>
        <v>192.9</v>
      </c>
      <c r="BU114" s="104">
        <f t="shared" si="53"/>
        <v>0</v>
      </c>
      <c r="BV114" s="68">
        <f>'1eras Lecturas'!AY113</f>
        <v>249.3</v>
      </c>
      <c r="BW114" s="69">
        <f>'2das Lecturas'!AY113</f>
        <v>249.3</v>
      </c>
      <c r="BX114" s="103">
        <f t="shared" si="54"/>
        <v>0</v>
      </c>
      <c r="BY114" s="70">
        <f>'1eras Lecturas'!BA113</f>
        <v>255.5</v>
      </c>
      <c r="BZ114" s="70">
        <f>'2das Lecturas'!BA113</f>
        <v>255.5</v>
      </c>
      <c r="CA114" s="104">
        <f t="shared" si="55"/>
        <v>0</v>
      </c>
      <c r="CB114" s="71">
        <f>'1eras Lecturas'!BC113</f>
        <v>174.29999999999998</v>
      </c>
      <c r="CC114" s="72">
        <f>'2das Lecturas'!BC113</f>
        <v>174.29999999999998</v>
      </c>
      <c r="CD114" s="103">
        <f t="shared" si="56"/>
        <v>0</v>
      </c>
      <c r="CE114" s="73">
        <f>'1eras Lecturas'!BE113</f>
        <v>179.4</v>
      </c>
      <c r="CF114" s="73">
        <f>'2das Lecturas'!BE113</f>
        <v>179.4</v>
      </c>
      <c r="CG114" s="104">
        <f t="shared" si="57"/>
        <v>0</v>
      </c>
      <c r="CH114" s="138">
        <f>'1eras Lecturas'!BG113</f>
        <v>0</v>
      </c>
      <c r="CI114" s="69">
        <f>'2das Lecturas'!BG113</f>
        <v>121.9</v>
      </c>
      <c r="CJ114" s="103">
        <f t="shared" si="58"/>
        <v>121.9</v>
      </c>
      <c r="CK114" s="139">
        <f>'1eras Lecturas'!BI113</f>
        <v>0</v>
      </c>
      <c r="CL114" s="139">
        <f>'2das Lecturas'!BI113</f>
        <v>133.80000000000001</v>
      </c>
      <c r="CM114" s="104">
        <f t="shared" si="59"/>
        <v>133.80000000000001</v>
      </c>
    </row>
    <row r="115" spans="1:91" ht="15" customHeight="1" x14ac:dyDescent="0.25">
      <c r="A115" s="67" t="s">
        <v>231</v>
      </c>
      <c r="B115" s="68">
        <f>'1eras Lecturas'!C114</f>
        <v>264.3</v>
      </c>
      <c r="C115" s="69">
        <f>'2das Lecturas'!C114</f>
        <v>264.3</v>
      </c>
      <c r="D115" s="103">
        <f t="shared" si="30"/>
        <v>0</v>
      </c>
      <c r="E115" s="70">
        <f>'1eras Lecturas'!E114</f>
        <v>272.7</v>
      </c>
      <c r="F115" s="70">
        <f>'2das Lecturas'!E114</f>
        <v>272.7</v>
      </c>
      <c r="G115" s="104">
        <f t="shared" si="31"/>
        <v>0</v>
      </c>
      <c r="H115" s="71">
        <f>'1eras Lecturas'!G114</f>
        <v>174.4</v>
      </c>
      <c r="I115" s="72">
        <f>'2das Lecturas'!G114</f>
        <v>174.4</v>
      </c>
      <c r="J115" s="103">
        <f t="shared" si="32"/>
        <v>0</v>
      </c>
      <c r="K115" s="73">
        <f>'1eras Lecturas'!I114</f>
        <v>178.4</v>
      </c>
      <c r="L115" s="73">
        <f>'2das Lecturas'!I114</f>
        <v>178.4</v>
      </c>
      <c r="M115" s="104">
        <f t="shared" si="33"/>
        <v>0</v>
      </c>
      <c r="N115" s="68">
        <f>'1eras Lecturas'!K114</f>
        <v>154.69999999999999</v>
      </c>
      <c r="O115" s="69">
        <f>'2das Lecturas'!K114</f>
        <v>154.69999999999999</v>
      </c>
      <c r="P115" s="103">
        <f t="shared" si="34"/>
        <v>0</v>
      </c>
      <c r="Q115" s="70">
        <f>'1eras Lecturas'!M114</f>
        <v>156.9</v>
      </c>
      <c r="R115" s="70">
        <f>'2das Lecturas'!M114</f>
        <v>156.9</v>
      </c>
      <c r="S115" s="104">
        <f t="shared" si="35"/>
        <v>0</v>
      </c>
      <c r="T115" s="71">
        <f>'1eras Lecturas'!O114</f>
        <v>136.5</v>
      </c>
      <c r="U115" s="72">
        <f>'2das Lecturas'!O114</f>
        <v>136.5</v>
      </c>
      <c r="V115" s="103">
        <f t="shared" si="36"/>
        <v>0</v>
      </c>
      <c r="W115" s="73">
        <f>'1eras Lecturas'!Q114</f>
        <v>142.30000000000001</v>
      </c>
      <c r="X115" s="73">
        <f>'2das Lecturas'!Q114</f>
        <v>142.30000000000001</v>
      </c>
      <c r="Y115" s="104">
        <f t="shared" si="37"/>
        <v>0</v>
      </c>
      <c r="Z115" s="68">
        <f>'1eras Lecturas'!S114</f>
        <v>175.9</v>
      </c>
      <c r="AA115" s="69">
        <f>'2das Lecturas'!S114</f>
        <v>175.9</v>
      </c>
      <c r="AB115" s="103">
        <f t="shared" si="38"/>
        <v>0</v>
      </c>
      <c r="AC115" s="70">
        <f>'1eras Lecturas'!U114</f>
        <v>186.5</v>
      </c>
      <c r="AD115" s="70">
        <f>'2das Lecturas'!U114</f>
        <v>186.5</v>
      </c>
      <c r="AE115" s="104">
        <f t="shared" si="39"/>
        <v>0</v>
      </c>
      <c r="AF115" s="71">
        <f>'1eras Lecturas'!W114</f>
        <v>183.9</v>
      </c>
      <c r="AG115" s="72">
        <f>'2das Lecturas'!W114</f>
        <v>183.9</v>
      </c>
      <c r="AH115" s="103">
        <f t="shared" si="40"/>
        <v>0</v>
      </c>
      <c r="AI115" s="73">
        <f>'1eras Lecturas'!Y114</f>
        <v>196.3</v>
      </c>
      <c r="AJ115" s="73">
        <f>'2das Lecturas'!Y114</f>
        <v>196.3</v>
      </c>
      <c r="AK115" s="104">
        <f t="shared" si="41"/>
        <v>0</v>
      </c>
      <c r="AL115" s="68">
        <f>'1eras Lecturas'!AA114</f>
        <v>166.1</v>
      </c>
      <c r="AM115" s="69">
        <f>'2das Lecturas'!AA114</f>
        <v>166.1</v>
      </c>
      <c r="AN115" s="103">
        <f t="shared" si="42"/>
        <v>0</v>
      </c>
      <c r="AO115" s="70">
        <f>'1eras Lecturas'!AC114</f>
        <v>176.1</v>
      </c>
      <c r="AP115" s="70">
        <f>'2das Lecturas'!AC114</f>
        <v>176.1</v>
      </c>
      <c r="AQ115" s="104">
        <f t="shared" si="43"/>
        <v>0</v>
      </c>
      <c r="AR115" s="71">
        <f>'1eras Lecturas'!AE114</f>
        <v>241.9</v>
      </c>
      <c r="AS115" s="72">
        <f>'2das Lecturas'!AE114</f>
        <v>241.8</v>
      </c>
      <c r="AT115" s="103">
        <f t="shared" si="44"/>
        <v>9.9999999999994316E-2</v>
      </c>
      <c r="AU115" s="73">
        <f>'1eras Lecturas'!AG114</f>
        <v>250.20000000000002</v>
      </c>
      <c r="AV115" s="73">
        <f>'2das Lecturas'!AG114</f>
        <v>250</v>
      </c>
      <c r="AW115" s="104">
        <f t="shared" si="45"/>
        <v>0.20000000000001705</v>
      </c>
      <c r="AX115" s="68">
        <f>'1eras Lecturas'!AI114</f>
        <v>270.3</v>
      </c>
      <c r="AY115" s="69">
        <f>'2das Lecturas'!AI114</f>
        <v>270.39999999999998</v>
      </c>
      <c r="AZ115" s="103">
        <f t="shared" si="46"/>
        <v>9.9999999999965894E-2</v>
      </c>
      <c r="BA115" s="70">
        <f>'1eras Lecturas'!AK114</f>
        <v>274.39999999999998</v>
      </c>
      <c r="BB115" s="70">
        <f>'2das Lecturas'!AK114</f>
        <v>274.39999999999998</v>
      </c>
      <c r="BC115" s="104">
        <f t="shared" si="47"/>
        <v>0</v>
      </c>
      <c r="BD115" s="71">
        <f>'1eras Lecturas'!AM114</f>
        <v>250.5</v>
      </c>
      <c r="BE115" s="72">
        <f>'2das Lecturas'!AM114</f>
        <v>250.60000000000002</v>
      </c>
      <c r="BF115" s="103">
        <f t="shared" si="48"/>
        <v>0.10000000000002274</v>
      </c>
      <c r="BG115" s="73">
        <f>'1eras Lecturas'!AO114</f>
        <v>250.5</v>
      </c>
      <c r="BH115" s="73">
        <f>'2das Lecturas'!AO114</f>
        <v>250.60000000000002</v>
      </c>
      <c r="BI115" s="104">
        <f t="shared" si="49"/>
        <v>0.10000000000002274</v>
      </c>
      <c r="BJ115" s="68">
        <f>'1eras Lecturas'!AQ114</f>
        <v>166.7</v>
      </c>
      <c r="BK115" s="69">
        <f>'2das Lecturas'!AQ114</f>
        <v>166.8</v>
      </c>
      <c r="BL115" s="103">
        <f t="shared" si="50"/>
        <v>0.10000000000002274</v>
      </c>
      <c r="BM115" s="70">
        <f>'1eras Lecturas'!AS114</f>
        <v>166.7</v>
      </c>
      <c r="BN115" s="70">
        <f>'2das Lecturas'!AS114</f>
        <v>166.8</v>
      </c>
      <c r="BO115" s="104">
        <f t="shared" si="51"/>
        <v>0.10000000000002274</v>
      </c>
      <c r="BP115" s="71">
        <f>'1eras Lecturas'!AU114</f>
        <v>207.6</v>
      </c>
      <c r="BQ115" s="72">
        <f>'2das Lecturas'!AU114</f>
        <v>207.6</v>
      </c>
      <c r="BR115" s="103">
        <f t="shared" si="52"/>
        <v>0</v>
      </c>
      <c r="BS115" s="73">
        <f>'1eras Lecturas'!AW114</f>
        <v>207.6</v>
      </c>
      <c r="BT115" s="73">
        <f>'2das Lecturas'!AW114</f>
        <v>207.6</v>
      </c>
      <c r="BU115" s="104">
        <f t="shared" si="53"/>
        <v>0</v>
      </c>
      <c r="BV115" s="68">
        <f>'1eras Lecturas'!AY114</f>
        <v>249.3</v>
      </c>
      <c r="BW115" s="69">
        <f>'2das Lecturas'!AY114</f>
        <v>249.3</v>
      </c>
      <c r="BX115" s="103">
        <f t="shared" si="54"/>
        <v>0</v>
      </c>
      <c r="BY115" s="70">
        <f>'1eras Lecturas'!BA114</f>
        <v>249.3</v>
      </c>
      <c r="BZ115" s="70">
        <f>'2das Lecturas'!BA114</f>
        <v>249.3</v>
      </c>
      <c r="CA115" s="104">
        <f t="shared" si="55"/>
        <v>0</v>
      </c>
      <c r="CB115" s="71">
        <f>'1eras Lecturas'!BC114</f>
        <v>174.4</v>
      </c>
      <c r="CC115" s="72">
        <f>'2das Lecturas'!BC114</f>
        <v>174.4</v>
      </c>
      <c r="CD115" s="103">
        <f t="shared" si="56"/>
        <v>0</v>
      </c>
      <c r="CE115" s="73">
        <f>'1eras Lecturas'!BE114</f>
        <v>179.7</v>
      </c>
      <c r="CF115" s="73">
        <f>'2das Lecturas'!BE114</f>
        <v>179.4</v>
      </c>
      <c r="CG115" s="104">
        <f t="shared" si="57"/>
        <v>0.29999999999998295</v>
      </c>
      <c r="CH115" s="138">
        <f>'1eras Lecturas'!BG114</f>
        <v>0</v>
      </c>
      <c r="CI115" s="69">
        <f>'2das Lecturas'!BG114</f>
        <v>135.80000000000001</v>
      </c>
      <c r="CJ115" s="103">
        <f t="shared" si="58"/>
        <v>135.80000000000001</v>
      </c>
      <c r="CK115" s="139">
        <f>'1eras Lecturas'!BI114</f>
        <v>0</v>
      </c>
      <c r="CL115" s="139">
        <f>'2das Lecturas'!BI114</f>
        <v>139.6</v>
      </c>
      <c r="CM115" s="104">
        <f t="shared" si="59"/>
        <v>139.6</v>
      </c>
    </row>
    <row r="116" spans="1:91" ht="15" customHeight="1" x14ac:dyDescent="0.25">
      <c r="A116" s="67" t="s">
        <v>232</v>
      </c>
      <c r="B116" s="68">
        <f>'1eras Lecturas'!C115</f>
        <v>256.10000000000002</v>
      </c>
      <c r="C116" s="69">
        <f>'2das Lecturas'!C115</f>
        <v>256</v>
      </c>
      <c r="D116" s="103">
        <f t="shared" si="30"/>
        <v>0.10000000000002274</v>
      </c>
      <c r="E116" s="70">
        <f>'1eras Lecturas'!E115</f>
        <v>268.5</v>
      </c>
      <c r="F116" s="70">
        <f>'2das Lecturas'!E115</f>
        <v>268.5</v>
      </c>
      <c r="G116" s="104">
        <f t="shared" si="31"/>
        <v>0</v>
      </c>
      <c r="H116" s="71">
        <f>'1eras Lecturas'!G115</f>
        <v>176.5</v>
      </c>
      <c r="I116" s="72">
        <f>'2das Lecturas'!G115</f>
        <v>176.5</v>
      </c>
      <c r="J116" s="103">
        <f t="shared" si="32"/>
        <v>0</v>
      </c>
      <c r="K116" s="73">
        <f>'1eras Lecturas'!I115</f>
        <v>188.3</v>
      </c>
      <c r="L116" s="73">
        <f>'2das Lecturas'!I115</f>
        <v>188.3</v>
      </c>
      <c r="M116" s="104">
        <f t="shared" si="33"/>
        <v>0</v>
      </c>
      <c r="N116" s="68">
        <f>'1eras Lecturas'!K115</f>
        <v>156.9</v>
      </c>
      <c r="O116" s="69">
        <f>'2das Lecturas'!K115</f>
        <v>156.9</v>
      </c>
      <c r="P116" s="103">
        <f t="shared" si="34"/>
        <v>0</v>
      </c>
      <c r="Q116" s="70">
        <f>'1eras Lecturas'!M115</f>
        <v>156.9</v>
      </c>
      <c r="R116" s="70">
        <f>'2das Lecturas'!M115</f>
        <v>156.9</v>
      </c>
      <c r="S116" s="104">
        <f t="shared" si="35"/>
        <v>0</v>
      </c>
      <c r="T116" s="71">
        <f>'1eras Lecturas'!O115</f>
        <v>134.70000000000002</v>
      </c>
      <c r="U116" s="72">
        <f>'2das Lecturas'!O115</f>
        <v>134.6</v>
      </c>
      <c r="V116" s="103">
        <f t="shared" si="36"/>
        <v>0.10000000000002274</v>
      </c>
      <c r="W116" s="73">
        <f>'1eras Lecturas'!Q115</f>
        <v>136.5</v>
      </c>
      <c r="X116" s="73">
        <f>'2das Lecturas'!Q115</f>
        <v>136.5</v>
      </c>
      <c r="Y116" s="104">
        <f t="shared" si="37"/>
        <v>0</v>
      </c>
      <c r="Z116" s="68">
        <f>'1eras Lecturas'!S115</f>
        <v>171.70000000000002</v>
      </c>
      <c r="AA116" s="69">
        <f>'2das Lecturas'!S115</f>
        <v>171.70000000000002</v>
      </c>
      <c r="AB116" s="103">
        <f t="shared" si="38"/>
        <v>0</v>
      </c>
      <c r="AC116" s="70">
        <f>'1eras Lecturas'!U115</f>
        <v>207.6</v>
      </c>
      <c r="AD116" s="70">
        <f>'2das Lecturas'!U115</f>
        <v>207.5</v>
      </c>
      <c r="AE116" s="104">
        <f t="shared" si="39"/>
        <v>9.9999999999994316E-2</v>
      </c>
      <c r="AF116" s="71">
        <f>'1eras Lecturas'!W115</f>
        <v>182</v>
      </c>
      <c r="AG116" s="72">
        <f>'2das Lecturas'!W115</f>
        <v>182</v>
      </c>
      <c r="AH116" s="103">
        <f t="shared" si="40"/>
        <v>0</v>
      </c>
      <c r="AI116" s="73">
        <f>'1eras Lecturas'!Y115</f>
        <v>185.8</v>
      </c>
      <c r="AJ116" s="73">
        <f>'2das Lecturas'!Y115</f>
        <v>185.8</v>
      </c>
      <c r="AK116" s="104">
        <f t="shared" si="41"/>
        <v>0</v>
      </c>
      <c r="AL116" s="68">
        <f>'1eras Lecturas'!AA115</f>
        <v>166.3</v>
      </c>
      <c r="AM116" s="69">
        <f>'2das Lecturas'!AA115</f>
        <v>166.3</v>
      </c>
      <c r="AN116" s="103">
        <f t="shared" si="42"/>
        <v>0</v>
      </c>
      <c r="AO116" s="70">
        <f>'1eras Lecturas'!AC115</f>
        <v>166.3</v>
      </c>
      <c r="AP116" s="70">
        <f>'2das Lecturas'!AC115</f>
        <v>166.3</v>
      </c>
      <c r="AQ116" s="104">
        <f t="shared" si="43"/>
        <v>0</v>
      </c>
      <c r="AR116" s="71">
        <f>'1eras Lecturas'!AE115</f>
        <v>238.20000000000002</v>
      </c>
      <c r="AS116" s="72">
        <f>'2das Lecturas'!AE115</f>
        <v>238.10000000000002</v>
      </c>
      <c r="AT116" s="103">
        <f t="shared" si="44"/>
        <v>9.9999999999994316E-2</v>
      </c>
      <c r="AU116" s="73">
        <f>'1eras Lecturas'!AG115</f>
        <v>244</v>
      </c>
      <c r="AV116" s="73">
        <f>'2das Lecturas'!AG115</f>
        <v>244</v>
      </c>
      <c r="AW116" s="104">
        <f t="shared" si="45"/>
        <v>0</v>
      </c>
      <c r="AX116" s="68">
        <f>'1eras Lecturas'!AI115</f>
        <v>270.3</v>
      </c>
      <c r="AY116" s="69">
        <f>'2das Lecturas'!AI115</f>
        <v>270.3</v>
      </c>
      <c r="AZ116" s="103">
        <f t="shared" si="46"/>
        <v>0</v>
      </c>
      <c r="BA116" s="70">
        <f>'1eras Lecturas'!AK115</f>
        <v>270.3</v>
      </c>
      <c r="BB116" s="70">
        <f>'2das Lecturas'!AK115</f>
        <v>270.3</v>
      </c>
      <c r="BC116" s="104">
        <f t="shared" si="47"/>
        <v>0</v>
      </c>
      <c r="BD116" s="71">
        <f>'1eras Lecturas'!AM115</f>
        <v>250.5</v>
      </c>
      <c r="BE116" s="72">
        <f>'2das Lecturas'!AM115</f>
        <v>250.60000000000002</v>
      </c>
      <c r="BF116" s="103">
        <f t="shared" si="48"/>
        <v>0.10000000000002274</v>
      </c>
      <c r="BG116" s="73">
        <f>'1eras Lecturas'!AO115</f>
        <v>250.5</v>
      </c>
      <c r="BH116" s="73">
        <f>'2das Lecturas'!AO115</f>
        <v>250.60000000000002</v>
      </c>
      <c r="BI116" s="104">
        <f t="shared" si="49"/>
        <v>0.10000000000002274</v>
      </c>
      <c r="BJ116" s="68">
        <f>'1eras Lecturas'!AQ115</f>
        <v>166.6</v>
      </c>
      <c r="BK116" s="69">
        <f>'2das Lecturas'!AQ115</f>
        <v>166.70000000000002</v>
      </c>
      <c r="BL116" s="103">
        <f t="shared" si="50"/>
        <v>0.10000000000002274</v>
      </c>
      <c r="BM116" s="70">
        <f>'1eras Lecturas'!AS115</f>
        <v>166.6</v>
      </c>
      <c r="BN116" s="70">
        <f>'2das Lecturas'!AS115</f>
        <v>166.70000000000002</v>
      </c>
      <c r="BO116" s="104">
        <f t="shared" si="51"/>
        <v>0.10000000000002274</v>
      </c>
      <c r="BP116" s="71">
        <f>'1eras Lecturas'!AU115</f>
        <v>201.2</v>
      </c>
      <c r="BQ116" s="72">
        <f>'2das Lecturas'!AU115</f>
        <v>201.2</v>
      </c>
      <c r="BR116" s="103">
        <f t="shared" si="52"/>
        <v>0</v>
      </c>
      <c r="BS116" s="73">
        <f>'1eras Lecturas'!AW115</f>
        <v>203.4</v>
      </c>
      <c r="BT116" s="73">
        <f>'2das Lecturas'!AW115</f>
        <v>203.4</v>
      </c>
      <c r="BU116" s="104">
        <f t="shared" si="53"/>
        <v>0</v>
      </c>
      <c r="BV116" s="68">
        <f>'1eras Lecturas'!AY115</f>
        <v>255.5</v>
      </c>
      <c r="BW116" s="69">
        <f>'2das Lecturas'!AY115</f>
        <v>255.5</v>
      </c>
      <c r="BX116" s="103">
        <f t="shared" si="54"/>
        <v>0</v>
      </c>
      <c r="BY116" s="70">
        <f>'1eras Lecturas'!BA115</f>
        <v>267.8</v>
      </c>
      <c r="BZ116" s="70">
        <f>'2das Lecturas'!BA115</f>
        <v>267.8</v>
      </c>
      <c r="CA116" s="104">
        <f t="shared" si="55"/>
        <v>0</v>
      </c>
      <c r="CB116" s="71">
        <f>'1eras Lecturas'!BC115</f>
        <v>174.7</v>
      </c>
      <c r="CC116" s="72">
        <f>'2das Lecturas'!BC115</f>
        <v>174.5</v>
      </c>
      <c r="CD116" s="103">
        <f t="shared" si="56"/>
        <v>0.19999999999998863</v>
      </c>
      <c r="CE116" s="73">
        <f>'1eras Lecturas'!BE115</f>
        <v>179.5</v>
      </c>
      <c r="CF116" s="73">
        <f>'2das Lecturas'!BE115</f>
        <v>179.29999999999998</v>
      </c>
      <c r="CG116" s="104">
        <f t="shared" si="57"/>
        <v>0.20000000000001705</v>
      </c>
      <c r="CH116" s="138">
        <f>'1eras Lecturas'!BG115</f>
        <v>0</v>
      </c>
      <c r="CI116" s="69">
        <f>'2das Lecturas'!BG115</f>
        <v>139.6</v>
      </c>
      <c r="CJ116" s="103">
        <f t="shared" si="58"/>
        <v>139.6</v>
      </c>
      <c r="CK116" s="139">
        <f>'1eras Lecturas'!BI115</f>
        <v>0</v>
      </c>
      <c r="CL116" s="139">
        <f>'2das Lecturas'!BI115</f>
        <v>151</v>
      </c>
      <c r="CM116" s="104">
        <f t="shared" si="59"/>
        <v>151</v>
      </c>
    </row>
    <row r="117" spans="1:91" ht="15" customHeight="1" x14ac:dyDescent="0.25">
      <c r="A117" s="67" t="s">
        <v>233</v>
      </c>
      <c r="B117" s="68">
        <f>'1eras Lecturas'!C116</f>
        <v>258.39999999999998</v>
      </c>
      <c r="C117" s="69">
        <f>'2das Lecturas'!C116</f>
        <v>258.10000000000002</v>
      </c>
      <c r="D117" s="103">
        <f t="shared" si="30"/>
        <v>0.29999999999995453</v>
      </c>
      <c r="E117" s="70">
        <f>'1eras Lecturas'!E116</f>
        <v>262.2</v>
      </c>
      <c r="F117" s="70">
        <f>'2das Lecturas'!E116</f>
        <v>262.2</v>
      </c>
      <c r="G117" s="104">
        <f t="shared" si="31"/>
        <v>0</v>
      </c>
      <c r="H117" s="71">
        <f>'1eras Lecturas'!G116</f>
        <v>178.4</v>
      </c>
      <c r="I117" s="72">
        <f>'2das Lecturas'!G116</f>
        <v>178.4</v>
      </c>
      <c r="J117" s="103">
        <f t="shared" si="32"/>
        <v>0</v>
      </c>
      <c r="K117" s="73">
        <f>'1eras Lecturas'!I116</f>
        <v>188.3</v>
      </c>
      <c r="L117" s="73">
        <f>'2das Lecturas'!I116</f>
        <v>188.3</v>
      </c>
      <c r="M117" s="104">
        <f t="shared" si="33"/>
        <v>0</v>
      </c>
      <c r="N117" s="68">
        <f>'1eras Lecturas'!K116</f>
        <v>144.1</v>
      </c>
      <c r="O117" s="69">
        <f>'2das Lecturas'!K116</f>
        <v>144.1</v>
      </c>
      <c r="P117" s="103">
        <f t="shared" si="34"/>
        <v>0</v>
      </c>
      <c r="Q117" s="70">
        <f>'1eras Lecturas'!M116</f>
        <v>150.5</v>
      </c>
      <c r="R117" s="70">
        <f>'2das Lecturas'!M116</f>
        <v>150.5</v>
      </c>
      <c r="S117" s="104">
        <f t="shared" si="35"/>
        <v>0</v>
      </c>
      <c r="T117" s="71">
        <f>'1eras Lecturas'!O116</f>
        <v>134.6</v>
      </c>
      <c r="U117" s="72">
        <f>'2das Lecturas'!O116</f>
        <v>134.6</v>
      </c>
      <c r="V117" s="103">
        <f t="shared" si="36"/>
        <v>0</v>
      </c>
      <c r="W117" s="73">
        <f>'1eras Lecturas'!Q116</f>
        <v>134.6</v>
      </c>
      <c r="X117" s="73">
        <f>'2das Lecturas'!Q116</f>
        <v>134.6</v>
      </c>
      <c r="Y117" s="104">
        <f t="shared" si="37"/>
        <v>0</v>
      </c>
      <c r="Z117" s="68">
        <f>'1eras Lecturas'!S116</f>
        <v>169.8</v>
      </c>
      <c r="AA117" s="69">
        <f>'2das Lecturas'!S116</f>
        <v>169.70000000000002</v>
      </c>
      <c r="AB117" s="103">
        <f t="shared" si="38"/>
        <v>9.9999999999994316E-2</v>
      </c>
      <c r="AC117" s="70">
        <f>'1eras Lecturas'!U116</f>
        <v>176.1</v>
      </c>
      <c r="AD117" s="70">
        <f>'2das Lecturas'!U116</f>
        <v>176.1</v>
      </c>
      <c r="AE117" s="104">
        <f t="shared" si="39"/>
        <v>0</v>
      </c>
      <c r="AF117" s="71">
        <f>'1eras Lecturas'!W116</f>
        <v>183.8</v>
      </c>
      <c r="AG117" s="72">
        <f>'2das Lecturas'!W116</f>
        <v>183.8</v>
      </c>
      <c r="AH117" s="103">
        <f t="shared" si="40"/>
        <v>0</v>
      </c>
      <c r="AI117" s="73">
        <f>'1eras Lecturas'!Y116</f>
        <v>185.8</v>
      </c>
      <c r="AJ117" s="73">
        <f>'2das Lecturas'!Y116</f>
        <v>185.8</v>
      </c>
      <c r="AK117" s="104">
        <f t="shared" si="41"/>
        <v>0</v>
      </c>
      <c r="AL117" s="68">
        <f>'1eras Lecturas'!AA116</f>
        <v>151.6</v>
      </c>
      <c r="AM117" s="69">
        <f>'2das Lecturas'!AA116</f>
        <v>151.6</v>
      </c>
      <c r="AN117" s="103">
        <f t="shared" si="42"/>
        <v>0</v>
      </c>
      <c r="AO117" s="70">
        <f>'1eras Lecturas'!AC116</f>
        <v>151.6</v>
      </c>
      <c r="AP117" s="70">
        <f>'2das Lecturas'!AC116</f>
        <v>151.6</v>
      </c>
      <c r="AQ117" s="104">
        <f t="shared" si="43"/>
        <v>0</v>
      </c>
      <c r="AR117" s="71">
        <f>'1eras Lecturas'!AE116</f>
        <v>238</v>
      </c>
      <c r="AS117" s="72">
        <f>'2das Lecturas'!AE116</f>
        <v>238</v>
      </c>
      <c r="AT117" s="103">
        <f t="shared" si="44"/>
        <v>0</v>
      </c>
      <c r="AU117" s="73">
        <f>'1eras Lecturas'!AG116</f>
        <v>248.10000000000002</v>
      </c>
      <c r="AV117" s="73">
        <f>'2das Lecturas'!AG116</f>
        <v>248</v>
      </c>
      <c r="AW117" s="104">
        <f t="shared" si="45"/>
        <v>0.10000000000002274</v>
      </c>
      <c r="AX117" s="68">
        <f>'1eras Lecturas'!AI116</f>
        <v>270.39999999999998</v>
      </c>
      <c r="AY117" s="69">
        <f>'2das Lecturas'!AI116</f>
        <v>270.3</v>
      </c>
      <c r="AZ117" s="103">
        <f t="shared" si="46"/>
        <v>9.9999999999965894E-2</v>
      </c>
      <c r="BA117" s="70">
        <f>'1eras Lecturas'!AK116</f>
        <v>270.39999999999998</v>
      </c>
      <c r="BB117" s="70">
        <f>'2das Lecturas'!AK116</f>
        <v>270.3</v>
      </c>
      <c r="BC117" s="104">
        <f t="shared" si="47"/>
        <v>9.9999999999965894E-2</v>
      </c>
      <c r="BD117" s="71">
        <f>'1eras Lecturas'!AM116</f>
        <v>251.5</v>
      </c>
      <c r="BE117" s="72">
        <f>'2das Lecturas'!AM116</f>
        <v>251.60000000000002</v>
      </c>
      <c r="BF117" s="103">
        <f t="shared" si="48"/>
        <v>0.10000000000002274</v>
      </c>
      <c r="BG117" s="73">
        <f>'1eras Lecturas'!AO116</f>
        <v>252.5</v>
      </c>
      <c r="BH117" s="73">
        <f>'2das Lecturas'!AO116</f>
        <v>252.60000000000002</v>
      </c>
      <c r="BI117" s="104">
        <f t="shared" si="49"/>
        <v>0.10000000000002274</v>
      </c>
      <c r="BJ117" s="68">
        <f>'1eras Lecturas'!AQ116</f>
        <v>166.7</v>
      </c>
      <c r="BK117" s="69">
        <f>'2das Lecturas'!AQ116</f>
        <v>166.8</v>
      </c>
      <c r="BL117" s="103">
        <f t="shared" si="50"/>
        <v>0.10000000000002274</v>
      </c>
      <c r="BM117" s="70">
        <f>'1eras Lecturas'!AS116</f>
        <v>166.7</v>
      </c>
      <c r="BN117" s="70">
        <f>'2das Lecturas'!AS116</f>
        <v>166.8</v>
      </c>
      <c r="BO117" s="104">
        <f t="shared" si="51"/>
        <v>0.10000000000002274</v>
      </c>
      <c r="BP117" s="71">
        <f>'1eras Lecturas'!AU116</f>
        <v>192.9</v>
      </c>
      <c r="BQ117" s="72">
        <f>'2das Lecturas'!AU116</f>
        <v>192.9</v>
      </c>
      <c r="BR117" s="103">
        <f t="shared" si="52"/>
        <v>0</v>
      </c>
      <c r="BS117" s="73">
        <f>'1eras Lecturas'!AW116</f>
        <v>210</v>
      </c>
      <c r="BT117" s="73">
        <f>'2das Lecturas'!AW116</f>
        <v>209.79999999999998</v>
      </c>
      <c r="BU117" s="104">
        <f t="shared" si="53"/>
        <v>0.20000000000001705</v>
      </c>
      <c r="BV117" s="68">
        <f>'1eras Lecturas'!AY116</f>
        <v>253.60000000000002</v>
      </c>
      <c r="BW117" s="69">
        <f>'2das Lecturas'!AY116</f>
        <v>253.5</v>
      </c>
      <c r="BX117" s="103">
        <f t="shared" si="54"/>
        <v>0.10000000000002274</v>
      </c>
      <c r="BY117" s="70">
        <f>'1eras Lecturas'!BA116</f>
        <v>268.10000000000002</v>
      </c>
      <c r="BZ117" s="70">
        <f>'2das Lecturas'!BA116</f>
        <v>267.90000000000003</v>
      </c>
      <c r="CA117" s="104">
        <f t="shared" si="55"/>
        <v>0.19999999999998863</v>
      </c>
      <c r="CB117" s="71">
        <f>'1eras Lecturas'!BC116</f>
        <v>174.6</v>
      </c>
      <c r="CC117" s="72">
        <f>'2das Lecturas'!BC116</f>
        <v>174.5</v>
      </c>
      <c r="CD117" s="103">
        <f t="shared" si="56"/>
        <v>9.9999999999994316E-2</v>
      </c>
      <c r="CE117" s="73">
        <f>'1eras Lecturas'!BE116</f>
        <v>179.5</v>
      </c>
      <c r="CF117" s="73">
        <f>'2das Lecturas'!BE116</f>
        <v>179.5</v>
      </c>
      <c r="CG117" s="104">
        <f t="shared" si="57"/>
        <v>0</v>
      </c>
      <c r="CH117" s="138">
        <f>'1eras Lecturas'!BG116</f>
        <v>0</v>
      </c>
      <c r="CI117" s="69">
        <f>'2das Lecturas'!BG116</f>
        <v>127.8</v>
      </c>
      <c r="CJ117" s="103">
        <f t="shared" si="58"/>
        <v>127.8</v>
      </c>
      <c r="CK117" s="139">
        <f>'1eras Lecturas'!BI116</f>
        <v>0</v>
      </c>
      <c r="CL117" s="139">
        <f>'2das Lecturas'!BI116</f>
        <v>139.5</v>
      </c>
      <c r="CM117" s="104">
        <f t="shared" si="59"/>
        <v>139.5</v>
      </c>
    </row>
    <row r="118" spans="1:91" ht="15" customHeight="1" x14ac:dyDescent="0.25">
      <c r="A118" s="67" t="s">
        <v>237</v>
      </c>
      <c r="B118" s="68">
        <f>'1eras Lecturas'!C117</f>
        <v>262.09999999999997</v>
      </c>
      <c r="C118" s="69">
        <f>'2das Lecturas'!C117</f>
        <v>262.09999999999997</v>
      </c>
      <c r="D118" s="103">
        <f t="shared" si="30"/>
        <v>0</v>
      </c>
      <c r="E118" s="70">
        <f>'1eras Lecturas'!E117</f>
        <v>274.79999999999995</v>
      </c>
      <c r="F118" s="70">
        <f>'2das Lecturas'!E117</f>
        <v>274.59999999999997</v>
      </c>
      <c r="G118" s="104">
        <f t="shared" si="31"/>
        <v>0.19999999999998863</v>
      </c>
      <c r="H118" s="71">
        <f>'1eras Lecturas'!G117</f>
        <v>178.2</v>
      </c>
      <c r="I118" s="72">
        <f>'2das Lecturas'!G117</f>
        <v>178.29999999999998</v>
      </c>
      <c r="J118" s="103">
        <f t="shared" si="32"/>
        <v>9.9999999999994316E-2</v>
      </c>
      <c r="K118" s="73">
        <f>'1eras Lecturas'!I117</f>
        <v>188.1</v>
      </c>
      <c r="L118" s="73">
        <f>'2das Lecturas'!I117</f>
        <v>188.2</v>
      </c>
      <c r="M118" s="104">
        <f t="shared" si="33"/>
        <v>9.9999999999994316E-2</v>
      </c>
      <c r="N118" s="68">
        <f>'1eras Lecturas'!K117</f>
        <v>155.20000000000002</v>
      </c>
      <c r="O118" s="69">
        <f>'2das Lecturas'!K117</f>
        <v>155.29999999999998</v>
      </c>
      <c r="P118" s="103">
        <f t="shared" si="34"/>
        <v>9.9999999999965894E-2</v>
      </c>
      <c r="Q118" s="70">
        <f>'1eras Lecturas'!M117</f>
        <v>161.5</v>
      </c>
      <c r="R118" s="70">
        <f>'2das Lecturas'!M117</f>
        <v>161.6</v>
      </c>
      <c r="S118" s="104">
        <f t="shared" si="35"/>
        <v>9.9999999999994316E-2</v>
      </c>
      <c r="T118" s="71">
        <f>'1eras Lecturas'!O117</f>
        <v>134.79999999999998</v>
      </c>
      <c r="U118" s="72">
        <f>'2das Lecturas'!O117</f>
        <v>134.79999999999998</v>
      </c>
      <c r="V118" s="103">
        <f t="shared" si="36"/>
        <v>0</v>
      </c>
      <c r="W118" s="73">
        <f>'1eras Lecturas'!Q117</f>
        <v>134.79999999999998</v>
      </c>
      <c r="X118" s="73">
        <f>'2das Lecturas'!Q117</f>
        <v>134.79999999999998</v>
      </c>
      <c r="Y118" s="104">
        <f t="shared" si="37"/>
        <v>0</v>
      </c>
      <c r="Z118" s="68">
        <f>'1eras Lecturas'!S117</f>
        <v>156.9</v>
      </c>
      <c r="AA118" s="69">
        <f>'2das Lecturas'!S117</f>
        <v>156.80000000000001</v>
      </c>
      <c r="AB118" s="103">
        <f t="shared" si="38"/>
        <v>9.9999999999994316E-2</v>
      </c>
      <c r="AC118" s="70">
        <f>'1eras Lecturas'!U117</f>
        <v>180.1</v>
      </c>
      <c r="AD118" s="70">
        <f>'2das Lecturas'!U117</f>
        <v>180.2</v>
      </c>
      <c r="AE118" s="104">
        <f t="shared" si="39"/>
        <v>9.9999999999994316E-2</v>
      </c>
      <c r="AF118" s="71">
        <f>'1eras Lecturas'!W117</f>
        <v>180.1</v>
      </c>
      <c r="AG118" s="72">
        <f>'2das Lecturas'!W117</f>
        <v>180.2</v>
      </c>
      <c r="AH118" s="103">
        <f t="shared" si="40"/>
        <v>9.9999999999994316E-2</v>
      </c>
      <c r="AI118" s="73">
        <f>'1eras Lecturas'!Y117</f>
        <v>180.1</v>
      </c>
      <c r="AJ118" s="73">
        <f>'2das Lecturas'!Y117</f>
        <v>180.2</v>
      </c>
      <c r="AK118" s="104">
        <f t="shared" si="41"/>
        <v>9.9999999999994316E-2</v>
      </c>
      <c r="AL118" s="68">
        <f>'1eras Lecturas'!AA117</f>
        <v>164.1</v>
      </c>
      <c r="AM118" s="69">
        <f>'2das Lecturas'!AA117</f>
        <v>164.4</v>
      </c>
      <c r="AN118" s="103">
        <f t="shared" si="42"/>
        <v>0.30000000000001137</v>
      </c>
      <c r="AO118" s="70">
        <f>'1eras Lecturas'!AC117</f>
        <v>168</v>
      </c>
      <c r="AP118" s="70">
        <f>'2das Lecturas'!AC117</f>
        <v>168.3</v>
      </c>
      <c r="AQ118" s="104">
        <f t="shared" si="43"/>
        <v>0.30000000000001137</v>
      </c>
      <c r="AR118" s="71">
        <f>'1eras Lecturas'!AE117</f>
        <v>251.4</v>
      </c>
      <c r="AS118" s="72">
        <f>'2das Lecturas'!AE117</f>
        <v>251.7</v>
      </c>
      <c r="AT118" s="103">
        <f t="shared" si="44"/>
        <v>0.29999999999998295</v>
      </c>
      <c r="AU118" s="73">
        <f>'1eras Lecturas'!AG117</f>
        <v>251.4</v>
      </c>
      <c r="AV118" s="73">
        <f>'2das Lecturas'!AG117</f>
        <v>251.7</v>
      </c>
      <c r="AW118" s="104">
        <f t="shared" si="45"/>
        <v>0.29999999999998295</v>
      </c>
      <c r="AX118" s="68">
        <f>'1eras Lecturas'!AI117</f>
        <v>270.39999999999998</v>
      </c>
      <c r="AY118" s="69">
        <f>'2das Lecturas'!AI117</f>
        <v>270.39999999999998</v>
      </c>
      <c r="AZ118" s="103">
        <f t="shared" si="46"/>
        <v>0</v>
      </c>
      <c r="BA118" s="70">
        <f>'1eras Lecturas'!AK117</f>
        <v>270.39999999999998</v>
      </c>
      <c r="BB118" s="70">
        <f>'2das Lecturas'!AK117</f>
        <v>270.39999999999998</v>
      </c>
      <c r="BC118" s="104">
        <f t="shared" si="47"/>
        <v>0</v>
      </c>
      <c r="BD118" s="71">
        <f>'1eras Lecturas'!AM117</f>
        <v>250.39999999999998</v>
      </c>
      <c r="BE118" s="72">
        <f>'2das Lecturas'!AM117</f>
        <v>250.2</v>
      </c>
      <c r="BF118" s="103">
        <f t="shared" si="48"/>
        <v>0.19999999999998863</v>
      </c>
      <c r="BG118" s="73">
        <f>'1eras Lecturas'!AO117</f>
        <v>251.39999999999998</v>
      </c>
      <c r="BH118" s="73">
        <f>'2das Lecturas'!AO117</f>
        <v>251.29999999999998</v>
      </c>
      <c r="BI118" s="104">
        <f t="shared" si="49"/>
        <v>9.9999999999994316E-2</v>
      </c>
      <c r="BJ118" s="68">
        <f>'1eras Lecturas'!AQ117</f>
        <v>167</v>
      </c>
      <c r="BK118" s="69">
        <f>'2das Lecturas'!AQ117</f>
        <v>166.8</v>
      </c>
      <c r="BL118" s="103">
        <f t="shared" si="50"/>
        <v>0.19999999999998863</v>
      </c>
      <c r="BM118" s="70">
        <f>'1eras Lecturas'!AS117</f>
        <v>167</v>
      </c>
      <c r="BN118" s="70">
        <f>'2das Lecturas'!AS117</f>
        <v>166.8</v>
      </c>
      <c r="BO118" s="104">
        <f t="shared" si="51"/>
        <v>0.19999999999998863</v>
      </c>
      <c r="BP118" s="71">
        <f>'1eras Lecturas'!AU117</f>
        <v>207.70000000000002</v>
      </c>
      <c r="BQ118" s="72">
        <f>'2das Lecturas'!AU117</f>
        <v>207.8</v>
      </c>
      <c r="BR118" s="103">
        <f t="shared" si="52"/>
        <v>9.9999999999994316E-2</v>
      </c>
      <c r="BS118" s="73">
        <f>'1eras Lecturas'!AW117</f>
        <v>207.70000000000002</v>
      </c>
      <c r="BT118" s="73">
        <f>'2das Lecturas'!AW117</f>
        <v>207.8</v>
      </c>
      <c r="BU118" s="104">
        <f t="shared" si="53"/>
        <v>9.9999999999994316E-2</v>
      </c>
      <c r="BV118" s="68">
        <f>'1eras Lecturas'!AY117</f>
        <v>255.6</v>
      </c>
      <c r="BW118" s="69">
        <f>'2das Lecturas'!AY117</f>
        <v>255.5</v>
      </c>
      <c r="BX118" s="103">
        <f t="shared" si="54"/>
        <v>9.9999999999994316E-2</v>
      </c>
      <c r="BY118" s="70">
        <f>'1eras Lecturas'!BA117</f>
        <v>255.6</v>
      </c>
      <c r="BZ118" s="70">
        <f>'2das Lecturas'!BA117</f>
        <v>255.5</v>
      </c>
      <c r="CA118" s="104">
        <f t="shared" si="55"/>
        <v>9.9999999999994316E-2</v>
      </c>
      <c r="CB118" s="71">
        <f>'1eras Lecturas'!BC117</f>
        <v>174.39999999999998</v>
      </c>
      <c r="CC118" s="72">
        <f>'2das Lecturas'!BC117</f>
        <v>174.39999999999998</v>
      </c>
      <c r="CD118" s="103">
        <f t="shared" si="56"/>
        <v>0</v>
      </c>
      <c r="CE118" s="73">
        <f>'1eras Lecturas'!BE117</f>
        <v>174.39999999999998</v>
      </c>
      <c r="CF118" s="73">
        <f>'2das Lecturas'!BE117</f>
        <v>174.39999999999998</v>
      </c>
      <c r="CG118" s="104">
        <f t="shared" si="57"/>
        <v>0</v>
      </c>
      <c r="CH118" s="138">
        <f>'1eras Lecturas'!BG117</f>
        <v>0</v>
      </c>
      <c r="CI118" s="69">
        <f>'2das Lecturas'!BG117</f>
        <v>112.1</v>
      </c>
      <c r="CJ118" s="103">
        <f t="shared" si="58"/>
        <v>112.1</v>
      </c>
      <c r="CK118" s="139">
        <f>'1eras Lecturas'!BI117</f>
        <v>0</v>
      </c>
      <c r="CL118" s="139">
        <f>'2das Lecturas'!BI117</f>
        <v>112.1</v>
      </c>
      <c r="CM118" s="104">
        <f t="shared" si="59"/>
        <v>112.1</v>
      </c>
    </row>
    <row r="119" spans="1:91" ht="15" customHeight="1" x14ac:dyDescent="0.25">
      <c r="A119" s="72" t="s">
        <v>212</v>
      </c>
      <c r="B119" s="68">
        <f>'1eras Lecturas'!C118</f>
        <v>266.3</v>
      </c>
      <c r="C119" s="69">
        <f>'2das Lecturas'!C118</f>
        <v>266.3</v>
      </c>
      <c r="D119" s="103">
        <f t="shared" si="30"/>
        <v>0</v>
      </c>
      <c r="E119" s="70">
        <f>'1eras Lecturas'!E118</f>
        <v>268.39999999999998</v>
      </c>
      <c r="F119" s="70">
        <f>'2das Lecturas'!E118</f>
        <v>268.5</v>
      </c>
      <c r="G119" s="104">
        <f t="shared" si="31"/>
        <v>0.10000000000002274</v>
      </c>
      <c r="H119" s="71">
        <f>'1eras Lecturas'!G118</f>
        <v>176</v>
      </c>
      <c r="I119" s="72">
        <f>'2das Lecturas'!G118</f>
        <v>176</v>
      </c>
      <c r="J119" s="103">
        <f t="shared" si="32"/>
        <v>0</v>
      </c>
      <c r="K119" s="73">
        <f>'1eras Lecturas'!I118</f>
        <v>190.5</v>
      </c>
      <c r="L119" s="73">
        <f>'2das Lecturas'!I118</f>
        <v>190.5</v>
      </c>
      <c r="M119" s="104">
        <f t="shared" si="33"/>
        <v>0</v>
      </c>
      <c r="N119" s="68">
        <f>'1eras Lecturas'!K118</f>
        <v>150.80000000000001</v>
      </c>
      <c r="O119" s="69">
        <f>'2das Lecturas'!K118</f>
        <v>151</v>
      </c>
      <c r="P119" s="103">
        <f t="shared" si="34"/>
        <v>0.19999999999998863</v>
      </c>
      <c r="Q119" s="70">
        <f>'1eras Lecturas'!M118</f>
        <v>152.9</v>
      </c>
      <c r="R119" s="70">
        <f>'2das Lecturas'!M118</f>
        <v>153</v>
      </c>
      <c r="S119" s="104">
        <f t="shared" si="35"/>
        <v>9.9999999999994316E-2</v>
      </c>
      <c r="T119" s="71">
        <f>'1eras Lecturas'!O118</f>
        <v>136.69999999999999</v>
      </c>
      <c r="U119" s="72">
        <f>'2das Lecturas'!O118</f>
        <v>136.69999999999999</v>
      </c>
      <c r="V119" s="103">
        <f t="shared" si="36"/>
        <v>0</v>
      </c>
      <c r="W119" s="73">
        <f>'1eras Lecturas'!Q118</f>
        <v>136.69999999999999</v>
      </c>
      <c r="X119" s="73">
        <f>'2das Lecturas'!Q118</f>
        <v>136.69999999999999</v>
      </c>
      <c r="Y119" s="104">
        <f t="shared" si="37"/>
        <v>0</v>
      </c>
      <c r="Z119" s="68">
        <f>'1eras Lecturas'!S118</f>
        <v>165.5</v>
      </c>
      <c r="AA119" s="69">
        <f>'2das Lecturas'!S118</f>
        <v>165.39999999999998</v>
      </c>
      <c r="AB119" s="103">
        <f t="shared" si="38"/>
        <v>0.10000000000002274</v>
      </c>
      <c r="AC119" s="70">
        <f>'1eras Lecturas'!U118</f>
        <v>167.2</v>
      </c>
      <c r="AD119" s="70">
        <f>'2das Lecturas'!U118</f>
        <v>167.39999999999998</v>
      </c>
      <c r="AE119" s="104">
        <f t="shared" si="39"/>
        <v>0.19999999999998863</v>
      </c>
      <c r="AF119" s="71">
        <f>'1eras Lecturas'!W118</f>
        <v>184.7</v>
      </c>
      <c r="AG119" s="72">
        <f>'2das Lecturas'!W118</f>
        <v>184.6</v>
      </c>
      <c r="AH119" s="103">
        <f t="shared" si="40"/>
        <v>9.9999999999994316E-2</v>
      </c>
      <c r="AI119" s="73">
        <f>'1eras Lecturas'!Y118</f>
        <v>220.2</v>
      </c>
      <c r="AJ119" s="73">
        <f>'2das Lecturas'!Y118</f>
        <v>220.3</v>
      </c>
      <c r="AK119" s="104">
        <f t="shared" si="41"/>
        <v>0.10000000000002274</v>
      </c>
      <c r="AL119" s="68">
        <f>'1eras Lecturas'!AA118</f>
        <v>151.1</v>
      </c>
      <c r="AM119" s="69">
        <f>'2das Lecturas'!AA118</f>
        <v>151.19999999999999</v>
      </c>
      <c r="AN119" s="103">
        <f t="shared" si="42"/>
        <v>9.9999999999994316E-2</v>
      </c>
      <c r="AO119" s="70">
        <f>'1eras Lecturas'!AC118</f>
        <v>166.8</v>
      </c>
      <c r="AP119" s="70">
        <f>'2das Lecturas'!AC118</f>
        <v>166.6</v>
      </c>
      <c r="AQ119" s="104">
        <f t="shared" si="43"/>
        <v>0.20000000000001705</v>
      </c>
      <c r="AR119" s="71">
        <f>'1eras Lecturas'!AE118</f>
        <v>241.7</v>
      </c>
      <c r="AS119" s="72">
        <f>'2das Lecturas'!AE118</f>
        <v>241.8</v>
      </c>
      <c r="AT119" s="103">
        <f t="shared" si="44"/>
        <v>0.10000000000002274</v>
      </c>
      <c r="AU119" s="73">
        <f>'1eras Lecturas'!AG118</f>
        <v>245.9</v>
      </c>
      <c r="AV119" s="73">
        <f>'2das Lecturas'!AG118</f>
        <v>246</v>
      </c>
      <c r="AW119" s="104">
        <f t="shared" si="45"/>
        <v>9.9999999999994316E-2</v>
      </c>
      <c r="AX119" s="68">
        <f>'1eras Lecturas'!AI118</f>
        <v>261.8</v>
      </c>
      <c r="AY119" s="69">
        <f>'2das Lecturas'!AI118</f>
        <v>261.8</v>
      </c>
      <c r="AZ119" s="103">
        <f t="shared" si="46"/>
        <v>0</v>
      </c>
      <c r="BA119" s="70">
        <f>'1eras Lecturas'!AK118</f>
        <v>270.39999999999998</v>
      </c>
      <c r="BB119" s="70">
        <f>'2das Lecturas'!AK118</f>
        <v>270.20000000000005</v>
      </c>
      <c r="BC119" s="104">
        <f t="shared" si="47"/>
        <v>0.19999999999993179</v>
      </c>
      <c r="BD119" s="71">
        <f>'1eras Lecturas'!AM118</f>
        <v>250.5</v>
      </c>
      <c r="BE119" s="72">
        <f>'2das Lecturas'!AM118</f>
        <v>250.5</v>
      </c>
      <c r="BF119" s="103">
        <f t="shared" si="48"/>
        <v>0</v>
      </c>
      <c r="BG119" s="73">
        <f>'1eras Lecturas'!AO118</f>
        <v>250.5</v>
      </c>
      <c r="BH119" s="73">
        <f>'2das Lecturas'!AO118</f>
        <v>250.5</v>
      </c>
      <c r="BI119" s="104">
        <f t="shared" si="49"/>
        <v>0</v>
      </c>
      <c r="BJ119" s="68">
        <f>'1eras Lecturas'!AQ118</f>
        <v>166.7</v>
      </c>
      <c r="BK119" s="69">
        <f>'2das Lecturas'!AQ118</f>
        <v>166.79999999999998</v>
      </c>
      <c r="BL119" s="103">
        <f t="shared" si="50"/>
        <v>9.9999999999994316E-2</v>
      </c>
      <c r="BM119" s="70">
        <f>'1eras Lecturas'!AS118</f>
        <v>166.7</v>
      </c>
      <c r="BN119" s="70">
        <f>'2das Lecturas'!AS118</f>
        <v>166.79999999999998</v>
      </c>
      <c r="BO119" s="104">
        <f t="shared" si="51"/>
        <v>9.9999999999994316E-2</v>
      </c>
      <c r="BP119" s="71">
        <f>'1eras Lecturas'!AU118</f>
        <v>184.3</v>
      </c>
      <c r="BQ119" s="72">
        <f>'2das Lecturas'!AU118</f>
        <v>184.5</v>
      </c>
      <c r="BR119" s="103">
        <f t="shared" si="52"/>
        <v>0.19999999999998863</v>
      </c>
      <c r="BS119" s="73">
        <f>'1eras Lecturas'!AW118</f>
        <v>197.1</v>
      </c>
      <c r="BT119" s="73">
        <f>'2das Lecturas'!AW118</f>
        <v>197.1</v>
      </c>
      <c r="BU119" s="104">
        <f t="shared" si="53"/>
        <v>0</v>
      </c>
      <c r="BV119" s="68">
        <f>'1eras Lecturas'!AY118</f>
        <v>255.5</v>
      </c>
      <c r="BW119" s="69">
        <f>'2das Lecturas'!AY118</f>
        <v>255.4</v>
      </c>
      <c r="BX119" s="103">
        <f t="shared" si="54"/>
        <v>9.9999999999994316E-2</v>
      </c>
      <c r="BY119" s="70">
        <f>'1eras Lecturas'!BA118</f>
        <v>257.5</v>
      </c>
      <c r="BZ119" s="70">
        <f>'2das Lecturas'!BA118</f>
        <v>257.3</v>
      </c>
      <c r="CA119" s="104">
        <f t="shared" si="55"/>
        <v>0.19999999999998863</v>
      </c>
      <c r="CB119" s="71">
        <f>'1eras Lecturas'!BC118</f>
        <v>179.4</v>
      </c>
      <c r="CC119" s="72">
        <f>'2das Lecturas'!BC118</f>
        <v>179.4</v>
      </c>
      <c r="CD119" s="103">
        <f t="shared" si="56"/>
        <v>0</v>
      </c>
      <c r="CE119" s="73">
        <f>'1eras Lecturas'!BE118</f>
        <v>179.4</v>
      </c>
      <c r="CF119" s="73">
        <f>'2das Lecturas'!BE118</f>
        <v>179.4</v>
      </c>
      <c r="CG119" s="104">
        <f t="shared" si="57"/>
        <v>0</v>
      </c>
      <c r="CH119" s="138">
        <f>'1eras Lecturas'!BG118</f>
        <v>118.6</v>
      </c>
      <c r="CI119" s="69">
        <f>'2das Lecturas'!BG118</f>
        <v>118.6</v>
      </c>
      <c r="CJ119" s="103">
        <f t="shared" si="58"/>
        <v>0</v>
      </c>
      <c r="CK119" s="139">
        <f>'1eras Lecturas'!BI118</f>
        <v>130.1</v>
      </c>
      <c r="CL119" s="139">
        <f>'2das Lecturas'!BI118</f>
        <v>130.1</v>
      </c>
      <c r="CM119" s="104">
        <f t="shared" si="59"/>
        <v>0</v>
      </c>
    </row>
    <row r="120" spans="1:91" ht="15" customHeight="1" x14ac:dyDescent="0.25">
      <c r="A120" s="67" t="s">
        <v>100</v>
      </c>
      <c r="B120" s="68">
        <f>'1eras Lecturas'!C119</f>
        <v>257.8</v>
      </c>
      <c r="C120" s="69">
        <f>'2das Lecturas'!C119</f>
        <v>257.90000000000003</v>
      </c>
      <c r="D120" s="103">
        <f t="shared" si="30"/>
        <v>0.10000000000002274</v>
      </c>
      <c r="E120" s="70">
        <f>'1eras Lecturas'!E119</f>
        <v>266.39999999999998</v>
      </c>
      <c r="F120" s="70">
        <f>'2das Lecturas'!E119</f>
        <v>266.5</v>
      </c>
      <c r="G120" s="104">
        <f t="shared" si="31"/>
        <v>0.10000000000002274</v>
      </c>
      <c r="H120" s="71">
        <f>'1eras Lecturas'!G119</f>
        <v>177.7</v>
      </c>
      <c r="I120" s="72" t="str">
        <f>'2das Lecturas'!G119</f>
        <v>177.7</v>
      </c>
      <c r="J120" s="103">
        <f t="shared" si="32"/>
        <v>0</v>
      </c>
      <c r="K120" s="73">
        <f>'1eras Lecturas'!I119</f>
        <v>183.9</v>
      </c>
      <c r="L120" s="73" t="str">
        <f>'2das Lecturas'!I119</f>
        <v>183.9</v>
      </c>
      <c r="M120" s="104">
        <f t="shared" si="33"/>
        <v>0</v>
      </c>
      <c r="N120" s="68">
        <f>'1eras Lecturas'!K119</f>
        <v>145.1</v>
      </c>
      <c r="O120" s="69">
        <f>'2das Lecturas'!K119</f>
        <v>145.19999999999999</v>
      </c>
      <c r="P120" s="103">
        <f t="shared" si="34"/>
        <v>9.9999999999994316E-2</v>
      </c>
      <c r="Q120" s="70">
        <f>'1eras Lecturas'!M119</f>
        <v>159.69999999999999</v>
      </c>
      <c r="R120" s="70">
        <f>'2das Lecturas'!M119</f>
        <v>159.79999999999998</v>
      </c>
      <c r="S120" s="104">
        <f t="shared" si="35"/>
        <v>9.9999999999994316E-2</v>
      </c>
      <c r="T120" s="71">
        <f>'1eras Lecturas'!O119</f>
        <v>134.4</v>
      </c>
      <c r="U120" s="72">
        <f>'2das Lecturas'!O119</f>
        <v>134.5</v>
      </c>
      <c r="V120" s="103">
        <f t="shared" si="36"/>
        <v>9.9999999999994316E-2</v>
      </c>
      <c r="W120" s="73">
        <f>'1eras Lecturas'!Q119</f>
        <v>138.6</v>
      </c>
      <c r="X120" s="73">
        <f>'2das Lecturas'!Q119</f>
        <v>138.69999999999999</v>
      </c>
      <c r="Y120" s="104">
        <f t="shared" si="37"/>
        <v>9.9999999999994316E-2</v>
      </c>
      <c r="Z120" s="68">
        <f>'1eras Lecturas'!S119</f>
        <v>160.6</v>
      </c>
      <c r="AA120" s="69">
        <f>'2das Lecturas'!S119</f>
        <v>160.6</v>
      </c>
      <c r="AB120" s="103">
        <f t="shared" si="38"/>
        <v>0</v>
      </c>
      <c r="AC120" s="70">
        <f>'1eras Lecturas'!U119</f>
        <v>173.29999999999998</v>
      </c>
      <c r="AD120" s="70">
        <f>'2das Lecturas'!U119</f>
        <v>173.29999999999998</v>
      </c>
      <c r="AE120" s="104">
        <f t="shared" si="39"/>
        <v>0</v>
      </c>
      <c r="AF120" s="71">
        <f>'1eras Lecturas'!W119</f>
        <v>192.7</v>
      </c>
      <c r="AG120" s="72">
        <f>'2das Lecturas'!W119</f>
        <v>192.6</v>
      </c>
      <c r="AH120" s="103">
        <f t="shared" si="40"/>
        <v>9.9999999999994316E-2</v>
      </c>
      <c r="AI120" s="73">
        <f>'1eras Lecturas'!Y119</f>
        <v>192.7</v>
      </c>
      <c r="AJ120" s="73">
        <f>'2das Lecturas'!Y119</f>
        <v>192.6</v>
      </c>
      <c r="AK120" s="104">
        <f t="shared" si="41"/>
        <v>9.9999999999994316E-2</v>
      </c>
      <c r="AL120" s="68">
        <f>'1eras Lecturas'!AA119</f>
        <v>166.6</v>
      </c>
      <c r="AM120" s="69">
        <f>'2das Lecturas'!AA119</f>
        <v>166.5</v>
      </c>
      <c r="AN120" s="103">
        <f t="shared" si="42"/>
        <v>9.9999999999994316E-2</v>
      </c>
      <c r="AO120" s="70">
        <f>'1eras Lecturas'!AC119</f>
        <v>168.7</v>
      </c>
      <c r="AP120" s="70">
        <f>'2das Lecturas'!AC119</f>
        <v>168.5</v>
      </c>
      <c r="AQ120" s="104">
        <f t="shared" si="43"/>
        <v>0.19999999999998863</v>
      </c>
      <c r="AR120" s="71">
        <f>'1eras Lecturas'!AE119</f>
        <v>237.7</v>
      </c>
      <c r="AS120" s="72">
        <f>'2das Lecturas'!AE119</f>
        <v>237.79999999999998</v>
      </c>
      <c r="AT120" s="103">
        <f t="shared" si="44"/>
        <v>9.9999999999994316E-2</v>
      </c>
      <c r="AU120" s="73">
        <f>'1eras Lecturas'!AG119</f>
        <v>241.8</v>
      </c>
      <c r="AV120" s="73">
        <f>'2das Lecturas'!AG119</f>
        <v>241.9</v>
      </c>
      <c r="AW120" s="104">
        <f t="shared" si="45"/>
        <v>9.9999999999994316E-2</v>
      </c>
      <c r="AX120" s="68">
        <f>'1eras Lecturas'!AI119</f>
        <v>270.09999999999997</v>
      </c>
      <c r="AY120" s="69">
        <f>'2das Lecturas'!AI119</f>
        <v>270.09999999999997</v>
      </c>
      <c r="AZ120" s="103">
        <f t="shared" si="46"/>
        <v>0</v>
      </c>
      <c r="BA120" s="70">
        <f>'1eras Lecturas'!AK119</f>
        <v>274.2</v>
      </c>
      <c r="BB120" s="70">
        <f>'2das Lecturas'!AK119</f>
        <v>274.2</v>
      </c>
      <c r="BC120" s="104">
        <f t="shared" si="47"/>
        <v>0</v>
      </c>
      <c r="BD120" s="71">
        <f>'1eras Lecturas'!AM119</f>
        <v>252.5</v>
      </c>
      <c r="BE120" s="72">
        <f>'2das Lecturas'!AM119</f>
        <v>252.5</v>
      </c>
      <c r="BF120" s="103">
        <f t="shared" si="48"/>
        <v>0</v>
      </c>
      <c r="BG120" s="73">
        <f>'1eras Lecturas'!AO119</f>
        <v>252.5</v>
      </c>
      <c r="BH120" s="73">
        <f>'2das Lecturas'!AO119</f>
        <v>252.5</v>
      </c>
      <c r="BI120" s="104">
        <f t="shared" si="49"/>
        <v>0</v>
      </c>
      <c r="BJ120" s="68">
        <f>'1eras Lecturas'!AQ119</f>
        <v>166.7</v>
      </c>
      <c r="BK120" s="69">
        <f>'2das Lecturas'!AQ119</f>
        <v>166.79999999999998</v>
      </c>
      <c r="BL120" s="103">
        <f t="shared" si="50"/>
        <v>9.9999999999994316E-2</v>
      </c>
      <c r="BM120" s="70">
        <f>'1eras Lecturas'!AS119</f>
        <v>168.5</v>
      </c>
      <c r="BN120" s="70">
        <f>'2das Lecturas'!AS119</f>
        <v>168.6</v>
      </c>
      <c r="BO120" s="104">
        <f t="shared" si="51"/>
        <v>9.9999999999994316E-2</v>
      </c>
      <c r="BP120" s="71">
        <f>'1eras Lecturas'!AU119</f>
        <v>192.2</v>
      </c>
      <c r="BQ120" s="72">
        <f>'2das Lecturas'!AU119</f>
        <v>192.1</v>
      </c>
      <c r="BR120" s="103">
        <f t="shared" si="52"/>
        <v>9.9999999999994316E-2</v>
      </c>
      <c r="BS120" s="73">
        <f>'1eras Lecturas'!AW119</f>
        <v>202</v>
      </c>
      <c r="BT120" s="73">
        <f>'2das Lecturas'!AW119</f>
        <v>201.9</v>
      </c>
      <c r="BU120" s="104">
        <f t="shared" si="53"/>
        <v>9.9999999999994316E-2</v>
      </c>
      <c r="BV120" s="68">
        <f>'1eras Lecturas'!AY119</f>
        <v>253.2</v>
      </c>
      <c r="BW120" s="69">
        <f>'2das Lecturas'!AY119</f>
        <v>253.1</v>
      </c>
      <c r="BX120" s="103">
        <f t="shared" si="54"/>
        <v>9.9999999999994316E-2</v>
      </c>
      <c r="BY120" s="70">
        <f>'1eras Lecturas'!BA119</f>
        <v>257.60000000000002</v>
      </c>
      <c r="BZ120" s="70">
        <f>'2das Lecturas'!BA119</f>
        <v>257.5</v>
      </c>
      <c r="CA120" s="104">
        <f t="shared" si="55"/>
        <v>0.10000000000002274</v>
      </c>
      <c r="CB120" s="71">
        <f>'1eras Lecturas'!BC119</f>
        <v>174.5</v>
      </c>
      <c r="CC120" s="72">
        <f>'2das Lecturas'!BC119</f>
        <v>174.4</v>
      </c>
      <c r="CD120" s="103">
        <f t="shared" si="56"/>
        <v>9.9999999999994316E-2</v>
      </c>
      <c r="CE120" s="73">
        <f>'1eras Lecturas'!BE119</f>
        <v>179.4</v>
      </c>
      <c r="CF120" s="73">
        <f>'2das Lecturas'!BE119</f>
        <v>179.3</v>
      </c>
      <c r="CG120" s="104">
        <f t="shared" si="57"/>
        <v>9.9999999999994316E-2</v>
      </c>
      <c r="CH120" s="138">
        <f>'1eras Lecturas'!BG119</f>
        <v>126.3</v>
      </c>
      <c r="CI120" s="69">
        <f>'2das Lecturas'!BG119</f>
        <v>126.2</v>
      </c>
      <c r="CJ120" s="103">
        <f t="shared" si="58"/>
        <v>9.9999999999994316E-2</v>
      </c>
      <c r="CK120" s="139">
        <f>'1eras Lecturas'!BI119</f>
        <v>130</v>
      </c>
      <c r="CL120" s="139">
        <f>'2das Lecturas'!BI119</f>
        <v>129.9</v>
      </c>
      <c r="CM120" s="104">
        <f t="shared" si="59"/>
        <v>9.9999999999994316E-2</v>
      </c>
    </row>
    <row r="121" spans="1:91" ht="15" customHeight="1" x14ac:dyDescent="0.25">
      <c r="A121" s="67" t="s">
        <v>93</v>
      </c>
      <c r="B121" s="68">
        <f>'1eras Lecturas'!C120</f>
        <v>287.10000000000002</v>
      </c>
      <c r="C121" s="69">
        <f>'2das Lecturas'!C120</f>
        <v>287.20000000000005</v>
      </c>
      <c r="D121" s="103">
        <f t="shared" si="30"/>
        <v>0.10000000000002274</v>
      </c>
      <c r="E121" s="70">
        <f>'1eras Lecturas'!E120</f>
        <v>299.60000000000002</v>
      </c>
      <c r="F121" s="70">
        <f>'2das Lecturas'!E120</f>
        <v>299.70000000000005</v>
      </c>
      <c r="G121" s="104">
        <f t="shared" si="31"/>
        <v>0.10000000000002274</v>
      </c>
      <c r="H121" s="71">
        <f>'1eras Lecturas'!G120</f>
        <v>176.1</v>
      </c>
      <c r="I121" s="72">
        <f>'2das Lecturas'!G120</f>
        <v>175.9</v>
      </c>
      <c r="J121" s="103">
        <f t="shared" si="32"/>
        <v>0.19999999999998863</v>
      </c>
      <c r="K121" s="73">
        <f>'1eras Lecturas'!I120</f>
        <v>192.8</v>
      </c>
      <c r="L121" s="73">
        <f>'2das Lecturas'!I120</f>
        <v>192.8</v>
      </c>
      <c r="M121" s="104">
        <f t="shared" si="33"/>
        <v>0</v>
      </c>
      <c r="N121" s="68">
        <f>'1eras Lecturas'!K120</f>
        <v>160.80000000000001</v>
      </c>
      <c r="O121" s="69">
        <f>'2das Lecturas'!K120</f>
        <v>160.9</v>
      </c>
      <c r="P121" s="103">
        <f t="shared" si="34"/>
        <v>9.9999999999994316E-2</v>
      </c>
      <c r="Q121" s="70">
        <f>'1eras Lecturas'!M120</f>
        <v>172.4</v>
      </c>
      <c r="R121" s="70">
        <f>'2das Lecturas'!M120</f>
        <v>172.5</v>
      </c>
      <c r="S121" s="104">
        <f t="shared" si="35"/>
        <v>9.9999999999994316E-2</v>
      </c>
      <c r="T121" s="71">
        <f>'1eras Lecturas'!O120</f>
        <v>134.5</v>
      </c>
      <c r="U121" s="72">
        <f>'2das Lecturas'!O120</f>
        <v>134.6</v>
      </c>
      <c r="V121" s="103">
        <f t="shared" si="36"/>
        <v>9.9999999999994316E-2</v>
      </c>
      <c r="W121" s="73">
        <f>'1eras Lecturas'!Q120</f>
        <v>134.5</v>
      </c>
      <c r="X121" s="73">
        <f>'2das Lecturas'!Q120</f>
        <v>134.6</v>
      </c>
      <c r="Y121" s="104">
        <f t="shared" si="37"/>
        <v>9.9999999999994316E-2</v>
      </c>
      <c r="Z121" s="68">
        <f>'1eras Lecturas'!S120</f>
        <v>153.6</v>
      </c>
      <c r="AA121" s="69">
        <f>'2das Lecturas'!S120</f>
        <v>153.79999999999998</v>
      </c>
      <c r="AB121" s="103">
        <f t="shared" si="38"/>
        <v>0.19999999999998863</v>
      </c>
      <c r="AC121" s="70">
        <f>'1eras Lecturas'!U120</f>
        <v>155.5</v>
      </c>
      <c r="AD121" s="70">
        <f>'2das Lecturas'!U120</f>
        <v>155.69999999999999</v>
      </c>
      <c r="AE121" s="104">
        <f t="shared" si="39"/>
        <v>0.19999999999998863</v>
      </c>
      <c r="AF121" s="71">
        <f>'1eras Lecturas'!W120</f>
        <v>184.7</v>
      </c>
      <c r="AG121" s="72">
        <f>'2das Lecturas'!W120</f>
        <v>184.5</v>
      </c>
      <c r="AH121" s="103">
        <f t="shared" si="40"/>
        <v>0.19999999999998863</v>
      </c>
      <c r="AI121" s="73">
        <f>'1eras Lecturas'!Y120</f>
        <v>190.8</v>
      </c>
      <c r="AJ121" s="73">
        <f>'2das Lecturas'!Y120</f>
        <v>190.6</v>
      </c>
      <c r="AK121" s="104">
        <f t="shared" si="41"/>
        <v>0.20000000000001705</v>
      </c>
      <c r="AL121" s="68">
        <f>'1eras Lecturas'!AA120</f>
        <v>160.80000000000001</v>
      </c>
      <c r="AM121" s="69">
        <f>'2das Lecturas'!AA120</f>
        <v>160.39999999999998</v>
      </c>
      <c r="AN121" s="103">
        <f t="shared" si="42"/>
        <v>0.40000000000003411</v>
      </c>
      <c r="AO121" s="70">
        <f>'1eras Lecturas'!AC120</f>
        <v>160.80000000000001</v>
      </c>
      <c r="AP121" s="70">
        <f>'2das Lecturas'!AC120</f>
        <v>160.39999999999998</v>
      </c>
      <c r="AQ121" s="104">
        <f t="shared" si="43"/>
        <v>0.40000000000003411</v>
      </c>
      <c r="AR121" s="71">
        <f>'1eras Lecturas'!AE120</f>
        <v>241.8</v>
      </c>
      <c r="AS121" s="72">
        <f>'2das Lecturas'!AE120</f>
        <v>241.8</v>
      </c>
      <c r="AT121" s="103">
        <f t="shared" si="44"/>
        <v>0</v>
      </c>
      <c r="AU121" s="73">
        <f>'1eras Lecturas'!AG120</f>
        <v>247.9</v>
      </c>
      <c r="AV121" s="73">
        <f>'2das Lecturas'!AG120</f>
        <v>248.1</v>
      </c>
      <c r="AW121" s="104">
        <f t="shared" si="45"/>
        <v>0.19999999999998863</v>
      </c>
      <c r="AX121" s="68">
        <f>'1eras Lecturas'!AI120</f>
        <v>270.2</v>
      </c>
      <c r="AY121" s="69">
        <f>'2das Lecturas'!AI120</f>
        <v>270.3</v>
      </c>
      <c r="AZ121" s="103">
        <f t="shared" si="46"/>
        <v>0.10000000000002274</v>
      </c>
      <c r="BA121" s="70">
        <f>'1eras Lecturas'!AK120</f>
        <v>270.2</v>
      </c>
      <c r="BB121" s="70">
        <f>'2das Lecturas'!AK120</f>
        <v>270.3</v>
      </c>
      <c r="BC121" s="104">
        <f t="shared" si="47"/>
        <v>0.10000000000002274</v>
      </c>
      <c r="BD121" s="71">
        <f>'1eras Lecturas'!AM120</f>
        <v>250.4</v>
      </c>
      <c r="BE121" s="72">
        <f>'2das Lecturas'!AM120</f>
        <v>250.4</v>
      </c>
      <c r="BF121" s="103">
        <f t="shared" si="48"/>
        <v>0</v>
      </c>
      <c r="BG121" s="73">
        <f>'1eras Lecturas'!AO120</f>
        <v>251.4</v>
      </c>
      <c r="BH121" s="73">
        <f>'2das Lecturas'!AO120</f>
        <v>251.4</v>
      </c>
      <c r="BI121" s="104">
        <f t="shared" si="49"/>
        <v>0</v>
      </c>
      <c r="BJ121" s="68">
        <f>'1eras Lecturas'!AQ120</f>
        <v>166.7</v>
      </c>
      <c r="BK121" s="69">
        <f>'2das Lecturas'!AQ120</f>
        <v>166.9</v>
      </c>
      <c r="BL121" s="103">
        <f t="shared" si="50"/>
        <v>0.20000000000001705</v>
      </c>
      <c r="BM121" s="70">
        <f>'1eras Lecturas'!AS120</f>
        <v>166.7</v>
      </c>
      <c r="BN121" s="70">
        <f>'2das Lecturas'!AS120</f>
        <v>166.9</v>
      </c>
      <c r="BO121" s="104">
        <f t="shared" si="51"/>
        <v>0.20000000000001705</v>
      </c>
      <c r="BP121" s="71">
        <f>'1eras Lecturas'!AU120</f>
        <v>190.5</v>
      </c>
      <c r="BQ121" s="72">
        <f>'2das Lecturas'!AU120</f>
        <v>190.20000000000002</v>
      </c>
      <c r="BR121" s="103">
        <f t="shared" si="52"/>
        <v>0.29999999999998295</v>
      </c>
      <c r="BS121" s="73">
        <f>'1eras Lecturas'!AW120</f>
        <v>190.5</v>
      </c>
      <c r="BT121" s="73">
        <f>'2das Lecturas'!AW120</f>
        <v>190.20000000000002</v>
      </c>
      <c r="BU121" s="104">
        <f t="shared" si="53"/>
        <v>0.29999999999998295</v>
      </c>
      <c r="BV121" s="68">
        <f>'1eras Lecturas'!AY120</f>
        <v>253.5</v>
      </c>
      <c r="BW121" s="69">
        <f>'2das Lecturas'!AY120</f>
        <v>253.5</v>
      </c>
      <c r="BX121" s="103">
        <f t="shared" si="54"/>
        <v>0</v>
      </c>
      <c r="BY121" s="70">
        <f>'1eras Lecturas'!BA120</f>
        <v>253.5</v>
      </c>
      <c r="BZ121" s="70">
        <f>'2das Lecturas'!BA120</f>
        <v>253.5</v>
      </c>
      <c r="CA121" s="104">
        <f t="shared" si="55"/>
        <v>0</v>
      </c>
      <c r="CB121" s="71">
        <f>'1eras Lecturas'!BC120</f>
        <v>174.4</v>
      </c>
      <c r="CC121" s="72">
        <f>'2das Lecturas'!BC120</f>
        <v>174.3</v>
      </c>
      <c r="CD121" s="103">
        <f t="shared" si="56"/>
        <v>9.9999999999994316E-2</v>
      </c>
      <c r="CE121" s="73">
        <f>'1eras Lecturas'!BE120</f>
        <v>174.4</v>
      </c>
      <c r="CF121" s="73">
        <f>'2das Lecturas'!BE120</f>
        <v>174.3</v>
      </c>
      <c r="CG121" s="104">
        <f t="shared" si="57"/>
        <v>9.9999999999994316E-2</v>
      </c>
      <c r="CH121" s="138">
        <f>'1eras Lecturas'!BG120</f>
        <v>128.4</v>
      </c>
      <c r="CI121" s="69">
        <f>'2das Lecturas'!BG120</f>
        <v>128.19999999999999</v>
      </c>
      <c r="CJ121" s="103">
        <f t="shared" si="58"/>
        <v>0.20000000000001705</v>
      </c>
      <c r="CK121" s="139">
        <f>'1eras Lecturas'!BI120</f>
        <v>130.19999999999999</v>
      </c>
      <c r="CL121" s="139">
        <f>'2das Lecturas'!BI120</f>
        <v>130</v>
      </c>
      <c r="CM121" s="104">
        <f t="shared" si="59"/>
        <v>0.19999999999998863</v>
      </c>
    </row>
    <row r="122" spans="1:91" ht="15" customHeight="1" x14ac:dyDescent="0.25">
      <c r="A122" s="67" t="s">
        <v>94</v>
      </c>
      <c r="B122" s="68">
        <f>'1eras Lecturas'!C121</f>
        <v>270.39999999999998</v>
      </c>
      <c r="C122" s="69">
        <f>'2das Lecturas'!C121</f>
        <v>270.5</v>
      </c>
      <c r="D122" s="103">
        <f t="shared" si="30"/>
        <v>0.10000000000002274</v>
      </c>
      <c r="E122" s="70">
        <f>'1eras Lecturas'!E121</f>
        <v>289.3</v>
      </c>
      <c r="F122" s="70">
        <f>'2das Lecturas'!E121</f>
        <v>289.40000000000003</v>
      </c>
      <c r="G122" s="104">
        <f t="shared" si="31"/>
        <v>0.10000000000002274</v>
      </c>
      <c r="H122" s="71">
        <f>'1eras Lecturas'!G121</f>
        <v>194.7</v>
      </c>
      <c r="I122" s="72" t="str">
        <f>'2das Lecturas'!G121</f>
        <v>194.7</v>
      </c>
      <c r="J122" s="103">
        <f t="shared" si="32"/>
        <v>0</v>
      </c>
      <c r="K122" s="73">
        <f>'1eras Lecturas'!I121</f>
        <v>198.7</v>
      </c>
      <c r="L122" s="73" t="str">
        <f>'2das Lecturas'!I121</f>
        <v>198.8</v>
      </c>
      <c r="M122" s="104">
        <f t="shared" si="33"/>
        <v>0.10000000000002274</v>
      </c>
      <c r="N122" s="68">
        <f>'1eras Lecturas'!K121</f>
        <v>154.9</v>
      </c>
      <c r="O122" s="69">
        <f>'2das Lecturas'!K121</f>
        <v>155</v>
      </c>
      <c r="P122" s="103">
        <f t="shared" si="34"/>
        <v>9.9999999999994316E-2</v>
      </c>
      <c r="Q122" s="70">
        <f>'1eras Lecturas'!M121</f>
        <v>157.80000000000001</v>
      </c>
      <c r="R122" s="70">
        <f>'2das Lecturas'!M121</f>
        <v>157.9</v>
      </c>
      <c r="S122" s="104">
        <f t="shared" si="35"/>
        <v>9.9999999999994316E-2</v>
      </c>
      <c r="T122" s="71">
        <f>'1eras Lecturas'!O121</f>
        <v>132.5</v>
      </c>
      <c r="U122" s="72">
        <f>'2das Lecturas'!O121</f>
        <v>132.6</v>
      </c>
      <c r="V122" s="103">
        <f t="shared" si="36"/>
        <v>9.9999999999994316E-2</v>
      </c>
      <c r="W122" s="73">
        <f>'1eras Lecturas'!Q121</f>
        <v>134.6</v>
      </c>
      <c r="X122" s="73">
        <f>'2das Lecturas'!Q121</f>
        <v>134.69999999999999</v>
      </c>
      <c r="Y122" s="104">
        <f t="shared" si="37"/>
        <v>9.9999999999994316E-2</v>
      </c>
      <c r="Z122" s="68">
        <f>'1eras Lecturas'!S121</f>
        <v>155.6</v>
      </c>
      <c r="AA122" s="69">
        <f>'2das Lecturas'!S121</f>
        <v>155.79999999999998</v>
      </c>
      <c r="AB122" s="103">
        <f t="shared" si="38"/>
        <v>0.19999999999998863</v>
      </c>
      <c r="AC122" s="70">
        <f>'1eras Lecturas'!U121</f>
        <v>167.2</v>
      </c>
      <c r="AD122" s="70">
        <f>'2das Lecturas'!U121</f>
        <v>167.39999999999998</v>
      </c>
      <c r="AE122" s="104">
        <f t="shared" si="39"/>
        <v>0.19999999999998863</v>
      </c>
      <c r="AF122" s="71">
        <f>'1eras Lecturas'!W121</f>
        <v>176.9</v>
      </c>
      <c r="AG122" s="72">
        <f>'2das Lecturas'!W121</f>
        <v>176.6</v>
      </c>
      <c r="AH122" s="103">
        <f t="shared" si="40"/>
        <v>0.30000000000001137</v>
      </c>
      <c r="AI122" s="73">
        <f>'1eras Lecturas'!Y121</f>
        <v>186.9</v>
      </c>
      <c r="AJ122" s="73">
        <f>'2das Lecturas'!Y121</f>
        <v>186.70000000000002</v>
      </c>
      <c r="AK122" s="104">
        <f t="shared" si="41"/>
        <v>0.19999999999998863</v>
      </c>
      <c r="AL122" s="68">
        <f>'1eras Lecturas'!AA121</f>
        <v>168.6</v>
      </c>
      <c r="AM122" s="69">
        <f>'2das Lecturas'!AA121</f>
        <v>168.5</v>
      </c>
      <c r="AN122" s="103">
        <f t="shared" si="42"/>
        <v>9.9999999999994316E-2</v>
      </c>
      <c r="AO122" s="70">
        <f>'1eras Lecturas'!AC121</f>
        <v>170.6</v>
      </c>
      <c r="AP122" s="70">
        <f>'2das Lecturas'!AC121</f>
        <v>170.6</v>
      </c>
      <c r="AQ122" s="104">
        <f t="shared" si="43"/>
        <v>0</v>
      </c>
      <c r="AR122" s="71">
        <f>'1eras Lecturas'!AE121</f>
        <v>237.6</v>
      </c>
      <c r="AS122" s="72">
        <f>'2das Lecturas'!AE121</f>
        <v>237.6</v>
      </c>
      <c r="AT122" s="103">
        <f t="shared" si="44"/>
        <v>0</v>
      </c>
      <c r="AU122" s="73">
        <f>'1eras Lecturas'!AG121</f>
        <v>250.5</v>
      </c>
      <c r="AV122" s="73">
        <f>'2das Lecturas'!AG121</f>
        <v>250.5</v>
      </c>
      <c r="AW122" s="104">
        <f t="shared" si="45"/>
        <v>0</v>
      </c>
      <c r="AX122" s="68">
        <f>'1eras Lecturas'!AI121</f>
        <v>270</v>
      </c>
      <c r="AY122" s="69">
        <f>'2das Lecturas'!AI121</f>
        <v>270.10000000000002</v>
      </c>
      <c r="AZ122" s="103">
        <f t="shared" si="46"/>
        <v>0.10000000000002274</v>
      </c>
      <c r="BA122" s="70">
        <f>'1eras Lecturas'!AK121</f>
        <v>270</v>
      </c>
      <c r="BB122" s="70">
        <f>'2das Lecturas'!AK121</f>
        <v>270.10000000000002</v>
      </c>
      <c r="BC122" s="104">
        <f t="shared" si="47"/>
        <v>0.10000000000002274</v>
      </c>
      <c r="BD122" s="71">
        <f>'1eras Lecturas'!AM121</f>
        <v>250.4</v>
      </c>
      <c r="BE122" s="72">
        <f>'2das Lecturas'!AM121</f>
        <v>250.4</v>
      </c>
      <c r="BF122" s="103">
        <f t="shared" si="48"/>
        <v>0</v>
      </c>
      <c r="BG122" s="73">
        <f>'1eras Lecturas'!AO121</f>
        <v>250.4</v>
      </c>
      <c r="BH122" s="73">
        <f>'2das Lecturas'!AO121</f>
        <v>250.4</v>
      </c>
      <c r="BI122" s="104">
        <f t="shared" si="49"/>
        <v>0</v>
      </c>
      <c r="BJ122" s="68">
        <f>'1eras Lecturas'!AQ121</f>
        <v>166.6</v>
      </c>
      <c r="BK122" s="69">
        <f>'2das Lecturas'!AQ121</f>
        <v>166.7</v>
      </c>
      <c r="BL122" s="103">
        <f t="shared" si="50"/>
        <v>9.9999999999994316E-2</v>
      </c>
      <c r="BM122" s="70">
        <f>'1eras Lecturas'!AS121</f>
        <v>168.4</v>
      </c>
      <c r="BN122" s="70">
        <f>'2das Lecturas'!AS121</f>
        <v>168.5</v>
      </c>
      <c r="BO122" s="104">
        <f t="shared" si="51"/>
        <v>9.9999999999994316E-2</v>
      </c>
      <c r="BP122" s="71">
        <f>'1eras Lecturas'!AU121</f>
        <v>192.4</v>
      </c>
      <c r="BQ122" s="72">
        <f>'2das Lecturas'!AU121</f>
        <v>192</v>
      </c>
      <c r="BR122" s="103">
        <f t="shared" si="52"/>
        <v>0.40000000000000568</v>
      </c>
      <c r="BS122" s="73">
        <f>'1eras Lecturas'!AW121</f>
        <v>192.4</v>
      </c>
      <c r="BT122" s="73">
        <f>'2das Lecturas'!AW121</f>
        <v>192</v>
      </c>
      <c r="BU122" s="104">
        <f t="shared" si="53"/>
        <v>0.40000000000000568</v>
      </c>
      <c r="BV122" s="68">
        <f>'1eras Lecturas'!AY121</f>
        <v>255.3</v>
      </c>
      <c r="BW122" s="69" t="str">
        <f>'2das Lecturas'!AY121</f>
        <v>255.3</v>
      </c>
      <c r="BX122" s="103">
        <f t="shared" si="54"/>
        <v>0</v>
      </c>
      <c r="BY122" s="70">
        <f>'1eras Lecturas'!BA121</f>
        <v>259.10000000000002</v>
      </c>
      <c r="BZ122" s="70" t="str">
        <f>'2das Lecturas'!BA121</f>
        <v>259.1</v>
      </c>
      <c r="CA122" s="104">
        <f t="shared" si="55"/>
        <v>0</v>
      </c>
      <c r="CB122" s="71">
        <f>'1eras Lecturas'!BC121</f>
        <v>174.7</v>
      </c>
      <c r="CC122" s="72">
        <f>'2das Lecturas'!BC121</f>
        <v>174.6</v>
      </c>
      <c r="CD122" s="103">
        <f t="shared" si="56"/>
        <v>9.9999999999994316E-2</v>
      </c>
      <c r="CE122" s="73">
        <f>'1eras Lecturas'!BE121</f>
        <v>179.5</v>
      </c>
      <c r="CF122" s="73">
        <f>'2das Lecturas'!BE121</f>
        <v>179.4</v>
      </c>
      <c r="CG122" s="104">
        <f t="shared" si="57"/>
        <v>9.9999999999994316E-2</v>
      </c>
      <c r="CH122" s="138">
        <f>'1eras Lecturas'!BG121</f>
        <v>120.6</v>
      </c>
      <c r="CI122" s="69">
        <f>'2das Lecturas'!BG121</f>
        <v>120.6</v>
      </c>
      <c r="CJ122" s="103">
        <f t="shared" si="58"/>
        <v>0</v>
      </c>
      <c r="CK122" s="139">
        <f>'1eras Lecturas'!BI121</f>
        <v>128.19999999999999</v>
      </c>
      <c r="CL122" s="139">
        <f>'2das Lecturas'!BI121</f>
        <v>128.19999999999999</v>
      </c>
      <c r="CM122" s="104">
        <f t="shared" si="59"/>
        <v>0</v>
      </c>
    </row>
    <row r="123" spans="1:91" ht="15" customHeight="1" x14ac:dyDescent="0.25">
      <c r="A123" s="67" t="s">
        <v>101</v>
      </c>
      <c r="B123" s="68">
        <f>'1eras Lecturas'!C122</f>
        <v>266.10000000000002</v>
      </c>
      <c r="C123" s="69">
        <f>'2das Lecturas'!C122</f>
        <v>266.20000000000005</v>
      </c>
      <c r="D123" s="103">
        <f t="shared" si="30"/>
        <v>0.10000000000002274</v>
      </c>
      <c r="E123" s="70">
        <f>'1eras Lecturas'!E122</f>
        <v>287.39999999999998</v>
      </c>
      <c r="F123" s="70">
        <f>'2das Lecturas'!E122</f>
        <v>287.20000000000005</v>
      </c>
      <c r="G123" s="104">
        <f t="shared" si="31"/>
        <v>0.19999999999993179</v>
      </c>
      <c r="H123" s="71">
        <f>'1eras Lecturas'!G122</f>
        <v>172</v>
      </c>
      <c r="I123" s="72" t="str">
        <f>'2das Lecturas'!G122</f>
        <v>171.8</v>
      </c>
      <c r="J123" s="103">
        <f t="shared" si="32"/>
        <v>0.19999999999998863</v>
      </c>
      <c r="K123" s="73">
        <f>'1eras Lecturas'!I122</f>
        <v>175.8</v>
      </c>
      <c r="L123" s="73" t="str">
        <f>'2das Lecturas'!I122</f>
        <v>175.8</v>
      </c>
      <c r="M123" s="104">
        <f t="shared" si="33"/>
        <v>0</v>
      </c>
      <c r="N123" s="68">
        <f>'1eras Lecturas'!K122</f>
        <v>160.69999999999999</v>
      </c>
      <c r="O123" s="69">
        <f>'2das Lecturas'!K122</f>
        <v>160.79999999999998</v>
      </c>
      <c r="P123" s="103">
        <f t="shared" si="34"/>
        <v>9.9999999999994316E-2</v>
      </c>
      <c r="Q123" s="70">
        <f>'1eras Lecturas'!M122</f>
        <v>162.6</v>
      </c>
      <c r="R123" s="70">
        <f>'2das Lecturas'!M122</f>
        <v>162.69999999999999</v>
      </c>
      <c r="S123" s="104">
        <f t="shared" si="35"/>
        <v>9.9999999999994316E-2</v>
      </c>
      <c r="T123" s="71">
        <f>'1eras Lecturas'!O122</f>
        <v>134.5</v>
      </c>
      <c r="U123" s="72">
        <f>'2das Lecturas'!O122</f>
        <v>134.6</v>
      </c>
      <c r="V123" s="103">
        <f t="shared" si="36"/>
        <v>9.9999999999994316E-2</v>
      </c>
      <c r="W123" s="73">
        <f>'1eras Lecturas'!Q122</f>
        <v>134.5</v>
      </c>
      <c r="X123" s="73">
        <f>'2das Lecturas'!Q122</f>
        <v>134.6</v>
      </c>
      <c r="Y123" s="104">
        <f t="shared" si="37"/>
        <v>9.9999999999994316E-2</v>
      </c>
      <c r="Z123" s="68">
        <f>'1eras Lecturas'!S122</f>
        <v>171.1</v>
      </c>
      <c r="AA123" s="69">
        <f>'2das Lecturas'!S122</f>
        <v>171.2</v>
      </c>
      <c r="AB123" s="103">
        <f t="shared" si="38"/>
        <v>9.9999999999994316E-2</v>
      </c>
      <c r="AC123" s="70">
        <f>'1eras Lecturas'!U122</f>
        <v>171.1</v>
      </c>
      <c r="AD123" s="70">
        <f>'2das Lecturas'!U122</f>
        <v>171.2</v>
      </c>
      <c r="AE123" s="104">
        <f t="shared" si="39"/>
        <v>9.9999999999994316E-2</v>
      </c>
      <c r="AF123" s="71">
        <f>'1eras Lecturas'!W122</f>
        <v>186.6</v>
      </c>
      <c r="AG123" s="72">
        <f>'2das Lecturas'!W122</f>
        <v>186.4</v>
      </c>
      <c r="AH123" s="103">
        <f t="shared" si="40"/>
        <v>0.19999999999998863</v>
      </c>
      <c r="AI123" s="73">
        <f>'1eras Lecturas'!Y122</f>
        <v>202.6</v>
      </c>
      <c r="AJ123" s="73">
        <f>'2das Lecturas'!Y122</f>
        <v>202.4</v>
      </c>
      <c r="AK123" s="104">
        <f t="shared" si="41"/>
        <v>0.19999999999998863</v>
      </c>
      <c r="AL123" s="68">
        <f>'1eras Lecturas'!AA122</f>
        <v>166.7</v>
      </c>
      <c r="AM123" s="69">
        <f>'2das Lecturas'!AA122</f>
        <v>166.39999999999998</v>
      </c>
      <c r="AN123" s="103">
        <f t="shared" si="42"/>
        <v>0.30000000000001137</v>
      </c>
      <c r="AO123" s="70">
        <f>'1eras Lecturas'!AC122</f>
        <v>166.7</v>
      </c>
      <c r="AP123" s="70">
        <f>'2das Lecturas'!AC122</f>
        <v>166.39999999999998</v>
      </c>
      <c r="AQ123" s="104">
        <f t="shared" si="43"/>
        <v>0.30000000000001137</v>
      </c>
      <c r="AR123" s="71">
        <f>'1eras Lecturas'!AE122</f>
        <v>244</v>
      </c>
      <c r="AS123" s="72">
        <f>'2das Lecturas'!AE122</f>
        <v>244.1</v>
      </c>
      <c r="AT123" s="103">
        <f t="shared" si="44"/>
        <v>9.9999999999994316E-2</v>
      </c>
      <c r="AU123" s="73">
        <f>'1eras Lecturas'!AG122</f>
        <v>248.1</v>
      </c>
      <c r="AV123" s="73">
        <f>'2das Lecturas'!AG122</f>
        <v>248.2</v>
      </c>
      <c r="AW123" s="104">
        <f t="shared" si="45"/>
        <v>9.9999999999994316E-2</v>
      </c>
      <c r="AX123" s="68">
        <f>'1eras Lecturas'!AI122</f>
        <v>270.2</v>
      </c>
      <c r="AY123" s="69">
        <f>'2das Lecturas'!AI122</f>
        <v>270</v>
      </c>
      <c r="AZ123" s="103">
        <f t="shared" si="46"/>
        <v>0.19999999999998863</v>
      </c>
      <c r="BA123" s="70">
        <f>'1eras Lecturas'!AK122</f>
        <v>270.2</v>
      </c>
      <c r="BB123" s="70">
        <f>'2das Lecturas'!AK122</f>
        <v>270</v>
      </c>
      <c r="BC123" s="104">
        <f t="shared" si="47"/>
        <v>0.19999999999998863</v>
      </c>
      <c r="BD123" s="71">
        <f>'1eras Lecturas'!AM122</f>
        <v>250.5</v>
      </c>
      <c r="BE123" s="72">
        <f>'2das Lecturas'!AM122</f>
        <v>250.4</v>
      </c>
      <c r="BF123" s="103">
        <f t="shared" si="48"/>
        <v>9.9999999999994316E-2</v>
      </c>
      <c r="BG123" s="73">
        <f>'1eras Lecturas'!AO122</f>
        <v>250.5</v>
      </c>
      <c r="BH123" s="73">
        <f>'2das Lecturas'!AO122</f>
        <v>250.4</v>
      </c>
      <c r="BI123" s="104">
        <f t="shared" si="49"/>
        <v>9.9999999999994316E-2</v>
      </c>
      <c r="BJ123" s="68">
        <f>'1eras Lecturas'!AQ122</f>
        <v>166.7</v>
      </c>
      <c r="BK123" s="69">
        <f>'2das Lecturas'!AQ122</f>
        <v>166.79999999999998</v>
      </c>
      <c r="BL123" s="103">
        <f t="shared" si="50"/>
        <v>9.9999999999994316E-2</v>
      </c>
      <c r="BM123" s="70">
        <f>'1eras Lecturas'!AS122</f>
        <v>168.4</v>
      </c>
      <c r="BN123" s="70">
        <f>'2das Lecturas'!AS122</f>
        <v>168.5</v>
      </c>
      <c r="BO123" s="104">
        <f t="shared" si="51"/>
        <v>9.9999999999994316E-2</v>
      </c>
      <c r="BP123" s="71">
        <f>'1eras Lecturas'!AU122</f>
        <v>192.8</v>
      </c>
      <c r="BQ123" s="72">
        <f>'2das Lecturas'!AU122</f>
        <v>193</v>
      </c>
      <c r="BR123" s="103">
        <f t="shared" si="52"/>
        <v>0.19999999999998863</v>
      </c>
      <c r="BS123" s="73">
        <f>'1eras Lecturas'!AW122</f>
        <v>192.8</v>
      </c>
      <c r="BT123" s="73">
        <f>'2das Lecturas'!AW122</f>
        <v>193</v>
      </c>
      <c r="BU123" s="104">
        <f t="shared" si="53"/>
        <v>0.19999999999998863</v>
      </c>
      <c r="BV123" s="68">
        <f>'1eras Lecturas'!AY122</f>
        <v>251.5</v>
      </c>
      <c r="BW123" s="69">
        <f>'2das Lecturas'!AY122</f>
        <v>251.3</v>
      </c>
      <c r="BX123" s="103">
        <f t="shared" si="54"/>
        <v>0.19999999999998863</v>
      </c>
      <c r="BY123" s="70">
        <f>'1eras Lecturas'!BA122</f>
        <v>255.3</v>
      </c>
      <c r="BZ123" s="70">
        <f>'2das Lecturas'!BA122</f>
        <v>255.20000000000002</v>
      </c>
      <c r="CA123" s="104">
        <f t="shared" si="55"/>
        <v>9.9999999999994316E-2</v>
      </c>
      <c r="CB123" s="71">
        <f>'1eras Lecturas'!BC122</f>
        <v>174.5</v>
      </c>
      <c r="CC123" s="72">
        <f>'2das Lecturas'!BC122</f>
        <v>174.4</v>
      </c>
      <c r="CD123" s="103">
        <f t="shared" si="56"/>
        <v>9.9999999999994316E-2</v>
      </c>
      <c r="CE123" s="73">
        <f>'1eras Lecturas'!BE122</f>
        <v>179.6</v>
      </c>
      <c r="CF123" s="73">
        <f>'2das Lecturas'!BE122</f>
        <v>179.4</v>
      </c>
      <c r="CG123" s="104">
        <f t="shared" si="57"/>
        <v>0.19999999999998863</v>
      </c>
      <c r="CH123" s="138">
        <f>'1eras Lecturas'!BG122</f>
        <v>135.69999999999999</v>
      </c>
      <c r="CI123" s="69">
        <f>'2das Lecturas'!BG122</f>
        <v>135.69999999999999</v>
      </c>
      <c r="CJ123" s="103">
        <f t="shared" si="58"/>
        <v>0</v>
      </c>
      <c r="CK123" s="139">
        <f>'1eras Lecturas'!BI122</f>
        <v>139.69999999999999</v>
      </c>
      <c r="CL123" s="139">
        <f>'2das Lecturas'!BI122</f>
        <v>139.5</v>
      </c>
      <c r="CM123" s="104">
        <f t="shared" si="59"/>
        <v>0.19999999999998863</v>
      </c>
    </row>
    <row r="124" spans="1:91" ht="15" customHeight="1" x14ac:dyDescent="0.25">
      <c r="A124" s="67" t="s">
        <v>102</v>
      </c>
      <c r="B124" s="68">
        <f>'1eras Lecturas'!C123</f>
        <v>266.2</v>
      </c>
      <c r="C124" s="69">
        <f>'2das Lecturas'!C123</f>
        <v>266.20000000000005</v>
      </c>
      <c r="D124" s="103">
        <f t="shared" si="30"/>
        <v>5.6843418860808015E-14</v>
      </c>
      <c r="E124" s="70">
        <f>'1eras Lecturas'!E123</f>
        <v>368.7</v>
      </c>
      <c r="F124" s="70">
        <f>'2das Lecturas'!E123</f>
        <v>266.20000000000005</v>
      </c>
      <c r="G124" s="104">
        <f t="shared" si="31"/>
        <v>102.49999999999994</v>
      </c>
      <c r="H124" s="71">
        <f>'1eras Lecturas'!G123</f>
        <v>175.9</v>
      </c>
      <c r="I124" s="72" t="str">
        <f>'2das Lecturas'!G123</f>
        <v>175.9</v>
      </c>
      <c r="J124" s="103">
        <f t="shared" si="32"/>
        <v>0</v>
      </c>
      <c r="K124" s="73">
        <f>'1eras Lecturas'!I123</f>
        <v>192.6</v>
      </c>
      <c r="L124" s="73" t="str">
        <f>'2das Lecturas'!I123</f>
        <v>192.6</v>
      </c>
      <c r="M124" s="104">
        <f t="shared" si="33"/>
        <v>0</v>
      </c>
      <c r="N124" s="68">
        <f>'1eras Lecturas'!K123</f>
        <v>145.1</v>
      </c>
      <c r="O124" s="69">
        <f>'2das Lecturas'!K123</f>
        <v>145.19999999999999</v>
      </c>
      <c r="P124" s="103">
        <f t="shared" si="34"/>
        <v>9.9999999999994316E-2</v>
      </c>
      <c r="Q124" s="70">
        <f>'1eras Lecturas'!M123</f>
        <v>164.6</v>
      </c>
      <c r="R124" s="70">
        <f>'2das Lecturas'!M123</f>
        <v>164.7</v>
      </c>
      <c r="S124" s="104">
        <f t="shared" si="35"/>
        <v>9.9999999999994316E-2</v>
      </c>
      <c r="T124" s="71">
        <f>'1eras Lecturas'!O123</f>
        <v>134.5</v>
      </c>
      <c r="U124" s="72">
        <f>'2das Lecturas'!O123</f>
        <v>134.6</v>
      </c>
      <c r="V124" s="103">
        <f t="shared" si="36"/>
        <v>9.9999999999994316E-2</v>
      </c>
      <c r="W124" s="73">
        <f>'1eras Lecturas'!Q123</f>
        <v>134.5</v>
      </c>
      <c r="X124" s="73">
        <f>'2das Lecturas'!Q123</f>
        <v>134.6</v>
      </c>
      <c r="Y124" s="104">
        <f t="shared" si="37"/>
        <v>9.9999999999994316E-2</v>
      </c>
      <c r="Z124" s="68">
        <f>'1eras Lecturas'!S123</f>
        <v>161.4</v>
      </c>
      <c r="AA124" s="69">
        <f>'2das Lecturas'!S123</f>
        <v>161</v>
      </c>
      <c r="AB124" s="103">
        <f t="shared" si="38"/>
        <v>0.40000000000000568</v>
      </c>
      <c r="AC124" s="70">
        <f>'1eras Lecturas'!U123</f>
        <v>161.4</v>
      </c>
      <c r="AD124" s="70">
        <f>'2das Lecturas'!U123</f>
        <v>161</v>
      </c>
      <c r="AE124" s="104">
        <f t="shared" si="39"/>
        <v>0.40000000000000568</v>
      </c>
      <c r="AF124" s="71">
        <f>'1eras Lecturas'!W123</f>
        <v>180.7</v>
      </c>
      <c r="AG124" s="72">
        <f>'2das Lecturas'!W123</f>
        <v>180.6</v>
      </c>
      <c r="AH124" s="103">
        <f t="shared" si="40"/>
        <v>9.9999999999994316E-2</v>
      </c>
      <c r="AI124" s="73">
        <f>'1eras Lecturas'!Y123</f>
        <v>220.6</v>
      </c>
      <c r="AJ124" s="73">
        <f>'2das Lecturas'!Y123</f>
        <v>220.5</v>
      </c>
      <c r="AK124" s="104">
        <f t="shared" si="41"/>
        <v>9.9999999999994316E-2</v>
      </c>
      <c r="AL124" s="68">
        <f>'1eras Lecturas'!AA123</f>
        <v>166.4</v>
      </c>
      <c r="AM124" s="69">
        <f>'2das Lecturas'!AA123</f>
        <v>166.29999999999998</v>
      </c>
      <c r="AN124" s="103">
        <f t="shared" si="42"/>
        <v>0.10000000000002274</v>
      </c>
      <c r="AO124" s="70">
        <f>'1eras Lecturas'!AC123</f>
        <v>166.4</v>
      </c>
      <c r="AP124" s="70">
        <f>'2das Lecturas'!AC123</f>
        <v>166.29999999999998</v>
      </c>
      <c r="AQ124" s="104">
        <f t="shared" si="43"/>
        <v>0.10000000000002274</v>
      </c>
      <c r="AR124" s="71">
        <f>'1eras Lecturas'!AE123</f>
        <v>237.5</v>
      </c>
      <c r="AS124" s="72">
        <f>'2das Lecturas'!AE123</f>
        <v>237.6</v>
      </c>
      <c r="AT124" s="103">
        <f t="shared" si="44"/>
        <v>9.9999999999994316E-2</v>
      </c>
      <c r="AU124" s="73">
        <f>'1eras Lecturas'!AG123</f>
        <v>241.8</v>
      </c>
      <c r="AV124" s="73">
        <f>'2das Lecturas'!AG123</f>
        <v>241.9</v>
      </c>
      <c r="AW124" s="104">
        <f t="shared" si="45"/>
        <v>9.9999999999994316E-2</v>
      </c>
      <c r="AX124" s="68">
        <f>'1eras Lecturas'!AI123</f>
        <v>266.09999999999997</v>
      </c>
      <c r="AY124" s="69">
        <f>'2das Lecturas'!AI123</f>
        <v>266.09999999999997</v>
      </c>
      <c r="AZ124" s="103">
        <f t="shared" si="46"/>
        <v>0</v>
      </c>
      <c r="BA124" s="70">
        <f>'1eras Lecturas'!AK123</f>
        <v>270.39999999999998</v>
      </c>
      <c r="BB124" s="70">
        <f>'2das Lecturas'!AK123</f>
        <v>270.39999999999998</v>
      </c>
      <c r="BC124" s="104">
        <f t="shared" si="47"/>
        <v>0</v>
      </c>
      <c r="BD124" s="71">
        <f>'1eras Lecturas'!AM123</f>
        <v>246.3</v>
      </c>
      <c r="BE124" s="72">
        <f>'2das Lecturas'!AM123</f>
        <v>246.3</v>
      </c>
      <c r="BF124" s="103">
        <f t="shared" si="48"/>
        <v>0</v>
      </c>
      <c r="BG124" s="73">
        <f>'1eras Lecturas'!AO123</f>
        <v>250.5</v>
      </c>
      <c r="BH124" s="73">
        <f>'2das Lecturas'!AO123</f>
        <v>250.5</v>
      </c>
      <c r="BI124" s="104">
        <f t="shared" si="49"/>
        <v>0</v>
      </c>
      <c r="BJ124" s="68">
        <f>'1eras Lecturas'!AQ123</f>
        <v>166.7</v>
      </c>
      <c r="BK124" s="69">
        <f>'2das Lecturas'!AQ123</f>
        <v>166.79999999999998</v>
      </c>
      <c r="BL124" s="103">
        <f t="shared" si="50"/>
        <v>9.9999999999994316E-2</v>
      </c>
      <c r="BM124" s="70">
        <f>'1eras Lecturas'!AS123</f>
        <v>168.8</v>
      </c>
      <c r="BN124" s="70">
        <f>'2das Lecturas'!AS123</f>
        <v>168.7</v>
      </c>
      <c r="BO124" s="104">
        <f t="shared" si="51"/>
        <v>0.10000000000002274</v>
      </c>
      <c r="BP124" s="71">
        <f>'1eras Lecturas'!AU123</f>
        <v>192.2</v>
      </c>
      <c r="BQ124" s="72">
        <f>'2das Lecturas'!AU123</f>
        <v>192.2</v>
      </c>
      <c r="BR124" s="103">
        <f t="shared" si="52"/>
        <v>0</v>
      </c>
      <c r="BS124" s="73">
        <f>'1eras Lecturas'!AW123</f>
        <v>198.2</v>
      </c>
      <c r="BT124" s="73">
        <f>'2das Lecturas'!AW123</f>
        <v>198.1</v>
      </c>
      <c r="BU124" s="104">
        <f t="shared" si="53"/>
        <v>9.9999999999994316E-2</v>
      </c>
      <c r="BV124" s="68">
        <f>'1eras Lecturas'!AY123</f>
        <v>261.10000000000002</v>
      </c>
      <c r="BW124" s="69">
        <f>'2das Lecturas'!AY123</f>
        <v>261</v>
      </c>
      <c r="BX124" s="103">
        <f t="shared" si="54"/>
        <v>0.10000000000002274</v>
      </c>
      <c r="BY124" s="70">
        <f>'1eras Lecturas'!BA123</f>
        <v>264.89999999999998</v>
      </c>
      <c r="BZ124" s="70">
        <f>'2das Lecturas'!BA123</f>
        <v>264.79999999999995</v>
      </c>
      <c r="CA124" s="104">
        <f t="shared" si="55"/>
        <v>0.10000000000002274</v>
      </c>
      <c r="CB124" s="71">
        <f>'1eras Lecturas'!BC123</f>
        <v>174.5</v>
      </c>
      <c r="CC124" s="72">
        <f>'2das Lecturas'!BC123</f>
        <v>174.4</v>
      </c>
      <c r="CD124" s="103">
        <f t="shared" si="56"/>
        <v>9.9999999999994316E-2</v>
      </c>
      <c r="CE124" s="73">
        <f>'1eras Lecturas'!BE123</f>
        <v>174.5</v>
      </c>
      <c r="CF124" s="73">
        <f>'2das Lecturas'!BE123</f>
        <v>174.4</v>
      </c>
      <c r="CG124" s="104">
        <f t="shared" si="57"/>
        <v>9.9999999999994316E-2</v>
      </c>
      <c r="CH124" s="138">
        <f>'1eras Lecturas'!BG123</f>
        <v>114.7</v>
      </c>
      <c r="CI124" s="69">
        <f>'2das Lecturas'!BG123</f>
        <v>114.7</v>
      </c>
      <c r="CJ124" s="103">
        <f t="shared" si="58"/>
        <v>0</v>
      </c>
      <c r="CK124" s="139">
        <f>'1eras Lecturas'!BI123</f>
        <v>141.5</v>
      </c>
      <c r="CL124" s="139">
        <f>'2das Lecturas'!BI123</f>
        <v>141.4</v>
      </c>
      <c r="CM124" s="104">
        <f t="shared" si="59"/>
        <v>9.9999999999994316E-2</v>
      </c>
    </row>
    <row r="125" spans="1:91" s="72" customFormat="1" ht="15" customHeight="1" x14ac:dyDescent="0.25">
      <c r="A125" s="72" t="s">
        <v>95</v>
      </c>
      <c r="B125" s="68">
        <f>'1eras Lecturas'!C124</f>
        <v>260</v>
      </c>
      <c r="C125" s="69">
        <f>'2das Lecturas'!C124</f>
        <v>260.10000000000002</v>
      </c>
      <c r="D125" s="103">
        <f t="shared" si="30"/>
        <v>0.10000000000002274</v>
      </c>
      <c r="E125" s="70">
        <f>'1eras Lecturas'!E124</f>
        <v>278.8</v>
      </c>
      <c r="F125" s="70">
        <f>'2das Lecturas'!E124</f>
        <v>278.90000000000003</v>
      </c>
      <c r="G125" s="104">
        <f t="shared" si="31"/>
        <v>0.10000000000002274</v>
      </c>
      <c r="H125" s="71">
        <f>'1eras Lecturas'!G124</f>
        <v>180.1</v>
      </c>
      <c r="I125" s="72">
        <f>'2das Lecturas'!G124</f>
        <v>180.1</v>
      </c>
      <c r="J125" s="103">
        <f t="shared" si="32"/>
        <v>0</v>
      </c>
      <c r="K125" s="73">
        <f>'1eras Lecturas'!I124</f>
        <v>190.4</v>
      </c>
      <c r="L125" s="73">
        <f>'2das Lecturas'!I124</f>
        <v>190.5</v>
      </c>
      <c r="M125" s="104">
        <f t="shared" si="33"/>
        <v>9.9999999999994316E-2</v>
      </c>
      <c r="N125" s="68">
        <f>'1eras Lecturas'!K124</f>
        <v>150.9</v>
      </c>
      <c r="O125" s="69">
        <f>'2das Lecturas'!K124</f>
        <v>151</v>
      </c>
      <c r="P125" s="103">
        <f t="shared" si="34"/>
        <v>9.9999999999994316E-2</v>
      </c>
      <c r="Q125" s="70">
        <f>'1eras Lecturas'!M124</f>
        <v>162.69999999999999</v>
      </c>
      <c r="R125" s="70">
        <f>'2das Lecturas'!M124</f>
        <v>162.79999999999998</v>
      </c>
      <c r="S125" s="104">
        <f t="shared" si="35"/>
        <v>9.9999999999994316E-2</v>
      </c>
      <c r="T125" s="71">
        <f>'1eras Lecturas'!O124</f>
        <v>134.6</v>
      </c>
      <c r="U125" s="72">
        <f>'2das Lecturas'!O124</f>
        <v>134.6</v>
      </c>
      <c r="V125" s="103">
        <f t="shared" si="36"/>
        <v>0</v>
      </c>
      <c r="W125" s="73">
        <f>'1eras Lecturas'!Q124</f>
        <v>136.69999999999999</v>
      </c>
      <c r="X125" s="73">
        <f>'2das Lecturas'!Q124</f>
        <v>136.9</v>
      </c>
      <c r="Y125" s="104">
        <f t="shared" si="37"/>
        <v>0.20000000000001705</v>
      </c>
      <c r="Z125" s="68">
        <f>'1eras Lecturas'!S124</f>
        <v>171.2</v>
      </c>
      <c r="AA125" s="69">
        <f>'2das Lecturas'!S124</f>
        <v>171.29999999999998</v>
      </c>
      <c r="AB125" s="103">
        <f t="shared" si="38"/>
        <v>9.9999999999994316E-2</v>
      </c>
      <c r="AC125" s="70">
        <f>'1eras Lecturas'!U124</f>
        <v>175.1</v>
      </c>
      <c r="AD125" s="70">
        <f>'2das Lecturas'!U124</f>
        <v>175.29999999999998</v>
      </c>
      <c r="AE125" s="104">
        <f t="shared" si="39"/>
        <v>0.19999999999998863</v>
      </c>
      <c r="AF125" s="71">
        <f>'1eras Lecturas'!W124</f>
        <v>180.7</v>
      </c>
      <c r="AG125" s="72">
        <f>'2das Lecturas'!W124</f>
        <v>180.6</v>
      </c>
      <c r="AH125" s="103">
        <f t="shared" si="40"/>
        <v>9.9999999999994316E-2</v>
      </c>
      <c r="AI125" s="73">
        <f>'1eras Lecturas'!Y124</f>
        <v>186.8</v>
      </c>
      <c r="AJ125" s="73">
        <f>'2das Lecturas'!Y124</f>
        <v>186.70000000000002</v>
      </c>
      <c r="AK125" s="104">
        <f t="shared" si="41"/>
        <v>9.9999999999994316E-2</v>
      </c>
      <c r="AL125" s="68">
        <f>'1eras Lecturas'!AA124</f>
        <v>166.7</v>
      </c>
      <c r="AM125" s="69">
        <f>'2das Lecturas'!AA124</f>
        <v>166.5</v>
      </c>
      <c r="AN125" s="103">
        <f t="shared" si="42"/>
        <v>0.19999999999998863</v>
      </c>
      <c r="AO125" s="70">
        <f>'1eras Lecturas'!AC124</f>
        <v>170.7</v>
      </c>
      <c r="AP125" s="70">
        <f>'2das Lecturas'!AC124</f>
        <v>170.7</v>
      </c>
      <c r="AQ125" s="104">
        <f t="shared" si="43"/>
        <v>0</v>
      </c>
      <c r="AR125" s="71">
        <f>'1eras Lecturas'!AE124</f>
        <v>239.7</v>
      </c>
      <c r="AS125" s="72">
        <f>'2das Lecturas'!AE124</f>
        <v>239.7</v>
      </c>
      <c r="AT125" s="103">
        <f t="shared" si="44"/>
        <v>0</v>
      </c>
      <c r="AU125" s="73">
        <f>'1eras Lecturas'!AG124</f>
        <v>244.1</v>
      </c>
      <c r="AV125" s="73">
        <f>'2das Lecturas'!AG124</f>
        <v>244.1</v>
      </c>
      <c r="AW125" s="104">
        <f t="shared" si="45"/>
        <v>0</v>
      </c>
      <c r="AX125" s="68">
        <f>'1eras Lecturas'!AI124</f>
        <v>270.2</v>
      </c>
      <c r="AY125" s="69">
        <f>'2das Lecturas'!AI124</f>
        <v>270.20000000000005</v>
      </c>
      <c r="AZ125" s="103">
        <f t="shared" si="46"/>
        <v>5.6843418860808015E-14</v>
      </c>
      <c r="BA125" s="70">
        <f>'1eras Lecturas'!AK124</f>
        <v>270.2</v>
      </c>
      <c r="BB125" s="70">
        <f>'2das Lecturas'!AK124</f>
        <v>270.20000000000005</v>
      </c>
      <c r="BC125" s="104">
        <f t="shared" si="47"/>
        <v>5.6843418860808015E-14</v>
      </c>
      <c r="BD125" s="71">
        <f>'1eras Lecturas'!AM124</f>
        <v>246.3</v>
      </c>
      <c r="BE125" s="72">
        <f>'2das Lecturas'!AM124</f>
        <v>246.3</v>
      </c>
      <c r="BF125" s="103">
        <f t="shared" si="48"/>
        <v>0</v>
      </c>
      <c r="BG125" s="73">
        <f>'1eras Lecturas'!AO124</f>
        <v>251.5</v>
      </c>
      <c r="BH125" s="73">
        <f>'2das Lecturas'!AO124</f>
        <v>251.5</v>
      </c>
      <c r="BI125" s="104">
        <f t="shared" si="49"/>
        <v>0</v>
      </c>
      <c r="BJ125" s="68">
        <f>'1eras Lecturas'!AQ124</f>
        <v>166.8</v>
      </c>
      <c r="BK125" s="69">
        <f>'2das Lecturas'!AQ124</f>
        <v>166.79999999999998</v>
      </c>
      <c r="BL125" s="103">
        <f t="shared" si="50"/>
        <v>2.8421709430404007E-14</v>
      </c>
      <c r="BM125" s="70">
        <f>'1eras Lecturas'!AS124</f>
        <v>166.8</v>
      </c>
      <c r="BN125" s="70">
        <f>'2das Lecturas'!AS124</f>
        <v>166.79999999999998</v>
      </c>
      <c r="BO125" s="104">
        <f t="shared" si="51"/>
        <v>2.8421709430404007E-14</v>
      </c>
      <c r="BP125" s="71">
        <f>'1eras Lecturas'!AU124</f>
        <v>190.8</v>
      </c>
      <c r="BQ125" s="72">
        <f>'2das Lecturas'!AU124</f>
        <v>190.79999999999998</v>
      </c>
      <c r="BR125" s="103">
        <f t="shared" si="52"/>
        <v>2.8421709430404007E-14</v>
      </c>
      <c r="BS125" s="73">
        <f>'1eras Lecturas'!AW124</f>
        <v>192.9</v>
      </c>
      <c r="BT125" s="73">
        <f>'2das Lecturas'!AW124</f>
        <v>192.9</v>
      </c>
      <c r="BU125" s="104">
        <f t="shared" si="53"/>
        <v>0</v>
      </c>
      <c r="BV125" s="68">
        <f>'1eras Lecturas'!AY124</f>
        <v>255.5</v>
      </c>
      <c r="BW125" s="69">
        <f>'2das Lecturas'!AY124</f>
        <v>255.3</v>
      </c>
      <c r="BX125" s="103">
        <f t="shared" si="54"/>
        <v>0.19999999999998863</v>
      </c>
      <c r="BY125" s="70">
        <f>'1eras Lecturas'!BA124</f>
        <v>257.39999999999998</v>
      </c>
      <c r="BZ125" s="70">
        <f>'2das Lecturas'!BA124</f>
        <v>257.3</v>
      </c>
      <c r="CA125" s="104">
        <f t="shared" si="55"/>
        <v>9.9999999999965894E-2</v>
      </c>
      <c r="CB125" s="71">
        <f>'1eras Lecturas'!BC124</f>
        <v>161.1</v>
      </c>
      <c r="CC125" s="72">
        <f>'2das Lecturas'!BC124</f>
        <v>161</v>
      </c>
      <c r="CD125" s="103">
        <f t="shared" si="56"/>
        <v>9.9999999999994316E-2</v>
      </c>
      <c r="CE125" s="73">
        <f>'1eras Lecturas'!BE124</f>
        <v>174.4</v>
      </c>
      <c r="CF125" s="73">
        <f>'2das Lecturas'!BE124</f>
        <v>174.4</v>
      </c>
      <c r="CG125" s="104">
        <f t="shared" si="57"/>
        <v>0</v>
      </c>
      <c r="CH125" s="138">
        <f>'1eras Lecturas'!BG124</f>
        <v>114.8</v>
      </c>
      <c r="CI125" s="69">
        <f>'2das Lecturas'!BG124</f>
        <v>114.8</v>
      </c>
      <c r="CJ125" s="103">
        <f t="shared" si="58"/>
        <v>0</v>
      </c>
      <c r="CK125" s="139">
        <f>'1eras Lecturas'!BI124</f>
        <v>141.6</v>
      </c>
      <c r="CL125" s="139">
        <f>'2das Lecturas'!BI124</f>
        <v>141.69999999999999</v>
      </c>
      <c r="CM125" s="104">
        <f t="shared" si="59"/>
        <v>9.9999999999994316E-2</v>
      </c>
    </row>
    <row r="126" spans="1:91" ht="15" customHeight="1" x14ac:dyDescent="0.25">
      <c r="A126" s="67" t="s">
        <v>96</v>
      </c>
      <c r="B126" s="68">
        <f>'1eras Lecturas'!C125</f>
        <v>268.2</v>
      </c>
      <c r="C126" s="69">
        <f>'2das Lecturas'!C125</f>
        <v>268.3</v>
      </c>
      <c r="D126" s="103">
        <f t="shared" si="30"/>
        <v>0.10000000000002274</v>
      </c>
      <c r="E126" s="70">
        <f>'1eras Lecturas'!E125</f>
        <v>274.5</v>
      </c>
      <c r="F126" s="70">
        <f>'2das Lecturas'!E125</f>
        <v>274.60000000000002</v>
      </c>
      <c r="G126" s="104">
        <f t="shared" si="31"/>
        <v>0.10000000000002274</v>
      </c>
      <c r="H126" s="71">
        <f>'1eras Lecturas'!G125</f>
        <v>175.7</v>
      </c>
      <c r="I126" s="72" t="str">
        <f>'2das Lecturas'!G125</f>
        <v>175.7</v>
      </c>
      <c r="J126" s="103">
        <f t="shared" si="32"/>
        <v>0</v>
      </c>
      <c r="K126" s="73">
        <f>'1eras Lecturas'!I125</f>
        <v>186.2</v>
      </c>
      <c r="L126" s="73" t="str">
        <f>'2das Lecturas'!I125</f>
        <v>186.2</v>
      </c>
      <c r="M126" s="104">
        <f t="shared" si="33"/>
        <v>0</v>
      </c>
      <c r="N126" s="68">
        <f>'1eras Lecturas'!K125</f>
        <v>144.9</v>
      </c>
      <c r="O126" s="69">
        <f>'2das Lecturas'!K125</f>
        <v>145</v>
      </c>
      <c r="P126" s="103">
        <f t="shared" si="34"/>
        <v>9.9999999999994316E-2</v>
      </c>
      <c r="Q126" s="70">
        <f>'1eras Lecturas'!M125</f>
        <v>148.9</v>
      </c>
      <c r="R126" s="70">
        <f>'2das Lecturas'!M125</f>
        <v>149</v>
      </c>
      <c r="S126" s="104">
        <f t="shared" si="35"/>
        <v>9.9999999999994316E-2</v>
      </c>
      <c r="T126" s="71">
        <f>'1eras Lecturas'!O125</f>
        <v>134.4</v>
      </c>
      <c r="U126" s="72">
        <f>'2das Lecturas'!O125</f>
        <v>134.5</v>
      </c>
      <c r="V126" s="103">
        <f t="shared" si="36"/>
        <v>9.9999999999994316E-2</v>
      </c>
      <c r="W126" s="73">
        <f>'1eras Lecturas'!Q125</f>
        <v>136.5</v>
      </c>
      <c r="X126" s="73">
        <f>'2das Lecturas'!Q125</f>
        <v>136.6</v>
      </c>
      <c r="Y126" s="104">
        <f t="shared" si="37"/>
        <v>9.9999999999994316E-2</v>
      </c>
      <c r="Z126" s="68">
        <f>'1eras Lecturas'!S125</f>
        <v>163.30000000000001</v>
      </c>
      <c r="AA126" s="69">
        <f>'2das Lecturas'!S125</f>
        <v>163.5</v>
      </c>
      <c r="AB126" s="103">
        <f t="shared" si="38"/>
        <v>0.19999999999998863</v>
      </c>
      <c r="AC126" s="70">
        <f>'1eras Lecturas'!U125</f>
        <v>177</v>
      </c>
      <c r="AD126" s="70">
        <f>'2das Lecturas'!U125</f>
        <v>177.2</v>
      </c>
      <c r="AE126" s="104">
        <f t="shared" si="39"/>
        <v>0.19999999999998863</v>
      </c>
      <c r="AF126" s="71">
        <f>'1eras Lecturas'!W125</f>
        <v>180.7</v>
      </c>
      <c r="AG126" s="72">
        <f>'2das Lecturas'!W125</f>
        <v>180.6</v>
      </c>
      <c r="AH126" s="103">
        <f t="shared" si="40"/>
        <v>9.9999999999994316E-2</v>
      </c>
      <c r="AI126" s="73">
        <f>'1eras Lecturas'!Y125</f>
        <v>192.7</v>
      </c>
      <c r="AJ126" s="73">
        <f>'2das Lecturas'!Y125</f>
        <v>192.5</v>
      </c>
      <c r="AK126" s="104">
        <f t="shared" si="41"/>
        <v>0.19999999999998863</v>
      </c>
      <c r="AL126" s="68">
        <f>'1eras Lecturas'!AA125</f>
        <v>166.4</v>
      </c>
      <c r="AM126" s="69">
        <f>'2das Lecturas'!AA125</f>
        <v>166.6</v>
      </c>
      <c r="AN126" s="103">
        <f t="shared" si="42"/>
        <v>0.19999999999998863</v>
      </c>
      <c r="AO126" s="70">
        <f>'1eras Lecturas'!AC125</f>
        <v>166.4</v>
      </c>
      <c r="AP126" s="70">
        <f>'2das Lecturas'!AC125</f>
        <v>166.6</v>
      </c>
      <c r="AQ126" s="104">
        <f t="shared" si="43"/>
        <v>0.19999999999998863</v>
      </c>
      <c r="AR126" s="71">
        <f>'1eras Lecturas'!AE125</f>
        <v>237.6</v>
      </c>
      <c r="AS126" s="72">
        <f>'2das Lecturas'!AE125</f>
        <v>237.6</v>
      </c>
      <c r="AT126" s="103">
        <f t="shared" si="44"/>
        <v>0</v>
      </c>
      <c r="AU126" s="73">
        <f>'1eras Lecturas'!AG125</f>
        <v>237.6</v>
      </c>
      <c r="AV126" s="73">
        <f>'2das Lecturas'!AG125</f>
        <v>237.6</v>
      </c>
      <c r="AW126" s="104">
        <f t="shared" si="45"/>
        <v>0</v>
      </c>
      <c r="AX126" s="68">
        <f>'1eras Lecturas'!AI125</f>
        <v>270.2</v>
      </c>
      <c r="AY126" s="69">
        <f>'2das Lecturas'!AI125</f>
        <v>270.3</v>
      </c>
      <c r="AZ126" s="103">
        <f t="shared" si="46"/>
        <v>0.10000000000002274</v>
      </c>
      <c r="BA126" s="70">
        <f>'1eras Lecturas'!AK125</f>
        <v>270.2</v>
      </c>
      <c r="BB126" s="70">
        <f>'2das Lecturas'!AK125</f>
        <v>270.3</v>
      </c>
      <c r="BC126" s="104">
        <f t="shared" si="47"/>
        <v>0.10000000000002274</v>
      </c>
      <c r="BD126" s="71">
        <f>'1eras Lecturas'!AM125</f>
        <v>251.4</v>
      </c>
      <c r="BE126" s="72">
        <f>'2das Lecturas'!AM125</f>
        <v>251.4</v>
      </c>
      <c r="BF126" s="103">
        <f t="shared" si="48"/>
        <v>0</v>
      </c>
      <c r="BG126" s="73">
        <f>'1eras Lecturas'!AO125</f>
        <v>252.5</v>
      </c>
      <c r="BH126" s="73">
        <f>'2das Lecturas'!AO125</f>
        <v>252.5</v>
      </c>
      <c r="BI126" s="104">
        <f t="shared" si="49"/>
        <v>0</v>
      </c>
      <c r="BJ126" s="68">
        <f>'1eras Lecturas'!AQ125</f>
        <v>166.6</v>
      </c>
      <c r="BK126" s="69">
        <f>'2das Lecturas'!AQ125</f>
        <v>166.79999999999998</v>
      </c>
      <c r="BL126" s="103">
        <f t="shared" si="50"/>
        <v>0.19999999999998863</v>
      </c>
      <c r="BM126" s="70">
        <f>'1eras Lecturas'!AS125</f>
        <v>166.6</v>
      </c>
      <c r="BN126" s="70">
        <f>'2das Lecturas'!AS125</f>
        <v>166.79999999999998</v>
      </c>
      <c r="BO126" s="104">
        <f t="shared" si="51"/>
        <v>0.19999999999998863</v>
      </c>
      <c r="BP126" s="71">
        <f>'1eras Lecturas'!AU125</f>
        <v>190.7</v>
      </c>
      <c r="BQ126" s="72">
        <f>'2das Lecturas'!AU125</f>
        <v>190.4</v>
      </c>
      <c r="BR126" s="103">
        <f t="shared" si="52"/>
        <v>0.29999999999998295</v>
      </c>
      <c r="BS126" s="73">
        <f>'1eras Lecturas'!AW125</f>
        <v>196.4</v>
      </c>
      <c r="BT126" s="73">
        <f>'2das Lecturas'!AW125</f>
        <v>196.10000000000002</v>
      </c>
      <c r="BU126" s="104">
        <f t="shared" si="53"/>
        <v>0.29999999999998295</v>
      </c>
      <c r="BV126" s="68">
        <f>'1eras Lecturas'!AY125</f>
        <v>253.3</v>
      </c>
      <c r="BW126" s="69" t="str">
        <f>'2das Lecturas'!AY125</f>
        <v>253.3</v>
      </c>
      <c r="BX126" s="103">
        <f t="shared" si="54"/>
        <v>0</v>
      </c>
      <c r="BY126" s="70">
        <f>'1eras Lecturas'!BA125</f>
        <v>259.10000000000002</v>
      </c>
      <c r="BZ126" s="70" t="str">
        <f>'2das Lecturas'!BA125</f>
        <v>259.1</v>
      </c>
      <c r="CA126" s="104">
        <f t="shared" si="55"/>
        <v>0</v>
      </c>
      <c r="CB126" s="71">
        <f>'1eras Lecturas'!BC125</f>
        <v>174.3</v>
      </c>
      <c r="CC126" s="72">
        <f>'2das Lecturas'!BC125</f>
        <v>174.20000000000002</v>
      </c>
      <c r="CD126" s="103">
        <f t="shared" si="56"/>
        <v>9.9999999999994316E-2</v>
      </c>
      <c r="CE126" s="73">
        <f>'1eras Lecturas'!BE125</f>
        <v>179.4</v>
      </c>
      <c r="CF126" s="73">
        <f>'2das Lecturas'!BE125</f>
        <v>179.3</v>
      </c>
      <c r="CG126" s="104">
        <f t="shared" si="57"/>
        <v>9.9999999999994316E-2</v>
      </c>
      <c r="CH126" s="138">
        <f>'1eras Lecturas'!BG125</f>
        <v>126.2</v>
      </c>
      <c r="CI126" s="69">
        <f>'2das Lecturas'!BG125</f>
        <v>126.2</v>
      </c>
      <c r="CJ126" s="103">
        <f t="shared" si="58"/>
        <v>0</v>
      </c>
      <c r="CK126" s="139">
        <f>'1eras Lecturas'!BI125</f>
        <v>130</v>
      </c>
      <c r="CL126" s="139">
        <f>'2das Lecturas'!BI125</f>
        <v>130</v>
      </c>
      <c r="CM126" s="104">
        <f t="shared" si="59"/>
        <v>0</v>
      </c>
    </row>
    <row r="127" spans="1:91" ht="15" customHeight="1" x14ac:dyDescent="0.25">
      <c r="A127" s="67" t="s">
        <v>103</v>
      </c>
      <c r="B127" s="68">
        <f>'1eras Lecturas'!C126</f>
        <v>266.10000000000002</v>
      </c>
      <c r="C127" s="69">
        <f>'2das Lecturas'!C126</f>
        <v>266.40000000000003</v>
      </c>
      <c r="D127" s="103">
        <f t="shared" si="30"/>
        <v>0.30000000000001137</v>
      </c>
      <c r="E127" s="70">
        <f>'1eras Lecturas'!E126</f>
        <v>274.60000000000002</v>
      </c>
      <c r="F127" s="70">
        <f>'2das Lecturas'!E126</f>
        <v>274.70000000000005</v>
      </c>
      <c r="G127" s="104">
        <f t="shared" si="31"/>
        <v>0.10000000000002274</v>
      </c>
      <c r="H127" s="71">
        <f>'1eras Lecturas'!G126</f>
        <v>173.7</v>
      </c>
      <c r="I127" s="72" t="str">
        <f>'2das Lecturas'!G126</f>
        <v>173.7</v>
      </c>
      <c r="J127" s="103">
        <f t="shared" si="32"/>
        <v>0</v>
      </c>
      <c r="K127" s="73">
        <f>'1eras Lecturas'!I126</f>
        <v>192.4</v>
      </c>
      <c r="L127" s="73" t="str">
        <f>'2das Lecturas'!I126</f>
        <v>192.4</v>
      </c>
      <c r="M127" s="104">
        <f t="shared" si="33"/>
        <v>0</v>
      </c>
      <c r="N127" s="68">
        <f>'1eras Lecturas'!K126</f>
        <v>156.80000000000001</v>
      </c>
      <c r="O127" s="69">
        <f>'2das Lecturas'!K126</f>
        <v>156.9</v>
      </c>
      <c r="P127" s="103">
        <f t="shared" si="34"/>
        <v>9.9999999999994316E-2</v>
      </c>
      <c r="Q127" s="70">
        <f>'1eras Lecturas'!M126</f>
        <v>156.80000000000001</v>
      </c>
      <c r="R127" s="70">
        <f>'2das Lecturas'!M126</f>
        <v>156.9</v>
      </c>
      <c r="S127" s="104">
        <f t="shared" si="35"/>
        <v>9.9999999999994316E-2</v>
      </c>
      <c r="T127" s="71">
        <f>'1eras Lecturas'!O126</f>
        <v>134.5</v>
      </c>
      <c r="U127" s="72">
        <f>'2das Lecturas'!O126</f>
        <v>134.6</v>
      </c>
      <c r="V127" s="103">
        <f t="shared" si="36"/>
        <v>9.9999999999994316E-2</v>
      </c>
      <c r="W127" s="73">
        <f>'1eras Lecturas'!Q126</f>
        <v>134.5</v>
      </c>
      <c r="X127" s="73">
        <f>'2das Lecturas'!Q126</f>
        <v>134.6</v>
      </c>
      <c r="Y127" s="104">
        <f t="shared" si="37"/>
        <v>9.9999999999994316E-2</v>
      </c>
      <c r="Z127" s="68">
        <f>'1eras Lecturas'!S126</f>
        <v>153.6</v>
      </c>
      <c r="AA127" s="69">
        <f>'2das Lecturas'!S126</f>
        <v>153.79999999999998</v>
      </c>
      <c r="AB127" s="103">
        <f t="shared" si="38"/>
        <v>0.19999999999998863</v>
      </c>
      <c r="AC127" s="70">
        <f>'1eras Lecturas'!U126</f>
        <v>171.3</v>
      </c>
      <c r="AD127" s="70">
        <f>'2das Lecturas'!U126</f>
        <v>171.2</v>
      </c>
      <c r="AE127" s="104">
        <f t="shared" si="39"/>
        <v>0.10000000000002274</v>
      </c>
      <c r="AF127" s="71">
        <f>'1eras Lecturas'!W126</f>
        <v>187</v>
      </c>
      <c r="AG127" s="72">
        <f>'2das Lecturas'!W126</f>
        <v>186.8</v>
      </c>
      <c r="AH127" s="103">
        <f t="shared" si="40"/>
        <v>0.19999999999998863</v>
      </c>
      <c r="AI127" s="73">
        <f>'1eras Lecturas'!Y126</f>
        <v>192.9</v>
      </c>
      <c r="AJ127" s="73">
        <f>'2das Lecturas'!Y126</f>
        <v>193</v>
      </c>
      <c r="AK127" s="104">
        <f t="shared" si="41"/>
        <v>9.9999999999994316E-2</v>
      </c>
      <c r="AL127" s="68">
        <f>'1eras Lecturas'!AA126</f>
        <v>154.5</v>
      </c>
      <c r="AM127" s="69">
        <f>'2das Lecturas'!AA126</f>
        <v>154.5</v>
      </c>
      <c r="AN127" s="103">
        <f t="shared" si="42"/>
        <v>0</v>
      </c>
      <c r="AO127" s="70">
        <f>'1eras Lecturas'!AC126</f>
        <v>170.4</v>
      </c>
      <c r="AP127" s="70">
        <f>'2das Lecturas'!AC126</f>
        <v>170.6</v>
      </c>
      <c r="AQ127" s="104">
        <f t="shared" si="43"/>
        <v>0.19999999999998863</v>
      </c>
      <c r="AR127" s="71">
        <f>'1eras Lecturas'!AE126</f>
        <v>248.3</v>
      </c>
      <c r="AS127" s="72">
        <f>'2das Lecturas'!AE126</f>
        <v>248.4</v>
      </c>
      <c r="AT127" s="103">
        <f t="shared" si="44"/>
        <v>9.9999999999994316E-2</v>
      </c>
      <c r="AU127" s="73">
        <f>'1eras Lecturas'!AG126</f>
        <v>260.8</v>
      </c>
      <c r="AV127" s="73">
        <f>'2das Lecturas'!AG126</f>
        <v>260.8</v>
      </c>
      <c r="AW127" s="104">
        <f t="shared" si="45"/>
        <v>0</v>
      </c>
      <c r="AX127" s="68">
        <f>'1eras Lecturas'!AI126</f>
        <v>265.89999999999998</v>
      </c>
      <c r="AY127" s="69">
        <f>'2das Lecturas'!AI126</f>
        <v>265.89999999999998</v>
      </c>
      <c r="AZ127" s="103">
        <f t="shared" si="46"/>
        <v>0</v>
      </c>
      <c r="BA127" s="70">
        <f>'1eras Lecturas'!AK126</f>
        <v>274.2</v>
      </c>
      <c r="BB127" s="70">
        <f>'2das Lecturas'!AK126</f>
        <v>274.2</v>
      </c>
      <c r="BC127" s="104">
        <f t="shared" si="47"/>
        <v>0</v>
      </c>
      <c r="BD127" s="71">
        <f>'1eras Lecturas'!AM126</f>
        <v>250.5</v>
      </c>
      <c r="BE127" s="72">
        <f>'2das Lecturas'!AM126</f>
        <v>250.4</v>
      </c>
      <c r="BF127" s="103">
        <f t="shared" si="48"/>
        <v>9.9999999999994316E-2</v>
      </c>
      <c r="BG127" s="73">
        <f>'1eras Lecturas'!AO126</f>
        <v>251.4</v>
      </c>
      <c r="BH127" s="73">
        <f>'2das Lecturas'!AO126</f>
        <v>251.4</v>
      </c>
      <c r="BI127" s="104">
        <f t="shared" si="49"/>
        <v>0</v>
      </c>
      <c r="BJ127" s="68">
        <f>'1eras Lecturas'!AQ126</f>
        <v>166.7</v>
      </c>
      <c r="BK127" s="69">
        <f>'2das Lecturas'!AQ126</f>
        <v>166.79999999999998</v>
      </c>
      <c r="BL127" s="103">
        <f t="shared" si="50"/>
        <v>9.9999999999994316E-2</v>
      </c>
      <c r="BM127" s="70">
        <f>'1eras Lecturas'!AS126</f>
        <v>166.7</v>
      </c>
      <c r="BN127" s="70">
        <f>'2das Lecturas'!AS126</f>
        <v>166.79999999999998</v>
      </c>
      <c r="BO127" s="104">
        <f t="shared" si="51"/>
        <v>9.9999999999994316E-2</v>
      </c>
      <c r="BP127" s="71">
        <f>'1eras Lecturas'!AU126</f>
        <v>192.3</v>
      </c>
      <c r="BQ127" s="72">
        <f>'2das Lecturas'!AU126</f>
        <v>192</v>
      </c>
      <c r="BR127" s="103">
        <f t="shared" si="52"/>
        <v>0.30000000000001137</v>
      </c>
      <c r="BS127" s="73">
        <f>'1eras Lecturas'!AW126</f>
        <v>192.3</v>
      </c>
      <c r="BT127" s="73">
        <f>'2das Lecturas'!AW126</f>
        <v>192</v>
      </c>
      <c r="BU127" s="104">
        <f t="shared" si="53"/>
        <v>0.30000000000001137</v>
      </c>
      <c r="BV127" s="68">
        <f>'1eras Lecturas'!AY126</f>
        <v>255.3</v>
      </c>
      <c r="BW127" s="69">
        <f>'2das Lecturas'!AY126</f>
        <v>255.20000000000002</v>
      </c>
      <c r="BX127" s="103">
        <f t="shared" si="54"/>
        <v>9.9999999999994316E-2</v>
      </c>
      <c r="BY127" s="70">
        <f>'1eras Lecturas'!BA126</f>
        <v>265</v>
      </c>
      <c r="BZ127" s="70">
        <f>'2das Lecturas'!BA126</f>
        <v>264.89999999999998</v>
      </c>
      <c r="CA127" s="104">
        <f t="shared" si="55"/>
        <v>0.10000000000002274</v>
      </c>
      <c r="CB127" s="71">
        <f>'1eras Lecturas'!BC126</f>
        <v>162</v>
      </c>
      <c r="CC127" s="72">
        <f>'2das Lecturas'!BC126</f>
        <v>161.9</v>
      </c>
      <c r="CD127" s="103">
        <f t="shared" si="56"/>
        <v>9.9999999999994316E-2</v>
      </c>
      <c r="CE127" s="73">
        <f>'1eras Lecturas'!BE126</f>
        <v>174.4</v>
      </c>
      <c r="CF127" s="73">
        <f>'2das Lecturas'!BE126</f>
        <v>174.3</v>
      </c>
      <c r="CG127" s="104">
        <f t="shared" si="57"/>
        <v>9.9999999999994316E-2</v>
      </c>
      <c r="CH127" s="138">
        <f>'1eras Lecturas'!BG126</f>
        <v>132</v>
      </c>
      <c r="CI127" s="69">
        <f>'2das Lecturas'!BG126</f>
        <v>131.9</v>
      </c>
      <c r="CJ127" s="103">
        <f t="shared" si="58"/>
        <v>9.9999999999994316E-2</v>
      </c>
      <c r="CK127" s="139">
        <f>'1eras Lecturas'!BI126</f>
        <v>137.80000000000001</v>
      </c>
      <c r="CL127" s="139">
        <f>'2das Lecturas'!BI126</f>
        <v>137.69999999999999</v>
      </c>
      <c r="CM127" s="104">
        <f t="shared" si="59"/>
        <v>0.10000000000002274</v>
      </c>
    </row>
    <row r="128" spans="1:91" ht="15" customHeight="1" x14ac:dyDescent="0.25">
      <c r="A128" s="67" t="s">
        <v>97</v>
      </c>
      <c r="B128" s="68">
        <f>'1eras Lecturas'!C127</f>
        <v>270.5</v>
      </c>
      <c r="C128" s="69">
        <f>'2das Lecturas'!C127</f>
        <v>270.60000000000002</v>
      </c>
      <c r="D128" s="103">
        <f t="shared" ref="D128:D189" si="60">ABS(B128-C128)</f>
        <v>0.10000000000002274</v>
      </c>
      <c r="E128" s="70">
        <f>'1eras Lecturas'!E127</f>
        <v>274.60000000000002</v>
      </c>
      <c r="F128" s="70">
        <f>'2das Lecturas'!E127</f>
        <v>274.70000000000005</v>
      </c>
      <c r="G128" s="104">
        <f t="shared" ref="G128:G189" si="61">ABS(E128-F128)</f>
        <v>0.10000000000002274</v>
      </c>
      <c r="H128" s="71">
        <f>'1eras Lecturas'!G127</f>
        <v>177.8</v>
      </c>
      <c r="I128" s="72">
        <f>'2das Lecturas'!G127</f>
        <v>177.8</v>
      </c>
      <c r="J128" s="103">
        <f t="shared" ref="J128:J189" si="62">ABS(H128-I128)</f>
        <v>0</v>
      </c>
      <c r="K128" s="73">
        <f>'1eras Lecturas'!I127</f>
        <v>184.2</v>
      </c>
      <c r="L128" s="73">
        <f>'2das Lecturas'!I127</f>
        <v>184.2</v>
      </c>
      <c r="M128" s="104">
        <f t="shared" ref="M128:M189" si="63">ABS(K128-L128)</f>
        <v>0</v>
      </c>
      <c r="N128" s="68">
        <f>'1eras Lecturas'!K127</f>
        <v>149</v>
      </c>
      <c r="O128" s="69">
        <f>'2das Lecturas'!K127</f>
        <v>149.1</v>
      </c>
      <c r="P128" s="103">
        <f t="shared" ref="P128:P189" si="64">ABS(N128-O128)</f>
        <v>9.9999999999994316E-2</v>
      </c>
      <c r="Q128" s="70">
        <f>'1eras Lecturas'!M127</f>
        <v>160.69999999999999</v>
      </c>
      <c r="R128" s="70">
        <f>'2das Lecturas'!M127</f>
        <v>160.79999999999998</v>
      </c>
      <c r="S128" s="104">
        <f t="shared" ref="S128:S189" si="65">ABS(Q128-R128)</f>
        <v>9.9999999999994316E-2</v>
      </c>
      <c r="T128" s="71">
        <f>'1eras Lecturas'!O127</f>
        <v>134.4</v>
      </c>
      <c r="U128" s="72">
        <f>'2das Lecturas'!O127</f>
        <v>134.5</v>
      </c>
      <c r="V128" s="103">
        <f t="shared" ref="V128:V189" si="66">ABS(T128-U128)</f>
        <v>9.9999999999994316E-2</v>
      </c>
      <c r="W128" s="73">
        <f>'1eras Lecturas'!Q127</f>
        <v>134.4</v>
      </c>
      <c r="X128" s="73">
        <f>'2das Lecturas'!Q127</f>
        <v>134.5</v>
      </c>
      <c r="Y128" s="104">
        <f t="shared" ref="Y128:Y189" si="67">ABS(W128-X128)</f>
        <v>9.9999999999994316E-2</v>
      </c>
      <c r="Z128" s="68">
        <f>'1eras Lecturas'!S127</f>
        <v>155.6</v>
      </c>
      <c r="AA128" s="69">
        <f>'2das Lecturas'!S127</f>
        <v>155.69999999999999</v>
      </c>
      <c r="AB128" s="103">
        <f t="shared" ref="AB128:AB189" si="68">ABS(Z128-AA128)</f>
        <v>9.9999999999994316E-2</v>
      </c>
      <c r="AC128" s="70">
        <f>'1eras Lecturas'!U127</f>
        <v>171.1</v>
      </c>
      <c r="AD128" s="70">
        <f>'2das Lecturas'!U127</f>
        <v>171.29999999999998</v>
      </c>
      <c r="AE128" s="104">
        <f t="shared" ref="AE128:AE189" si="69">ABS(AC128-AD128)</f>
        <v>0.19999999999998863</v>
      </c>
      <c r="AF128" s="71">
        <f>'1eras Lecturas'!W127</f>
        <v>168.4</v>
      </c>
      <c r="AG128" s="72">
        <f>'2das Lecturas'!W127</f>
        <v>168.3</v>
      </c>
      <c r="AH128" s="103">
        <f t="shared" ref="AH128:AH189" si="70">ABS(AF128-AG128)</f>
        <v>9.9999999999994316E-2</v>
      </c>
      <c r="AI128" s="73">
        <f>'1eras Lecturas'!Y127</f>
        <v>210.1</v>
      </c>
      <c r="AJ128" s="73">
        <f>'2das Lecturas'!Y127</f>
        <v>210</v>
      </c>
      <c r="AK128" s="104">
        <f t="shared" ref="AK128:AK189" si="71">ABS(AI128-AJ128)</f>
        <v>9.9999999999994316E-2</v>
      </c>
      <c r="AL128" s="68">
        <f>'1eras Lecturas'!AA127</f>
        <v>150.1</v>
      </c>
      <c r="AM128" s="69">
        <f>'2das Lecturas'!AA127</f>
        <v>150.29999999999998</v>
      </c>
      <c r="AN128" s="103">
        <f t="shared" ref="AN128:AN189" si="72">ABS(AL128-AM128)</f>
        <v>0.19999999999998863</v>
      </c>
      <c r="AO128" s="70">
        <f>'1eras Lecturas'!AC127</f>
        <v>156.19999999999999</v>
      </c>
      <c r="AP128" s="70">
        <f>'2das Lecturas'!AC127</f>
        <v>156.39999999999998</v>
      </c>
      <c r="AQ128" s="104">
        <f t="shared" ref="AQ128:AQ189" si="73">ABS(AO128-AP128)</f>
        <v>0.19999999999998863</v>
      </c>
      <c r="AR128" s="71">
        <f>'1eras Lecturas'!AE127</f>
        <v>237.6</v>
      </c>
      <c r="AS128" s="72">
        <f>'2das Lecturas'!AE127</f>
        <v>237.7</v>
      </c>
      <c r="AT128" s="103">
        <f t="shared" ref="AT128:AT189" si="74">ABS(AR128-AS128)</f>
        <v>9.9999999999994316E-2</v>
      </c>
      <c r="AU128" s="73">
        <f>'1eras Lecturas'!AG127</f>
        <v>241.7</v>
      </c>
      <c r="AV128" s="73">
        <f>'2das Lecturas'!AG127</f>
        <v>241.7</v>
      </c>
      <c r="AW128" s="104">
        <f t="shared" ref="AW128:AW189" si="75">ABS(AU128-AV128)</f>
        <v>0</v>
      </c>
      <c r="AX128" s="68">
        <f>'1eras Lecturas'!AI127</f>
        <v>270.10000000000002</v>
      </c>
      <c r="AY128" s="69">
        <f>'2das Lecturas'!AI127</f>
        <v>270.39999999999998</v>
      </c>
      <c r="AZ128" s="103">
        <f t="shared" ref="AZ128:AZ189" si="76">ABS(AX128-AY128)</f>
        <v>0.29999999999995453</v>
      </c>
      <c r="BA128" s="70">
        <f>'1eras Lecturas'!AK127</f>
        <v>270.10000000000002</v>
      </c>
      <c r="BB128" s="70">
        <f>'2das Lecturas'!AK127</f>
        <v>270.39999999999998</v>
      </c>
      <c r="BC128" s="104">
        <f t="shared" ref="BC128:BC189" si="77">ABS(BA128-BB128)</f>
        <v>0.29999999999995453</v>
      </c>
      <c r="BD128" s="71">
        <f>'1eras Lecturas'!AM127</f>
        <v>250.4</v>
      </c>
      <c r="BE128" s="72">
        <f>'2das Lecturas'!AM127</f>
        <v>250.4</v>
      </c>
      <c r="BF128" s="103">
        <f t="shared" ref="BF128:BF189" si="78">ABS(BD128-BE128)</f>
        <v>0</v>
      </c>
      <c r="BG128" s="73">
        <f>'1eras Lecturas'!AO127</f>
        <v>250.4</v>
      </c>
      <c r="BH128" s="73">
        <f>'2das Lecturas'!AO127</f>
        <v>250.4</v>
      </c>
      <c r="BI128" s="104">
        <f t="shared" ref="BI128:BI189" si="79">ABS(BG128-BH128)</f>
        <v>0</v>
      </c>
      <c r="BJ128" s="68">
        <f>'1eras Lecturas'!AQ127</f>
        <v>166.8</v>
      </c>
      <c r="BK128" s="69">
        <f>'2das Lecturas'!AQ127</f>
        <v>166.9</v>
      </c>
      <c r="BL128" s="103">
        <f t="shared" ref="BL128:BL189" si="80">ABS(BJ128-BK128)</f>
        <v>9.9999999999994316E-2</v>
      </c>
      <c r="BM128" s="70">
        <f>'1eras Lecturas'!AS127</f>
        <v>168.4</v>
      </c>
      <c r="BN128" s="70">
        <f>'2das Lecturas'!AS127</f>
        <v>168.5</v>
      </c>
      <c r="BO128" s="104">
        <f t="shared" ref="BO128:BO189" si="81">ABS(BM128-BN128)</f>
        <v>9.9999999999994316E-2</v>
      </c>
      <c r="BP128" s="71">
        <f>'1eras Lecturas'!AU127</f>
        <v>194</v>
      </c>
      <c r="BQ128" s="72">
        <f>'2das Lecturas'!AU127</f>
        <v>194</v>
      </c>
      <c r="BR128" s="103">
        <f t="shared" ref="BR128:BR189" si="82">ABS(BP128-BQ128)</f>
        <v>0</v>
      </c>
      <c r="BS128" s="73">
        <f>'1eras Lecturas'!AW127</f>
        <v>217.1</v>
      </c>
      <c r="BT128" s="73">
        <f>'2das Lecturas'!AW127</f>
        <v>217.5</v>
      </c>
      <c r="BU128" s="104">
        <f t="shared" ref="BU128:BU189" si="83">ABS(BS128-BT128)</f>
        <v>0.40000000000000568</v>
      </c>
      <c r="BV128" s="68">
        <f>'1eras Lecturas'!AY127</f>
        <v>255.2</v>
      </c>
      <c r="BW128" s="69">
        <f>'2das Lecturas'!AY127</f>
        <v>255.2</v>
      </c>
      <c r="BX128" s="103">
        <f t="shared" ref="BX128:BX189" si="84">ABS(BV128-BW128)</f>
        <v>0</v>
      </c>
      <c r="BY128" s="70">
        <f>'1eras Lecturas'!BA127</f>
        <v>257.10000000000002</v>
      </c>
      <c r="BZ128" s="70">
        <f>'2das Lecturas'!BA127</f>
        <v>257.10000000000002</v>
      </c>
      <c r="CA128" s="104">
        <f t="shared" ref="CA128:CA189" si="85">ABS(BY128-BZ128)</f>
        <v>0</v>
      </c>
      <c r="CB128" s="71">
        <f>'1eras Lecturas'!BC127</f>
        <v>174.4</v>
      </c>
      <c r="CC128" s="72">
        <f>'2das Lecturas'!BC127</f>
        <v>174.3</v>
      </c>
      <c r="CD128" s="103">
        <f t="shared" ref="CD128:CD189" si="86">ABS(CB128-CC128)</f>
        <v>9.9999999999994316E-2</v>
      </c>
      <c r="CE128" s="73">
        <f>'1eras Lecturas'!BE127</f>
        <v>179.4</v>
      </c>
      <c r="CF128" s="73">
        <f>'2das Lecturas'!BE127</f>
        <v>179.3</v>
      </c>
      <c r="CG128" s="104">
        <f t="shared" ref="CG128:CG189" si="87">ABS(CE128-CF128)</f>
        <v>9.9999999999994316E-2</v>
      </c>
      <c r="CH128" s="138">
        <f>'1eras Lecturas'!BG127</f>
        <v>135.69999999999999</v>
      </c>
      <c r="CI128" s="69">
        <f>'2das Lecturas'!BG127</f>
        <v>136.19999999999999</v>
      </c>
      <c r="CJ128" s="103">
        <f t="shared" ref="CJ128:CJ189" si="88">ABS(CH128-CI128)</f>
        <v>0.5</v>
      </c>
      <c r="CK128" s="139">
        <f>'1eras Lecturas'!BI127</f>
        <v>135.69999999999999</v>
      </c>
      <c r="CL128" s="139">
        <f>'2das Lecturas'!BI127</f>
        <v>136.19999999999999</v>
      </c>
      <c r="CM128" s="104">
        <f t="shared" ref="CM128:CM189" si="89">ABS(CK128-CL128)</f>
        <v>0.5</v>
      </c>
    </row>
    <row r="129" spans="1:91" ht="15" customHeight="1" x14ac:dyDescent="0.25">
      <c r="A129" s="67" t="s">
        <v>104</v>
      </c>
      <c r="B129" s="68">
        <f>'1eras Lecturas'!C128</f>
        <v>255.8</v>
      </c>
      <c r="C129" s="69">
        <f>'2das Lecturas'!C128</f>
        <v>255.9</v>
      </c>
      <c r="D129" s="103">
        <f t="shared" si="60"/>
        <v>9.9999999999994316E-2</v>
      </c>
      <c r="E129" s="70">
        <f>'1eras Lecturas'!E128</f>
        <v>262</v>
      </c>
      <c r="F129" s="70">
        <f>'2das Lecturas'!E128</f>
        <v>262.10000000000002</v>
      </c>
      <c r="G129" s="104">
        <f t="shared" si="61"/>
        <v>0.10000000000002274</v>
      </c>
      <c r="H129" s="71">
        <f>'1eras Lecturas'!G128</f>
        <v>177.8</v>
      </c>
      <c r="I129" s="72" t="str">
        <f>'2das Lecturas'!G128</f>
        <v>177.8</v>
      </c>
      <c r="J129" s="103">
        <f t="shared" si="62"/>
        <v>0</v>
      </c>
      <c r="K129" s="73">
        <f>'1eras Lecturas'!I128</f>
        <v>188.3</v>
      </c>
      <c r="L129" s="73" t="str">
        <f>'2das Lecturas'!I128</f>
        <v>188.3</v>
      </c>
      <c r="M129" s="104">
        <f t="shared" si="63"/>
        <v>0</v>
      </c>
      <c r="N129" s="68">
        <f>'1eras Lecturas'!K128</f>
        <v>158.69999999999999</v>
      </c>
      <c r="O129" s="69">
        <f>'2das Lecturas'!K128</f>
        <v>158.79999999999998</v>
      </c>
      <c r="P129" s="103">
        <f t="shared" si="64"/>
        <v>9.9999999999994316E-2</v>
      </c>
      <c r="Q129" s="70">
        <f>'1eras Lecturas'!M128</f>
        <v>158.69999999999999</v>
      </c>
      <c r="R129" s="70">
        <f>'2das Lecturas'!M128</f>
        <v>158.79999999999998</v>
      </c>
      <c r="S129" s="104">
        <f t="shared" si="65"/>
        <v>9.9999999999994316E-2</v>
      </c>
      <c r="T129" s="71">
        <f>'1eras Lecturas'!O128</f>
        <v>134.6</v>
      </c>
      <c r="U129" s="72">
        <f>'2das Lecturas'!O128</f>
        <v>134.69999999999999</v>
      </c>
      <c r="V129" s="103">
        <f t="shared" si="66"/>
        <v>9.9999999999994316E-2</v>
      </c>
      <c r="W129" s="73">
        <f>'1eras Lecturas'!Q128</f>
        <v>134.6</v>
      </c>
      <c r="X129" s="73">
        <f>'2das Lecturas'!Q128</f>
        <v>134.69999999999999</v>
      </c>
      <c r="Y129" s="104">
        <f t="shared" si="67"/>
        <v>9.9999999999994316E-2</v>
      </c>
      <c r="Z129" s="68">
        <f>'1eras Lecturas'!S128</f>
        <v>173.1</v>
      </c>
      <c r="AA129" s="69">
        <f>'2das Lecturas'!S128</f>
        <v>173.2</v>
      </c>
      <c r="AB129" s="103">
        <f t="shared" si="68"/>
        <v>9.9999999999994316E-2</v>
      </c>
      <c r="AC129" s="70">
        <f>'1eras Lecturas'!U128</f>
        <v>173.1</v>
      </c>
      <c r="AD129" s="70">
        <f>'2das Lecturas'!U128</f>
        <v>173.2</v>
      </c>
      <c r="AE129" s="104">
        <f t="shared" si="69"/>
        <v>9.9999999999994316E-2</v>
      </c>
      <c r="AF129" s="71">
        <f>'1eras Lecturas'!W128</f>
        <v>180.5</v>
      </c>
      <c r="AG129" s="72">
        <f>'2das Lecturas'!W128</f>
        <v>180.4</v>
      </c>
      <c r="AH129" s="103">
        <f t="shared" si="70"/>
        <v>9.9999999999994316E-2</v>
      </c>
      <c r="AI129" s="73">
        <f>'1eras Lecturas'!Y128</f>
        <v>210.7</v>
      </c>
      <c r="AJ129" s="73">
        <f>'2das Lecturas'!Y128</f>
        <v>210.4</v>
      </c>
      <c r="AK129" s="104">
        <f t="shared" si="71"/>
        <v>0.29999999999998295</v>
      </c>
      <c r="AL129" s="68">
        <f>'1eras Lecturas'!AA128</f>
        <v>154.4</v>
      </c>
      <c r="AM129" s="69">
        <f>'2das Lecturas'!AA128</f>
        <v>154.5</v>
      </c>
      <c r="AN129" s="103">
        <f t="shared" si="72"/>
        <v>9.9999999999994316E-2</v>
      </c>
      <c r="AO129" s="70">
        <f>'1eras Lecturas'!AC128</f>
        <v>168.7</v>
      </c>
      <c r="AP129" s="70">
        <f>'2das Lecturas'!AC128</f>
        <v>168.7</v>
      </c>
      <c r="AQ129" s="104">
        <f t="shared" si="73"/>
        <v>0</v>
      </c>
      <c r="AR129" s="71">
        <f>'1eras Lecturas'!AE128</f>
        <v>239.8</v>
      </c>
      <c r="AS129" s="72">
        <f>'2das Lecturas'!AE128</f>
        <v>239.6</v>
      </c>
      <c r="AT129" s="103">
        <f t="shared" si="74"/>
        <v>0.20000000000001705</v>
      </c>
      <c r="AU129" s="73">
        <f>'1eras Lecturas'!AG128</f>
        <v>241.8</v>
      </c>
      <c r="AV129" s="73">
        <f>'2das Lecturas'!AG128</f>
        <v>241.9</v>
      </c>
      <c r="AW129" s="104">
        <f t="shared" si="75"/>
        <v>9.9999999999994316E-2</v>
      </c>
      <c r="AX129" s="68">
        <f>'1eras Lecturas'!AI128</f>
        <v>270.09999999999997</v>
      </c>
      <c r="AY129" s="69">
        <f>'2das Lecturas'!AI128</f>
        <v>270.09999999999997</v>
      </c>
      <c r="AZ129" s="103">
        <f t="shared" si="76"/>
        <v>0</v>
      </c>
      <c r="BA129" s="70">
        <f>'1eras Lecturas'!AK128</f>
        <v>274.2</v>
      </c>
      <c r="BB129" s="70">
        <f>'2das Lecturas'!AK128</f>
        <v>274.2</v>
      </c>
      <c r="BC129" s="104">
        <f t="shared" si="77"/>
        <v>0</v>
      </c>
      <c r="BD129" s="71">
        <f>'1eras Lecturas'!AM128</f>
        <v>250.5</v>
      </c>
      <c r="BE129" s="72">
        <f>'2das Lecturas'!AM128</f>
        <v>250.5</v>
      </c>
      <c r="BF129" s="103">
        <f t="shared" si="78"/>
        <v>0</v>
      </c>
      <c r="BG129" s="73">
        <f>'1eras Lecturas'!AO128</f>
        <v>250.5</v>
      </c>
      <c r="BH129" s="73">
        <f>'2das Lecturas'!AO128</f>
        <v>250.5</v>
      </c>
      <c r="BI129" s="104">
        <f t="shared" si="79"/>
        <v>0</v>
      </c>
      <c r="BJ129" s="68">
        <f>'1eras Lecturas'!AQ128</f>
        <v>166.7</v>
      </c>
      <c r="BK129" s="69">
        <f>'2das Lecturas'!AQ128</f>
        <v>166.79999999999998</v>
      </c>
      <c r="BL129" s="103">
        <f t="shared" si="80"/>
        <v>9.9999999999994316E-2</v>
      </c>
      <c r="BM129" s="70">
        <f>'1eras Lecturas'!AS128</f>
        <v>166.7</v>
      </c>
      <c r="BN129" s="70">
        <f>'2das Lecturas'!AS128</f>
        <v>166.79999999999998</v>
      </c>
      <c r="BO129" s="104">
        <f t="shared" si="81"/>
        <v>9.9999999999994316E-2</v>
      </c>
      <c r="BP129" s="71">
        <f>'1eras Lecturas'!AU128</f>
        <v>192.1</v>
      </c>
      <c r="BQ129" s="72">
        <f>'2das Lecturas'!AU128</f>
        <v>192.2</v>
      </c>
      <c r="BR129" s="103">
        <f t="shared" si="82"/>
        <v>9.9999999999994316E-2</v>
      </c>
      <c r="BS129" s="73">
        <f>'1eras Lecturas'!AW128</f>
        <v>192.1</v>
      </c>
      <c r="BT129" s="73">
        <f>'2das Lecturas'!AW128</f>
        <v>192.2</v>
      </c>
      <c r="BU129" s="104">
        <f t="shared" si="83"/>
        <v>9.9999999999994316E-2</v>
      </c>
      <c r="BV129" s="68">
        <f>'1eras Lecturas'!AY128</f>
        <v>257.2</v>
      </c>
      <c r="BW129" s="69">
        <f>'2das Lecturas'!AY128</f>
        <v>257.09999999999997</v>
      </c>
      <c r="BX129" s="103">
        <f t="shared" si="84"/>
        <v>0.10000000000002274</v>
      </c>
      <c r="BY129" s="70">
        <f>'1eras Lecturas'!BA128</f>
        <v>261</v>
      </c>
      <c r="BZ129" s="70">
        <f>'2das Lecturas'!BA128</f>
        <v>260.89999999999998</v>
      </c>
      <c r="CA129" s="104">
        <f t="shared" si="85"/>
        <v>0.10000000000002274</v>
      </c>
      <c r="CB129" s="71">
        <f>'1eras Lecturas'!BC128</f>
        <v>174.4</v>
      </c>
      <c r="CC129" s="72">
        <f>'2das Lecturas'!BC128</f>
        <v>174.3</v>
      </c>
      <c r="CD129" s="103">
        <f t="shared" si="86"/>
        <v>9.9999999999994316E-2</v>
      </c>
      <c r="CE129" s="73">
        <f>'1eras Lecturas'!BE128</f>
        <v>174.4</v>
      </c>
      <c r="CF129" s="73">
        <f>'2das Lecturas'!BE128</f>
        <v>174.3</v>
      </c>
      <c r="CG129" s="104">
        <f t="shared" si="87"/>
        <v>9.9999999999994316E-2</v>
      </c>
      <c r="CH129" s="138">
        <f>'1eras Lecturas'!BG128</f>
        <v>114.7</v>
      </c>
      <c r="CI129" s="69">
        <f>'2das Lecturas'!BG128</f>
        <v>114.1</v>
      </c>
      <c r="CJ129" s="103">
        <f t="shared" si="88"/>
        <v>0.60000000000000853</v>
      </c>
      <c r="CK129" s="139">
        <f>'1eras Lecturas'!BI128</f>
        <v>114.7</v>
      </c>
      <c r="CL129" s="139">
        <f>'2das Lecturas'!BI128</f>
        <v>114.1</v>
      </c>
      <c r="CM129" s="104">
        <f t="shared" si="89"/>
        <v>0.60000000000000853</v>
      </c>
    </row>
    <row r="130" spans="1:91" ht="15" customHeight="1" x14ac:dyDescent="0.25">
      <c r="A130" s="67" t="s">
        <v>105</v>
      </c>
      <c r="B130" s="68">
        <f>'1eras Lecturas'!C129</f>
        <v>249.7</v>
      </c>
      <c r="C130" s="69">
        <f>'2das Lecturas'!C129</f>
        <v>249.7</v>
      </c>
      <c r="D130" s="103">
        <f t="shared" si="60"/>
        <v>0</v>
      </c>
      <c r="E130" s="70">
        <f>'1eras Lecturas'!E129</f>
        <v>251.7</v>
      </c>
      <c r="F130" s="70">
        <f>'2das Lecturas'!E129</f>
        <v>251.79999999999998</v>
      </c>
      <c r="G130" s="104">
        <f t="shared" si="61"/>
        <v>9.9999999999994316E-2</v>
      </c>
      <c r="H130" s="71">
        <f>'1eras Lecturas'!G129</f>
        <v>192.8</v>
      </c>
      <c r="I130" s="72" t="str">
        <f>'2das Lecturas'!G129</f>
        <v>192.5</v>
      </c>
      <c r="J130" s="103">
        <f t="shared" si="62"/>
        <v>0.30000000000001137</v>
      </c>
      <c r="K130" s="73">
        <f>'1eras Lecturas'!I129</f>
        <v>192.8</v>
      </c>
      <c r="L130" s="73" t="str">
        <f>'2das Lecturas'!I129</f>
        <v>192.5</v>
      </c>
      <c r="M130" s="104">
        <f t="shared" si="63"/>
        <v>0.30000000000001137</v>
      </c>
      <c r="N130" s="68">
        <f>'1eras Lecturas'!K129</f>
        <v>151.1</v>
      </c>
      <c r="O130" s="69">
        <f>'2das Lecturas'!K129</f>
        <v>151.19999999999999</v>
      </c>
      <c r="P130" s="103">
        <f t="shared" si="64"/>
        <v>9.9999999999994316E-2</v>
      </c>
      <c r="Q130" s="70">
        <f>'1eras Lecturas'!M129</f>
        <v>166.6</v>
      </c>
      <c r="R130" s="70">
        <f>'2das Lecturas'!M129</f>
        <v>166.7</v>
      </c>
      <c r="S130" s="104">
        <f t="shared" si="65"/>
        <v>9.9999999999994316E-2</v>
      </c>
      <c r="T130" s="71">
        <f>'1eras Lecturas'!O129</f>
        <v>134.6</v>
      </c>
      <c r="U130" s="72">
        <f>'2das Lecturas'!O129</f>
        <v>134.6</v>
      </c>
      <c r="V130" s="103">
        <f t="shared" si="66"/>
        <v>0</v>
      </c>
      <c r="W130" s="73">
        <f>'1eras Lecturas'!Q129</f>
        <v>136.69999999999999</v>
      </c>
      <c r="X130" s="73">
        <f>'2das Lecturas'!Q129</f>
        <v>136.79999999999998</v>
      </c>
      <c r="Y130" s="104">
        <f t="shared" si="67"/>
        <v>9.9999999999994316E-2</v>
      </c>
      <c r="Z130" s="68">
        <f>'1eras Lecturas'!S129</f>
        <v>171.3</v>
      </c>
      <c r="AA130" s="69">
        <f>'2das Lecturas'!S129</f>
        <v>171.2</v>
      </c>
      <c r="AB130" s="103">
        <f t="shared" si="68"/>
        <v>0.10000000000002274</v>
      </c>
      <c r="AC130" s="70">
        <f>'1eras Lecturas'!U129</f>
        <v>180.7</v>
      </c>
      <c r="AD130" s="70">
        <f>'2das Lecturas'!U129</f>
        <v>180.79999999999998</v>
      </c>
      <c r="AE130" s="104">
        <f t="shared" si="69"/>
        <v>9.9999999999994316E-2</v>
      </c>
      <c r="AF130" s="71">
        <f>'1eras Lecturas'!W129</f>
        <v>192.9</v>
      </c>
      <c r="AG130" s="72">
        <f>'2das Lecturas'!W129</f>
        <v>192.9</v>
      </c>
      <c r="AH130" s="103">
        <f t="shared" si="70"/>
        <v>0</v>
      </c>
      <c r="AI130" s="73">
        <f>'1eras Lecturas'!Y129</f>
        <v>206.9</v>
      </c>
      <c r="AJ130" s="73">
        <f>'2das Lecturas'!Y129</f>
        <v>206.70000000000002</v>
      </c>
      <c r="AK130" s="104">
        <f t="shared" si="71"/>
        <v>0.19999999999998863</v>
      </c>
      <c r="AL130" s="68">
        <f>'1eras Lecturas'!AA129</f>
        <v>154.5</v>
      </c>
      <c r="AM130" s="69">
        <f>'2das Lecturas'!AA129</f>
        <v>154.5</v>
      </c>
      <c r="AN130" s="103">
        <f t="shared" si="72"/>
        <v>0</v>
      </c>
      <c r="AO130" s="70">
        <f>'1eras Lecturas'!AC129</f>
        <v>166.2</v>
      </c>
      <c r="AP130" s="70">
        <f>'2das Lecturas'!AC129</f>
        <v>166.29999999999998</v>
      </c>
      <c r="AQ130" s="104">
        <f t="shared" si="73"/>
        <v>9.9999999999994316E-2</v>
      </c>
      <c r="AR130" s="71">
        <f>'1eras Lecturas'!AE129</f>
        <v>241.8</v>
      </c>
      <c r="AS130" s="72">
        <f>'2das Lecturas'!AE129</f>
        <v>241.9</v>
      </c>
      <c r="AT130" s="103">
        <f t="shared" si="74"/>
        <v>9.9999999999994316E-2</v>
      </c>
      <c r="AU130" s="73">
        <f>'1eras Lecturas'!AG129</f>
        <v>250.5</v>
      </c>
      <c r="AV130" s="73">
        <f>'2das Lecturas'!AG129</f>
        <v>250.6</v>
      </c>
      <c r="AW130" s="104">
        <f t="shared" si="75"/>
        <v>9.9999999999994316E-2</v>
      </c>
      <c r="AX130" s="68">
        <f>'1eras Lecturas'!AI129</f>
        <v>270.2</v>
      </c>
      <c r="AY130" s="69">
        <f>'2das Lecturas'!AI129</f>
        <v>270.2</v>
      </c>
      <c r="AZ130" s="103">
        <f t="shared" si="76"/>
        <v>0</v>
      </c>
      <c r="BA130" s="70">
        <f>'1eras Lecturas'!AK129</f>
        <v>270.2</v>
      </c>
      <c r="BB130" s="70">
        <f>'2das Lecturas'!AK129</f>
        <v>270.2</v>
      </c>
      <c r="BC130" s="104">
        <f t="shared" si="77"/>
        <v>0</v>
      </c>
      <c r="BD130" s="71">
        <f>'1eras Lecturas'!AM129</f>
        <v>250.5</v>
      </c>
      <c r="BE130" s="72">
        <f>'2das Lecturas'!AM129</f>
        <v>250.4</v>
      </c>
      <c r="BF130" s="103">
        <f t="shared" si="78"/>
        <v>9.9999999999994316E-2</v>
      </c>
      <c r="BG130" s="73">
        <f>'1eras Lecturas'!AO129</f>
        <v>252.5</v>
      </c>
      <c r="BH130" s="73">
        <f>'2das Lecturas'!AO129</f>
        <v>252.5</v>
      </c>
      <c r="BI130" s="104">
        <f t="shared" si="79"/>
        <v>0</v>
      </c>
      <c r="BJ130" s="68">
        <f>'1eras Lecturas'!AQ129</f>
        <v>166.7</v>
      </c>
      <c r="BK130" s="69">
        <f>'2das Lecturas'!AQ129</f>
        <v>166.79999999999998</v>
      </c>
      <c r="BL130" s="103">
        <f t="shared" si="80"/>
        <v>9.9999999999994316E-2</v>
      </c>
      <c r="BM130" s="70">
        <f>'1eras Lecturas'!AS129</f>
        <v>168.6</v>
      </c>
      <c r="BN130" s="70">
        <f>'2das Lecturas'!AS129</f>
        <v>168.7</v>
      </c>
      <c r="BO130" s="104">
        <f t="shared" si="81"/>
        <v>9.9999999999994316E-2</v>
      </c>
      <c r="BP130" s="71">
        <f>'1eras Lecturas'!AU129</f>
        <v>194.1</v>
      </c>
      <c r="BQ130" s="72">
        <f>'2das Lecturas'!AU129</f>
        <v>194.1</v>
      </c>
      <c r="BR130" s="103">
        <f t="shared" si="82"/>
        <v>0</v>
      </c>
      <c r="BS130" s="73">
        <f>'1eras Lecturas'!AW129</f>
        <v>194.1</v>
      </c>
      <c r="BT130" s="73">
        <f>'2das Lecturas'!AW129</f>
        <v>194.1</v>
      </c>
      <c r="BU130" s="104">
        <f t="shared" si="83"/>
        <v>0</v>
      </c>
      <c r="BV130" s="68">
        <f>'1eras Lecturas'!AY129</f>
        <v>241.5</v>
      </c>
      <c r="BW130" s="69">
        <f>'2das Lecturas'!AY129</f>
        <v>241.4</v>
      </c>
      <c r="BX130" s="103">
        <f t="shared" si="84"/>
        <v>9.9999999999994316E-2</v>
      </c>
      <c r="BY130" s="70">
        <f>'1eras Lecturas'!BA129</f>
        <v>259.10000000000002</v>
      </c>
      <c r="BZ130" s="70">
        <f>'2das Lecturas'!BA129</f>
        <v>259</v>
      </c>
      <c r="CA130" s="104">
        <f t="shared" si="85"/>
        <v>0.10000000000002274</v>
      </c>
      <c r="CB130" s="71">
        <f>'1eras Lecturas'!BC129</f>
        <v>174.6</v>
      </c>
      <c r="CC130" s="72">
        <f>'2das Lecturas'!BC129</f>
        <v>174.5</v>
      </c>
      <c r="CD130" s="103">
        <f t="shared" si="86"/>
        <v>9.9999999999994316E-2</v>
      </c>
      <c r="CE130" s="73">
        <f>'1eras Lecturas'!BE129</f>
        <v>174.6</v>
      </c>
      <c r="CF130" s="73">
        <f>'2das Lecturas'!BE129</f>
        <v>174.5</v>
      </c>
      <c r="CG130" s="104">
        <f t="shared" si="87"/>
        <v>9.9999999999994316E-2</v>
      </c>
      <c r="CH130" s="138">
        <f>'1eras Lecturas'!BG129</f>
        <v>124.3</v>
      </c>
      <c r="CI130" s="69">
        <f>'2das Lecturas'!BG129</f>
        <v>124.1</v>
      </c>
      <c r="CJ130" s="103">
        <f t="shared" si="88"/>
        <v>0.20000000000000284</v>
      </c>
      <c r="CK130" s="139">
        <f>'1eras Lecturas'!BI129</f>
        <v>126.1</v>
      </c>
      <c r="CL130" s="139">
        <f>'2das Lecturas'!BI129</f>
        <v>126.1</v>
      </c>
      <c r="CM130" s="104">
        <f t="shared" si="89"/>
        <v>0</v>
      </c>
    </row>
    <row r="131" spans="1:91" ht="15" customHeight="1" x14ac:dyDescent="0.25">
      <c r="A131" s="67" t="s">
        <v>106</v>
      </c>
      <c r="B131" s="68">
        <f>'1eras Lecturas'!C130</f>
        <v>264.10000000000002</v>
      </c>
      <c r="C131" s="69">
        <f>'2das Lecturas'!C130</f>
        <v>264.20000000000005</v>
      </c>
      <c r="D131" s="103">
        <f t="shared" si="60"/>
        <v>0.10000000000002274</v>
      </c>
      <c r="E131" s="70">
        <f>'1eras Lecturas'!E130</f>
        <v>268.3</v>
      </c>
      <c r="F131" s="70">
        <f>'2das Lecturas'!E130</f>
        <v>268.40000000000003</v>
      </c>
      <c r="G131" s="104">
        <f t="shared" si="61"/>
        <v>0.10000000000002274</v>
      </c>
      <c r="H131" s="71">
        <f>'1eras Lecturas'!G130</f>
        <v>173.8</v>
      </c>
      <c r="I131" s="72" t="str">
        <f>'2das Lecturas'!G130</f>
        <v>173.8</v>
      </c>
      <c r="J131" s="103">
        <f t="shared" si="62"/>
        <v>0</v>
      </c>
      <c r="K131" s="73">
        <f>'1eras Lecturas'!I130</f>
        <v>177.8</v>
      </c>
      <c r="L131" s="73" t="str">
        <f>'2das Lecturas'!I130</f>
        <v>177.8</v>
      </c>
      <c r="M131" s="104">
        <f t="shared" si="63"/>
        <v>0</v>
      </c>
      <c r="N131" s="68">
        <f>'1eras Lecturas'!K130</f>
        <v>152.9</v>
      </c>
      <c r="O131" s="69">
        <f>'2das Lecturas'!K130</f>
        <v>153</v>
      </c>
      <c r="P131" s="103">
        <f t="shared" si="64"/>
        <v>9.9999999999994316E-2</v>
      </c>
      <c r="Q131" s="70">
        <f>'1eras Lecturas'!M130</f>
        <v>162.69999999999999</v>
      </c>
      <c r="R131" s="70">
        <f>'2das Lecturas'!M130</f>
        <v>162.79999999999998</v>
      </c>
      <c r="S131" s="104">
        <f t="shared" si="65"/>
        <v>9.9999999999994316E-2</v>
      </c>
      <c r="T131" s="71">
        <f>'1eras Lecturas'!O130</f>
        <v>134.5</v>
      </c>
      <c r="U131" s="72">
        <f>'2das Lecturas'!O130</f>
        <v>134.6</v>
      </c>
      <c r="V131" s="103">
        <f t="shared" si="66"/>
        <v>9.9999999999994316E-2</v>
      </c>
      <c r="W131" s="73">
        <f>'1eras Lecturas'!Q130</f>
        <v>138.69999999999999</v>
      </c>
      <c r="X131" s="73">
        <f>'2das Lecturas'!Q130</f>
        <v>138.79999999999998</v>
      </c>
      <c r="Y131" s="104">
        <f t="shared" si="67"/>
        <v>9.9999999999994316E-2</v>
      </c>
      <c r="Z131" s="68">
        <f>'1eras Lecturas'!S130</f>
        <v>169</v>
      </c>
      <c r="AA131" s="69">
        <f>'2das Lecturas'!S130</f>
        <v>169</v>
      </c>
      <c r="AB131" s="103">
        <f t="shared" si="68"/>
        <v>0</v>
      </c>
      <c r="AC131" s="70">
        <f>'1eras Lecturas'!U130</f>
        <v>177.5</v>
      </c>
      <c r="AD131" s="70">
        <f>'2das Lecturas'!U130</f>
        <v>177.5</v>
      </c>
      <c r="AE131" s="104">
        <f t="shared" si="69"/>
        <v>0</v>
      </c>
      <c r="AF131" s="71">
        <f>'1eras Lecturas'!W130</f>
        <v>172.6</v>
      </c>
      <c r="AG131" s="72">
        <f>'2das Lecturas'!W130</f>
        <v>172.5</v>
      </c>
      <c r="AH131" s="103">
        <f t="shared" si="70"/>
        <v>9.9999999999994316E-2</v>
      </c>
      <c r="AI131" s="73">
        <f>'1eras Lecturas'!Y130</f>
        <v>194.8</v>
      </c>
      <c r="AJ131" s="73">
        <f>'2das Lecturas'!Y130</f>
        <v>194.70000000000002</v>
      </c>
      <c r="AK131" s="104">
        <f t="shared" si="71"/>
        <v>9.9999999999994316E-2</v>
      </c>
      <c r="AL131" s="68">
        <f>'1eras Lecturas'!AA130</f>
        <v>166.1</v>
      </c>
      <c r="AM131" s="69">
        <f>'2das Lecturas'!AA130</f>
        <v>166.2</v>
      </c>
      <c r="AN131" s="103">
        <f t="shared" si="72"/>
        <v>9.9999999999994316E-2</v>
      </c>
      <c r="AO131" s="70">
        <f>'1eras Lecturas'!AC130</f>
        <v>166.1</v>
      </c>
      <c r="AP131" s="70">
        <f>'2das Lecturas'!AC130</f>
        <v>166.2</v>
      </c>
      <c r="AQ131" s="104">
        <f t="shared" si="73"/>
        <v>9.9999999999994316E-2</v>
      </c>
      <c r="AR131" s="71">
        <f>'1eras Lecturas'!AE130</f>
        <v>237.6</v>
      </c>
      <c r="AS131" s="72">
        <f>'2das Lecturas'!AE130</f>
        <v>237.7</v>
      </c>
      <c r="AT131" s="103">
        <f t="shared" si="74"/>
        <v>9.9999999999994316E-2</v>
      </c>
      <c r="AU131" s="73">
        <f>'1eras Lecturas'!AG130</f>
        <v>237.6</v>
      </c>
      <c r="AV131" s="73">
        <f>'2das Lecturas'!AG130</f>
        <v>237.7</v>
      </c>
      <c r="AW131" s="104">
        <f t="shared" si="75"/>
        <v>9.9999999999994316E-2</v>
      </c>
      <c r="AX131" s="68">
        <f>'1eras Lecturas'!AI130</f>
        <v>270.2</v>
      </c>
      <c r="AY131" s="69">
        <f>'2das Lecturas'!AI130</f>
        <v>270.2</v>
      </c>
      <c r="AZ131" s="103">
        <f t="shared" si="76"/>
        <v>0</v>
      </c>
      <c r="BA131" s="70">
        <f>'1eras Lecturas'!AK130</f>
        <v>270.2</v>
      </c>
      <c r="BB131" s="70">
        <f>'2das Lecturas'!AK130</f>
        <v>270.2</v>
      </c>
      <c r="BC131" s="104">
        <f t="shared" si="77"/>
        <v>0</v>
      </c>
      <c r="BD131" s="71">
        <f>'1eras Lecturas'!AM130</f>
        <v>250.5</v>
      </c>
      <c r="BE131" s="72">
        <f>'2das Lecturas'!AM130</f>
        <v>250.4</v>
      </c>
      <c r="BF131" s="103">
        <f t="shared" si="78"/>
        <v>9.9999999999994316E-2</v>
      </c>
      <c r="BG131" s="73">
        <f>'1eras Lecturas'!AO130</f>
        <v>252.5</v>
      </c>
      <c r="BH131" s="73">
        <f>'2das Lecturas'!AO130</f>
        <v>252.5</v>
      </c>
      <c r="BI131" s="104">
        <f t="shared" si="79"/>
        <v>0</v>
      </c>
      <c r="BJ131" s="68">
        <f>'1eras Lecturas'!AQ130</f>
        <v>166.7</v>
      </c>
      <c r="BK131" s="69">
        <f>'2das Lecturas'!AQ130</f>
        <v>166.79999999999998</v>
      </c>
      <c r="BL131" s="103">
        <f t="shared" si="80"/>
        <v>9.9999999999994316E-2</v>
      </c>
      <c r="BM131" s="70">
        <f>'1eras Lecturas'!AS130</f>
        <v>166.7</v>
      </c>
      <c r="BN131" s="70">
        <f>'2das Lecturas'!AS130</f>
        <v>166.79999999999998</v>
      </c>
      <c r="BO131" s="104">
        <f t="shared" si="81"/>
        <v>9.9999999999994316E-2</v>
      </c>
      <c r="BP131" s="71">
        <f>'1eras Lecturas'!AU130</f>
        <v>180.5</v>
      </c>
      <c r="BQ131" s="72">
        <f>'2das Lecturas'!AU130</f>
        <v>180.6</v>
      </c>
      <c r="BR131" s="103">
        <f t="shared" si="82"/>
        <v>9.9999999999994316E-2</v>
      </c>
      <c r="BS131" s="73">
        <f>'1eras Lecturas'!AW130</f>
        <v>180.5</v>
      </c>
      <c r="BT131" s="73">
        <f>'2das Lecturas'!AW130</f>
        <v>180.6</v>
      </c>
      <c r="BU131" s="104">
        <f t="shared" si="83"/>
        <v>9.9999999999994316E-2</v>
      </c>
      <c r="BV131" s="68">
        <f>'1eras Lecturas'!AY130</f>
        <v>255.4</v>
      </c>
      <c r="BW131" s="69">
        <f>'2das Lecturas'!AY130</f>
        <v>255.3</v>
      </c>
      <c r="BX131" s="103">
        <f t="shared" si="84"/>
        <v>9.9999999999994316E-2</v>
      </c>
      <c r="BY131" s="70">
        <f>'1eras Lecturas'!BA130</f>
        <v>257.3</v>
      </c>
      <c r="BZ131" s="70">
        <f>'2das Lecturas'!BA130</f>
        <v>257.2</v>
      </c>
      <c r="CA131" s="104">
        <f t="shared" si="85"/>
        <v>0.10000000000002274</v>
      </c>
      <c r="CB131" s="71">
        <f>'1eras Lecturas'!BC130</f>
        <v>179.4</v>
      </c>
      <c r="CC131" s="72">
        <f>'2das Lecturas'!BC130</f>
        <v>179.3</v>
      </c>
      <c r="CD131" s="103">
        <f t="shared" si="86"/>
        <v>9.9999999999994316E-2</v>
      </c>
      <c r="CE131" s="73">
        <f>'1eras Lecturas'!BE130</f>
        <v>179.4</v>
      </c>
      <c r="CF131" s="73">
        <f>'2das Lecturas'!BE130</f>
        <v>179.3</v>
      </c>
      <c r="CG131" s="104">
        <f t="shared" si="87"/>
        <v>9.9999999999994316E-2</v>
      </c>
      <c r="CH131" s="138">
        <f>'1eras Lecturas'!BG130</f>
        <v>124.3</v>
      </c>
      <c r="CI131" s="69">
        <f>'2das Lecturas'!BG130</f>
        <v>124.3</v>
      </c>
      <c r="CJ131" s="103">
        <f t="shared" si="88"/>
        <v>0</v>
      </c>
      <c r="CK131" s="139">
        <f>'1eras Lecturas'!BI130</f>
        <v>141.6</v>
      </c>
      <c r="CL131" s="139">
        <f>'2das Lecturas'!BI130</f>
        <v>141.6</v>
      </c>
      <c r="CM131" s="104">
        <f t="shared" si="89"/>
        <v>0</v>
      </c>
    </row>
    <row r="132" spans="1:91" ht="15" customHeight="1" x14ac:dyDescent="0.25">
      <c r="A132" s="67" t="s">
        <v>61</v>
      </c>
      <c r="B132" s="68">
        <f>'1eras Lecturas'!C131</f>
        <v>262</v>
      </c>
      <c r="C132" s="69">
        <f>'2das Lecturas'!C131</f>
        <v>262.10000000000002</v>
      </c>
      <c r="D132" s="103">
        <f t="shared" si="60"/>
        <v>0.10000000000002274</v>
      </c>
      <c r="E132" s="70">
        <f>'1eras Lecturas'!E131</f>
        <v>264.10000000000002</v>
      </c>
      <c r="F132" s="70">
        <f>'2das Lecturas'!E131</f>
        <v>264.20000000000005</v>
      </c>
      <c r="G132" s="104">
        <f t="shared" si="61"/>
        <v>0.10000000000002274</v>
      </c>
      <c r="H132" s="71">
        <f>'1eras Lecturas'!G131</f>
        <v>173.8</v>
      </c>
      <c r="I132" s="72">
        <f>'2das Lecturas'!G131</f>
        <v>173.8</v>
      </c>
      <c r="J132" s="103">
        <f t="shared" si="62"/>
        <v>0</v>
      </c>
      <c r="K132" s="73">
        <f>'1eras Lecturas'!I131</f>
        <v>177.9</v>
      </c>
      <c r="L132" s="73">
        <f>'2das Lecturas'!I131</f>
        <v>177.9</v>
      </c>
      <c r="M132" s="104">
        <f t="shared" si="63"/>
        <v>0</v>
      </c>
      <c r="N132" s="68">
        <f>'1eras Lecturas'!K131</f>
        <v>160.69999999999999</v>
      </c>
      <c r="O132" s="69">
        <f>'2das Lecturas'!K131</f>
        <v>160.79999999999998</v>
      </c>
      <c r="P132" s="103">
        <f t="shared" si="64"/>
        <v>9.9999999999994316E-2</v>
      </c>
      <c r="Q132" s="70">
        <f>'1eras Lecturas'!M131</f>
        <v>166.5</v>
      </c>
      <c r="R132" s="70">
        <f>'2das Lecturas'!M131</f>
        <v>166.6</v>
      </c>
      <c r="S132" s="104">
        <f t="shared" si="65"/>
        <v>9.9999999999994316E-2</v>
      </c>
      <c r="T132" s="71">
        <f>'1eras Lecturas'!O131</f>
        <v>134.5</v>
      </c>
      <c r="U132" s="72">
        <f>'2das Lecturas'!O131</f>
        <v>134.6</v>
      </c>
      <c r="V132" s="103">
        <f t="shared" si="66"/>
        <v>9.9999999999994316E-2</v>
      </c>
      <c r="W132" s="73">
        <f>'1eras Lecturas'!Q131</f>
        <v>134.5</v>
      </c>
      <c r="X132" s="73">
        <f>'2das Lecturas'!Q131</f>
        <v>134.6</v>
      </c>
      <c r="Y132" s="104">
        <f t="shared" si="67"/>
        <v>9.9999999999994316E-2</v>
      </c>
      <c r="Z132" s="68">
        <f>'1eras Lecturas'!S131</f>
        <v>153.6</v>
      </c>
      <c r="AA132" s="69">
        <f>'2das Lecturas'!S131</f>
        <v>153.79999999999998</v>
      </c>
      <c r="AB132" s="103">
        <f t="shared" si="68"/>
        <v>0.19999999999998863</v>
      </c>
      <c r="AC132" s="70">
        <f>'1eras Lecturas'!U131</f>
        <v>153.6</v>
      </c>
      <c r="AD132" s="70">
        <f>'2das Lecturas'!U131</f>
        <v>153.79999999999998</v>
      </c>
      <c r="AE132" s="104">
        <f t="shared" si="69"/>
        <v>0.19999999999998863</v>
      </c>
      <c r="AF132" s="71">
        <f>'1eras Lecturas'!W131</f>
        <v>180.7</v>
      </c>
      <c r="AG132" s="72">
        <f>'2das Lecturas'!W131</f>
        <v>180.6</v>
      </c>
      <c r="AH132" s="103">
        <f t="shared" si="70"/>
        <v>9.9999999999994316E-2</v>
      </c>
      <c r="AI132" s="73">
        <f>'1eras Lecturas'!Y131</f>
        <v>190.7</v>
      </c>
      <c r="AJ132" s="73">
        <f>'2das Lecturas'!Y131</f>
        <v>190.6</v>
      </c>
      <c r="AK132" s="104">
        <f t="shared" si="71"/>
        <v>9.9999999999994316E-2</v>
      </c>
      <c r="AL132" s="68">
        <f>'1eras Lecturas'!AA131</f>
        <v>152.30000000000001</v>
      </c>
      <c r="AM132" s="69">
        <f>'2das Lecturas'!AA131</f>
        <v>152.5</v>
      </c>
      <c r="AN132" s="103">
        <f t="shared" si="72"/>
        <v>0.19999999999998863</v>
      </c>
      <c r="AO132" s="70">
        <f>'1eras Lecturas'!AC131</f>
        <v>170.6</v>
      </c>
      <c r="AP132" s="70">
        <f>'2das Lecturas'!AC131</f>
        <v>170.79999999999998</v>
      </c>
      <c r="AQ132" s="104">
        <f t="shared" si="73"/>
        <v>0.19999999999998863</v>
      </c>
      <c r="AR132" s="71">
        <f>'1eras Lecturas'!AE131</f>
        <v>241.8</v>
      </c>
      <c r="AS132" s="72">
        <f>'2das Lecturas'!AE131</f>
        <v>241.8</v>
      </c>
      <c r="AT132" s="103">
        <f t="shared" si="74"/>
        <v>0</v>
      </c>
      <c r="AU132" s="73">
        <f>'1eras Lecturas'!AG131</f>
        <v>248</v>
      </c>
      <c r="AV132" s="73">
        <f>'2das Lecturas'!AG131</f>
        <v>247.9</v>
      </c>
      <c r="AW132" s="104">
        <f t="shared" si="75"/>
        <v>9.9999999999994316E-2</v>
      </c>
      <c r="AX132" s="68">
        <f>'1eras Lecturas'!AI131</f>
        <v>270.10000000000002</v>
      </c>
      <c r="AY132" s="69">
        <f>'2das Lecturas'!AI131</f>
        <v>270.20000000000005</v>
      </c>
      <c r="AZ132" s="103">
        <f t="shared" si="76"/>
        <v>0.10000000000002274</v>
      </c>
      <c r="BA132" s="70">
        <f>'1eras Lecturas'!AK131</f>
        <v>270.10000000000002</v>
      </c>
      <c r="BB132" s="70">
        <f>'2das Lecturas'!AK131</f>
        <v>270.20000000000005</v>
      </c>
      <c r="BC132" s="104">
        <f t="shared" si="77"/>
        <v>0.10000000000002274</v>
      </c>
      <c r="BD132" s="71">
        <f>'1eras Lecturas'!AM131</f>
        <v>242.5</v>
      </c>
      <c r="BE132" s="72">
        <f>'2das Lecturas'!AM131</f>
        <v>242.5</v>
      </c>
      <c r="BF132" s="103">
        <f t="shared" si="78"/>
        <v>0</v>
      </c>
      <c r="BG132" s="73">
        <f>'1eras Lecturas'!AO131</f>
        <v>251.5</v>
      </c>
      <c r="BH132" s="73">
        <f>'2das Lecturas'!AO131</f>
        <v>251.5</v>
      </c>
      <c r="BI132" s="104">
        <f t="shared" si="79"/>
        <v>0</v>
      </c>
      <c r="BJ132" s="68">
        <f>'1eras Lecturas'!AQ131</f>
        <v>166.6</v>
      </c>
      <c r="BK132" s="69">
        <f>'2das Lecturas'!AQ131</f>
        <v>166.6</v>
      </c>
      <c r="BL132" s="103">
        <f t="shared" si="80"/>
        <v>0</v>
      </c>
      <c r="BM132" s="70">
        <f>'1eras Lecturas'!AS131</f>
        <v>166.6</v>
      </c>
      <c r="BN132" s="70">
        <f>'2das Lecturas'!AS131</f>
        <v>166.6</v>
      </c>
      <c r="BO132" s="104">
        <f t="shared" si="81"/>
        <v>0</v>
      </c>
      <c r="BP132" s="71">
        <f>'1eras Lecturas'!AU131</f>
        <v>190.2</v>
      </c>
      <c r="BQ132" s="72">
        <f>'2das Lecturas'!AU131</f>
        <v>190.2</v>
      </c>
      <c r="BR132" s="103">
        <f t="shared" si="82"/>
        <v>0</v>
      </c>
      <c r="BS132" s="73">
        <f>'1eras Lecturas'!AW131</f>
        <v>192.3</v>
      </c>
      <c r="BT132" s="73">
        <f>'2das Lecturas'!AW131</f>
        <v>192.2</v>
      </c>
      <c r="BU132" s="104">
        <f t="shared" si="83"/>
        <v>0.10000000000002274</v>
      </c>
      <c r="BV132" s="68">
        <f>'1eras Lecturas'!AY131</f>
        <v>255.2</v>
      </c>
      <c r="BW132" s="69">
        <f>'2das Lecturas'!AY131</f>
        <v>255.2</v>
      </c>
      <c r="BX132" s="103">
        <f t="shared" si="84"/>
        <v>0</v>
      </c>
      <c r="BY132" s="70">
        <f>'1eras Lecturas'!BA131</f>
        <v>257.10000000000002</v>
      </c>
      <c r="BZ132" s="70">
        <f>'2das Lecturas'!BA131</f>
        <v>257.10000000000002</v>
      </c>
      <c r="CA132" s="104">
        <f t="shared" si="85"/>
        <v>0</v>
      </c>
      <c r="CB132" s="71">
        <f>'1eras Lecturas'!BC131</f>
        <v>174.5</v>
      </c>
      <c r="CC132" s="72">
        <f>'2das Lecturas'!BC131</f>
        <v>174.4</v>
      </c>
      <c r="CD132" s="103">
        <f t="shared" si="86"/>
        <v>9.9999999999994316E-2</v>
      </c>
      <c r="CE132" s="73">
        <f>'1eras Lecturas'!BE131</f>
        <v>174.5</v>
      </c>
      <c r="CF132" s="73">
        <f>'2das Lecturas'!BE131</f>
        <v>174.4</v>
      </c>
      <c r="CG132" s="104">
        <f t="shared" si="87"/>
        <v>9.9999999999994316E-2</v>
      </c>
      <c r="CH132" s="138">
        <f>'1eras Lecturas'!BG131</f>
        <v>112.8</v>
      </c>
      <c r="CI132" s="69" t="str">
        <f>'2das Lecturas'!BG131</f>
        <v>112.8</v>
      </c>
      <c r="CJ132" s="103">
        <f t="shared" si="88"/>
        <v>0</v>
      </c>
      <c r="CK132" s="139">
        <f>'1eras Lecturas'!BI131</f>
        <v>135.80000000000001</v>
      </c>
      <c r="CL132" s="139" t="str">
        <f>'2das Lecturas'!BI131</f>
        <v>135.8</v>
      </c>
      <c r="CM132" s="104">
        <f t="shared" si="89"/>
        <v>0</v>
      </c>
    </row>
    <row r="133" spans="1:91" ht="15" customHeight="1" x14ac:dyDescent="0.25">
      <c r="A133" s="67" t="s">
        <v>62</v>
      </c>
      <c r="B133" s="68">
        <f>'1eras Lecturas'!C132</f>
        <v>259.89999999999998</v>
      </c>
      <c r="C133" s="69">
        <f>'2das Lecturas'!C132</f>
        <v>260</v>
      </c>
      <c r="D133" s="103">
        <f t="shared" si="60"/>
        <v>0.10000000000002274</v>
      </c>
      <c r="E133" s="70">
        <f>'1eras Lecturas'!E132</f>
        <v>266.2</v>
      </c>
      <c r="F133" s="70">
        <f>'2das Lecturas'!E132</f>
        <v>266.3</v>
      </c>
      <c r="G133" s="104">
        <f t="shared" si="61"/>
        <v>0.10000000000002274</v>
      </c>
      <c r="H133" s="71">
        <f>'1eras Lecturas'!G132</f>
        <v>173.8</v>
      </c>
      <c r="I133" s="72">
        <f>'2das Lecturas'!G132</f>
        <v>173.8</v>
      </c>
      <c r="J133" s="103">
        <f t="shared" si="62"/>
        <v>0</v>
      </c>
      <c r="K133" s="73">
        <f>'1eras Lecturas'!I132</f>
        <v>192.5</v>
      </c>
      <c r="L133" s="73">
        <f>'2das Lecturas'!I132</f>
        <v>192.5</v>
      </c>
      <c r="M133" s="104">
        <f t="shared" si="63"/>
        <v>0</v>
      </c>
      <c r="N133" s="68">
        <f>'1eras Lecturas'!K132</f>
        <v>149</v>
      </c>
      <c r="O133" s="69">
        <f>'2das Lecturas'!K132</f>
        <v>149.1</v>
      </c>
      <c r="P133" s="103">
        <f t="shared" si="64"/>
        <v>9.9999999999994316E-2</v>
      </c>
      <c r="Q133" s="70">
        <f>'1eras Lecturas'!M132</f>
        <v>154.80000000000001</v>
      </c>
      <c r="R133" s="70">
        <f>'2das Lecturas'!M132</f>
        <v>154.9</v>
      </c>
      <c r="S133" s="104">
        <f t="shared" si="65"/>
        <v>9.9999999999994316E-2</v>
      </c>
      <c r="T133" s="71">
        <f>'1eras Lecturas'!O132</f>
        <v>134.5</v>
      </c>
      <c r="U133" s="72">
        <f>'2das Lecturas'!O132</f>
        <v>134.6</v>
      </c>
      <c r="V133" s="103">
        <f t="shared" si="66"/>
        <v>9.9999999999994316E-2</v>
      </c>
      <c r="W133" s="73">
        <f>'1eras Lecturas'!Q132</f>
        <v>134.5</v>
      </c>
      <c r="X133" s="73">
        <f>'2das Lecturas'!Q132</f>
        <v>134.6</v>
      </c>
      <c r="Y133" s="104">
        <f t="shared" si="67"/>
        <v>9.9999999999994316E-2</v>
      </c>
      <c r="Z133" s="68">
        <f>'1eras Lecturas'!S132</f>
        <v>155.69999999999999</v>
      </c>
      <c r="AA133" s="69">
        <f>'2das Lecturas'!S132</f>
        <v>155.79999999999998</v>
      </c>
      <c r="AB133" s="103">
        <f t="shared" si="68"/>
        <v>9.9999999999994316E-2</v>
      </c>
      <c r="AC133" s="70">
        <f>'1eras Lecturas'!U132</f>
        <v>155.69999999999999</v>
      </c>
      <c r="AD133" s="70">
        <f>'2das Lecturas'!U132</f>
        <v>155.79999999999998</v>
      </c>
      <c r="AE133" s="104">
        <f t="shared" si="69"/>
        <v>9.9999999999994316E-2</v>
      </c>
      <c r="AF133" s="71">
        <f>'1eras Lecturas'!W132</f>
        <v>192.6</v>
      </c>
      <c r="AG133" s="72">
        <f>'2das Lecturas'!W132</f>
        <v>192.5</v>
      </c>
      <c r="AH133" s="103">
        <f t="shared" si="70"/>
        <v>9.9999999999994316E-2</v>
      </c>
      <c r="AI133" s="73">
        <f>'1eras Lecturas'!Y132</f>
        <v>208.5</v>
      </c>
      <c r="AJ133" s="73">
        <f>'2das Lecturas'!Y132</f>
        <v>208.3</v>
      </c>
      <c r="AK133" s="104">
        <f t="shared" si="71"/>
        <v>0.19999999999998863</v>
      </c>
      <c r="AL133" s="68">
        <f>'1eras Lecturas'!AA132</f>
        <v>166.5</v>
      </c>
      <c r="AM133" s="69">
        <f>'2das Lecturas'!AA132</f>
        <v>166.7</v>
      </c>
      <c r="AN133" s="103">
        <f t="shared" si="72"/>
        <v>0.19999999999998863</v>
      </c>
      <c r="AO133" s="70">
        <f>'1eras Lecturas'!AC132</f>
        <v>166.5</v>
      </c>
      <c r="AP133" s="70">
        <f>'2das Lecturas'!AC132</f>
        <v>166.7</v>
      </c>
      <c r="AQ133" s="104">
        <f t="shared" si="73"/>
        <v>0.19999999999998863</v>
      </c>
      <c r="AR133" s="71">
        <f>'1eras Lecturas'!AE132</f>
        <v>237.6</v>
      </c>
      <c r="AS133" s="72">
        <f>'2das Lecturas'!AE132</f>
        <v>237.6</v>
      </c>
      <c r="AT133" s="103">
        <f t="shared" si="74"/>
        <v>0</v>
      </c>
      <c r="AU133" s="73">
        <f>'1eras Lecturas'!AG132</f>
        <v>239.6</v>
      </c>
      <c r="AV133" s="73">
        <f>'2das Lecturas'!AG132</f>
        <v>239.6</v>
      </c>
      <c r="AW133" s="104">
        <f t="shared" si="75"/>
        <v>0</v>
      </c>
      <c r="AX133" s="68">
        <f>'1eras Lecturas'!AI132</f>
        <v>270</v>
      </c>
      <c r="AY133" s="69">
        <f>'2das Lecturas'!AI132</f>
        <v>270.10000000000002</v>
      </c>
      <c r="AZ133" s="103">
        <f t="shared" si="76"/>
        <v>0.10000000000002274</v>
      </c>
      <c r="BA133" s="70">
        <f>'1eras Lecturas'!AK132</f>
        <v>270</v>
      </c>
      <c r="BB133" s="70">
        <f>'2das Lecturas'!AK132</f>
        <v>270.10000000000002</v>
      </c>
      <c r="BC133" s="104">
        <f t="shared" si="77"/>
        <v>0.10000000000002274</v>
      </c>
      <c r="BD133" s="71">
        <f>'1eras Lecturas'!AM132</f>
        <v>250.5</v>
      </c>
      <c r="BE133" s="72">
        <f>'2das Lecturas'!AM132</f>
        <v>250.5</v>
      </c>
      <c r="BF133" s="103">
        <f t="shared" si="78"/>
        <v>0</v>
      </c>
      <c r="BG133" s="73">
        <f>'1eras Lecturas'!AO132</f>
        <v>252.5</v>
      </c>
      <c r="BH133" s="73">
        <f>'2das Lecturas'!AO132</f>
        <v>252.6</v>
      </c>
      <c r="BI133" s="104">
        <f t="shared" si="79"/>
        <v>9.9999999999994316E-2</v>
      </c>
      <c r="BJ133" s="68">
        <f>'1eras Lecturas'!AQ132</f>
        <v>166.7</v>
      </c>
      <c r="BK133" s="69">
        <f>'2das Lecturas'!AQ132</f>
        <v>166.79999999999998</v>
      </c>
      <c r="BL133" s="103">
        <f t="shared" si="80"/>
        <v>9.9999999999994316E-2</v>
      </c>
      <c r="BM133" s="70">
        <f>'1eras Lecturas'!AS132</f>
        <v>166.7</v>
      </c>
      <c r="BN133" s="70">
        <f>'2das Lecturas'!AS132</f>
        <v>166.79999999999998</v>
      </c>
      <c r="BO133" s="104">
        <f t="shared" si="81"/>
        <v>9.9999999999994316E-2</v>
      </c>
      <c r="BP133" s="71">
        <f>'1eras Lecturas'!AU132</f>
        <v>192.2</v>
      </c>
      <c r="BQ133" s="72">
        <f>'2das Lecturas'!AU132</f>
        <v>192.2</v>
      </c>
      <c r="BR133" s="103">
        <f t="shared" si="82"/>
        <v>0</v>
      </c>
      <c r="BS133" s="73">
        <f>'1eras Lecturas'!AW132</f>
        <v>192.2</v>
      </c>
      <c r="BT133" s="73">
        <f>'2das Lecturas'!AW132</f>
        <v>192.2</v>
      </c>
      <c r="BU133" s="104">
        <f t="shared" si="83"/>
        <v>0</v>
      </c>
      <c r="BV133" s="68">
        <f>'1eras Lecturas'!AY132</f>
        <v>255.1</v>
      </c>
      <c r="BW133" s="69">
        <f>'2das Lecturas'!AY132</f>
        <v>255.1</v>
      </c>
      <c r="BX133" s="103">
        <f t="shared" si="84"/>
        <v>0</v>
      </c>
      <c r="BY133" s="70">
        <f>'1eras Lecturas'!BA132</f>
        <v>257.10000000000002</v>
      </c>
      <c r="BZ133" s="70">
        <f>'2das Lecturas'!BA132</f>
        <v>257.10000000000002</v>
      </c>
      <c r="CA133" s="104">
        <f t="shared" si="85"/>
        <v>0</v>
      </c>
      <c r="CB133" s="71">
        <f>'1eras Lecturas'!BC132</f>
        <v>174.4</v>
      </c>
      <c r="CC133" s="72">
        <f>'2das Lecturas'!BC132</f>
        <v>174.3</v>
      </c>
      <c r="CD133" s="103">
        <f t="shared" si="86"/>
        <v>9.9999999999994316E-2</v>
      </c>
      <c r="CE133" s="73">
        <f>'1eras Lecturas'!BE132</f>
        <v>179.4</v>
      </c>
      <c r="CF133" s="73">
        <f>'2das Lecturas'!BE132</f>
        <v>179.3</v>
      </c>
      <c r="CG133" s="104">
        <f t="shared" si="87"/>
        <v>9.9999999999994316E-2</v>
      </c>
      <c r="CH133" s="138">
        <f>'1eras Lecturas'!BG132</f>
        <v>124.3</v>
      </c>
      <c r="CI133" s="69">
        <f>'2das Lecturas'!BG132</f>
        <v>124.3</v>
      </c>
      <c r="CJ133" s="103">
        <f t="shared" si="88"/>
        <v>0</v>
      </c>
      <c r="CK133" s="139">
        <f>'1eras Lecturas'!BI132</f>
        <v>126.6</v>
      </c>
      <c r="CL133" s="139">
        <f>'2das Lecturas'!BI132</f>
        <v>143.9</v>
      </c>
      <c r="CM133" s="104">
        <f t="shared" si="89"/>
        <v>17.300000000000011</v>
      </c>
    </row>
    <row r="134" spans="1:91" ht="15" customHeight="1" x14ac:dyDescent="0.25">
      <c r="A134" s="67" t="s">
        <v>63</v>
      </c>
      <c r="B134" s="68">
        <f>'1eras Lecturas'!C133</f>
        <v>251.8</v>
      </c>
      <c r="C134" s="69">
        <f>'2das Lecturas'!C133</f>
        <v>251.9</v>
      </c>
      <c r="D134" s="103">
        <f t="shared" si="60"/>
        <v>9.9999999999994316E-2</v>
      </c>
      <c r="E134" s="70">
        <f>'1eras Lecturas'!E133</f>
        <v>270.39999999999998</v>
      </c>
      <c r="F134" s="70">
        <f>'2das Lecturas'!E133</f>
        <v>270.5</v>
      </c>
      <c r="G134" s="104">
        <f t="shared" si="61"/>
        <v>0.10000000000002274</v>
      </c>
      <c r="H134" s="71">
        <f>'1eras Lecturas'!G133</f>
        <v>167.4</v>
      </c>
      <c r="I134" s="72">
        <f>'2das Lecturas'!G133</f>
        <v>167.4</v>
      </c>
      <c r="J134" s="103">
        <f t="shared" si="62"/>
        <v>0</v>
      </c>
      <c r="K134" s="73">
        <f>'1eras Lecturas'!I133</f>
        <v>175.9</v>
      </c>
      <c r="L134" s="73">
        <f>'2das Lecturas'!I133</f>
        <v>175.9</v>
      </c>
      <c r="M134" s="104">
        <f t="shared" si="63"/>
        <v>0</v>
      </c>
      <c r="N134" s="68">
        <f>'1eras Lecturas'!K133</f>
        <v>156.69999999999999</v>
      </c>
      <c r="O134" s="69">
        <f>'2das Lecturas'!K133</f>
        <v>156.79999999999998</v>
      </c>
      <c r="P134" s="103">
        <f t="shared" si="64"/>
        <v>9.9999999999994316E-2</v>
      </c>
      <c r="Q134" s="70">
        <f>'1eras Lecturas'!M133</f>
        <v>160.6</v>
      </c>
      <c r="R134" s="70">
        <f>'2das Lecturas'!M133</f>
        <v>160.69999999999999</v>
      </c>
      <c r="S134" s="104">
        <f t="shared" si="65"/>
        <v>9.9999999999994316E-2</v>
      </c>
      <c r="T134" s="71">
        <f>'1eras Lecturas'!O133</f>
        <v>134.5</v>
      </c>
      <c r="U134" s="72">
        <f>'2das Lecturas'!O133</f>
        <v>134.6</v>
      </c>
      <c r="V134" s="103">
        <f t="shared" si="66"/>
        <v>9.9999999999994316E-2</v>
      </c>
      <c r="W134" s="73">
        <f>'1eras Lecturas'!Q133</f>
        <v>136.6</v>
      </c>
      <c r="X134" s="73">
        <f>'2das Lecturas'!Q133</f>
        <v>136.69999999999999</v>
      </c>
      <c r="Y134" s="104">
        <f t="shared" si="67"/>
        <v>9.9999999999994316E-2</v>
      </c>
      <c r="Z134" s="68">
        <f>'1eras Lecturas'!S133</f>
        <v>167.2</v>
      </c>
      <c r="AA134" s="69">
        <f>'2das Lecturas'!S133</f>
        <v>167.39999999999998</v>
      </c>
      <c r="AB134" s="103">
        <f t="shared" si="68"/>
        <v>0.19999999999998863</v>
      </c>
      <c r="AC134" s="70">
        <f>'1eras Lecturas'!U133</f>
        <v>169.2</v>
      </c>
      <c r="AD134" s="70">
        <f>'2das Lecturas'!U133</f>
        <v>169.39999999999998</v>
      </c>
      <c r="AE134" s="104">
        <f t="shared" si="69"/>
        <v>0.19999999999998863</v>
      </c>
      <c r="AF134" s="71">
        <f>'1eras Lecturas'!W133</f>
        <v>192.7</v>
      </c>
      <c r="AG134" s="72">
        <f>'2das Lecturas'!W133</f>
        <v>192.6</v>
      </c>
      <c r="AH134" s="103">
        <f t="shared" si="70"/>
        <v>9.9999999999994316E-2</v>
      </c>
      <c r="AI134" s="73">
        <f>'1eras Lecturas'!Y133</f>
        <v>212.6</v>
      </c>
      <c r="AJ134" s="73">
        <f>'2das Lecturas'!Y133</f>
        <v>212.4</v>
      </c>
      <c r="AK134" s="104">
        <f t="shared" si="71"/>
        <v>0.19999999999998863</v>
      </c>
      <c r="AL134" s="68">
        <f>'1eras Lecturas'!AA133</f>
        <v>166.3</v>
      </c>
      <c r="AM134" s="69">
        <f>'2das Lecturas'!AA133</f>
        <v>166.6</v>
      </c>
      <c r="AN134" s="103">
        <f t="shared" si="72"/>
        <v>0.29999999999998295</v>
      </c>
      <c r="AO134" s="70">
        <f>'1eras Lecturas'!AC133</f>
        <v>172.6</v>
      </c>
      <c r="AP134" s="70">
        <f>'2das Lecturas'!AC133</f>
        <v>172.79999999999998</v>
      </c>
      <c r="AQ134" s="104">
        <f t="shared" si="73"/>
        <v>0.19999999999998863</v>
      </c>
      <c r="AR134" s="71">
        <f>'1eras Lecturas'!AE133</f>
        <v>237.5</v>
      </c>
      <c r="AS134" s="72">
        <f>'2das Lecturas'!AE133</f>
        <v>237.5</v>
      </c>
      <c r="AT134" s="103">
        <f t="shared" si="74"/>
        <v>0</v>
      </c>
      <c r="AU134" s="73">
        <f>'1eras Lecturas'!AG133</f>
        <v>241.8</v>
      </c>
      <c r="AV134" s="73">
        <f>'2das Lecturas'!AG133</f>
        <v>241.8</v>
      </c>
      <c r="AW134" s="104">
        <f t="shared" si="75"/>
        <v>0</v>
      </c>
      <c r="AX134" s="68">
        <f>'1eras Lecturas'!AI133</f>
        <v>261.7</v>
      </c>
      <c r="AY134" s="69">
        <f>'2das Lecturas'!AI133</f>
        <v>261.8</v>
      </c>
      <c r="AZ134" s="103">
        <f t="shared" si="76"/>
        <v>0.10000000000002274</v>
      </c>
      <c r="BA134" s="70">
        <f>'1eras Lecturas'!AK133</f>
        <v>270</v>
      </c>
      <c r="BB134" s="70">
        <f>'2das Lecturas'!AK133</f>
        <v>270.10000000000002</v>
      </c>
      <c r="BC134" s="104">
        <f t="shared" si="77"/>
        <v>0.10000000000002274</v>
      </c>
      <c r="BD134" s="71">
        <f>'1eras Lecturas'!AM133</f>
        <v>250.5</v>
      </c>
      <c r="BE134" s="72">
        <f>'2das Lecturas'!AM133</f>
        <v>250.5</v>
      </c>
      <c r="BF134" s="103">
        <f t="shared" si="78"/>
        <v>0</v>
      </c>
      <c r="BG134" s="73">
        <f>'1eras Lecturas'!AO133</f>
        <v>252.5</v>
      </c>
      <c r="BH134" s="73">
        <f>'2das Lecturas'!AO133</f>
        <v>252.5</v>
      </c>
      <c r="BI134" s="104">
        <f t="shared" si="79"/>
        <v>0</v>
      </c>
      <c r="BJ134" s="68">
        <f>'1eras Lecturas'!AQ133</f>
        <v>166.6</v>
      </c>
      <c r="BK134" s="69">
        <f>'2das Lecturas'!AQ133</f>
        <v>166.7</v>
      </c>
      <c r="BL134" s="103">
        <f t="shared" si="80"/>
        <v>9.9999999999994316E-2</v>
      </c>
      <c r="BM134" s="70">
        <f>'1eras Lecturas'!AS133</f>
        <v>166.6</v>
      </c>
      <c r="BN134" s="70">
        <f>'2das Lecturas'!AS133</f>
        <v>166.7</v>
      </c>
      <c r="BO134" s="104">
        <f t="shared" si="81"/>
        <v>9.9999999999994316E-2</v>
      </c>
      <c r="BP134" s="71">
        <f>'1eras Lecturas'!AU133</f>
        <v>188.2</v>
      </c>
      <c r="BQ134" s="72">
        <f>'2das Lecturas'!AU133</f>
        <v>188.2</v>
      </c>
      <c r="BR134" s="103">
        <f t="shared" si="82"/>
        <v>0</v>
      </c>
      <c r="BS134" s="73">
        <f>'1eras Lecturas'!AW133</f>
        <v>192.1</v>
      </c>
      <c r="BT134" s="73">
        <f>'2das Lecturas'!AW133</f>
        <v>192.1</v>
      </c>
      <c r="BU134" s="104">
        <f t="shared" si="83"/>
        <v>0</v>
      </c>
      <c r="BV134" s="68">
        <f>'1eras Lecturas'!AY133</f>
        <v>253.2</v>
      </c>
      <c r="BW134" s="69">
        <f>'2das Lecturas'!AY133</f>
        <v>253.2</v>
      </c>
      <c r="BX134" s="103">
        <f t="shared" si="84"/>
        <v>0</v>
      </c>
      <c r="BY134" s="70">
        <f>'1eras Lecturas'!BA133</f>
        <v>255.3</v>
      </c>
      <c r="BZ134" s="70">
        <f>'2das Lecturas'!BA133</f>
        <v>255.3</v>
      </c>
      <c r="CA134" s="104">
        <f t="shared" si="85"/>
        <v>0</v>
      </c>
      <c r="CB134" s="71">
        <f>'1eras Lecturas'!BC133</f>
        <v>179.5</v>
      </c>
      <c r="CC134" s="72">
        <f>'2das Lecturas'!BC133</f>
        <v>179.4</v>
      </c>
      <c r="CD134" s="103">
        <f t="shared" si="86"/>
        <v>9.9999999999994316E-2</v>
      </c>
      <c r="CE134" s="73">
        <f>'1eras Lecturas'!BE133</f>
        <v>179.5</v>
      </c>
      <c r="CF134" s="73">
        <f>'2das Lecturas'!BE133</f>
        <v>179.4</v>
      </c>
      <c r="CG134" s="104">
        <f t="shared" si="87"/>
        <v>9.9999999999994316E-2</v>
      </c>
      <c r="CH134" s="138">
        <f>'1eras Lecturas'!BG133</f>
        <v>132</v>
      </c>
      <c r="CI134" s="69">
        <f>'2das Lecturas'!BG133</f>
        <v>131.9</v>
      </c>
      <c r="CJ134" s="103">
        <f t="shared" si="88"/>
        <v>9.9999999999994316E-2</v>
      </c>
      <c r="CK134" s="139">
        <f>'1eras Lecturas'!BI133</f>
        <v>132</v>
      </c>
      <c r="CL134" s="139">
        <f>'2das Lecturas'!BI133</f>
        <v>131.9</v>
      </c>
      <c r="CM134" s="104">
        <f t="shared" si="89"/>
        <v>9.9999999999994316E-2</v>
      </c>
    </row>
    <row r="135" spans="1:91" ht="15" customHeight="1" x14ac:dyDescent="0.25">
      <c r="A135" s="67" t="s">
        <v>64</v>
      </c>
      <c r="B135" s="68">
        <f>'1eras Lecturas'!C134</f>
        <v>270.3</v>
      </c>
      <c r="C135" s="69">
        <f>'2das Lecturas'!C134</f>
        <v>270.40000000000003</v>
      </c>
      <c r="D135" s="103">
        <f t="shared" si="60"/>
        <v>0.10000000000002274</v>
      </c>
      <c r="E135" s="70">
        <f>'1eras Lecturas'!E134</f>
        <v>331.2</v>
      </c>
      <c r="F135" s="70">
        <f>'2das Lecturas'!E134</f>
        <v>331.3</v>
      </c>
      <c r="G135" s="104">
        <f t="shared" si="61"/>
        <v>0.10000000000002274</v>
      </c>
      <c r="H135" s="71">
        <f>'1eras Lecturas'!G134</f>
        <v>173.7</v>
      </c>
      <c r="I135" s="72">
        <f>'2das Lecturas'!G134</f>
        <v>173.8</v>
      </c>
      <c r="J135" s="103">
        <f t="shared" si="62"/>
        <v>0.10000000000002274</v>
      </c>
      <c r="K135" s="73">
        <f>'1eras Lecturas'!I134</f>
        <v>173.7</v>
      </c>
      <c r="L135" s="73">
        <f>'2das Lecturas'!I134</f>
        <v>173.8</v>
      </c>
      <c r="M135" s="104">
        <f t="shared" si="63"/>
        <v>0.10000000000002274</v>
      </c>
      <c r="N135" s="68">
        <f>'1eras Lecturas'!K134</f>
        <v>144.9</v>
      </c>
      <c r="O135" s="69">
        <f>'2das Lecturas'!K134</f>
        <v>145.1</v>
      </c>
      <c r="P135" s="103">
        <f t="shared" si="64"/>
        <v>0.19999999999998863</v>
      </c>
      <c r="Q135" s="70">
        <f>'1eras Lecturas'!M134</f>
        <v>158.6</v>
      </c>
      <c r="R135" s="70">
        <f>'2das Lecturas'!M134</f>
        <v>158.79999999999998</v>
      </c>
      <c r="S135" s="104">
        <f t="shared" si="65"/>
        <v>0.19999999999998863</v>
      </c>
      <c r="T135" s="71">
        <f>'1eras Lecturas'!O134</f>
        <v>134.5</v>
      </c>
      <c r="U135" s="72">
        <f>'2das Lecturas'!O134</f>
        <v>134.6</v>
      </c>
      <c r="V135" s="103">
        <f t="shared" si="66"/>
        <v>9.9999999999994316E-2</v>
      </c>
      <c r="W135" s="73">
        <f>'1eras Lecturas'!Q134</f>
        <v>134.5</v>
      </c>
      <c r="X135" s="73">
        <f>'2das Lecturas'!Q134</f>
        <v>134.6</v>
      </c>
      <c r="Y135" s="104">
        <f t="shared" si="67"/>
        <v>9.9999999999994316E-2</v>
      </c>
      <c r="Z135" s="68">
        <f>'1eras Lecturas'!S134</f>
        <v>155.5</v>
      </c>
      <c r="AA135" s="69">
        <f>'2das Lecturas'!S134</f>
        <v>155.69999999999999</v>
      </c>
      <c r="AB135" s="103">
        <f t="shared" si="68"/>
        <v>0.19999999999998863</v>
      </c>
      <c r="AC135" s="70">
        <f>'1eras Lecturas'!U134</f>
        <v>155.5</v>
      </c>
      <c r="AD135" s="70">
        <f>'2das Lecturas'!U134</f>
        <v>155.69999999999999</v>
      </c>
      <c r="AE135" s="104">
        <f t="shared" si="69"/>
        <v>0.19999999999998863</v>
      </c>
      <c r="AF135" s="71">
        <f>'1eras Lecturas'!W134</f>
        <v>184.7</v>
      </c>
      <c r="AG135" s="72">
        <f>'2das Lecturas'!W134</f>
        <v>184.6</v>
      </c>
      <c r="AH135" s="103">
        <f t="shared" si="70"/>
        <v>9.9999999999994316E-2</v>
      </c>
      <c r="AI135" s="73">
        <f>'1eras Lecturas'!Y134</f>
        <v>196.5</v>
      </c>
      <c r="AJ135" s="73">
        <f>'2das Lecturas'!Y134</f>
        <v>196.4</v>
      </c>
      <c r="AK135" s="104">
        <f t="shared" si="71"/>
        <v>9.9999999999994316E-2</v>
      </c>
      <c r="AL135" s="68">
        <f>'1eras Lecturas'!AA134</f>
        <v>172.5</v>
      </c>
      <c r="AM135" s="69">
        <f>'2das Lecturas'!AA134</f>
        <v>172.7</v>
      </c>
      <c r="AN135" s="103">
        <f t="shared" si="72"/>
        <v>0.19999999999998863</v>
      </c>
      <c r="AO135" s="70">
        <f>'1eras Lecturas'!AC134</f>
        <v>172.5</v>
      </c>
      <c r="AP135" s="70">
        <f>'2das Lecturas'!AC134</f>
        <v>172.7</v>
      </c>
      <c r="AQ135" s="104">
        <f t="shared" si="73"/>
        <v>0.19999999999998863</v>
      </c>
      <c r="AR135" s="71">
        <f>'1eras Lecturas'!AE134</f>
        <v>241.8</v>
      </c>
      <c r="AS135" s="72">
        <f>'2das Lecturas'!AE134</f>
        <v>241.8</v>
      </c>
      <c r="AT135" s="103">
        <f t="shared" si="74"/>
        <v>0</v>
      </c>
      <c r="AU135" s="73">
        <f>'1eras Lecturas'!AG134</f>
        <v>247.9</v>
      </c>
      <c r="AV135" s="73">
        <f>'2das Lecturas'!AG134</f>
        <v>247.9</v>
      </c>
      <c r="AW135" s="104">
        <f t="shared" si="75"/>
        <v>0</v>
      </c>
      <c r="AX135" s="68">
        <f>'1eras Lecturas'!AI134</f>
        <v>270.10000000000002</v>
      </c>
      <c r="AY135" s="69">
        <f>'2das Lecturas'!AI134</f>
        <v>270.20000000000005</v>
      </c>
      <c r="AZ135" s="103">
        <f t="shared" si="76"/>
        <v>0.10000000000002274</v>
      </c>
      <c r="BA135" s="70">
        <f>'1eras Lecturas'!AK134</f>
        <v>274.2</v>
      </c>
      <c r="BB135" s="70">
        <f>'2das Lecturas'!AK134</f>
        <v>274.3</v>
      </c>
      <c r="BC135" s="104">
        <f t="shared" si="77"/>
        <v>0.10000000000002274</v>
      </c>
      <c r="BD135" s="71">
        <f>'1eras Lecturas'!AM134</f>
        <v>251.5</v>
      </c>
      <c r="BE135" s="72">
        <f>'2das Lecturas'!AM134</f>
        <v>251.5</v>
      </c>
      <c r="BF135" s="103">
        <f t="shared" si="78"/>
        <v>0</v>
      </c>
      <c r="BG135" s="73">
        <f>'1eras Lecturas'!AO134</f>
        <v>251.5</v>
      </c>
      <c r="BH135" s="73">
        <f>'2das Lecturas'!AO134</f>
        <v>251.5</v>
      </c>
      <c r="BI135" s="104">
        <f t="shared" si="79"/>
        <v>0</v>
      </c>
      <c r="BJ135" s="68">
        <f>'1eras Lecturas'!AQ134</f>
        <v>166.6</v>
      </c>
      <c r="BK135" s="69">
        <f>'2das Lecturas'!AQ134</f>
        <v>166.7</v>
      </c>
      <c r="BL135" s="103">
        <f t="shared" si="80"/>
        <v>9.9999999999994316E-2</v>
      </c>
      <c r="BM135" s="70">
        <f>'1eras Lecturas'!AS134</f>
        <v>166.6</v>
      </c>
      <c r="BN135" s="70">
        <f>'2das Lecturas'!AS134</f>
        <v>166.7</v>
      </c>
      <c r="BO135" s="104">
        <f t="shared" si="81"/>
        <v>9.9999999999994316E-2</v>
      </c>
      <c r="BP135" s="71">
        <f>'1eras Lecturas'!AU134</f>
        <v>192.2</v>
      </c>
      <c r="BQ135" s="72">
        <f>'2das Lecturas'!AU134</f>
        <v>192.2</v>
      </c>
      <c r="BR135" s="103">
        <f t="shared" si="82"/>
        <v>0</v>
      </c>
      <c r="BS135" s="73">
        <f>'1eras Lecturas'!AW134</f>
        <v>192.2</v>
      </c>
      <c r="BT135" s="73">
        <f>'2das Lecturas'!AW134</f>
        <v>192.2</v>
      </c>
      <c r="BU135" s="104">
        <f t="shared" si="83"/>
        <v>0</v>
      </c>
      <c r="BV135" s="68">
        <f>'1eras Lecturas'!AY134</f>
        <v>255.7</v>
      </c>
      <c r="BW135" s="69">
        <f>'2das Lecturas'!AY134</f>
        <v>255.7</v>
      </c>
      <c r="BX135" s="103">
        <f t="shared" si="84"/>
        <v>0</v>
      </c>
      <c r="BY135" s="70">
        <f>'1eras Lecturas'!BA134</f>
        <v>255.7</v>
      </c>
      <c r="BZ135" s="70">
        <f>'2das Lecturas'!BA134</f>
        <v>255.7</v>
      </c>
      <c r="CA135" s="104">
        <f t="shared" si="85"/>
        <v>0</v>
      </c>
      <c r="CB135" s="71">
        <f>'1eras Lecturas'!BC134</f>
        <v>174.4</v>
      </c>
      <c r="CC135" s="72">
        <f>'2das Lecturas'!BC134</f>
        <v>174.3</v>
      </c>
      <c r="CD135" s="103">
        <f t="shared" si="86"/>
        <v>9.9999999999994316E-2</v>
      </c>
      <c r="CE135" s="73">
        <f>'1eras Lecturas'!BE134</f>
        <v>174.4</v>
      </c>
      <c r="CF135" s="73">
        <f>'2das Lecturas'!BE134</f>
        <v>174.3</v>
      </c>
      <c r="CG135" s="104">
        <f t="shared" si="87"/>
        <v>9.9999999999994316E-2</v>
      </c>
      <c r="CH135" s="138">
        <f>'1eras Lecturas'!BG134</f>
        <v>114.6</v>
      </c>
      <c r="CI135" s="69" t="str">
        <f>'2das Lecturas'!BG134</f>
        <v>114.6</v>
      </c>
      <c r="CJ135" s="103">
        <f t="shared" si="88"/>
        <v>0</v>
      </c>
      <c r="CK135" s="139">
        <f>'1eras Lecturas'!BI134</f>
        <v>130</v>
      </c>
      <c r="CL135" s="139" t="str">
        <f>'2das Lecturas'!BI134</f>
        <v>130</v>
      </c>
      <c r="CM135" s="104">
        <f t="shared" si="89"/>
        <v>0</v>
      </c>
    </row>
    <row r="136" spans="1:91" ht="15" customHeight="1" x14ac:dyDescent="0.25">
      <c r="A136" s="67" t="s">
        <v>65</v>
      </c>
      <c r="B136" s="68">
        <f>'1eras Lecturas'!C135</f>
        <v>261</v>
      </c>
      <c r="C136" s="69">
        <f>'2das Lecturas'!C135</f>
        <v>261.20000000000005</v>
      </c>
      <c r="D136" s="103">
        <f t="shared" si="60"/>
        <v>0.20000000000004547</v>
      </c>
      <c r="E136" s="70">
        <f>'1eras Lecturas'!E135</f>
        <v>274.5</v>
      </c>
      <c r="F136" s="70">
        <f>'2das Lecturas'!E135</f>
        <v>274.60000000000002</v>
      </c>
      <c r="G136" s="104">
        <f t="shared" si="61"/>
        <v>0.10000000000002274</v>
      </c>
      <c r="H136" s="71">
        <f>'1eras Lecturas'!G135</f>
        <v>178</v>
      </c>
      <c r="I136" s="72">
        <f>'2das Lecturas'!G135</f>
        <v>177.9</v>
      </c>
      <c r="J136" s="103">
        <f t="shared" si="62"/>
        <v>9.9999999999994316E-2</v>
      </c>
      <c r="K136" s="73">
        <f>'1eras Lecturas'!I135</f>
        <v>182</v>
      </c>
      <c r="L136" s="73">
        <f>'2das Lecturas'!I135</f>
        <v>182</v>
      </c>
      <c r="M136" s="104">
        <f t="shared" si="63"/>
        <v>0</v>
      </c>
      <c r="N136" s="68">
        <f>'1eras Lecturas'!K135</f>
        <v>135.19999999999999</v>
      </c>
      <c r="O136" s="69">
        <f>'2das Lecturas'!K135</f>
        <v>135.29999999999998</v>
      </c>
      <c r="P136" s="103">
        <f t="shared" si="64"/>
        <v>9.9999999999994316E-2</v>
      </c>
      <c r="Q136" s="70">
        <f>'1eras Lecturas'!M135</f>
        <v>156.4</v>
      </c>
      <c r="R136" s="70">
        <f>'2das Lecturas'!M135</f>
        <v>156.5</v>
      </c>
      <c r="S136" s="104">
        <f t="shared" si="65"/>
        <v>9.9999999999994316E-2</v>
      </c>
      <c r="T136" s="71">
        <f>'1eras Lecturas'!O135</f>
        <v>134.6</v>
      </c>
      <c r="U136" s="72">
        <f>'2das Lecturas'!O135</f>
        <v>134.5</v>
      </c>
      <c r="V136" s="103">
        <f t="shared" si="66"/>
        <v>9.9999999999994316E-2</v>
      </c>
      <c r="W136" s="73">
        <f>'1eras Lecturas'!Q135</f>
        <v>136.69999999999999</v>
      </c>
      <c r="X136" s="73">
        <f>'2das Lecturas'!Q135</f>
        <v>136.6</v>
      </c>
      <c r="Y136" s="104">
        <f t="shared" si="67"/>
        <v>9.9999999999994316E-2</v>
      </c>
      <c r="Z136" s="68">
        <f>'1eras Lecturas'!S135</f>
        <v>165.3</v>
      </c>
      <c r="AA136" s="69">
        <f>'2das Lecturas'!S135</f>
        <v>165.39999999999998</v>
      </c>
      <c r="AB136" s="103">
        <f t="shared" si="68"/>
        <v>9.9999999999965894E-2</v>
      </c>
      <c r="AC136" s="70">
        <f>'1eras Lecturas'!U135</f>
        <v>171</v>
      </c>
      <c r="AD136" s="70">
        <f>'2das Lecturas'!U135</f>
        <v>171.2</v>
      </c>
      <c r="AE136" s="104">
        <f t="shared" si="69"/>
        <v>0.19999999999998863</v>
      </c>
      <c r="AF136" s="71">
        <f>'1eras Lecturas'!W135</f>
        <v>168.7</v>
      </c>
      <c r="AG136" s="72">
        <f>'2das Lecturas'!W135</f>
        <v>168.6</v>
      </c>
      <c r="AH136" s="103">
        <f t="shared" si="70"/>
        <v>9.9999999999994316E-2</v>
      </c>
      <c r="AI136" s="73">
        <f>'1eras Lecturas'!Y135</f>
        <v>186.7</v>
      </c>
      <c r="AJ136" s="73">
        <f>'2das Lecturas'!Y135</f>
        <v>186.6</v>
      </c>
      <c r="AK136" s="104">
        <f t="shared" si="71"/>
        <v>9.9999999999994316E-2</v>
      </c>
      <c r="AL136" s="68">
        <f>'1eras Lecturas'!AA135</f>
        <v>152.19999999999999</v>
      </c>
      <c r="AM136" s="69">
        <f>'2das Lecturas'!AA135</f>
        <v>152.39999999999998</v>
      </c>
      <c r="AN136" s="103">
        <f t="shared" si="72"/>
        <v>0.19999999999998863</v>
      </c>
      <c r="AO136" s="70">
        <f>'1eras Lecturas'!AC135</f>
        <v>166.5</v>
      </c>
      <c r="AP136" s="70">
        <f>'2das Lecturas'!AC135</f>
        <v>166.7</v>
      </c>
      <c r="AQ136" s="104">
        <f t="shared" si="73"/>
        <v>0.19999999999998863</v>
      </c>
      <c r="AR136" s="71">
        <f>'1eras Lecturas'!AE135</f>
        <v>250.4</v>
      </c>
      <c r="AS136" s="72">
        <f>'2das Lecturas'!AE135</f>
        <v>250.4</v>
      </c>
      <c r="AT136" s="103">
        <f t="shared" si="74"/>
        <v>0</v>
      </c>
      <c r="AU136" s="73">
        <f>'1eras Lecturas'!AG135</f>
        <v>250.4</v>
      </c>
      <c r="AV136" s="73">
        <f>'2das Lecturas'!AG135</f>
        <v>250.4</v>
      </c>
      <c r="AW136" s="104">
        <f t="shared" si="75"/>
        <v>0</v>
      </c>
      <c r="AX136" s="68">
        <f>'1eras Lecturas'!AI135</f>
        <v>261.60000000000002</v>
      </c>
      <c r="AY136" s="69">
        <f>'2das Lecturas'!AI135</f>
        <v>261.70000000000005</v>
      </c>
      <c r="AZ136" s="103">
        <f t="shared" si="76"/>
        <v>0.10000000000002274</v>
      </c>
      <c r="BA136" s="70">
        <f>'1eras Lecturas'!AK135</f>
        <v>270</v>
      </c>
      <c r="BB136" s="70">
        <f>'2das Lecturas'!AK135</f>
        <v>270.10000000000002</v>
      </c>
      <c r="BC136" s="104">
        <f t="shared" si="77"/>
        <v>0.10000000000002274</v>
      </c>
      <c r="BD136" s="71">
        <f>'1eras Lecturas'!AM135</f>
        <v>250.5</v>
      </c>
      <c r="BE136" s="72">
        <f>'2das Lecturas'!AM135</f>
        <v>250.39999999999998</v>
      </c>
      <c r="BF136" s="103">
        <f t="shared" si="78"/>
        <v>0.10000000000002274</v>
      </c>
      <c r="BG136" s="73">
        <f>'1eras Lecturas'!AO135</f>
        <v>250.5</v>
      </c>
      <c r="BH136" s="73">
        <f>'2das Lecturas'!AO135</f>
        <v>250.39999999999998</v>
      </c>
      <c r="BI136" s="104">
        <f t="shared" si="79"/>
        <v>0.10000000000002274</v>
      </c>
      <c r="BJ136" s="68">
        <f>'1eras Lecturas'!AQ135</f>
        <v>168.4</v>
      </c>
      <c r="BK136" s="69">
        <f>'2das Lecturas'!AQ135</f>
        <v>168.5</v>
      </c>
      <c r="BL136" s="103">
        <f t="shared" si="80"/>
        <v>9.9999999999994316E-2</v>
      </c>
      <c r="BM136" s="70">
        <f>'1eras Lecturas'!AS135</f>
        <v>168.4</v>
      </c>
      <c r="BN136" s="70">
        <f>'2das Lecturas'!AS135</f>
        <v>168.5</v>
      </c>
      <c r="BO136" s="104">
        <f t="shared" si="81"/>
        <v>9.9999999999994316E-2</v>
      </c>
      <c r="BP136" s="71">
        <f>'1eras Lecturas'!AU135</f>
        <v>192.1</v>
      </c>
      <c r="BQ136" s="72">
        <f>'2das Lecturas'!AU135</f>
        <v>192.1</v>
      </c>
      <c r="BR136" s="103">
        <f t="shared" si="82"/>
        <v>0</v>
      </c>
      <c r="BS136" s="73">
        <f>'1eras Lecturas'!AW135</f>
        <v>192.1</v>
      </c>
      <c r="BT136" s="73">
        <f>'2das Lecturas'!AW135</f>
        <v>192.1</v>
      </c>
      <c r="BU136" s="104">
        <f t="shared" si="83"/>
        <v>0</v>
      </c>
      <c r="BV136" s="68">
        <f>'1eras Lecturas'!AY135</f>
        <v>253.3</v>
      </c>
      <c r="BW136" s="69">
        <f>'2das Lecturas'!AY135</f>
        <v>253.3</v>
      </c>
      <c r="BX136" s="103">
        <f t="shared" si="84"/>
        <v>0</v>
      </c>
      <c r="BY136" s="70">
        <f>'1eras Lecturas'!BA135</f>
        <v>255.3</v>
      </c>
      <c r="BZ136" s="70">
        <f>'2das Lecturas'!BA135</f>
        <v>255.2</v>
      </c>
      <c r="CA136" s="104">
        <f t="shared" si="85"/>
        <v>0.10000000000002274</v>
      </c>
      <c r="CB136" s="71">
        <f>'1eras Lecturas'!BC135</f>
        <v>161.1</v>
      </c>
      <c r="CC136" s="72">
        <f>'2das Lecturas'!BC135</f>
        <v>174.5</v>
      </c>
      <c r="CD136" s="103">
        <f t="shared" si="86"/>
        <v>13.400000000000006</v>
      </c>
      <c r="CE136" s="73">
        <f>'1eras Lecturas'!BE135</f>
        <v>174.4</v>
      </c>
      <c r="CF136" s="73">
        <f>'2das Lecturas'!BE135</f>
        <v>174.5</v>
      </c>
      <c r="CG136" s="104">
        <f t="shared" si="87"/>
        <v>9.9999999999994316E-2</v>
      </c>
      <c r="CH136" s="138">
        <f>'1eras Lecturas'!BG135</f>
        <v>135.69999999999999</v>
      </c>
      <c r="CI136" s="69" t="str">
        <f>'2das Lecturas'!BG135</f>
        <v>135.7</v>
      </c>
      <c r="CJ136" s="103">
        <f t="shared" si="88"/>
        <v>0</v>
      </c>
      <c r="CK136" s="139">
        <f>'1eras Lecturas'!BI135</f>
        <v>137.6</v>
      </c>
      <c r="CL136" s="139" t="str">
        <f>'2das Lecturas'!BI135</f>
        <v>137.5</v>
      </c>
      <c r="CM136" s="104">
        <f t="shared" si="89"/>
        <v>9.9999999999994316E-2</v>
      </c>
    </row>
    <row r="137" spans="1:91" ht="15" customHeight="1" x14ac:dyDescent="0.25">
      <c r="A137" s="67" t="s">
        <v>66</v>
      </c>
      <c r="B137" s="68">
        <f>'1eras Lecturas'!C136</f>
        <v>262</v>
      </c>
      <c r="C137" s="69">
        <f>'2das Lecturas'!C136</f>
        <v>262</v>
      </c>
      <c r="D137" s="103">
        <f t="shared" si="60"/>
        <v>0</v>
      </c>
      <c r="E137" s="70">
        <f>'1eras Lecturas'!E136</f>
        <v>270.39999999999998</v>
      </c>
      <c r="F137" s="70">
        <f>'2das Lecturas'!E136</f>
        <v>270.5</v>
      </c>
      <c r="G137" s="104">
        <f t="shared" si="61"/>
        <v>0.10000000000002274</v>
      </c>
      <c r="H137" s="71">
        <f>'1eras Lecturas'!G136</f>
        <v>171.8</v>
      </c>
      <c r="I137" s="72">
        <f>'2das Lecturas'!G136</f>
        <v>171.9</v>
      </c>
      <c r="J137" s="103">
        <f t="shared" si="62"/>
        <v>9.9999999999994316E-2</v>
      </c>
      <c r="K137" s="73">
        <f>'1eras Lecturas'!I136</f>
        <v>175.7</v>
      </c>
      <c r="L137" s="73">
        <f>'2das Lecturas'!I136</f>
        <v>175.9</v>
      </c>
      <c r="M137" s="104">
        <f t="shared" si="63"/>
        <v>0.20000000000001705</v>
      </c>
      <c r="N137" s="68">
        <f>'1eras Lecturas'!K136</f>
        <v>156.69999999999999</v>
      </c>
      <c r="O137" s="69">
        <f>'2das Lecturas'!K136</f>
        <v>156.79999999999998</v>
      </c>
      <c r="P137" s="103">
        <f t="shared" si="64"/>
        <v>9.9999999999994316E-2</v>
      </c>
      <c r="Q137" s="70">
        <f>'1eras Lecturas'!M136</f>
        <v>156.69999999999999</v>
      </c>
      <c r="R137" s="70">
        <f>'2das Lecturas'!M136</f>
        <v>156.79999999999998</v>
      </c>
      <c r="S137" s="104">
        <f t="shared" si="65"/>
        <v>9.9999999999994316E-2</v>
      </c>
      <c r="T137" s="71">
        <f>'1eras Lecturas'!O136</f>
        <v>134.5</v>
      </c>
      <c r="U137" s="72">
        <f>'2das Lecturas'!O136</f>
        <v>134.5</v>
      </c>
      <c r="V137" s="103">
        <f t="shared" si="66"/>
        <v>0</v>
      </c>
      <c r="W137" s="73">
        <f>'1eras Lecturas'!Q136</f>
        <v>134.5</v>
      </c>
      <c r="X137" s="73">
        <f>'2das Lecturas'!Q136</f>
        <v>134.5</v>
      </c>
      <c r="Y137" s="104">
        <f t="shared" si="67"/>
        <v>0</v>
      </c>
      <c r="Z137" s="68">
        <f>'1eras Lecturas'!S136</f>
        <v>155.6</v>
      </c>
      <c r="AA137" s="69">
        <f>'2das Lecturas'!S136</f>
        <v>155.79999999999998</v>
      </c>
      <c r="AB137" s="103">
        <f t="shared" si="68"/>
        <v>0.19999999999998863</v>
      </c>
      <c r="AC137" s="70">
        <f>'1eras Lecturas'!U136</f>
        <v>177</v>
      </c>
      <c r="AD137" s="70">
        <f>'2das Lecturas'!U136</f>
        <v>177.2</v>
      </c>
      <c r="AE137" s="104">
        <f t="shared" si="69"/>
        <v>0.19999999999998863</v>
      </c>
      <c r="AF137" s="71">
        <f>'1eras Lecturas'!W136</f>
        <v>180.7</v>
      </c>
      <c r="AG137" s="72">
        <f>'2das Lecturas'!W136</f>
        <v>180.5</v>
      </c>
      <c r="AH137" s="103">
        <f t="shared" si="70"/>
        <v>0.19999999999998863</v>
      </c>
      <c r="AI137" s="73">
        <f>'1eras Lecturas'!Y136</f>
        <v>182.7</v>
      </c>
      <c r="AJ137" s="73">
        <f>'2das Lecturas'!Y136</f>
        <v>182.6</v>
      </c>
      <c r="AK137" s="104">
        <f t="shared" si="71"/>
        <v>9.9999999999994316E-2</v>
      </c>
      <c r="AL137" s="68">
        <f>'1eras Lecturas'!AA136</f>
        <v>166.5</v>
      </c>
      <c r="AM137" s="69">
        <f>'2das Lecturas'!AA136</f>
        <v>166.7</v>
      </c>
      <c r="AN137" s="103">
        <f t="shared" si="72"/>
        <v>0.19999999999998863</v>
      </c>
      <c r="AO137" s="70">
        <f>'1eras Lecturas'!AC136</f>
        <v>166.5</v>
      </c>
      <c r="AP137" s="70">
        <f>'2das Lecturas'!AC136</f>
        <v>166.7</v>
      </c>
      <c r="AQ137" s="104">
        <f t="shared" si="73"/>
        <v>0.19999999999998863</v>
      </c>
      <c r="AR137" s="71">
        <f>'1eras Lecturas'!AE136</f>
        <v>241.6</v>
      </c>
      <c r="AS137" s="72">
        <f>'2das Lecturas'!AE136</f>
        <v>241.6</v>
      </c>
      <c r="AT137" s="103">
        <f t="shared" si="74"/>
        <v>0</v>
      </c>
      <c r="AU137" s="73">
        <f>'1eras Lecturas'!AG136</f>
        <v>250.4</v>
      </c>
      <c r="AV137" s="73">
        <f>'2das Lecturas'!AG136</f>
        <v>250.4</v>
      </c>
      <c r="AW137" s="104">
        <f t="shared" si="75"/>
        <v>0</v>
      </c>
      <c r="AX137" s="68">
        <f>'1eras Lecturas'!AI136</f>
        <v>265.89999999999998</v>
      </c>
      <c r="AY137" s="69">
        <f>'2das Lecturas'!AI136</f>
        <v>266</v>
      </c>
      <c r="AZ137" s="103">
        <f t="shared" si="76"/>
        <v>0.10000000000002274</v>
      </c>
      <c r="BA137" s="70">
        <f>'1eras Lecturas'!AK136</f>
        <v>270.10000000000002</v>
      </c>
      <c r="BB137" s="70">
        <f>'2das Lecturas'!AK136</f>
        <v>270.20000000000005</v>
      </c>
      <c r="BC137" s="104">
        <f t="shared" si="77"/>
        <v>0.10000000000002274</v>
      </c>
      <c r="BD137" s="71">
        <f>'1eras Lecturas'!AM136</f>
        <v>246.3</v>
      </c>
      <c r="BE137" s="72">
        <f>'2das Lecturas'!AM136</f>
        <v>246.2</v>
      </c>
      <c r="BF137" s="103">
        <f t="shared" si="78"/>
        <v>0.10000000000002274</v>
      </c>
      <c r="BG137" s="73">
        <f>'1eras Lecturas'!AO136</f>
        <v>251.5</v>
      </c>
      <c r="BH137" s="73">
        <f>'2das Lecturas'!AO136</f>
        <v>251.4</v>
      </c>
      <c r="BI137" s="104">
        <f t="shared" si="79"/>
        <v>9.9999999999994316E-2</v>
      </c>
      <c r="BJ137" s="68">
        <f>'1eras Lecturas'!AQ136</f>
        <v>166.7</v>
      </c>
      <c r="BK137" s="69">
        <f>'2das Lecturas'!AQ136</f>
        <v>166.79999999999998</v>
      </c>
      <c r="BL137" s="103">
        <f t="shared" si="80"/>
        <v>9.9999999999994316E-2</v>
      </c>
      <c r="BM137" s="70">
        <f>'1eras Lecturas'!AS136</f>
        <v>168.5</v>
      </c>
      <c r="BN137" s="70">
        <f>'2das Lecturas'!AS136</f>
        <v>168.6</v>
      </c>
      <c r="BO137" s="104">
        <f t="shared" si="81"/>
        <v>9.9999999999994316E-2</v>
      </c>
      <c r="BP137" s="71">
        <f>'1eras Lecturas'!AU136</f>
        <v>195</v>
      </c>
      <c r="BQ137" s="72">
        <f>'2das Lecturas'!AU136</f>
        <v>195</v>
      </c>
      <c r="BR137" s="103">
        <f t="shared" si="82"/>
        <v>0</v>
      </c>
      <c r="BS137" s="73">
        <f>'1eras Lecturas'!AW136</f>
        <v>199.1</v>
      </c>
      <c r="BT137" s="73">
        <f>'2das Lecturas'!AW136</f>
        <v>199.2</v>
      </c>
      <c r="BU137" s="104">
        <f t="shared" si="83"/>
        <v>9.9999999999994316E-2</v>
      </c>
      <c r="BV137" s="68">
        <f>'1eras Lecturas'!AY136</f>
        <v>261.2</v>
      </c>
      <c r="BW137" s="69">
        <f>'2das Lecturas'!AY136</f>
        <v>261</v>
      </c>
      <c r="BX137" s="103">
        <f t="shared" si="84"/>
        <v>0.19999999999998863</v>
      </c>
      <c r="BY137" s="70">
        <f>'1eras Lecturas'!BA136</f>
        <v>261.2</v>
      </c>
      <c r="BZ137" s="70">
        <f>'2das Lecturas'!BA136</f>
        <v>261</v>
      </c>
      <c r="CA137" s="104">
        <f t="shared" si="85"/>
        <v>0.19999999999998863</v>
      </c>
      <c r="CB137" s="71">
        <f>'1eras Lecturas'!BC136</f>
        <v>179.6</v>
      </c>
      <c r="CC137" s="72">
        <f>'2das Lecturas'!BC136</f>
        <v>179.3</v>
      </c>
      <c r="CD137" s="103">
        <f t="shared" si="86"/>
        <v>0.29999999999998295</v>
      </c>
      <c r="CE137" s="73">
        <f>'1eras Lecturas'!BE136</f>
        <v>179.6</v>
      </c>
      <c r="CF137" s="73">
        <f>'2das Lecturas'!BE136</f>
        <v>179.3</v>
      </c>
      <c r="CG137" s="104">
        <f t="shared" si="87"/>
        <v>0.29999999999998295</v>
      </c>
      <c r="CH137" s="138">
        <f>'1eras Lecturas'!BG136</f>
        <v>147.29999999999998</v>
      </c>
      <c r="CI137" s="69">
        <f>'2das Lecturas'!BG136</f>
        <v>147.30000000000001</v>
      </c>
      <c r="CJ137" s="103">
        <f t="shared" si="88"/>
        <v>2.8421709430404007E-14</v>
      </c>
      <c r="CK137" s="139">
        <f>'1eras Lecturas'!BI136</f>
        <v>166.89999999999998</v>
      </c>
      <c r="CL137" s="139">
        <f>'2das Lecturas'!BI136</f>
        <v>166.6</v>
      </c>
      <c r="CM137" s="104">
        <f t="shared" si="89"/>
        <v>0.29999999999998295</v>
      </c>
    </row>
    <row r="138" spans="1:91" ht="15" customHeight="1" x14ac:dyDescent="0.25">
      <c r="A138" s="67" t="s">
        <v>67</v>
      </c>
      <c r="B138" s="68">
        <f>'1eras Lecturas'!C137</f>
        <v>270.39999999999998</v>
      </c>
      <c r="C138" s="69">
        <f>'2das Lecturas'!C137</f>
        <v>270.5</v>
      </c>
      <c r="D138" s="103">
        <f t="shared" si="60"/>
        <v>0.10000000000002274</v>
      </c>
      <c r="E138" s="70">
        <f>'1eras Lecturas'!E137</f>
        <v>270.39999999999998</v>
      </c>
      <c r="F138" s="70">
        <f>'2das Lecturas'!E137</f>
        <v>270.5</v>
      </c>
      <c r="G138" s="104">
        <f t="shared" si="61"/>
        <v>0.10000000000002274</v>
      </c>
      <c r="H138" s="71">
        <f>'1eras Lecturas'!G137</f>
        <v>171.7</v>
      </c>
      <c r="I138" s="72">
        <f>'2das Lecturas'!G137</f>
        <v>171.7</v>
      </c>
      <c r="J138" s="103">
        <f t="shared" si="62"/>
        <v>0</v>
      </c>
      <c r="K138" s="73">
        <f>'1eras Lecturas'!I137</f>
        <v>180</v>
      </c>
      <c r="L138" s="73">
        <f>'2das Lecturas'!I137</f>
        <v>180</v>
      </c>
      <c r="M138" s="104">
        <f t="shared" si="63"/>
        <v>0</v>
      </c>
      <c r="N138" s="68">
        <f>'1eras Lecturas'!K137</f>
        <v>150.9</v>
      </c>
      <c r="O138" s="69">
        <f>'2das Lecturas'!K137</f>
        <v>151</v>
      </c>
      <c r="P138" s="103">
        <f t="shared" si="64"/>
        <v>9.9999999999994316E-2</v>
      </c>
      <c r="Q138" s="70">
        <f>'1eras Lecturas'!M137</f>
        <v>152.80000000000001</v>
      </c>
      <c r="R138" s="70">
        <f>'2das Lecturas'!M137</f>
        <v>152.9</v>
      </c>
      <c r="S138" s="104">
        <f t="shared" si="65"/>
        <v>9.9999999999994316E-2</v>
      </c>
      <c r="T138" s="71">
        <f>'1eras Lecturas'!O137</f>
        <v>134.5</v>
      </c>
      <c r="U138" s="72">
        <f>'2das Lecturas'!O137</f>
        <v>134.5</v>
      </c>
      <c r="V138" s="103">
        <f t="shared" si="66"/>
        <v>0</v>
      </c>
      <c r="W138" s="73">
        <f>'1eras Lecturas'!Q137</f>
        <v>134.5</v>
      </c>
      <c r="X138" s="73">
        <f>'2das Lecturas'!Q137</f>
        <v>134.5</v>
      </c>
      <c r="Y138" s="104">
        <f t="shared" si="67"/>
        <v>0</v>
      </c>
      <c r="Z138" s="68">
        <f>'1eras Lecturas'!S137</f>
        <v>167.2</v>
      </c>
      <c r="AA138" s="69">
        <f>'2das Lecturas'!S137</f>
        <v>167.39999999999998</v>
      </c>
      <c r="AB138" s="103">
        <f t="shared" si="68"/>
        <v>0.19999999999998863</v>
      </c>
      <c r="AC138" s="70">
        <f>'1eras Lecturas'!U137</f>
        <v>180.8</v>
      </c>
      <c r="AD138" s="70">
        <f>'2das Lecturas'!U137</f>
        <v>181</v>
      </c>
      <c r="AE138" s="104">
        <f t="shared" si="69"/>
        <v>0.19999999999998863</v>
      </c>
      <c r="AF138" s="71">
        <f>'1eras Lecturas'!W137</f>
        <v>184.7</v>
      </c>
      <c r="AG138" s="72">
        <f>'2das Lecturas'!W137</f>
        <v>184.6</v>
      </c>
      <c r="AH138" s="103">
        <f t="shared" si="70"/>
        <v>9.9999999999994316E-2</v>
      </c>
      <c r="AI138" s="73">
        <f>'1eras Lecturas'!Y137</f>
        <v>184.7</v>
      </c>
      <c r="AJ138" s="73">
        <f>'2das Lecturas'!Y137</f>
        <v>184.6</v>
      </c>
      <c r="AK138" s="104">
        <f t="shared" si="71"/>
        <v>9.9999999999994316E-2</v>
      </c>
      <c r="AL138" s="68">
        <f>'1eras Lecturas'!AA137</f>
        <v>166.4</v>
      </c>
      <c r="AM138" s="69">
        <f>'2das Lecturas'!AA137</f>
        <v>166.6</v>
      </c>
      <c r="AN138" s="103">
        <f t="shared" si="72"/>
        <v>0.19999999999998863</v>
      </c>
      <c r="AO138" s="70">
        <f>'1eras Lecturas'!AC137</f>
        <v>166.4</v>
      </c>
      <c r="AP138" s="70">
        <f>'2das Lecturas'!AC137</f>
        <v>166.6</v>
      </c>
      <c r="AQ138" s="104">
        <f t="shared" si="73"/>
        <v>0.19999999999998863</v>
      </c>
      <c r="AR138" s="71">
        <f>'1eras Lecturas'!AE137</f>
        <v>237.5</v>
      </c>
      <c r="AS138" s="72">
        <f>'2das Lecturas'!AE137</f>
        <v>237.5</v>
      </c>
      <c r="AT138" s="103">
        <f t="shared" si="74"/>
        <v>0</v>
      </c>
      <c r="AU138" s="73">
        <f>'1eras Lecturas'!AG137</f>
        <v>241.7</v>
      </c>
      <c r="AV138" s="73">
        <f>'2das Lecturas'!AG137</f>
        <v>241.7</v>
      </c>
      <c r="AW138" s="104">
        <f t="shared" si="75"/>
        <v>0</v>
      </c>
      <c r="AX138" s="68">
        <f>'1eras Lecturas'!AI137</f>
        <v>270.10000000000002</v>
      </c>
      <c r="AY138" s="69">
        <f>'2das Lecturas'!AI137</f>
        <v>270.20000000000005</v>
      </c>
      <c r="AZ138" s="103">
        <f t="shared" si="76"/>
        <v>0.10000000000002274</v>
      </c>
      <c r="BA138" s="70">
        <f>'1eras Lecturas'!AK137</f>
        <v>270.10000000000002</v>
      </c>
      <c r="BB138" s="70">
        <f>'2das Lecturas'!AK137</f>
        <v>270.20000000000005</v>
      </c>
      <c r="BC138" s="104">
        <f t="shared" si="77"/>
        <v>0.10000000000002274</v>
      </c>
      <c r="BD138" s="71">
        <f>'1eras Lecturas'!AM137</f>
        <v>250.5</v>
      </c>
      <c r="BE138" s="72">
        <f>'2das Lecturas'!AM137</f>
        <v>250.4</v>
      </c>
      <c r="BF138" s="103">
        <f t="shared" si="78"/>
        <v>9.9999999999994316E-2</v>
      </c>
      <c r="BG138" s="73">
        <f>'1eras Lecturas'!AO137</f>
        <v>251.5</v>
      </c>
      <c r="BH138" s="73">
        <f>'2das Lecturas'!AO137</f>
        <v>251.5</v>
      </c>
      <c r="BI138" s="104">
        <f t="shared" si="79"/>
        <v>0</v>
      </c>
      <c r="BJ138" s="68">
        <f>'1eras Lecturas'!AQ137</f>
        <v>166.6</v>
      </c>
      <c r="BK138" s="69">
        <f>'2das Lecturas'!AQ137</f>
        <v>166.7</v>
      </c>
      <c r="BL138" s="103">
        <f t="shared" si="80"/>
        <v>9.9999999999994316E-2</v>
      </c>
      <c r="BM138" s="70">
        <f>'1eras Lecturas'!AS137</f>
        <v>168.5</v>
      </c>
      <c r="BN138" s="70">
        <f>'2das Lecturas'!AS137</f>
        <v>168.6</v>
      </c>
      <c r="BO138" s="104">
        <f t="shared" si="81"/>
        <v>9.9999999999994316E-2</v>
      </c>
      <c r="BP138" s="71">
        <f>'1eras Lecturas'!AU137</f>
        <v>192.1</v>
      </c>
      <c r="BQ138" s="72">
        <f>'2das Lecturas'!AU137</f>
        <v>192.1</v>
      </c>
      <c r="BR138" s="103">
        <f t="shared" si="82"/>
        <v>0</v>
      </c>
      <c r="BS138" s="73">
        <f>'1eras Lecturas'!AW137</f>
        <v>195.9</v>
      </c>
      <c r="BT138" s="73">
        <f>'2das Lecturas'!AW137</f>
        <v>195.9</v>
      </c>
      <c r="BU138" s="104">
        <f t="shared" si="83"/>
        <v>0</v>
      </c>
      <c r="BV138" s="68">
        <f>'1eras Lecturas'!AY137</f>
        <v>253.5</v>
      </c>
      <c r="BW138" s="69">
        <f>'2das Lecturas'!AY137</f>
        <v>253.3</v>
      </c>
      <c r="BX138" s="103">
        <f t="shared" si="84"/>
        <v>0.19999999999998863</v>
      </c>
      <c r="BY138" s="70">
        <f>'1eras Lecturas'!BA137</f>
        <v>255.3</v>
      </c>
      <c r="BZ138" s="70">
        <f>'2das Lecturas'!BA137</f>
        <v>255.3</v>
      </c>
      <c r="CA138" s="104">
        <f t="shared" si="85"/>
        <v>0</v>
      </c>
      <c r="CB138" s="71">
        <f>'1eras Lecturas'!BC137</f>
        <v>179.4</v>
      </c>
      <c r="CC138" s="72">
        <f>'2das Lecturas'!BC137</f>
        <v>179.3</v>
      </c>
      <c r="CD138" s="103">
        <f t="shared" si="86"/>
        <v>9.9999999999994316E-2</v>
      </c>
      <c r="CE138" s="73">
        <f>'1eras Lecturas'!BE137</f>
        <v>179.4</v>
      </c>
      <c r="CF138" s="73">
        <f>'2das Lecturas'!BE137</f>
        <v>179.3</v>
      </c>
      <c r="CG138" s="104">
        <f t="shared" si="87"/>
        <v>9.9999999999994316E-2</v>
      </c>
      <c r="CH138" s="138">
        <f>'1eras Lecturas'!BG137</f>
        <v>122.5</v>
      </c>
      <c r="CI138" s="69" t="str">
        <f>'2das Lecturas'!BG137</f>
        <v>122.5</v>
      </c>
      <c r="CJ138" s="103">
        <f t="shared" si="88"/>
        <v>0</v>
      </c>
      <c r="CK138" s="139">
        <f>'1eras Lecturas'!BI137</f>
        <v>132</v>
      </c>
      <c r="CL138" s="139" t="str">
        <f>'2das Lecturas'!BI137</f>
        <v>132</v>
      </c>
      <c r="CM138" s="104">
        <f t="shared" si="89"/>
        <v>0</v>
      </c>
    </row>
    <row r="139" spans="1:91" ht="15" customHeight="1" x14ac:dyDescent="0.25">
      <c r="A139" s="72" t="s">
        <v>68</v>
      </c>
      <c r="B139" s="68">
        <f>'1eras Lecturas'!C138</f>
        <v>253.8</v>
      </c>
      <c r="C139" s="69">
        <f>'2das Lecturas'!C138</f>
        <v>253.9</v>
      </c>
      <c r="D139" s="103">
        <f t="shared" si="60"/>
        <v>9.9999999999994316E-2</v>
      </c>
      <c r="E139" s="70">
        <f>'1eras Lecturas'!E138</f>
        <v>276.7</v>
      </c>
      <c r="F139" s="70">
        <f>'2das Lecturas'!E138</f>
        <v>276.8</v>
      </c>
      <c r="G139" s="104">
        <f t="shared" si="61"/>
        <v>0.10000000000002274</v>
      </c>
      <c r="H139" s="71">
        <f>'1eras Lecturas'!G138</f>
        <v>192.4</v>
      </c>
      <c r="I139" s="72" t="str">
        <f>'2das Lecturas'!G138</f>
        <v>192.4</v>
      </c>
      <c r="J139" s="103">
        <f t="shared" si="62"/>
        <v>0</v>
      </c>
      <c r="K139" s="73">
        <f>'1eras Lecturas'!I138</f>
        <v>200.8</v>
      </c>
      <c r="L139" s="73" t="str">
        <f>'2das Lecturas'!I138</f>
        <v>200.8</v>
      </c>
      <c r="M139" s="104">
        <f t="shared" si="63"/>
        <v>0</v>
      </c>
      <c r="N139" s="68">
        <f>'1eras Lecturas'!K138</f>
        <v>162.69999999999999</v>
      </c>
      <c r="O139" s="69">
        <f>'2das Lecturas'!K138</f>
        <v>162.79999999999998</v>
      </c>
      <c r="P139" s="103">
        <f t="shared" si="64"/>
        <v>9.9999999999994316E-2</v>
      </c>
      <c r="Q139" s="70">
        <f>'1eras Lecturas'!M138</f>
        <v>166.5</v>
      </c>
      <c r="R139" s="70">
        <f>'2das Lecturas'!M138</f>
        <v>166.6</v>
      </c>
      <c r="S139" s="104">
        <f t="shared" si="65"/>
        <v>9.9999999999994316E-2</v>
      </c>
      <c r="T139" s="71">
        <f>'1eras Lecturas'!O138</f>
        <v>134.5</v>
      </c>
      <c r="U139" s="72">
        <f>'2das Lecturas'!O138</f>
        <v>134.6</v>
      </c>
      <c r="V139" s="103">
        <f t="shared" si="66"/>
        <v>9.9999999999994316E-2</v>
      </c>
      <c r="W139" s="73">
        <f>'1eras Lecturas'!Q138</f>
        <v>134.5</v>
      </c>
      <c r="X139" s="73">
        <f>'2das Lecturas'!Q138</f>
        <v>134.6</v>
      </c>
      <c r="Y139" s="104">
        <f t="shared" si="67"/>
        <v>9.9999999999994316E-2</v>
      </c>
      <c r="Z139" s="68">
        <f>'1eras Lecturas'!S138</f>
        <v>167.3</v>
      </c>
      <c r="AA139" s="69">
        <f>'2das Lecturas'!S138</f>
        <v>167.5</v>
      </c>
      <c r="AB139" s="103">
        <f t="shared" si="68"/>
        <v>0.19999999999998863</v>
      </c>
      <c r="AC139" s="70">
        <f>'1eras Lecturas'!U138</f>
        <v>175.1</v>
      </c>
      <c r="AD139" s="70">
        <f>'2das Lecturas'!U138</f>
        <v>175.29999999999998</v>
      </c>
      <c r="AE139" s="104">
        <f t="shared" si="69"/>
        <v>0.19999999999998863</v>
      </c>
      <c r="AF139" s="71">
        <f>'1eras Lecturas'!W138</f>
        <v>180.7</v>
      </c>
      <c r="AG139" s="72">
        <f>'2das Lecturas'!W138</f>
        <v>180.6</v>
      </c>
      <c r="AH139" s="103">
        <f t="shared" si="70"/>
        <v>9.9999999999994316E-2</v>
      </c>
      <c r="AI139" s="73">
        <f>'1eras Lecturas'!Y138</f>
        <v>194.6</v>
      </c>
      <c r="AJ139" s="73">
        <f>'2das Lecturas'!Y138</f>
        <v>194.5</v>
      </c>
      <c r="AK139" s="104">
        <f t="shared" si="71"/>
        <v>9.9999999999994316E-2</v>
      </c>
      <c r="AL139" s="68">
        <f>'1eras Lecturas'!AA138</f>
        <v>164.4</v>
      </c>
      <c r="AM139" s="69">
        <f>'2das Lecturas'!AA138</f>
        <v>164.6</v>
      </c>
      <c r="AN139" s="103">
        <f t="shared" si="72"/>
        <v>0.19999999999998863</v>
      </c>
      <c r="AO139" s="70">
        <f>'1eras Lecturas'!AC138</f>
        <v>166.4</v>
      </c>
      <c r="AP139" s="70">
        <f>'2das Lecturas'!AC138</f>
        <v>166.6</v>
      </c>
      <c r="AQ139" s="104">
        <f t="shared" si="73"/>
        <v>0.19999999999998863</v>
      </c>
      <c r="AR139" s="71">
        <f>'1eras Lecturas'!AE138</f>
        <v>237.5</v>
      </c>
      <c r="AS139" s="72" t="str">
        <f>'2das Lecturas'!AE138</f>
        <v>237.5</v>
      </c>
      <c r="AT139" s="103">
        <f t="shared" si="74"/>
        <v>0</v>
      </c>
      <c r="AU139" s="73">
        <f>'1eras Lecturas'!AG138</f>
        <v>258.2</v>
      </c>
      <c r="AV139" s="73" t="str">
        <f>'2das Lecturas'!AG138</f>
        <v>258.2</v>
      </c>
      <c r="AW139" s="104">
        <f t="shared" si="75"/>
        <v>0</v>
      </c>
      <c r="AX139" s="68">
        <f>'1eras Lecturas'!AI138</f>
        <v>270.10000000000002</v>
      </c>
      <c r="AY139" s="69">
        <f>'2das Lecturas'!AI138</f>
        <v>270.20000000000005</v>
      </c>
      <c r="AZ139" s="103">
        <f t="shared" si="76"/>
        <v>0.10000000000002274</v>
      </c>
      <c r="BA139" s="70">
        <f>'1eras Lecturas'!AK138</f>
        <v>270.10000000000002</v>
      </c>
      <c r="BB139" s="70">
        <f>'2das Lecturas'!AK138</f>
        <v>270.20000000000005</v>
      </c>
      <c r="BC139" s="104">
        <f t="shared" si="77"/>
        <v>0.10000000000002274</v>
      </c>
      <c r="BD139" s="71">
        <f>'1eras Lecturas'!AM138</f>
        <v>250.4</v>
      </c>
      <c r="BE139" s="72">
        <f>'2das Lecturas'!AM138</f>
        <v>250.4</v>
      </c>
      <c r="BF139" s="103">
        <f t="shared" si="78"/>
        <v>0</v>
      </c>
      <c r="BG139" s="73">
        <f>'1eras Lecturas'!AO138</f>
        <v>252.5</v>
      </c>
      <c r="BH139" s="73">
        <f>'2das Lecturas'!AO138</f>
        <v>252.6</v>
      </c>
      <c r="BI139" s="104">
        <f t="shared" si="79"/>
        <v>9.9999999999994316E-2</v>
      </c>
      <c r="BJ139" s="68">
        <f>'1eras Lecturas'!AQ138</f>
        <v>166.7</v>
      </c>
      <c r="BK139" s="69">
        <f>'2das Lecturas'!AQ138</f>
        <v>166.79999999999998</v>
      </c>
      <c r="BL139" s="103">
        <f t="shared" si="80"/>
        <v>9.9999999999994316E-2</v>
      </c>
      <c r="BM139" s="70">
        <f>'1eras Lecturas'!AS138</f>
        <v>166.7</v>
      </c>
      <c r="BN139" s="70">
        <f>'2das Lecturas'!AS138</f>
        <v>166.79999999999998</v>
      </c>
      <c r="BO139" s="104">
        <f t="shared" si="81"/>
        <v>9.9999999999994316E-2</v>
      </c>
      <c r="BP139" s="71">
        <f>'1eras Lecturas'!AU138</f>
        <v>192</v>
      </c>
      <c r="BQ139" s="72">
        <f>'2das Lecturas'!AU138</f>
        <v>192</v>
      </c>
      <c r="BR139" s="103">
        <f t="shared" si="82"/>
        <v>0</v>
      </c>
      <c r="BS139" s="73">
        <f>'1eras Lecturas'!AW138</f>
        <v>213.5</v>
      </c>
      <c r="BT139" s="73">
        <f>'2das Lecturas'!AW138</f>
        <v>213.5</v>
      </c>
      <c r="BU139" s="104">
        <f t="shared" si="83"/>
        <v>0</v>
      </c>
      <c r="BV139" s="68">
        <f>'1eras Lecturas'!AY138</f>
        <v>257.2</v>
      </c>
      <c r="BW139" s="69">
        <f>'2das Lecturas'!AY138</f>
        <v>257.2</v>
      </c>
      <c r="BX139" s="103">
        <f t="shared" si="84"/>
        <v>0</v>
      </c>
      <c r="BY139" s="70">
        <f>'1eras Lecturas'!BA138</f>
        <v>257.2</v>
      </c>
      <c r="BZ139" s="70">
        <f>'2das Lecturas'!BA138</f>
        <v>257.2</v>
      </c>
      <c r="CA139" s="104">
        <f t="shared" si="85"/>
        <v>0</v>
      </c>
      <c r="CB139" s="71">
        <f>'1eras Lecturas'!BC138</f>
        <v>174.4</v>
      </c>
      <c r="CC139" s="72">
        <f>'2das Lecturas'!BC138</f>
        <v>174.3</v>
      </c>
      <c r="CD139" s="103">
        <f t="shared" si="86"/>
        <v>9.9999999999994316E-2</v>
      </c>
      <c r="CE139" s="73">
        <f>'1eras Lecturas'!BE138</f>
        <v>179.3</v>
      </c>
      <c r="CF139" s="73">
        <f>'2das Lecturas'!BE138</f>
        <v>179.3</v>
      </c>
      <c r="CG139" s="104">
        <f t="shared" si="87"/>
        <v>0</v>
      </c>
      <c r="CH139" s="138">
        <f>'1eras Lecturas'!BG138</f>
        <v>128.19999999999999</v>
      </c>
      <c r="CI139" s="69" t="str">
        <f>'2das Lecturas'!BG138</f>
        <v>128.3</v>
      </c>
      <c r="CJ139" s="103">
        <f t="shared" si="88"/>
        <v>0.10000000000002274</v>
      </c>
      <c r="CK139" s="139">
        <f>'1eras Lecturas'!BI138</f>
        <v>133.69999999999999</v>
      </c>
      <c r="CL139" s="139" t="str">
        <f>'2das Lecturas'!BI138</f>
        <v>133.8</v>
      </c>
      <c r="CM139" s="104">
        <f t="shared" si="89"/>
        <v>0.10000000000002274</v>
      </c>
    </row>
    <row r="140" spans="1:91" ht="15" customHeight="1" x14ac:dyDescent="0.25">
      <c r="A140" s="67" t="s">
        <v>69</v>
      </c>
      <c r="B140" s="68">
        <f>'1eras Lecturas'!C139</f>
        <v>253.7</v>
      </c>
      <c r="C140" s="69">
        <f>'2das Lecturas'!C139</f>
        <v>253.9</v>
      </c>
      <c r="D140" s="103">
        <f t="shared" si="60"/>
        <v>0.20000000000001705</v>
      </c>
      <c r="E140" s="70">
        <f>'1eras Lecturas'!E139</f>
        <v>274.5</v>
      </c>
      <c r="F140" s="70">
        <f>'2das Lecturas'!E139</f>
        <v>274.70000000000005</v>
      </c>
      <c r="G140" s="104">
        <f t="shared" si="61"/>
        <v>0.20000000000004547</v>
      </c>
      <c r="H140" s="71">
        <f>'1eras Lecturas'!G139</f>
        <v>177.9</v>
      </c>
      <c r="I140" s="72">
        <f>'2das Lecturas'!G139</f>
        <v>177.9</v>
      </c>
      <c r="J140" s="103">
        <f t="shared" si="62"/>
        <v>0</v>
      </c>
      <c r="K140" s="73">
        <f>'1eras Lecturas'!I139</f>
        <v>196.7</v>
      </c>
      <c r="L140" s="73">
        <f>'2das Lecturas'!I139</f>
        <v>196.7</v>
      </c>
      <c r="M140" s="104">
        <f t="shared" si="63"/>
        <v>0</v>
      </c>
      <c r="N140" s="68">
        <f>'1eras Lecturas'!K139</f>
        <v>135.19999999999999</v>
      </c>
      <c r="O140" s="69">
        <f>'2das Lecturas'!K139</f>
        <v>135.29999999999998</v>
      </c>
      <c r="P140" s="103">
        <f t="shared" si="64"/>
        <v>9.9999999999994316E-2</v>
      </c>
      <c r="Q140" s="70">
        <f>'1eras Lecturas'!M139</f>
        <v>148.9</v>
      </c>
      <c r="R140" s="70">
        <f>'2das Lecturas'!M139</f>
        <v>149</v>
      </c>
      <c r="S140" s="104">
        <f t="shared" si="65"/>
        <v>9.9999999999994316E-2</v>
      </c>
      <c r="T140" s="71">
        <f>'1eras Lecturas'!O139</f>
        <v>134.5</v>
      </c>
      <c r="U140" s="72">
        <f>'2das Lecturas'!O139</f>
        <v>134.6</v>
      </c>
      <c r="V140" s="103">
        <f t="shared" si="66"/>
        <v>9.9999999999994316E-2</v>
      </c>
      <c r="W140" s="73">
        <f>'1eras Lecturas'!Q139</f>
        <v>136.6</v>
      </c>
      <c r="X140" s="73">
        <f>'2das Lecturas'!Q139</f>
        <v>136.69999999999999</v>
      </c>
      <c r="Y140" s="104">
        <f t="shared" si="67"/>
        <v>9.9999999999994316E-2</v>
      </c>
      <c r="Z140" s="68">
        <f>'1eras Lecturas'!S139</f>
        <v>172.9</v>
      </c>
      <c r="AA140" s="69">
        <f>'2das Lecturas'!S139</f>
        <v>173.2</v>
      </c>
      <c r="AB140" s="103">
        <f t="shared" si="68"/>
        <v>0.29999999999998295</v>
      </c>
      <c r="AC140" s="70">
        <f>'1eras Lecturas'!U139</f>
        <v>172.9</v>
      </c>
      <c r="AD140" s="70">
        <f>'2das Lecturas'!U139</f>
        <v>173.2</v>
      </c>
      <c r="AE140" s="104">
        <f t="shared" si="69"/>
        <v>0.29999999999998295</v>
      </c>
      <c r="AF140" s="71">
        <f>'1eras Lecturas'!W139</f>
        <v>184.6</v>
      </c>
      <c r="AG140" s="72">
        <f>'2das Lecturas'!W139</f>
        <v>184.5</v>
      </c>
      <c r="AH140" s="103">
        <f t="shared" si="70"/>
        <v>9.9999999999994316E-2</v>
      </c>
      <c r="AI140" s="73">
        <f>'1eras Lecturas'!Y139</f>
        <v>192.7</v>
      </c>
      <c r="AJ140" s="73">
        <f>'2das Lecturas'!Y139</f>
        <v>192.6</v>
      </c>
      <c r="AK140" s="104">
        <f t="shared" si="71"/>
        <v>9.9999999999994316E-2</v>
      </c>
      <c r="AL140" s="68">
        <f>'1eras Lecturas'!AA139</f>
        <v>151.1</v>
      </c>
      <c r="AM140" s="69">
        <f>'2das Lecturas'!AA139</f>
        <v>151.29999999999998</v>
      </c>
      <c r="AN140" s="103">
        <f t="shared" si="72"/>
        <v>0.19999999999998863</v>
      </c>
      <c r="AO140" s="70">
        <f>'1eras Lecturas'!AC139</f>
        <v>168.5</v>
      </c>
      <c r="AP140" s="70">
        <f>'2das Lecturas'!AC139</f>
        <v>168.7</v>
      </c>
      <c r="AQ140" s="104">
        <f t="shared" si="73"/>
        <v>0.19999999999998863</v>
      </c>
      <c r="AR140" s="71">
        <f>'1eras Lecturas'!AE139</f>
        <v>237.5</v>
      </c>
      <c r="AS140" s="72">
        <f>'2das Lecturas'!AE139</f>
        <v>237.5</v>
      </c>
      <c r="AT140" s="103">
        <f t="shared" si="74"/>
        <v>0</v>
      </c>
      <c r="AU140" s="73">
        <f>'1eras Lecturas'!AG139</f>
        <v>237.5</v>
      </c>
      <c r="AV140" s="73">
        <f>'2das Lecturas'!AG139</f>
        <v>237.5</v>
      </c>
      <c r="AW140" s="104">
        <f t="shared" si="75"/>
        <v>0</v>
      </c>
      <c r="AX140" s="68">
        <f>'1eras Lecturas'!AI139</f>
        <v>270</v>
      </c>
      <c r="AY140" s="69">
        <f>'2das Lecturas'!AI139</f>
        <v>270.10000000000002</v>
      </c>
      <c r="AZ140" s="103">
        <f t="shared" si="76"/>
        <v>0.10000000000002274</v>
      </c>
      <c r="BA140" s="70">
        <f>'1eras Lecturas'!AK139</f>
        <v>270</v>
      </c>
      <c r="BB140" s="70">
        <f>'2das Lecturas'!AK139</f>
        <v>270.10000000000002</v>
      </c>
      <c r="BC140" s="104">
        <f t="shared" si="77"/>
        <v>0.10000000000002274</v>
      </c>
      <c r="BD140" s="71">
        <f>'1eras Lecturas'!AM139</f>
        <v>250.4</v>
      </c>
      <c r="BE140" s="72">
        <f>'2das Lecturas'!AM139</f>
        <v>250.4</v>
      </c>
      <c r="BF140" s="103">
        <f t="shared" si="78"/>
        <v>0</v>
      </c>
      <c r="BG140" s="73">
        <f>'1eras Lecturas'!AO139</f>
        <v>252.3</v>
      </c>
      <c r="BH140" s="73">
        <f>'2das Lecturas'!AO139</f>
        <v>252.3</v>
      </c>
      <c r="BI140" s="104">
        <f t="shared" si="79"/>
        <v>0</v>
      </c>
      <c r="BJ140" s="68">
        <f>'1eras Lecturas'!AQ139</f>
        <v>166.6</v>
      </c>
      <c r="BK140" s="69">
        <f>'2das Lecturas'!AQ139</f>
        <v>166.79999999999998</v>
      </c>
      <c r="BL140" s="103">
        <f t="shared" si="80"/>
        <v>0.19999999999998863</v>
      </c>
      <c r="BM140" s="70">
        <f>'1eras Lecturas'!AS139</f>
        <v>166.6</v>
      </c>
      <c r="BN140" s="70">
        <f>'2das Lecturas'!AS139</f>
        <v>166.79999999999998</v>
      </c>
      <c r="BO140" s="104">
        <f t="shared" si="81"/>
        <v>0.19999999999998863</v>
      </c>
      <c r="BP140" s="71">
        <f>'1eras Lecturas'!AU139</f>
        <v>192</v>
      </c>
      <c r="BQ140" s="72">
        <f>'2das Lecturas'!AU139</f>
        <v>192</v>
      </c>
      <c r="BR140" s="103">
        <f t="shared" si="82"/>
        <v>0</v>
      </c>
      <c r="BS140" s="73">
        <f>'1eras Lecturas'!AW139</f>
        <v>192</v>
      </c>
      <c r="BT140" s="73">
        <f>'2das Lecturas'!AW139</f>
        <v>192</v>
      </c>
      <c r="BU140" s="104">
        <f t="shared" si="83"/>
        <v>0</v>
      </c>
      <c r="BV140" s="68">
        <f>'1eras Lecturas'!AY139</f>
        <v>255.2</v>
      </c>
      <c r="BW140" s="69">
        <f>'2das Lecturas'!AY139</f>
        <v>255.2</v>
      </c>
      <c r="BX140" s="103">
        <f t="shared" si="84"/>
        <v>0</v>
      </c>
      <c r="BY140" s="70">
        <f>'1eras Lecturas'!BA139</f>
        <v>260.89999999999998</v>
      </c>
      <c r="BZ140" s="70">
        <f>'2das Lecturas'!BA139</f>
        <v>260.89999999999998</v>
      </c>
      <c r="CA140" s="104">
        <f t="shared" si="85"/>
        <v>0</v>
      </c>
      <c r="CB140" s="71">
        <f>'1eras Lecturas'!BC139</f>
        <v>174.4</v>
      </c>
      <c r="CC140" s="72">
        <f>'2das Lecturas'!BC139</f>
        <v>174.3</v>
      </c>
      <c r="CD140" s="103">
        <f t="shared" si="86"/>
        <v>9.9999999999994316E-2</v>
      </c>
      <c r="CE140" s="73">
        <f>'1eras Lecturas'!BE139</f>
        <v>179.4</v>
      </c>
      <c r="CF140" s="73">
        <f>'2das Lecturas'!BE139</f>
        <v>179.3</v>
      </c>
      <c r="CG140" s="104">
        <f t="shared" si="87"/>
        <v>9.9999999999994316E-2</v>
      </c>
      <c r="CH140" s="138">
        <f>'1eras Lecturas'!BG139</f>
        <v>135.69999999999999</v>
      </c>
      <c r="CI140" s="69">
        <f>'2das Lecturas'!BG139</f>
        <v>135.69999999999999</v>
      </c>
      <c r="CJ140" s="103">
        <f t="shared" si="88"/>
        <v>0</v>
      </c>
      <c r="CK140" s="139">
        <f>'1eras Lecturas'!BI139</f>
        <v>137.69999999999999</v>
      </c>
      <c r="CL140" s="139">
        <f>'2das Lecturas'!BI139</f>
        <v>137.69999999999999</v>
      </c>
      <c r="CM140" s="104">
        <f t="shared" si="89"/>
        <v>0</v>
      </c>
    </row>
    <row r="141" spans="1:91" ht="15" customHeight="1" x14ac:dyDescent="0.25">
      <c r="A141" s="67" t="s">
        <v>70</v>
      </c>
      <c r="B141" s="68">
        <f>'1eras Lecturas'!C140</f>
        <v>257.8</v>
      </c>
      <c r="C141" s="69">
        <f>'2das Lecturas'!C140</f>
        <v>257.90000000000003</v>
      </c>
      <c r="D141" s="103">
        <f t="shared" si="60"/>
        <v>0.10000000000002274</v>
      </c>
      <c r="E141" s="70">
        <f>'1eras Lecturas'!E140</f>
        <v>268.2</v>
      </c>
      <c r="F141" s="70">
        <f>'2das Lecturas'!E140</f>
        <v>268.3</v>
      </c>
      <c r="G141" s="104">
        <f t="shared" si="61"/>
        <v>0.10000000000002274</v>
      </c>
      <c r="H141" s="71">
        <f>'1eras Lecturas'!G140</f>
        <v>173.7</v>
      </c>
      <c r="I141" s="72">
        <f>'2das Lecturas'!G140</f>
        <v>173.7</v>
      </c>
      <c r="J141" s="103">
        <f t="shared" si="62"/>
        <v>0</v>
      </c>
      <c r="K141" s="73">
        <f>'1eras Lecturas'!I140</f>
        <v>198.8</v>
      </c>
      <c r="L141" s="73">
        <f>'2das Lecturas'!I140</f>
        <v>198.6</v>
      </c>
      <c r="M141" s="104">
        <f t="shared" si="63"/>
        <v>0.20000000000001705</v>
      </c>
      <c r="N141" s="68">
        <f>'1eras Lecturas'!K140</f>
        <v>152.9</v>
      </c>
      <c r="O141" s="69">
        <f>'2das Lecturas'!K140</f>
        <v>153.1</v>
      </c>
      <c r="P141" s="103">
        <f t="shared" si="64"/>
        <v>0.19999999999998863</v>
      </c>
      <c r="Q141" s="70">
        <f>'1eras Lecturas'!M140</f>
        <v>160.6</v>
      </c>
      <c r="R141" s="70">
        <f>'2das Lecturas'!M140</f>
        <v>160.79999999999998</v>
      </c>
      <c r="S141" s="104">
        <f t="shared" si="65"/>
        <v>0.19999999999998863</v>
      </c>
      <c r="T141" s="71">
        <f>'1eras Lecturas'!O140</f>
        <v>134.4</v>
      </c>
      <c r="U141" s="72">
        <f>'2das Lecturas'!O140</f>
        <v>134.5</v>
      </c>
      <c r="V141" s="103">
        <f t="shared" si="66"/>
        <v>9.9999999999994316E-2</v>
      </c>
      <c r="W141" s="73">
        <f>'1eras Lecturas'!Q140</f>
        <v>138.69999999999999</v>
      </c>
      <c r="X141" s="73">
        <f>'2das Lecturas'!Q140</f>
        <v>138.79999999999998</v>
      </c>
      <c r="Y141" s="104">
        <f t="shared" si="67"/>
        <v>9.9999999999994316E-2</v>
      </c>
      <c r="Z141" s="68">
        <f>'1eras Lecturas'!S140</f>
        <v>157.4</v>
      </c>
      <c r="AA141" s="69">
        <f>'2das Lecturas'!S140</f>
        <v>157.69999999999999</v>
      </c>
      <c r="AB141" s="103">
        <f t="shared" si="68"/>
        <v>0.29999999999998295</v>
      </c>
      <c r="AC141" s="70">
        <f>'1eras Lecturas'!U140</f>
        <v>157.4</v>
      </c>
      <c r="AD141" s="70">
        <f>'2das Lecturas'!U140</f>
        <v>157.69999999999999</v>
      </c>
      <c r="AE141" s="104">
        <f t="shared" si="69"/>
        <v>0.29999999999998295</v>
      </c>
      <c r="AF141" s="71">
        <f>'1eras Lecturas'!W140</f>
        <v>180.7</v>
      </c>
      <c r="AG141" s="72">
        <f>'2das Lecturas'!W140</f>
        <v>180.6</v>
      </c>
      <c r="AH141" s="103">
        <f t="shared" si="70"/>
        <v>9.9999999999994316E-2</v>
      </c>
      <c r="AI141" s="73">
        <f>'1eras Lecturas'!Y140</f>
        <v>180.7</v>
      </c>
      <c r="AJ141" s="73">
        <f>'2das Lecturas'!Y140</f>
        <v>180.6</v>
      </c>
      <c r="AK141" s="104">
        <f t="shared" si="71"/>
        <v>9.9999999999994316E-2</v>
      </c>
      <c r="AL141" s="68">
        <f>'1eras Lecturas'!AA140</f>
        <v>166.4</v>
      </c>
      <c r="AM141" s="69">
        <f>'2das Lecturas'!AA140</f>
        <v>166.6</v>
      </c>
      <c r="AN141" s="103">
        <f t="shared" si="72"/>
        <v>0.19999999999998863</v>
      </c>
      <c r="AO141" s="70">
        <f>'1eras Lecturas'!AC140</f>
        <v>168.5</v>
      </c>
      <c r="AP141" s="70">
        <f>'2das Lecturas'!AC140</f>
        <v>168.7</v>
      </c>
      <c r="AQ141" s="104">
        <f t="shared" si="73"/>
        <v>0.19999999999998863</v>
      </c>
      <c r="AR141" s="71">
        <f>'1eras Lecturas'!AE140</f>
        <v>237.5</v>
      </c>
      <c r="AS141" s="72">
        <f>'2das Lecturas'!AE140</f>
        <v>237.5</v>
      </c>
      <c r="AT141" s="103">
        <f t="shared" si="74"/>
        <v>0</v>
      </c>
      <c r="AU141" s="73">
        <f>'1eras Lecturas'!AG140</f>
        <v>243.8</v>
      </c>
      <c r="AV141" s="73">
        <f>'2das Lecturas'!AG140</f>
        <v>243.8</v>
      </c>
      <c r="AW141" s="104">
        <f t="shared" si="75"/>
        <v>0</v>
      </c>
      <c r="AX141" s="68">
        <f>'1eras Lecturas'!AI140</f>
        <v>270</v>
      </c>
      <c r="AY141" s="69">
        <f>'2das Lecturas'!AI140</f>
        <v>270.10000000000002</v>
      </c>
      <c r="AZ141" s="103">
        <f t="shared" si="76"/>
        <v>0.10000000000002274</v>
      </c>
      <c r="BA141" s="70">
        <f>'1eras Lecturas'!AK140</f>
        <v>270</v>
      </c>
      <c r="BB141" s="70">
        <f>'2das Lecturas'!AK140</f>
        <v>270.10000000000002</v>
      </c>
      <c r="BC141" s="104">
        <f t="shared" si="77"/>
        <v>0.10000000000002274</v>
      </c>
      <c r="BD141" s="71">
        <f>'1eras Lecturas'!AM140</f>
        <v>250.4</v>
      </c>
      <c r="BE141" s="72">
        <f>'2das Lecturas'!AM140</f>
        <v>250.4</v>
      </c>
      <c r="BF141" s="103">
        <f t="shared" si="78"/>
        <v>0</v>
      </c>
      <c r="BG141" s="73">
        <f>'1eras Lecturas'!AO140</f>
        <v>250.4</v>
      </c>
      <c r="BH141" s="73">
        <f>'2das Lecturas'!AO140</f>
        <v>250.4</v>
      </c>
      <c r="BI141" s="104">
        <f t="shared" si="79"/>
        <v>0</v>
      </c>
      <c r="BJ141" s="68">
        <f>'1eras Lecturas'!AQ140</f>
        <v>166.7</v>
      </c>
      <c r="BK141" s="69">
        <f>'2das Lecturas'!AQ140</f>
        <v>166.79999999999998</v>
      </c>
      <c r="BL141" s="103">
        <f t="shared" si="80"/>
        <v>9.9999999999994316E-2</v>
      </c>
      <c r="BM141" s="70">
        <f>'1eras Lecturas'!AS140</f>
        <v>168.5</v>
      </c>
      <c r="BN141" s="70">
        <f>'2das Lecturas'!AS140</f>
        <v>168.6</v>
      </c>
      <c r="BO141" s="104">
        <f t="shared" si="81"/>
        <v>9.9999999999994316E-2</v>
      </c>
      <c r="BP141" s="71">
        <f>'1eras Lecturas'!AU140</f>
        <v>190.2</v>
      </c>
      <c r="BQ141" s="72">
        <f>'2das Lecturas'!AU140</f>
        <v>190.2</v>
      </c>
      <c r="BR141" s="103">
        <f t="shared" si="82"/>
        <v>0</v>
      </c>
      <c r="BS141" s="73">
        <f>'1eras Lecturas'!AW140</f>
        <v>192.1</v>
      </c>
      <c r="BT141" s="73">
        <f>'2das Lecturas'!AW140</f>
        <v>192</v>
      </c>
      <c r="BU141" s="104">
        <f t="shared" si="83"/>
        <v>9.9999999999994316E-2</v>
      </c>
      <c r="BV141" s="68">
        <f>'1eras Lecturas'!AY140</f>
        <v>257</v>
      </c>
      <c r="BW141" s="69">
        <f>'2das Lecturas'!AY140</f>
        <v>257</v>
      </c>
      <c r="BX141" s="103">
        <f t="shared" si="84"/>
        <v>0</v>
      </c>
      <c r="BY141" s="70">
        <f>'1eras Lecturas'!BA140</f>
        <v>260.8</v>
      </c>
      <c r="BZ141" s="70">
        <f>'2das Lecturas'!BA140</f>
        <v>260.8</v>
      </c>
      <c r="CA141" s="104">
        <f t="shared" si="85"/>
        <v>0</v>
      </c>
      <c r="CB141" s="71">
        <f>'1eras Lecturas'!BC140</f>
        <v>174.4</v>
      </c>
      <c r="CC141" s="72">
        <f>'2das Lecturas'!BC140</f>
        <v>174.3</v>
      </c>
      <c r="CD141" s="103">
        <f t="shared" si="86"/>
        <v>9.9999999999994316E-2</v>
      </c>
      <c r="CE141" s="73">
        <f>'1eras Lecturas'!BE140</f>
        <v>179.4</v>
      </c>
      <c r="CF141" s="73">
        <f>'2das Lecturas'!BE140</f>
        <v>179.4</v>
      </c>
      <c r="CG141" s="104">
        <f t="shared" si="87"/>
        <v>0</v>
      </c>
      <c r="CH141" s="138">
        <f>'1eras Lecturas'!BG140</f>
        <v>135.5</v>
      </c>
      <c r="CI141" s="69">
        <f>'2das Lecturas'!BG140</f>
        <v>135.69999999999999</v>
      </c>
      <c r="CJ141" s="103">
        <f t="shared" si="88"/>
        <v>0.19999999999998863</v>
      </c>
      <c r="CK141" s="139">
        <f>'1eras Lecturas'!BI140</f>
        <v>139.6</v>
      </c>
      <c r="CL141" s="139">
        <f>'2das Lecturas'!BI140</f>
        <v>139.5</v>
      </c>
      <c r="CM141" s="104">
        <f t="shared" si="89"/>
        <v>9.9999999999994316E-2</v>
      </c>
    </row>
    <row r="142" spans="1:91" ht="15" customHeight="1" x14ac:dyDescent="0.25">
      <c r="A142" s="67" t="s">
        <v>71</v>
      </c>
      <c r="B142" s="68">
        <f>'1eras Lecturas'!C141</f>
        <v>262</v>
      </c>
      <c r="C142" s="69">
        <f>'2das Lecturas'!C141</f>
        <v>262.10000000000002</v>
      </c>
      <c r="D142" s="103">
        <f t="shared" si="60"/>
        <v>0.10000000000002274</v>
      </c>
      <c r="E142" s="70">
        <f>'1eras Lecturas'!E141</f>
        <v>297.5</v>
      </c>
      <c r="F142" s="70">
        <f>'2das Lecturas'!E141</f>
        <v>297.70000000000005</v>
      </c>
      <c r="G142" s="104">
        <f t="shared" si="61"/>
        <v>0.20000000000004547</v>
      </c>
      <c r="H142" s="71">
        <f>'1eras Lecturas'!G141</f>
        <v>173.8</v>
      </c>
      <c r="I142" s="72">
        <f>'2das Lecturas'!G141</f>
        <v>173.7</v>
      </c>
      <c r="J142" s="103">
        <f t="shared" si="62"/>
        <v>0.10000000000002274</v>
      </c>
      <c r="K142" s="73">
        <f>'1eras Lecturas'!I141</f>
        <v>175.9</v>
      </c>
      <c r="L142" s="73">
        <f>'2das Lecturas'!I141</f>
        <v>175.8</v>
      </c>
      <c r="M142" s="104">
        <f t="shared" si="63"/>
        <v>9.9999999999994316E-2</v>
      </c>
      <c r="N142" s="68">
        <f>'1eras Lecturas'!K141</f>
        <v>160.69999999999999</v>
      </c>
      <c r="O142" s="69">
        <f>'2das Lecturas'!K141</f>
        <v>160.79999999999998</v>
      </c>
      <c r="P142" s="103">
        <f t="shared" si="64"/>
        <v>9.9999999999994316E-2</v>
      </c>
      <c r="Q142" s="70">
        <f>'1eras Lecturas'!M141</f>
        <v>160.69999999999999</v>
      </c>
      <c r="R142" s="70">
        <f>'2das Lecturas'!M141</f>
        <v>160.79999999999998</v>
      </c>
      <c r="S142" s="104">
        <f t="shared" si="65"/>
        <v>9.9999999999994316E-2</v>
      </c>
      <c r="T142" s="71">
        <f>'1eras Lecturas'!O141</f>
        <v>134.5</v>
      </c>
      <c r="U142" s="72">
        <f>'2das Lecturas'!O141</f>
        <v>134.6</v>
      </c>
      <c r="V142" s="103">
        <f t="shared" si="66"/>
        <v>9.9999999999994316E-2</v>
      </c>
      <c r="W142" s="73">
        <f>'1eras Lecturas'!Q141</f>
        <v>134.5</v>
      </c>
      <c r="X142" s="73">
        <f>'2das Lecturas'!Q141</f>
        <v>134.6</v>
      </c>
      <c r="Y142" s="104">
        <f t="shared" si="67"/>
        <v>9.9999999999994316E-2</v>
      </c>
      <c r="Z142" s="68">
        <f>'1eras Lecturas'!S141</f>
        <v>174.9</v>
      </c>
      <c r="AA142" s="69">
        <f>'2das Lecturas'!S141</f>
        <v>175</v>
      </c>
      <c r="AB142" s="103">
        <f t="shared" si="68"/>
        <v>9.9999999999994316E-2</v>
      </c>
      <c r="AC142" s="70">
        <f>'1eras Lecturas'!U141</f>
        <v>174.9</v>
      </c>
      <c r="AD142" s="70">
        <f>'2das Lecturas'!U141</f>
        <v>175</v>
      </c>
      <c r="AE142" s="104">
        <f t="shared" si="69"/>
        <v>9.9999999999994316E-2</v>
      </c>
      <c r="AF142" s="71">
        <f>'1eras Lecturas'!W141</f>
        <v>192.7</v>
      </c>
      <c r="AG142" s="72">
        <f>'2das Lecturas'!W141</f>
        <v>192.6</v>
      </c>
      <c r="AH142" s="103">
        <f t="shared" si="70"/>
        <v>9.9999999999994316E-2</v>
      </c>
      <c r="AI142" s="73">
        <f>'1eras Lecturas'!Y141</f>
        <v>208.4</v>
      </c>
      <c r="AJ142" s="73">
        <f>'2das Lecturas'!Y141</f>
        <v>208.3</v>
      </c>
      <c r="AK142" s="104">
        <f t="shared" si="71"/>
        <v>9.9999999999994316E-2</v>
      </c>
      <c r="AL142" s="68">
        <f>'1eras Lecturas'!AA141</f>
        <v>156.30000000000001</v>
      </c>
      <c r="AM142" s="69">
        <f>'2das Lecturas'!AA141</f>
        <v>156.5</v>
      </c>
      <c r="AN142" s="103">
        <f t="shared" si="72"/>
        <v>0.19999999999998863</v>
      </c>
      <c r="AO142" s="70">
        <f>'1eras Lecturas'!AC141</f>
        <v>166.4</v>
      </c>
      <c r="AP142" s="70">
        <f>'2das Lecturas'!AC141</f>
        <v>166.6</v>
      </c>
      <c r="AQ142" s="104">
        <f t="shared" si="73"/>
        <v>0.19999999999998863</v>
      </c>
      <c r="AR142" s="71">
        <f>'1eras Lecturas'!AE141</f>
        <v>241.9</v>
      </c>
      <c r="AS142" s="72">
        <f>'2das Lecturas'!AE141</f>
        <v>241.8</v>
      </c>
      <c r="AT142" s="103">
        <f t="shared" si="74"/>
        <v>9.9999999999994316E-2</v>
      </c>
      <c r="AU142" s="73">
        <f>'1eras Lecturas'!AG141</f>
        <v>248.2</v>
      </c>
      <c r="AV142" s="73">
        <f>'2das Lecturas'!AG141</f>
        <v>248.1</v>
      </c>
      <c r="AW142" s="104">
        <f t="shared" si="75"/>
        <v>9.9999999999994316E-2</v>
      </c>
      <c r="AX142" s="68">
        <f>'1eras Lecturas'!AI141</f>
        <v>270</v>
      </c>
      <c r="AY142" s="69">
        <f>'2das Lecturas'!AI141</f>
        <v>270.10000000000002</v>
      </c>
      <c r="AZ142" s="103">
        <f t="shared" si="76"/>
        <v>0.10000000000002274</v>
      </c>
      <c r="BA142" s="70">
        <f>'1eras Lecturas'!AK141</f>
        <v>270</v>
      </c>
      <c r="BB142" s="70">
        <f>'2das Lecturas'!AK141</f>
        <v>270.10000000000002</v>
      </c>
      <c r="BC142" s="104">
        <f t="shared" si="77"/>
        <v>0.10000000000002274</v>
      </c>
      <c r="BD142" s="71">
        <f>'1eras Lecturas'!AM141</f>
        <v>250.4</v>
      </c>
      <c r="BE142" s="72">
        <f>'2das Lecturas'!AM141</f>
        <v>250.4</v>
      </c>
      <c r="BF142" s="103">
        <f t="shared" si="78"/>
        <v>0</v>
      </c>
      <c r="BG142" s="73">
        <f>'1eras Lecturas'!AO141</f>
        <v>250.4</v>
      </c>
      <c r="BH142" s="73">
        <f>'2das Lecturas'!AO141</f>
        <v>250.4</v>
      </c>
      <c r="BI142" s="104">
        <f t="shared" si="79"/>
        <v>0</v>
      </c>
      <c r="BJ142" s="68">
        <f>'1eras Lecturas'!AQ141</f>
        <v>166.7</v>
      </c>
      <c r="BK142" s="69">
        <f>'2das Lecturas'!AQ141</f>
        <v>166.7</v>
      </c>
      <c r="BL142" s="103">
        <f t="shared" si="80"/>
        <v>0</v>
      </c>
      <c r="BM142" s="70">
        <f>'1eras Lecturas'!AS141</f>
        <v>166.7</v>
      </c>
      <c r="BN142" s="70">
        <f>'2das Lecturas'!AS141</f>
        <v>166.7</v>
      </c>
      <c r="BO142" s="104">
        <f t="shared" si="81"/>
        <v>0</v>
      </c>
      <c r="BP142" s="71">
        <f>'1eras Lecturas'!AU141</f>
        <v>182.4</v>
      </c>
      <c r="BQ142" s="72">
        <f>'2das Lecturas'!AU141</f>
        <v>182.4</v>
      </c>
      <c r="BR142" s="103">
        <f t="shared" si="82"/>
        <v>0</v>
      </c>
      <c r="BS142" s="73">
        <f>'1eras Lecturas'!AW141</f>
        <v>191.9</v>
      </c>
      <c r="BT142" s="73">
        <f>'2das Lecturas'!AW141</f>
        <v>192</v>
      </c>
      <c r="BU142" s="104">
        <f t="shared" si="83"/>
        <v>9.9999999999994316E-2</v>
      </c>
      <c r="BV142" s="68">
        <f>'1eras Lecturas'!AY141</f>
        <v>253.3</v>
      </c>
      <c r="BW142" s="69">
        <f>'2das Lecturas'!AY141</f>
        <v>253.2</v>
      </c>
      <c r="BX142" s="103">
        <f t="shared" si="84"/>
        <v>0.10000000000002274</v>
      </c>
      <c r="BY142" s="70">
        <f>'1eras Lecturas'!BA141</f>
        <v>255.2</v>
      </c>
      <c r="BZ142" s="70">
        <f>'2das Lecturas'!BA141</f>
        <v>255.2</v>
      </c>
      <c r="CA142" s="104">
        <f t="shared" si="85"/>
        <v>0</v>
      </c>
      <c r="CB142" s="71">
        <f>'1eras Lecturas'!BC141</f>
        <v>161</v>
      </c>
      <c r="CC142" s="72">
        <f>'2das Lecturas'!BC141</f>
        <v>174.7</v>
      </c>
      <c r="CD142" s="103">
        <f t="shared" si="86"/>
        <v>13.699999999999989</v>
      </c>
      <c r="CE142" s="73">
        <f>'1eras Lecturas'!BE141</f>
        <v>174.6</v>
      </c>
      <c r="CF142" s="73">
        <f>'2das Lecturas'!BE141</f>
        <v>174.7</v>
      </c>
      <c r="CG142" s="104">
        <f t="shared" si="87"/>
        <v>9.9999999999994316E-2</v>
      </c>
      <c r="CH142" s="138">
        <f>'1eras Lecturas'!BG141</f>
        <v>139.6</v>
      </c>
      <c r="CI142" s="69">
        <f>'2das Lecturas'!BG141</f>
        <v>139.5</v>
      </c>
      <c r="CJ142" s="103">
        <f t="shared" si="88"/>
        <v>9.9999999999994316E-2</v>
      </c>
      <c r="CK142" s="139">
        <f>'1eras Lecturas'!BI141</f>
        <v>143.5</v>
      </c>
      <c r="CL142" s="139">
        <f>'2das Lecturas'!BI141</f>
        <v>143.5</v>
      </c>
      <c r="CM142" s="104">
        <f t="shared" si="89"/>
        <v>0</v>
      </c>
    </row>
    <row r="143" spans="1:91" ht="15" customHeight="1" x14ac:dyDescent="0.25">
      <c r="A143" s="72" t="s">
        <v>72</v>
      </c>
      <c r="B143" s="68">
        <f>'1eras Lecturas'!C142</f>
        <v>285.10000000000002</v>
      </c>
      <c r="C143" s="69">
        <f>'2das Lecturas'!C142</f>
        <v>285.20000000000005</v>
      </c>
      <c r="D143" s="103">
        <f t="shared" si="60"/>
        <v>0.10000000000002274</v>
      </c>
      <c r="E143" s="70">
        <f>'1eras Lecturas'!E142</f>
        <v>350.1</v>
      </c>
      <c r="F143" s="70">
        <f>'2das Lecturas'!E142</f>
        <v>350.20000000000005</v>
      </c>
      <c r="G143" s="104">
        <f t="shared" si="61"/>
        <v>0.10000000000002274</v>
      </c>
      <c r="H143" s="71">
        <f>'1eras Lecturas'!G142</f>
        <v>175.8</v>
      </c>
      <c r="I143" s="72">
        <f>'2das Lecturas'!G142</f>
        <v>175.8</v>
      </c>
      <c r="J143" s="103">
        <f t="shared" si="62"/>
        <v>0</v>
      </c>
      <c r="K143" s="73">
        <f>'1eras Lecturas'!I142</f>
        <v>186.4</v>
      </c>
      <c r="L143" s="73">
        <f>'2das Lecturas'!I142</f>
        <v>186.4</v>
      </c>
      <c r="M143" s="104">
        <f t="shared" si="63"/>
        <v>0</v>
      </c>
      <c r="N143" s="68">
        <f>'1eras Lecturas'!K142</f>
        <v>160.69999999999999</v>
      </c>
      <c r="O143" s="69">
        <f>'2das Lecturas'!K142</f>
        <v>160.79999999999998</v>
      </c>
      <c r="P143" s="103">
        <f t="shared" si="64"/>
        <v>9.9999999999994316E-2</v>
      </c>
      <c r="Q143" s="70">
        <f>'1eras Lecturas'!M142</f>
        <v>170.4</v>
      </c>
      <c r="R143" s="70">
        <f>'2das Lecturas'!M142</f>
        <v>170.5</v>
      </c>
      <c r="S143" s="104">
        <f t="shared" si="65"/>
        <v>9.9999999999994316E-2</v>
      </c>
      <c r="T143" s="71">
        <f>'1eras Lecturas'!O142</f>
        <v>132.4</v>
      </c>
      <c r="U143" s="72">
        <f>'2das Lecturas'!O142</f>
        <v>132.4</v>
      </c>
      <c r="V143" s="103">
        <f t="shared" si="66"/>
        <v>0</v>
      </c>
      <c r="W143" s="73">
        <f>'1eras Lecturas'!Q142</f>
        <v>136.6</v>
      </c>
      <c r="X143" s="73">
        <f>'2das Lecturas'!Q142</f>
        <v>136.6</v>
      </c>
      <c r="Y143" s="104">
        <f t="shared" si="67"/>
        <v>0</v>
      </c>
      <c r="Z143" s="68">
        <f>'1eras Lecturas'!S142</f>
        <v>171.1</v>
      </c>
      <c r="AA143" s="69">
        <f>'2das Lecturas'!S142</f>
        <v>171.29999999999998</v>
      </c>
      <c r="AB143" s="103">
        <f t="shared" si="68"/>
        <v>0.19999999999998863</v>
      </c>
      <c r="AC143" s="70">
        <f>'1eras Lecturas'!U142</f>
        <v>171.1</v>
      </c>
      <c r="AD143" s="70">
        <f>'2das Lecturas'!U142</f>
        <v>171.29999999999998</v>
      </c>
      <c r="AE143" s="104">
        <f t="shared" si="69"/>
        <v>0.19999999999998863</v>
      </c>
      <c r="AF143" s="71">
        <f>'1eras Lecturas'!W142</f>
        <v>192.7</v>
      </c>
      <c r="AG143" s="72">
        <f>'2das Lecturas'!W142</f>
        <v>192.6</v>
      </c>
      <c r="AH143" s="103">
        <f t="shared" si="70"/>
        <v>9.9999999999994316E-2</v>
      </c>
      <c r="AI143" s="73">
        <f>'1eras Lecturas'!Y142</f>
        <v>192.7</v>
      </c>
      <c r="AJ143" s="73">
        <f>'2das Lecturas'!Y142</f>
        <v>192.6</v>
      </c>
      <c r="AK143" s="104">
        <f t="shared" si="71"/>
        <v>9.9999999999994316E-2</v>
      </c>
      <c r="AL143" s="68">
        <f>'1eras Lecturas'!AA142</f>
        <v>166.4</v>
      </c>
      <c r="AM143" s="69">
        <f>'2das Lecturas'!AA142</f>
        <v>166.6</v>
      </c>
      <c r="AN143" s="103">
        <f t="shared" si="72"/>
        <v>0.19999999999998863</v>
      </c>
      <c r="AO143" s="70">
        <f>'1eras Lecturas'!AC142</f>
        <v>168.4</v>
      </c>
      <c r="AP143" s="70">
        <f>'2das Lecturas'!AC142</f>
        <v>168.6</v>
      </c>
      <c r="AQ143" s="104">
        <f t="shared" si="73"/>
        <v>0.19999999999998863</v>
      </c>
      <c r="AR143" s="71">
        <f>'1eras Lecturas'!AE142</f>
        <v>237.6</v>
      </c>
      <c r="AS143" s="72">
        <f>'2das Lecturas'!AE142</f>
        <v>237.6</v>
      </c>
      <c r="AT143" s="103">
        <f t="shared" si="74"/>
        <v>0</v>
      </c>
      <c r="AU143" s="73">
        <f>'1eras Lecturas'!AG142</f>
        <v>248</v>
      </c>
      <c r="AV143" s="73">
        <f>'2das Lecturas'!AG142</f>
        <v>248</v>
      </c>
      <c r="AW143" s="104">
        <f t="shared" si="75"/>
        <v>0</v>
      </c>
      <c r="AX143" s="68">
        <f>'1eras Lecturas'!AI142</f>
        <v>270.10000000000002</v>
      </c>
      <c r="AY143" s="69">
        <f>'2das Lecturas'!AI142</f>
        <v>270.20000000000005</v>
      </c>
      <c r="AZ143" s="103">
        <f t="shared" si="76"/>
        <v>0.10000000000002274</v>
      </c>
      <c r="BA143" s="70">
        <f>'1eras Lecturas'!AK142</f>
        <v>270.10000000000002</v>
      </c>
      <c r="BB143" s="70">
        <f>'2das Lecturas'!AK142</f>
        <v>270.20000000000005</v>
      </c>
      <c r="BC143" s="104">
        <f t="shared" si="77"/>
        <v>0.10000000000002274</v>
      </c>
      <c r="BD143" s="71">
        <f>'1eras Lecturas'!AM142</f>
        <v>250.5</v>
      </c>
      <c r="BE143" s="72">
        <f>'2das Lecturas'!AM142</f>
        <v>250.4</v>
      </c>
      <c r="BF143" s="103">
        <f t="shared" si="78"/>
        <v>9.9999999999994316E-2</v>
      </c>
      <c r="BG143" s="73">
        <f>'1eras Lecturas'!AO142</f>
        <v>253.5</v>
      </c>
      <c r="BH143" s="73">
        <f>'2das Lecturas'!AO142</f>
        <v>253.5</v>
      </c>
      <c r="BI143" s="104">
        <f t="shared" si="79"/>
        <v>0</v>
      </c>
      <c r="BJ143" s="68">
        <f>'1eras Lecturas'!AQ142</f>
        <v>166.6</v>
      </c>
      <c r="BK143" s="69">
        <f>'2das Lecturas'!AQ142</f>
        <v>166.7</v>
      </c>
      <c r="BL143" s="103">
        <f t="shared" si="80"/>
        <v>9.9999999999994316E-2</v>
      </c>
      <c r="BM143" s="70">
        <f>'1eras Lecturas'!AS142</f>
        <v>166.6</v>
      </c>
      <c r="BN143" s="70">
        <f>'2das Lecturas'!AS142</f>
        <v>166.7</v>
      </c>
      <c r="BO143" s="104">
        <f t="shared" si="81"/>
        <v>9.9999999999994316E-2</v>
      </c>
      <c r="BP143" s="71">
        <f>'1eras Lecturas'!AU142</f>
        <v>192</v>
      </c>
      <c r="BQ143" s="72">
        <f>'2das Lecturas'!AU142</f>
        <v>192</v>
      </c>
      <c r="BR143" s="103">
        <f t="shared" si="82"/>
        <v>0</v>
      </c>
      <c r="BS143" s="73">
        <f>'1eras Lecturas'!AW142</f>
        <v>192</v>
      </c>
      <c r="BT143" s="73">
        <f>'2das Lecturas'!AW142</f>
        <v>192</v>
      </c>
      <c r="BU143" s="104">
        <f t="shared" si="83"/>
        <v>0</v>
      </c>
      <c r="BV143" s="68">
        <f>'1eras Lecturas'!AY142</f>
        <v>255.2</v>
      </c>
      <c r="BW143" s="69">
        <f>'2das Lecturas'!AY142</f>
        <v>255.2</v>
      </c>
      <c r="BX143" s="103">
        <f t="shared" si="84"/>
        <v>0</v>
      </c>
      <c r="BY143" s="70">
        <f>'1eras Lecturas'!BA142</f>
        <v>255.2</v>
      </c>
      <c r="BZ143" s="70">
        <f>'2das Lecturas'!BA142</f>
        <v>255.2</v>
      </c>
      <c r="CA143" s="104">
        <f t="shared" si="85"/>
        <v>0</v>
      </c>
      <c r="CB143" s="71">
        <f>'1eras Lecturas'!BC142</f>
        <v>174.3</v>
      </c>
      <c r="CC143" s="72">
        <f>'2das Lecturas'!BC142</f>
        <v>174.20000000000002</v>
      </c>
      <c r="CD143" s="103">
        <f t="shared" si="86"/>
        <v>9.9999999999994316E-2</v>
      </c>
      <c r="CE143" s="73">
        <f>'1eras Lecturas'!BE142</f>
        <v>174.3</v>
      </c>
      <c r="CF143" s="73">
        <f>'2das Lecturas'!BE142</f>
        <v>174.20000000000002</v>
      </c>
      <c r="CG143" s="104">
        <f t="shared" si="87"/>
        <v>9.9999999999994316E-2</v>
      </c>
      <c r="CH143" s="138">
        <f>'1eras Lecturas'!BG142</f>
        <v>120.5</v>
      </c>
      <c r="CI143" s="69">
        <f>'2das Lecturas'!BG142</f>
        <v>120.5</v>
      </c>
      <c r="CJ143" s="103">
        <f t="shared" si="88"/>
        <v>0</v>
      </c>
      <c r="CK143" s="139">
        <f>'1eras Lecturas'!BI142</f>
        <v>143.5</v>
      </c>
      <c r="CL143" s="139">
        <f>'2das Lecturas'!BI142</f>
        <v>143.6</v>
      </c>
      <c r="CM143" s="104">
        <f t="shared" si="89"/>
        <v>9.9999999999994316E-2</v>
      </c>
    </row>
    <row r="144" spans="1:91" ht="15" customHeight="1" x14ac:dyDescent="0.25">
      <c r="A144" s="67" t="s">
        <v>73</v>
      </c>
      <c r="B144" s="68">
        <f>'1eras Lecturas'!C143</f>
        <v>256.10000000000002</v>
      </c>
      <c r="C144" s="69">
        <f>'2das Lecturas'!C143</f>
        <v>256.10000000000002</v>
      </c>
      <c r="D144" s="103">
        <f t="shared" si="60"/>
        <v>0</v>
      </c>
      <c r="E144" s="70">
        <f>'1eras Lecturas'!E143</f>
        <v>257.8</v>
      </c>
      <c r="F144" s="70">
        <f>'2das Lecturas'!E143</f>
        <v>258</v>
      </c>
      <c r="G144" s="104">
        <f t="shared" si="61"/>
        <v>0.19999999999998863</v>
      </c>
      <c r="H144" s="71">
        <f>'1eras Lecturas'!G143</f>
        <v>175.8</v>
      </c>
      <c r="I144" s="72">
        <f>'2das Lecturas'!G143</f>
        <v>175.8</v>
      </c>
      <c r="J144" s="103">
        <f t="shared" si="62"/>
        <v>0</v>
      </c>
      <c r="K144" s="73">
        <f>'1eras Lecturas'!I143</f>
        <v>184</v>
      </c>
      <c r="L144" s="73">
        <f>'2das Lecturas'!I143</f>
        <v>184</v>
      </c>
      <c r="M144" s="104">
        <f t="shared" si="63"/>
        <v>0</v>
      </c>
      <c r="N144" s="68">
        <f>'1eras Lecturas'!K143</f>
        <v>154.6</v>
      </c>
      <c r="O144" s="69">
        <f>'2das Lecturas'!K143</f>
        <v>154.69999999999999</v>
      </c>
      <c r="P144" s="103">
        <f t="shared" si="64"/>
        <v>9.9999999999994316E-2</v>
      </c>
      <c r="Q144" s="70">
        <f>'1eras Lecturas'!M143</f>
        <v>156.80000000000001</v>
      </c>
      <c r="R144" s="70">
        <f>'2das Lecturas'!M143</f>
        <v>157</v>
      </c>
      <c r="S144" s="104">
        <f t="shared" si="65"/>
        <v>0.19999999999998863</v>
      </c>
      <c r="T144" s="71">
        <f>'1eras Lecturas'!O143</f>
        <v>134.5</v>
      </c>
      <c r="U144" s="72">
        <f>'2das Lecturas'!O143</f>
        <v>134.69999999999999</v>
      </c>
      <c r="V144" s="103">
        <f t="shared" si="66"/>
        <v>0.19999999999998863</v>
      </c>
      <c r="W144" s="73">
        <f>'1eras Lecturas'!Q143</f>
        <v>136.6</v>
      </c>
      <c r="X144" s="73">
        <f>'2das Lecturas'!Q143</f>
        <v>136.69999999999999</v>
      </c>
      <c r="Y144" s="104">
        <f t="shared" si="67"/>
        <v>9.9999999999994316E-2</v>
      </c>
      <c r="Z144" s="68">
        <f>'1eras Lecturas'!S143</f>
        <v>171.1</v>
      </c>
      <c r="AA144" s="69">
        <f>'2das Lecturas'!S143</f>
        <v>171.29999999999998</v>
      </c>
      <c r="AB144" s="103">
        <f t="shared" si="68"/>
        <v>0.19999999999998863</v>
      </c>
      <c r="AC144" s="70">
        <f>'1eras Lecturas'!U143</f>
        <v>171.1</v>
      </c>
      <c r="AD144" s="70">
        <f>'2das Lecturas'!U143</f>
        <v>171.29999999999998</v>
      </c>
      <c r="AE144" s="104">
        <f t="shared" si="69"/>
        <v>0.19999999999998863</v>
      </c>
      <c r="AF144" s="71">
        <f>'1eras Lecturas'!W143</f>
        <v>172.6</v>
      </c>
      <c r="AG144" s="72">
        <f>'2das Lecturas'!W143</f>
        <v>172.4</v>
      </c>
      <c r="AH144" s="103">
        <f t="shared" si="70"/>
        <v>0.19999999999998863</v>
      </c>
      <c r="AI144" s="73">
        <f>'1eras Lecturas'!Y143</f>
        <v>214.5</v>
      </c>
      <c r="AJ144" s="73">
        <f>'2das Lecturas'!Y143</f>
        <v>214.3</v>
      </c>
      <c r="AK144" s="104">
        <f t="shared" si="71"/>
        <v>0.19999999999998863</v>
      </c>
      <c r="AL144" s="68">
        <f>'1eras Lecturas'!AA143</f>
        <v>166.4</v>
      </c>
      <c r="AM144" s="69">
        <f>'2das Lecturas'!AA143</f>
        <v>166.5</v>
      </c>
      <c r="AN144" s="103">
        <f t="shared" si="72"/>
        <v>9.9999999999994316E-2</v>
      </c>
      <c r="AO144" s="70">
        <f>'1eras Lecturas'!AC143</f>
        <v>184.7</v>
      </c>
      <c r="AP144" s="70">
        <f>'2das Lecturas'!AC143</f>
        <v>184.79999999999998</v>
      </c>
      <c r="AQ144" s="104">
        <f t="shared" si="73"/>
        <v>9.9999999999994316E-2</v>
      </c>
      <c r="AR144" s="71">
        <f>'1eras Lecturas'!AE143</f>
        <v>241.8</v>
      </c>
      <c r="AS144" s="72">
        <f>'2das Lecturas'!AE143</f>
        <v>241.8</v>
      </c>
      <c r="AT144" s="103">
        <f t="shared" si="74"/>
        <v>0</v>
      </c>
      <c r="AU144" s="73">
        <f>'1eras Lecturas'!AG143</f>
        <v>248.2</v>
      </c>
      <c r="AV144" s="73">
        <f>'2das Lecturas'!AG143</f>
        <v>248.2</v>
      </c>
      <c r="AW144" s="104">
        <f t="shared" si="75"/>
        <v>0</v>
      </c>
      <c r="AX144" s="68">
        <f>'1eras Lecturas'!AI143</f>
        <v>270</v>
      </c>
      <c r="AY144" s="69">
        <f>'2das Lecturas'!AI143</f>
        <v>270.10000000000002</v>
      </c>
      <c r="AZ144" s="103">
        <f t="shared" si="76"/>
        <v>0.10000000000002274</v>
      </c>
      <c r="BA144" s="70">
        <f>'1eras Lecturas'!AK143</f>
        <v>270</v>
      </c>
      <c r="BB144" s="70">
        <f>'2das Lecturas'!AK143</f>
        <v>270.10000000000002</v>
      </c>
      <c r="BC144" s="104">
        <f t="shared" si="77"/>
        <v>0.10000000000002274</v>
      </c>
      <c r="BD144" s="71">
        <f>'1eras Lecturas'!AM143</f>
        <v>250.5</v>
      </c>
      <c r="BE144" s="72">
        <f>'2das Lecturas'!AM143</f>
        <v>250.4</v>
      </c>
      <c r="BF144" s="103">
        <f t="shared" si="78"/>
        <v>9.9999999999994316E-2</v>
      </c>
      <c r="BG144" s="73">
        <f>'1eras Lecturas'!AO143</f>
        <v>251.5</v>
      </c>
      <c r="BH144" s="73">
        <f>'2das Lecturas'!AO143</f>
        <v>251.5</v>
      </c>
      <c r="BI144" s="104">
        <f t="shared" si="79"/>
        <v>0</v>
      </c>
      <c r="BJ144" s="68">
        <f>'1eras Lecturas'!AQ143</f>
        <v>166.6</v>
      </c>
      <c r="BK144" s="69">
        <f>'2das Lecturas'!AQ143</f>
        <v>166.7</v>
      </c>
      <c r="BL144" s="103">
        <f t="shared" si="80"/>
        <v>9.9999999999994316E-2</v>
      </c>
      <c r="BM144" s="70">
        <f>'1eras Lecturas'!AS143</f>
        <v>168.4</v>
      </c>
      <c r="BN144" s="70">
        <f>'2das Lecturas'!AS143</f>
        <v>168.5</v>
      </c>
      <c r="BO144" s="104">
        <f t="shared" si="81"/>
        <v>9.9999999999994316E-2</v>
      </c>
      <c r="BP144" s="71">
        <f>'1eras Lecturas'!AU143</f>
        <v>190.6</v>
      </c>
      <c r="BQ144" s="72">
        <f>'2das Lecturas'!AU143</f>
        <v>190.6</v>
      </c>
      <c r="BR144" s="103">
        <f t="shared" si="82"/>
        <v>0</v>
      </c>
      <c r="BS144" s="73">
        <f>'1eras Lecturas'!AW143</f>
        <v>201.3</v>
      </c>
      <c r="BT144" s="73">
        <f>'2das Lecturas'!AW143</f>
        <v>201.29999999999998</v>
      </c>
      <c r="BU144" s="104">
        <f t="shared" si="83"/>
        <v>2.8421709430404007E-14</v>
      </c>
      <c r="BV144" s="68">
        <f>'1eras Lecturas'!AY143</f>
        <v>259.10000000000002</v>
      </c>
      <c r="BW144" s="69">
        <f>'2das Lecturas'!AY143</f>
        <v>259.10000000000002</v>
      </c>
      <c r="BX144" s="103">
        <f t="shared" si="84"/>
        <v>0</v>
      </c>
      <c r="BY144" s="70">
        <f>'1eras Lecturas'!BA143</f>
        <v>261</v>
      </c>
      <c r="BZ144" s="70">
        <f>'2das Lecturas'!BA143</f>
        <v>261</v>
      </c>
      <c r="CA144" s="104">
        <f t="shared" si="85"/>
        <v>0</v>
      </c>
      <c r="CB144" s="71">
        <f>'1eras Lecturas'!BC143</f>
        <v>174.5</v>
      </c>
      <c r="CC144" s="72">
        <f>'2das Lecturas'!BC143</f>
        <v>174.4</v>
      </c>
      <c r="CD144" s="103">
        <f t="shared" si="86"/>
        <v>9.9999999999994316E-2</v>
      </c>
      <c r="CE144" s="73">
        <f>'1eras Lecturas'!BE143</f>
        <v>179.5</v>
      </c>
      <c r="CF144" s="73">
        <f>'2das Lecturas'!BE143</f>
        <v>179.4</v>
      </c>
      <c r="CG144" s="104">
        <f t="shared" si="87"/>
        <v>9.9999999999994316E-2</v>
      </c>
      <c r="CH144" s="138">
        <f>'1eras Lecturas'!BG143</f>
        <v>120.5</v>
      </c>
      <c r="CI144" s="69">
        <f>'2das Lecturas'!BG143</f>
        <v>120.5</v>
      </c>
      <c r="CJ144" s="103">
        <f t="shared" si="88"/>
        <v>0</v>
      </c>
      <c r="CK144" s="139">
        <f>'1eras Lecturas'!BI143</f>
        <v>149.4</v>
      </c>
      <c r="CL144" s="139">
        <f>'2das Lecturas'!BI143</f>
        <v>149.6</v>
      </c>
      <c r="CM144" s="104">
        <f t="shared" si="89"/>
        <v>0.19999999999998863</v>
      </c>
    </row>
    <row r="145" spans="1:91" ht="15" customHeight="1" x14ac:dyDescent="0.25">
      <c r="A145" s="67" t="s">
        <v>74</v>
      </c>
      <c r="B145" s="68">
        <f>'1eras Lecturas'!C144</f>
        <v>266.10000000000002</v>
      </c>
      <c r="C145" s="69">
        <f>'2das Lecturas'!C144</f>
        <v>266.20000000000005</v>
      </c>
      <c r="D145" s="103">
        <f t="shared" si="60"/>
        <v>0.10000000000002274</v>
      </c>
      <c r="E145" s="70">
        <f>'1eras Lecturas'!E144</f>
        <v>297.5</v>
      </c>
      <c r="F145" s="70">
        <f>'2das Lecturas'!E144</f>
        <v>297.70000000000005</v>
      </c>
      <c r="G145" s="104">
        <f t="shared" si="61"/>
        <v>0.20000000000004547</v>
      </c>
      <c r="H145" s="71">
        <f>'1eras Lecturas'!G144</f>
        <v>178</v>
      </c>
      <c r="I145" s="72">
        <f>'2das Lecturas'!G144</f>
        <v>178.3</v>
      </c>
      <c r="J145" s="103">
        <f t="shared" si="62"/>
        <v>0.30000000000001137</v>
      </c>
      <c r="K145" s="73">
        <f>'1eras Lecturas'!I144</f>
        <v>205</v>
      </c>
      <c r="L145" s="73">
        <f>'2das Lecturas'!I144</f>
        <v>203.7</v>
      </c>
      <c r="M145" s="104">
        <f t="shared" si="63"/>
        <v>1.3000000000000114</v>
      </c>
      <c r="N145" s="68">
        <f>'1eras Lecturas'!K144</f>
        <v>160.6</v>
      </c>
      <c r="O145" s="69">
        <f>'2das Lecturas'!K144</f>
        <v>160.69999999999999</v>
      </c>
      <c r="P145" s="103">
        <f t="shared" si="64"/>
        <v>9.9999999999994316E-2</v>
      </c>
      <c r="Q145" s="70">
        <f>'1eras Lecturas'!M144</f>
        <v>170.3</v>
      </c>
      <c r="R145" s="70">
        <f>'2das Lecturas'!M144</f>
        <v>170.4</v>
      </c>
      <c r="S145" s="104">
        <f t="shared" si="65"/>
        <v>9.9999999999994316E-2</v>
      </c>
      <c r="T145" s="71">
        <f>'1eras Lecturas'!O144</f>
        <v>130.30000000000001</v>
      </c>
      <c r="U145" s="72">
        <f>'2das Lecturas'!O144</f>
        <v>130.4</v>
      </c>
      <c r="V145" s="103">
        <f t="shared" si="66"/>
        <v>9.9999999999994316E-2</v>
      </c>
      <c r="W145" s="73">
        <f>'1eras Lecturas'!Q144</f>
        <v>134.5</v>
      </c>
      <c r="X145" s="73">
        <f>'2das Lecturas'!Q144</f>
        <v>134.6</v>
      </c>
      <c r="Y145" s="104">
        <f t="shared" si="67"/>
        <v>9.9999999999994316E-2</v>
      </c>
      <c r="Z145" s="68">
        <f>'1eras Lecturas'!S144</f>
        <v>163.19999999999999</v>
      </c>
      <c r="AA145" s="69">
        <f>'2das Lecturas'!S144</f>
        <v>163.39999999999998</v>
      </c>
      <c r="AB145" s="103">
        <f t="shared" si="68"/>
        <v>0.19999999999998863</v>
      </c>
      <c r="AC145" s="70">
        <f>'1eras Lecturas'!U144</f>
        <v>163.19999999999999</v>
      </c>
      <c r="AD145" s="70">
        <f>'2das Lecturas'!U144</f>
        <v>163.39999999999998</v>
      </c>
      <c r="AE145" s="104">
        <f t="shared" si="69"/>
        <v>0.19999999999998863</v>
      </c>
      <c r="AF145" s="71">
        <f>'1eras Lecturas'!W144</f>
        <v>180.7</v>
      </c>
      <c r="AG145" s="72">
        <f>'2das Lecturas'!W144</f>
        <v>180.6</v>
      </c>
      <c r="AH145" s="103">
        <f t="shared" si="70"/>
        <v>9.9999999999994316E-2</v>
      </c>
      <c r="AI145" s="73">
        <f>'1eras Lecturas'!Y144</f>
        <v>186.7</v>
      </c>
      <c r="AJ145" s="73">
        <f>'2das Lecturas'!Y144</f>
        <v>186.6</v>
      </c>
      <c r="AK145" s="104">
        <f t="shared" si="71"/>
        <v>9.9999999999994316E-2</v>
      </c>
      <c r="AL145" s="68">
        <f>'1eras Lecturas'!AA144</f>
        <v>168.4</v>
      </c>
      <c r="AM145" s="69">
        <f>'2das Lecturas'!AA144</f>
        <v>168.6</v>
      </c>
      <c r="AN145" s="103">
        <f t="shared" si="72"/>
        <v>0.19999999999998863</v>
      </c>
      <c r="AO145" s="70">
        <f>'1eras Lecturas'!AC144</f>
        <v>168.4</v>
      </c>
      <c r="AP145" s="70">
        <f>'2das Lecturas'!AC144</f>
        <v>168.6</v>
      </c>
      <c r="AQ145" s="104">
        <f t="shared" si="73"/>
        <v>0.19999999999998863</v>
      </c>
      <c r="AR145" s="71">
        <f>'1eras Lecturas'!AE144</f>
        <v>241.7</v>
      </c>
      <c r="AS145" s="72">
        <f>'2das Lecturas'!AE144</f>
        <v>241.7</v>
      </c>
      <c r="AT145" s="103">
        <f t="shared" si="74"/>
        <v>0</v>
      </c>
      <c r="AU145" s="73">
        <f>'1eras Lecturas'!AG144</f>
        <v>252.5</v>
      </c>
      <c r="AV145" s="73">
        <f>'2das Lecturas'!AG144</f>
        <v>252.5</v>
      </c>
      <c r="AW145" s="104">
        <f t="shared" si="75"/>
        <v>0</v>
      </c>
      <c r="AX145" s="68">
        <f>'1eras Lecturas'!AI144</f>
        <v>270</v>
      </c>
      <c r="AY145" s="69">
        <f>'2das Lecturas'!AI144</f>
        <v>270.10000000000002</v>
      </c>
      <c r="AZ145" s="103">
        <f t="shared" si="76"/>
        <v>0.10000000000002274</v>
      </c>
      <c r="BA145" s="70">
        <f>'1eras Lecturas'!AK144</f>
        <v>270</v>
      </c>
      <c r="BB145" s="70">
        <f>'2das Lecturas'!AK144</f>
        <v>270.10000000000002</v>
      </c>
      <c r="BC145" s="104">
        <f t="shared" si="77"/>
        <v>0.10000000000002274</v>
      </c>
      <c r="BD145" s="71">
        <f>'1eras Lecturas'!AM144</f>
        <v>250.5</v>
      </c>
      <c r="BE145" s="72">
        <f>'2das Lecturas'!AM144</f>
        <v>250.4</v>
      </c>
      <c r="BF145" s="103">
        <f t="shared" si="78"/>
        <v>9.9999999999994316E-2</v>
      </c>
      <c r="BG145" s="73">
        <f>'1eras Lecturas'!AO144</f>
        <v>251.5</v>
      </c>
      <c r="BH145" s="73">
        <f>'2das Lecturas'!AO144</f>
        <v>251.5</v>
      </c>
      <c r="BI145" s="104">
        <f t="shared" si="79"/>
        <v>0</v>
      </c>
      <c r="BJ145" s="68">
        <f>'1eras Lecturas'!AQ144</f>
        <v>166.7</v>
      </c>
      <c r="BK145" s="69">
        <f>'2das Lecturas'!AQ144</f>
        <v>166.79999999999998</v>
      </c>
      <c r="BL145" s="103">
        <f t="shared" si="80"/>
        <v>9.9999999999994316E-2</v>
      </c>
      <c r="BM145" s="70">
        <f>'1eras Lecturas'!AS144</f>
        <v>166.7</v>
      </c>
      <c r="BN145" s="70">
        <f>'2das Lecturas'!AS144</f>
        <v>166.79999999999998</v>
      </c>
      <c r="BO145" s="104">
        <f t="shared" si="81"/>
        <v>9.9999999999994316E-2</v>
      </c>
      <c r="BP145" s="71">
        <f>'1eras Lecturas'!AU144</f>
        <v>182.4</v>
      </c>
      <c r="BQ145" s="72">
        <f>'2das Lecturas'!AU144</f>
        <v>182.4</v>
      </c>
      <c r="BR145" s="103">
        <f t="shared" si="82"/>
        <v>0</v>
      </c>
      <c r="BS145" s="73">
        <f>'1eras Lecturas'!AW144</f>
        <v>192</v>
      </c>
      <c r="BT145" s="73">
        <f>'2das Lecturas'!AW144</f>
        <v>192</v>
      </c>
      <c r="BU145" s="104">
        <f t="shared" si="83"/>
        <v>0</v>
      </c>
      <c r="BV145" s="68">
        <f>'1eras Lecturas'!AY144</f>
        <v>253.2</v>
      </c>
      <c r="BW145" s="69">
        <f>'2das Lecturas'!AY144</f>
        <v>253.2</v>
      </c>
      <c r="BX145" s="103">
        <f t="shared" si="84"/>
        <v>0</v>
      </c>
      <c r="BY145" s="70">
        <f>'1eras Lecturas'!BA144</f>
        <v>261</v>
      </c>
      <c r="BZ145" s="70">
        <f>'2das Lecturas'!BA144</f>
        <v>261</v>
      </c>
      <c r="CA145" s="104">
        <f t="shared" si="85"/>
        <v>0</v>
      </c>
      <c r="CB145" s="71">
        <f>'1eras Lecturas'!BC144</f>
        <v>174.6</v>
      </c>
      <c r="CC145" s="72">
        <f>'2das Lecturas'!BC144</f>
        <v>174.5</v>
      </c>
      <c r="CD145" s="103">
        <f t="shared" si="86"/>
        <v>9.9999999999994316E-2</v>
      </c>
      <c r="CE145" s="73">
        <f>'1eras Lecturas'!BE144</f>
        <v>174.6</v>
      </c>
      <c r="CF145" s="73">
        <f>'2das Lecturas'!BE144</f>
        <v>174.5</v>
      </c>
      <c r="CG145" s="104">
        <f t="shared" si="87"/>
        <v>9.9999999999994316E-2</v>
      </c>
      <c r="CH145" s="138">
        <f>'1eras Lecturas'!BG144</f>
        <v>108.8</v>
      </c>
      <c r="CI145" s="69">
        <f>'2das Lecturas'!BG144</f>
        <v>107.9</v>
      </c>
      <c r="CJ145" s="103">
        <f t="shared" si="88"/>
        <v>0.89999999999999147</v>
      </c>
      <c r="CK145" s="139">
        <f>'1eras Lecturas'!BI144</f>
        <v>108.8</v>
      </c>
      <c r="CL145" s="139">
        <f>'2das Lecturas'!BI144</f>
        <v>141.5</v>
      </c>
      <c r="CM145" s="104">
        <f t="shared" si="89"/>
        <v>32.700000000000003</v>
      </c>
    </row>
    <row r="146" spans="1:91" ht="15" customHeight="1" x14ac:dyDescent="0.25">
      <c r="A146" s="67" t="s">
        <v>75</v>
      </c>
      <c r="B146" s="68">
        <f>'1eras Lecturas'!C145</f>
        <v>259.89999999999998</v>
      </c>
      <c r="C146" s="69">
        <f>'2das Lecturas'!C145</f>
        <v>259.90000000000003</v>
      </c>
      <c r="D146" s="103">
        <f t="shared" si="60"/>
        <v>5.6843418860808015E-14</v>
      </c>
      <c r="E146" s="70">
        <f>'1eras Lecturas'!E145</f>
        <v>268.3</v>
      </c>
      <c r="F146" s="70">
        <f>'2das Lecturas'!E145</f>
        <v>268.3</v>
      </c>
      <c r="G146" s="104">
        <f t="shared" si="61"/>
        <v>0</v>
      </c>
      <c r="H146" s="71">
        <f>'1eras Lecturas'!G145</f>
        <v>167.5</v>
      </c>
      <c r="I146" s="72">
        <f>'2das Lecturas'!G145</f>
        <v>167.5</v>
      </c>
      <c r="J146" s="103">
        <f t="shared" si="62"/>
        <v>0</v>
      </c>
      <c r="K146" s="73">
        <f>'1eras Lecturas'!I145</f>
        <v>175.9</v>
      </c>
      <c r="L146" s="73">
        <f>'2das Lecturas'!I145</f>
        <v>175.9</v>
      </c>
      <c r="M146" s="104">
        <f t="shared" si="63"/>
        <v>0</v>
      </c>
      <c r="N146" s="68">
        <f>'1eras Lecturas'!K145</f>
        <v>162.6</v>
      </c>
      <c r="O146" s="69">
        <f>'2das Lecturas'!K145</f>
        <v>162.79999999999998</v>
      </c>
      <c r="P146" s="103">
        <f t="shared" si="64"/>
        <v>0.19999999999998863</v>
      </c>
      <c r="Q146" s="70">
        <f>'1eras Lecturas'!M145</f>
        <v>164.6</v>
      </c>
      <c r="R146" s="70">
        <f>'2das Lecturas'!M145</f>
        <v>164.7</v>
      </c>
      <c r="S146" s="104">
        <f t="shared" si="65"/>
        <v>9.9999999999994316E-2</v>
      </c>
      <c r="T146" s="71">
        <f>'1eras Lecturas'!O145</f>
        <v>134.5</v>
      </c>
      <c r="U146" s="72">
        <f>'2das Lecturas'!O145</f>
        <v>134.6</v>
      </c>
      <c r="V146" s="103">
        <f t="shared" si="66"/>
        <v>9.9999999999994316E-2</v>
      </c>
      <c r="W146" s="73">
        <f>'1eras Lecturas'!Q145</f>
        <v>136.6</v>
      </c>
      <c r="X146" s="73">
        <f>'2das Lecturas'!Q145</f>
        <v>136.69999999999999</v>
      </c>
      <c r="Y146" s="104">
        <f t="shared" si="67"/>
        <v>9.9999999999994316E-2</v>
      </c>
      <c r="Z146" s="68">
        <f>'1eras Lecturas'!S145</f>
        <v>173</v>
      </c>
      <c r="AA146" s="69">
        <f>'2das Lecturas'!S145</f>
        <v>173.2</v>
      </c>
      <c r="AB146" s="103">
        <f t="shared" si="68"/>
        <v>0.19999999999998863</v>
      </c>
      <c r="AC146" s="70">
        <f>'1eras Lecturas'!U145</f>
        <v>173</v>
      </c>
      <c r="AD146" s="70">
        <f>'2das Lecturas'!U145</f>
        <v>173.2</v>
      </c>
      <c r="AE146" s="104">
        <f t="shared" si="69"/>
        <v>0.19999999999998863</v>
      </c>
      <c r="AF146" s="71">
        <f>'1eras Lecturas'!W145</f>
        <v>180.5</v>
      </c>
      <c r="AG146" s="72">
        <f>'2das Lecturas'!W145</f>
        <v>180.4</v>
      </c>
      <c r="AH146" s="103">
        <f t="shared" si="70"/>
        <v>9.9999999999994316E-2</v>
      </c>
      <c r="AI146" s="73">
        <f>'1eras Lecturas'!Y145</f>
        <v>184.8</v>
      </c>
      <c r="AJ146" s="73">
        <f>'2das Lecturas'!Y145</f>
        <v>184.70000000000002</v>
      </c>
      <c r="AK146" s="104">
        <f t="shared" si="71"/>
        <v>9.9999999999994316E-2</v>
      </c>
      <c r="AL146" s="68">
        <f>'1eras Lecturas'!AA145</f>
        <v>166.5</v>
      </c>
      <c r="AM146" s="69">
        <f>'2das Lecturas'!AA145</f>
        <v>166.7</v>
      </c>
      <c r="AN146" s="103">
        <f t="shared" si="72"/>
        <v>0.19999999999998863</v>
      </c>
      <c r="AO146" s="70">
        <f>'1eras Lecturas'!AC145</f>
        <v>174.6</v>
      </c>
      <c r="AP146" s="70">
        <f>'2das Lecturas'!AC145</f>
        <v>174.89999999999998</v>
      </c>
      <c r="AQ146" s="104">
        <f t="shared" si="73"/>
        <v>0.29999999999998295</v>
      </c>
      <c r="AR146" s="71">
        <f>'1eras Lecturas'!AE145</f>
        <v>237.5</v>
      </c>
      <c r="AS146" s="72">
        <f>'2das Lecturas'!AE145</f>
        <v>237.5</v>
      </c>
      <c r="AT146" s="103">
        <f t="shared" si="74"/>
        <v>0</v>
      </c>
      <c r="AU146" s="73">
        <f>'1eras Lecturas'!AG145</f>
        <v>250.5</v>
      </c>
      <c r="AV146" s="73">
        <f>'2das Lecturas'!AG145</f>
        <v>250.5</v>
      </c>
      <c r="AW146" s="104">
        <f t="shared" si="75"/>
        <v>0</v>
      </c>
      <c r="AX146" s="68">
        <f>'1eras Lecturas'!AI145</f>
        <v>270</v>
      </c>
      <c r="AY146" s="69">
        <f>'2das Lecturas'!AI145</f>
        <v>270.10000000000002</v>
      </c>
      <c r="AZ146" s="103">
        <f t="shared" si="76"/>
        <v>0.10000000000002274</v>
      </c>
      <c r="BA146" s="70">
        <f>'1eras Lecturas'!AK145</f>
        <v>270</v>
      </c>
      <c r="BB146" s="70">
        <f>'2das Lecturas'!AK145</f>
        <v>270.10000000000002</v>
      </c>
      <c r="BC146" s="104">
        <f t="shared" si="77"/>
        <v>0.10000000000002274</v>
      </c>
      <c r="BD146" s="71">
        <f>'1eras Lecturas'!AM145</f>
        <v>250.4</v>
      </c>
      <c r="BE146" s="72">
        <f>'2das Lecturas'!AM145</f>
        <v>250.4</v>
      </c>
      <c r="BF146" s="103">
        <f t="shared" si="78"/>
        <v>0</v>
      </c>
      <c r="BG146" s="73">
        <f>'1eras Lecturas'!AO145</f>
        <v>252.5</v>
      </c>
      <c r="BH146" s="73">
        <f>'2das Lecturas'!AO145</f>
        <v>252.4</v>
      </c>
      <c r="BI146" s="104">
        <f t="shared" si="79"/>
        <v>9.9999999999994316E-2</v>
      </c>
      <c r="BJ146" s="68">
        <f>'1eras Lecturas'!AQ145</f>
        <v>166.6</v>
      </c>
      <c r="BK146" s="69">
        <f>'2das Lecturas'!AQ145</f>
        <v>166.7</v>
      </c>
      <c r="BL146" s="103">
        <f t="shared" si="80"/>
        <v>9.9999999999994316E-2</v>
      </c>
      <c r="BM146" s="70">
        <f>'1eras Lecturas'!AS145</f>
        <v>168.3</v>
      </c>
      <c r="BN146" s="70">
        <f>'2das Lecturas'!AS145</f>
        <v>168.4</v>
      </c>
      <c r="BO146" s="104">
        <f t="shared" si="81"/>
        <v>9.9999999999994316E-2</v>
      </c>
      <c r="BP146" s="71">
        <f>'1eras Lecturas'!AU145</f>
        <v>192.1</v>
      </c>
      <c r="BQ146" s="72">
        <f>'2das Lecturas'!AU145</f>
        <v>192</v>
      </c>
      <c r="BR146" s="103">
        <f t="shared" si="82"/>
        <v>9.9999999999994316E-2</v>
      </c>
      <c r="BS146" s="73">
        <f>'1eras Lecturas'!AW145</f>
        <v>194.3</v>
      </c>
      <c r="BT146" s="73">
        <f>'2das Lecturas'!AW145</f>
        <v>194.1</v>
      </c>
      <c r="BU146" s="104">
        <f t="shared" si="83"/>
        <v>0.20000000000001705</v>
      </c>
      <c r="BV146" s="68">
        <f>'1eras Lecturas'!AY145</f>
        <v>255.4</v>
      </c>
      <c r="BW146" s="69">
        <f>'2das Lecturas'!AY145</f>
        <v>255.3</v>
      </c>
      <c r="BX146" s="103">
        <f t="shared" si="84"/>
        <v>9.9999999999994316E-2</v>
      </c>
      <c r="BY146" s="70">
        <f>'1eras Lecturas'!BA145</f>
        <v>259.2</v>
      </c>
      <c r="BZ146" s="70">
        <f>'2das Lecturas'!BA145</f>
        <v>259.10000000000002</v>
      </c>
      <c r="CA146" s="104">
        <f t="shared" si="85"/>
        <v>9.9999999999965894E-2</v>
      </c>
      <c r="CB146" s="71">
        <f>'1eras Lecturas'!BC145</f>
        <v>174.4</v>
      </c>
      <c r="CC146" s="72">
        <f>'2das Lecturas'!BC145</f>
        <v>174.3</v>
      </c>
      <c r="CD146" s="103">
        <f t="shared" si="86"/>
        <v>9.9999999999994316E-2</v>
      </c>
      <c r="CE146" s="73">
        <f>'1eras Lecturas'!BE145</f>
        <v>174.4</v>
      </c>
      <c r="CF146" s="73">
        <f>'2das Lecturas'!BE145</f>
        <v>174.3</v>
      </c>
      <c r="CG146" s="104">
        <f t="shared" si="87"/>
        <v>9.9999999999994316E-2</v>
      </c>
      <c r="CH146" s="138">
        <f>'1eras Lecturas'!BG145</f>
        <v>134</v>
      </c>
      <c r="CI146" s="69">
        <f>'2das Lecturas'!BG145</f>
        <v>133.9</v>
      </c>
      <c r="CJ146" s="103">
        <f t="shared" si="88"/>
        <v>9.9999999999994316E-2</v>
      </c>
      <c r="CK146" s="139">
        <f>'1eras Lecturas'!BI145</f>
        <v>139.6</v>
      </c>
      <c r="CL146" s="139">
        <f>'2das Lecturas'!BI145</f>
        <v>139.6</v>
      </c>
      <c r="CM146" s="104">
        <f t="shared" si="89"/>
        <v>0</v>
      </c>
    </row>
    <row r="147" spans="1:91" ht="15" customHeight="1" x14ac:dyDescent="0.25">
      <c r="A147" s="67" t="s">
        <v>76</v>
      </c>
      <c r="B147" s="68">
        <f>'1eras Lecturas'!C146</f>
        <v>259.89999999999998</v>
      </c>
      <c r="C147" s="69">
        <f>'2das Lecturas'!C146</f>
        <v>260.10000000000002</v>
      </c>
      <c r="D147" s="103">
        <f t="shared" si="60"/>
        <v>0.20000000000004547</v>
      </c>
      <c r="E147" s="70">
        <f>'1eras Lecturas'!E146</f>
        <v>303.7</v>
      </c>
      <c r="F147" s="70">
        <f>'2das Lecturas'!E146</f>
        <v>303.8</v>
      </c>
      <c r="G147" s="104">
        <f t="shared" si="61"/>
        <v>0.10000000000002274</v>
      </c>
      <c r="H147" s="71">
        <f>'1eras Lecturas'!G146</f>
        <v>173.7</v>
      </c>
      <c r="I147" s="72">
        <f>'2das Lecturas'!G146</f>
        <v>173.7</v>
      </c>
      <c r="J147" s="103">
        <f t="shared" si="62"/>
        <v>0</v>
      </c>
      <c r="K147" s="73">
        <f>'1eras Lecturas'!I146</f>
        <v>177.8</v>
      </c>
      <c r="L147" s="73">
        <f>'2das Lecturas'!I146</f>
        <v>177.9</v>
      </c>
      <c r="M147" s="104">
        <f t="shared" si="63"/>
        <v>9.9999999999994316E-2</v>
      </c>
      <c r="N147" s="68">
        <f>'1eras Lecturas'!K146</f>
        <v>158.69999999999999</v>
      </c>
      <c r="O147" s="69">
        <f>'2das Lecturas'!K146</f>
        <v>158.79999999999998</v>
      </c>
      <c r="P147" s="103">
        <f t="shared" si="64"/>
        <v>9.9999999999994316E-2</v>
      </c>
      <c r="Q147" s="70">
        <f>'1eras Lecturas'!M146</f>
        <v>168.9</v>
      </c>
      <c r="R147" s="70">
        <f>'2das Lecturas'!M146</f>
        <v>168.7</v>
      </c>
      <c r="S147" s="104">
        <f t="shared" si="65"/>
        <v>0.20000000000001705</v>
      </c>
      <c r="T147" s="71">
        <f>'1eras Lecturas'!O146</f>
        <v>134.5</v>
      </c>
      <c r="U147" s="72">
        <f>'2das Lecturas'!O146</f>
        <v>134.69999999999999</v>
      </c>
      <c r="V147" s="103">
        <f t="shared" si="66"/>
        <v>0.19999999999998863</v>
      </c>
      <c r="W147" s="73">
        <f>'1eras Lecturas'!Q146</f>
        <v>136.6</v>
      </c>
      <c r="X147" s="73">
        <f>'2das Lecturas'!Q146</f>
        <v>136.79999999999998</v>
      </c>
      <c r="Y147" s="104">
        <f t="shared" si="67"/>
        <v>0.19999999999998863</v>
      </c>
      <c r="Z147" s="68">
        <f>'1eras Lecturas'!S146</f>
        <v>171.1</v>
      </c>
      <c r="AA147" s="69">
        <f>'2das Lecturas'!S146</f>
        <v>171.29999999999998</v>
      </c>
      <c r="AB147" s="103">
        <f t="shared" si="68"/>
        <v>0.19999999999998863</v>
      </c>
      <c r="AC147" s="70">
        <f>'1eras Lecturas'!U146</f>
        <v>171.1</v>
      </c>
      <c r="AD147" s="70">
        <f>'2das Lecturas'!U146</f>
        <v>171.29999999999998</v>
      </c>
      <c r="AE147" s="104">
        <f t="shared" si="69"/>
        <v>0.19999999999998863</v>
      </c>
      <c r="AF147" s="71">
        <f>'1eras Lecturas'!W146</f>
        <v>178.5</v>
      </c>
      <c r="AG147" s="72">
        <f>'2das Lecturas'!W146</f>
        <v>178.4</v>
      </c>
      <c r="AH147" s="103">
        <f t="shared" si="70"/>
        <v>9.9999999999994316E-2</v>
      </c>
      <c r="AI147" s="73">
        <f>'1eras Lecturas'!Y146</f>
        <v>214.7</v>
      </c>
      <c r="AJ147" s="73">
        <f>'2das Lecturas'!Y146</f>
        <v>214.4</v>
      </c>
      <c r="AK147" s="104">
        <f t="shared" si="71"/>
        <v>0.29999999999998295</v>
      </c>
      <c r="AL147" s="68">
        <f>'1eras Lecturas'!AA146</f>
        <v>164.4</v>
      </c>
      <c r="AM147" s="69">
        <f>'2das Lecturas'!AA146</f>
        <v>164.6</v>
      </c>
      <c r="AN147" s="103">
        <f t="shared" si="72"/>
        <v>0.19999999999998863</v>
      </c>
      <c r="AO147" s="70">
        <f>'1eras Lecturas'!AC146</f>
        <v>166.4</v>
      </c>
      <c r="AP147" s="70">
        <f>'2das Lecturas'!AC146</f>
        <v>166.6</v>
      </c>
      <c r="AQ147" s="104">
        <f t="shared" si="73"/>
        <v>0.19999999999998863</v>
      </c>
      <c r="AR147" s="71">
        <f>'1eras Lecturas'!AE146</f>
        <v>237.4</v>
      </c>
      <c r="AS147" s="72">
        <f>'2das Lecturas'!AE146</f>
        <v>237.5</v>
      </c>
      <c r="AT147" s="103">
        <f t="shared" si="74"/>
        <v>9.9999999999994316E-2</v>
      </c>
      <c r="AU147" s="73">
        <f>'1eras Lecturas'!AG146</f>
        <v>252.5</v>
      </c>
      <c r="AV147" s="73">
        <f>'2das Lecturas'!AG146</f>
        <v>252.6</v>
      </c>
      <c r="AW147" s="104">
        <f t="shared" si="75"/>
        <v>9.9999999999994316E-2</v>
      </c>
      <c r="AX147" s="68">
        <f>'1eras Lecturas'!AI146</f>
        <v>270</v>
      </c>
      <c r="AY147" s="69">
        <f>'2das Lecturas'!AI146</f>
        <v>270</v>
      </c>
      <c r="AZ147" s="103">
        <f t="shared" si="76"/>
        <v>0</v>
      </c>
      <c r="BA147" s="70">
        <f>'1eras Lecturas'!AK146</f>
        <v>274.2</v>
      </c>
      <c r="BB147" s="70">
        <f>'2das Lecturas'!AK146</f>
        <v>274.3</v>
      </c>
      <c r="BC147" s="104">
        <f t="shared" si="77"/>
        <v>0.10000000000002274</v>
      </c>
      <c r="BD147" s="71">
        <f>'1eras Lecturas'!AM146</f>
        <v>250.6</v>
      </c>
      <c r="BE147" s="72">
        <f>'2das Lecturas'!AM146</f>
        <v>250.4</v>
      </c>
      <c r="BF147" s="103">
        <f t="shared" si="78"/>
        <v>0.19999999999998863</v>
      </c>
      <c r="BG147" s="73">
        <f>'1eras Lecturas'!AO146</f>
        <v>252.5</v>
      </c>
      <c r="BH147" s="73">
        <f>'2das Lecturas'!AO146</f>
        <v>252.4</v>
      </c>
      <c r="BI147" s="104">
        <f t="shared" si="79"/>
        <v>9.9999999999994316E-2</v>
      </c>
      <c r="BJ147" s="68">
        <f>'1eras Lecturas'!AQ146</f>
        <v>166.6</v>
      </c>
      <c r="BK147" s="69">
        <f>'2das Lecturas'!AQ146</f>
        <v>166.79999999999998</v>
      </c>
      <c r="BL147" s="103">
        <f t="shared" si="80"/>
        <v>0.19999999999998863</v>
      </c>
      <c r="BM147" s="70">
        <f>'1eras Lecturas'!AS146</f>
        <v>168.4</v>
      </c>
      <c r="BN147" s="70">
        <f>'2das Lecturas'!AS146</f>
        <v>168.6</v>
      </c>
      <c r="BO147" s="104">
        <f t="shared" si="81"/>
        <v>0.19999999999998863</v>
      </c>
      <c r="BP147" s="71">
        <f>'1eras Lecturas'!AU146</f>
        <v>192.2</v>
      </c>
      <c r="BQ147" s="72">
        <f>'2das Lecturas'!AU146</f>
        <v>192.2</v>
      </c>
      <c r="BR147" s="103">
        <f t="shared" si="82"/>
        <v>0</v>
      </c>
      <c r="BS147" s="73">
        <f>'1eras Lecturas'!AW146</f>
        <v>194.3</v>
      </c>
      <c r="BT147" s="73">
        <f>'2das Lecturas'!AW146</f>
        <v>194.1</v>
      </c>
      <c r="BU147" s="104">
        <f t="shared" si="83"/>
        <v>0.20000000000001705</v>
      </c>
      <c r="BV147" s="68">
        <f>'1eras Lecturas'!AY146</f>
        <v>255.3</v>
      </c>
      <c r="BW147" s="69">
        <f>'2das Lecturas'!AY146</f>
        <v>255.3</v>
      </c>
      <c r="BX147" s="103">
        <f t="shared" si="84"/>
        <v>0</v>
      </c>
      <c r="BY147" s="70">
        <f>'1eras Lecturas'!BA146</f>
        <v>255.3</v>
      </c>
      <c r="BZ147" s="70">
        <f>'2das Lecturas'!BA146</f>
        <v>255.3</v>
      </c>
      <c r="CA147" s="104">
        <f t="shared" si="85"/>
        <v>0</v>
      </c>
      <c r="CB147" s="71">
        <f>'1eras Lecturas'!BC146</f>
        <v>166</v>
      </c>
      <c r="CC147" s="72">
        <f>'2das Lecturas'!BC146</f>
        <v>165.9</v>
      </c>
      <c r="CD147" s="103">
        <f t="shared" si="86"/>
        <v>9.9999999999994316E-2</v>
      </c>
      <c r="CE147" s="73">
        <f>'1eras Lecturas'!BE146</f>
        <v>174.5</v>
      </c>
      <c r="CF147" s="73">
        <f>'2das Lecturas'!BE146</f>
        <v>174.4</v>
      </c>
      <c r="CG147" s="104">
        <f t="shared" si="87"/>
        <v>9.9999999999994316E-2</v>
      </c>
      <c r="CH147" s="138">
        <f>'1eras Lecturas'!BG146</f>
        <v>130.19999999999999</v>
      </c>
      <c r="CI147" s="69">
        <f>'2das Lecturas'!BG146</f>
        <v>130.1</v>
      </c>
      <c r="CJ147" s="103">
        <f t="shared" si="88"/>
        <v>9.9999999999994316E-2</v>
      </c>
      <c r="CK147" s="139">
        <f>'1eras Lecturas'!BI146</f>
        <v>131.80000000000001</v>
      </c>
      <c r="CL147" s="139">
        <f>'2das Lecturas'!BI146</f>
        <v>131.9</v>
      </c>
      <c r="CM147" s="104">
        <f t="shared" si="89"/>
        <v>9.9999999999994316E-2</v>
      </c>
    </row>
    <row r="148" spans="1:91" ht="15" customHeight="1" x14ac:dyDescent="0.25">
      <c r="A148" s="67" t="s">
        <v>77</v>
      </c>
      <c r="B148" s="68">
        <f>'1eras Lecturas'!C147</f>
        <v>253.7</v>
      </c>
      <c r="C148" s="69">
        <f>'2das Lecturas'!C147</f>
        <v>253.9</v>
      </c>
      <c r="D148" s="103">
        <f t="shared" si="60"/>
        <v>0.20000000000001705</v>
      </c>
      <c r="E148" s="70">
        <f>'1eras Lecturas'!E147</f>
        <v>283</v>
      </c>
      <c r="F148" s="70">
        <f>'2das Lecturas'!E147</f>
        <v>283.10000000000002</v>
      </c>
      <c r="G148" s="104">
        <f t="shared" si="61"/>
        <v>0.10000000000002274</v>
      </c>
      <c r="H148" s="71">
        <f>'1eras Lecturas'!G147</f>
        <v>175.9</v>
      </c>
      <c r="I148" s="72">
        <f>'2das Lecturas'!G147</f>
        <v>175.9</v>
      </c>
      <c r="J148" s="103">
        <f t="shared" si="62"/>
        <v>0</v>
      </c>
      <c r="K148" s="73">
        <f>'1eras Lecturas'!I147</f>
        <v>177.7</v>
      </c>
      <c r="L148" s="73">
        <f>'2das Lecturas'!I147</f>
        <v>177.7</v>
      </c>
      <c r="M148" s="104">
        <f t="shared" si="63"/>
        <v>0</v>
      </c>
      <c r="N148" s="68">
        <f>'1eras Lecturas'!K147</f>
        <v>160.6</v>
      </c>
      <c r="O148" s="69">
        <f>'2das Lecturas'!K147</f>
        <v>160.69999999999999</v>
      </c>
      <c r="P148" s="103">
        <f t="shared" si="64"/>
        <v>9.9999999999994316E-2</v>
      </c>
      <c r="Q148" s="70">
        <f>'1eras Lecturas'!M147</f>
        <v>160.6</v>
      </c>
      <c r="R148" s="70">
        <f>'2das Lecturas'!M147</f>
        <v>160.69999999999999</v>
      </c>
      <c r="S148" s="104">
        <f t="shared" si="65"/>
        <v>9.9999999999994316E-2</v>
      </c>
      <c r="T148" s="71">
        <f>'1eras Lecturas'!O147</f>
        <v>136.6</v>
      </c>
      <c r="U148" s="72">
        <f>'2das Lecturas'!O147</f>
        <v>136.69999999999999</v>
      </c>
      <c r="V148" s="103">
        <f t="shared" si="66"/>
        <v>9.9999999999994316E-2</v>
      </c>
      <c r="W148" s="73">
        <f>'1eras Lecturas'!Q147</f>
        <v>138.80000000000001</v>
      </c>
      <c r="X148" s="73">
        <f>'2das Lecturas'!Q147</f>
        <v>138.9</v>
      </c>
      <c r="Y148" s="104">
        <f t="shared" si="67"/>
        <v>9.9999999999994316E-2</v>
      </c>
      <c r="Z148" s="68">
        <f>'1eras Lecturas'!S147</f>
        <v>161.4</v>
      </c>
      <c r="AA148" s="69">
        <f>'2das Lecturas'!S147</f>
        <v>161.6</v>
      </c>
      <c r="AB148" s="103">
        <f t="shared" si="68"/>
        <v>0.19999999999998863</v>
      </c>
      <c r="AC148" s="70">
        <f>'1eras Lecturas'!U147</f>
        <v>163.30000000000001</v>
      </c>
      <c r="AD148" s="70">
        <f>'2das Lecturas'!U147</f>
        <v>163.5</v>
      </c>
      <c r="AE148" s="104">
        <f t="shared" si="69"/>
        <v>0.19999999999998863</v>
      </c>
      <c r="AF148" s="71">
        <f>'1eras Lecturas'!W147</f>
        <v>159</v>
      </c>
      <c r="AG148" s="72">
        <f>'2das Lecturas'!W147</f>
        <v>158.9</v>
      </c>
      <c r="AH148" s="103">
        <f t="shared" si="70"/>
        <v>9.9999999999994316E-2</v>
      </c>
      <c r="AI148" s="73">
        <f>'1eras Lecturas'!Y147</f>
        <v>186.6</v>
      </c>
      <c r="AJ148" s="73">
        <f>'2das Lecturas'!Y147</f>
        <v>186.5</v>
      </c>
      <c r="AK148" s="104">
        <f t="shared" si="71"/>
        <v>9.9999999999994316E-2</v>
      </c>
      <c r="AL148" s="68">
        <f>'1eras Lecturas'!AA147</f>
        <v>158.4</v>
      </c>
      <c r="AM148" s="69">
        <f>'2das Lecturas'!AA147</f>
        <v>158.5</v>
      </c>
      <c r="AN148" s="103">
        <f t="shared" si="72"/>
        <v>9.9999999999994316E-2</v>
      </c>
      <c r="AO148" s="70">
        <f>'1eras Lecturas'!AC147</f>
        <v>166.5</v>
      </c>
      <c r="AP148" s="70">
        <f>'2das Lecturas'!AC147</f>
        <v>166.7</v>
      </c>
      <c r="AQ148" s="104">
        <f t="shared" si="73"/>
        <v>0.19999999999998863</v>
      </c>
      <c r="AR148" s="71">
        <f>'1eras Lecturas'!AE147</f>
        <v>241.8</v>
      </c>
      <c r="AS148" s="72">
        <f>'2das Lecturas'!AE147</f>
        <v>241.8</v>
      </c>
      <c r="AT148" s="103">
        <f t="shared" si="74"/>
        <v>0</v>
      </c>
      <c r="AU148" s="73">
        <f>'1eras Lecturas'!AG147</f>
        <v>248.1</v>
      </c>
      <c r="AV148" s="73">
        <f>'2das Lecturas'!AG147</f>
        <v>248.1</v>
      </c>
      <c r="AW148" s="104">
        <f t="shared" si="75"/>
        <v>0</v>
      </c>
      <c r="AX148" s="68">
        <f>'1eras Lecturas'!AI147</f>
        <v>265.89999999999998</v>
      </c>
      <c r="AY148" s="69">
        <f>'2das Lecturas'!AI147</f>
        <v>266</v>
      </c>
      <c r="AZ148" s="103">
        <f t="shared" si="76"/>
        <v>0.10000000000002274</v>
      </c>
      <c r="BA148" s="70">
        <f>'1eras Lecturas'!AK147</f>
        <v>269.89999999999998</v>
      </c>
      <c r="BB148" s="70">
        <f>'2das Lecturas'!AK147</f>
        <v>270</v>
      </c>
      <c r="BC148" s="104">
        <f t="shared" si="77"/>
        <v>0.10000000000002274</v>
      </c>
      <c r="BD148" s="71">
        <f>'1eras Lecturas'!AM147</f>
        <v>250.5</v>
      </c>
      <c r="BE148" s="72">
        <f>'2das Lecturas'!AM147</f>
        <v>250.4</v>
      </c>
      <c r="BF148" s="103">
        <f t="shared" si="78"/>
        <v>9.9999999999994316E-2</v>
      </c>
      <c r="BG148" s="73">
        <f>'1eras Lecturas'!AO147</f>
        <v>251.5</v>
      </c>
      <c r="BH148" s="73">
        <f>'2das Lecturas'!AO147</f>
        <v>251.6</v>
      </c>
      <c r="BI148" s="104">
        <f t="shared" si="79"/>
        <v>9.9999999999994316E-2</v>
      </c>
      <c r="BJ148" s="68">
        <f>'1eras Lecturas'!AQ147</f>
        <v>166.7</v>
      </c>
      <c r="BK148" s="69">
        <f>'2das Lecturas'!AQ147</f>
        <v>166.79999999999998</v>
      </c>
      <c r="BL148" s="103">
        <f t="shared" si="80"/>
        <v>9.9999999999994316E-2</v>
      </c>
      <c r="BM148" s="70">
        <f>'1eras Lecturas'!AS147</f>
        <v>168.5</v>
      </c>
      <c r="BN148" s="70">
        <f>'2das Lecturas'!AS147</f>
        <v>168.6</v>
      </c>
      <c r="BO148" s="104">
        <f t="shared" si="81"/>
        <v>9.9999999999994316E-2</v>
      </c>
      <c r="BP148" s="71">
        <f>'1eras Lecturas'!AU147</f>
        <v>192.1</v>
      </c>
      <c r="BQ148" s="72">
        <f>'2das Lecturas'!AU147</f>
        <v>192</v>
      </c>
      <c r="BR148" s="103">
        <f t="shared" si="82"/>
        <v>9.9999999999994316E-2</v>
      </c>
      <c r="BS148" s="73">
        <f>'1eras Lecturas'!AW147</f>
        <v>192.1</v>
      </c>
      <c r="BT148" s="73">
        <f>'2das Lecturas'!AW147</f>
        <v>192</v>
      </c>
      <c r="BU148" s="104">
        <f t="shared" si="83"/>
        <v>9.9999999999994316E-2</v>
      </c>
      <c r="BV148" s="68">
        <f>'1eras Lecturas'!AY147</f>
        <v>253.3</v>
      </c>
      <c r="BW148" s="69">
        <f>'2das Lecturas'!AY147</f>
        <v>253.3</v>
      </c>
      <c r="BX148" s="103">
        <f t="shared" si="84"/>
        <v>0</v>
      </c>
      <c r="BY148" s="70">
        <f>'1eras Lecturas'!BA147</f>
        <v>257</v>
      </c>
      <c r="BZ148" s="70">
        <f>'2das Lecturas'!BA147</f>
        <v>257</v>
      </c>
      <c r="CA148" s="104">
        <f t="shared" si="85"/>
        <v>0</v>
      </c>
      <c r="CB148" s="71">
        <f>'1eras Lecturas'!BC147</f>
        <v>179.3</v>
      </c>
      <c r="CC148" s="72">
        <f>'2das Lecturas'!BC147</f>
        <v>179.20000000000002</v>
      </c>
      <c r="CD148" s="103">
        <f t="shared" si="86"/>
        <v>9.9999999999994316E-2</v>
      </c>
      <c r="CE148" s="73">
        <f>'1eras Lecturas'!BE147</f>
        <v>179.3</v>
      </c>
      <c r="CF148" s="73">
        <f>'2das Lecturas'!BE147</f>
        <v>179.20000000000002</v>
      </c>
      <c r="CG148" s="104">
        <f t="shared" si="87"/>
        <v>9.9999999999994316E-2</v>
      </c>
      <c r="CH148" s="138">
        <f>'1eras Lecturas'!BG147</f>
        <v>120.5</v>
      </c>
      <c r="CI148" s="69" t="str">
        <f>'2das Lecturas'!BG147</f>
        <v>120.6</v>
      </c>
      <c r="CJ148" s="103">
        <f t="shared" si="88"/>
        <v>9.9999999999994316E-2</v>
      </c>
      <c r="CK148" s="139">
        <f>'1eras Lecturas'!BI147</f>
        <v>132</v>
      </c>
      <c r="CL148" s="139" t="str">
        <f>'2das Lecturas'!BI147</f>
        <v>132</v>
      </c>
      <c r="CM148" s="104">
        <f t="shared" si="89"/>
        <v>0</v>
      </c>
    </row>
    <row r="149" spans="1:91" ht="15" customHeight="1" x14ac:dyDescent="0.25">
      <c r="A149" s="67" t="s">
        <v>78</v>
      </c>
      <c r="B149" s="68">
        <f>'1eras Lecturas'!C148</f>
        <v>258.89999999999998</v>
      </c>
      <c r="C149" s="69">
        <f>'2das Lecturas'!C148</f>
        <v>259</v>
      </c>
      <c r="D149" s="103">
        <f t="shared" si="60"/>
        <v>0.10000000000002274</v>
      </c>
      <c r="E149" s="70">
        <f>'1eras Lecturas'!E148</f>
        <v>285.10000000000002</v>
      </c>
      <c r="F149" s="70">
        <f>'2das Lecturas'!E148</f>
        <v>285.20000000000005</v>
      </c>
      <c r="G149" s="104">
        <f t="shared" si="61"/>
        <v>0.10000000000002274</v>
      </c>
      <c r="H149" s="71">
        <f>'1eras Lecturas'!G148</f>
        <v>175.9</v>
      </c>
      <c r="I149" s="72">
        <f>'2das Lecturas'!G148</f>
        <v>175.9</v>
      </c>
      <c r="J149" s="103">
        <f t="shared" si="62"/>
        <v>0</v>
      </c>
      <c r="K149" s="73">
        <f>'1eras Lecturas'!I148</f>
        <v>177.9</v>
      </c>
      <c r="L149" s="73">
        <f>'2das Lecturas'!I148</f>
        <v>177.9</v>
      </c>
      <c r="M149" s="104">
        <f t="shared" si="63"/>
        <v>0</v>
      </c>
      <c r="N149" s="68">
        <f>'1eras Lecturas'!K148</f>
        <v>154.9</v>
      </c>
      <c r="O149" s="69">
        <f>'2das Lecturas'!K148</f>
        <v>155.1</v>
      </c>
      <c r="P149" s="103">
        <f t="shared" si="64"/>
        <v>0.19999999999998863</v>
      </c>
      <c r="Q149" s="70">
        <f>'1eras Lecturas'!M148</f>
        <v>164.5</v>
      </c>
      <c r="R149" s="70">
        <f>'2das Lecturas'!M148</f>
        <v>164.7</v>
      </c>
      <c r="S149" s="104">
        <f t="shared" si="65"/>
        <v>0.19999999999998863</v>
      </c>
      <c r="T149" s="71">
        <f>'1eras Lecturas'!O148</f>
        <v>134.4</v>
      </c>
      <c r="U149" s="72">
        <f>'2das Lecturas'!O148</f>
        <v>134.6</v>
      </c>
      <c r="V149" s="103">
        <f t="shared" si="66"/>
        <v>0.19999999999998863</v>
      </c>
      <c r="W149" s="73">
        <f>'1eras Lecturas'!Q148</f>
        <v>134.4</v>
      </c>
      <c r="X149" s="73">
        <f>'2das Lecturas'!Q148</f>
        <v>134.6</v>
      </c>
      <c r="Y149" s="104">
        <f t="shared" si="67"/>
        <v>0.19999999999998863</v>
      </c>
      <c r="Z149" s="68">
        <f>'1eras Lecturas'!S148</f>
        <v>165.2</v>
      </c>
      <c r="AA149" s="69">
        <f>'2das Lecturas'!S148</f>
        <v>165.39999999999998</v>
      </c>
      <c r="AB149" s="103">
        <f t="shared" si="68"/>
        <v>0.19999999999998863</v>
      </c>
      <c r="AC149" s="70">
        <f>'1eras Lecturas'!U148</f>
        <v>169.1</v>
      </c>
      <c r="AD149" s="70">
        <f>'2das Lecturas'!U148</f>
        <v>169.29999999999998</v>
      </c>
      <c r="AE149" s="104">
        <f t="shared" si="69"/>
        <v>0.19999999999998863</v>
      </c>
      <c r="AF149" s="71">
        <f>'1eras Lecturas'!W148</f>
        <v>186.9</v>
      </c>
      <c r="AG149" s="72">
        <f>'2das Lecturas'!W148</f>
        <v>186.6</v>
      </c>
      <c r="AH149" s="103">
        <f t="shared" si="70"/>
        <v>0.30000000000001137</v>
      </c>
      <c r="AI149" s="73">
        <f>'1eras Lecturas'!Y148</f>
        <v>198.8</v>
      </c>
      <c r="AJ149" s="73">
        <f>'2das Lecturas'!Y148</f>
        <v>198.6</v>
      </c>
      <c r="AK149" s="104">
        <f t="shared" si="71"/>
        <v>0.20000000000001705</v>
      </c>
      <c r="AL149" s="68">
        <f>'1eras Lecturas'!AA148</f>
        <v>162.4</v>
      </c>
      <c r="AM149" s="69">
        <f>'2das Lecturas'!AA148</f>
        <v>162.6</v>
      </c>
      <c r="AN149" s="103">
        <f t="shared" si="72"/>
        <v>0.19999999999998863</v>
      </c>
      <c r="AO149" s="70">
        <f>'1eras Lecturas'!AC148</f>
        <v>162.4</v>
      </c>
      <c r="AP149" s="70">
        <f>'2das Lecturas'!AC148</f>
        <v>162.6</v>
      </c>
      <c r="AQ149" s="104">
        <f t="shared" si="73"/>
        <v>0.19999999999998863</v>
      </c>
      <c r="AR149" s="71">
        <f>'1eras Lecturas'!AE148</f>
        <v>244</v>
      </c>
      <c r="AS149" s="72">
        <f>'2das Lecturas'!AE148</f>
        <v>244</v>
      </c>
      <c r="AT149" s="103">
        <f t="shared" si="74"/>
        <v>0</v>
      </c>
      <c r="AU149" s="73">
        <f>'1eras Lecturas'!AG148</f>
        <v>252.5</v>
      </c>
      <c r="AV149" s="73">
        <f>'2das Lecturas'!AG148</f>
        <v>252.5</v>
      </c>
      <c r="AW149" s="104">
        <f t="shared" si="75"/>
        <v>0</v>
      </c>
      <c r="AX149" s="68">
        <f>'1eras Lecturas'!AI148</f>
        <v>270.2</v>
      </c>
      <c r="AY149" s="69">
        <f>'2das Lecturas'!AI148</f>
        <v>270.3</v>
      </c>
      <c r="AZ149" s="103">
        <f t="shared" si="76"/>
        <v>0.10000000000002274</v>
      </c>
      <c r="BA149" s="70">
        <f>'1eras Lecturas'!AK148</f>
        <v>270.2</v>
      </c>
      <c r="BB149" s="70">
        <f>'2das Lecturas'!AK148</f>
        <v>270.3</v>
      </c>
      <c r="BC149" s="104">
        <f t="shared" si="77"/>
        <v>0.10000000000002274</v>
      </c>
      <c r="BD149" s="71">
        <f>'1eras Lecturas'!AM148</f>
        <v>250.4</v>
      </c>
      <c r="BE149" s="72">
        <f>'2das Lecturas'!AM148</f>
        <v>250.5</v>
      </c>
      <c r="BF149" s="103">
        <f t="shared" si="78"/>
        <v>9.9999999999994316E-2</v>
      </c>
      <c r="BG149" s="73">
        <f>'1eras Lecturas'!AO148</f>
        <v>250.4</v>
      </c>
      <c r="BH149" s="73">
        <f>'2das Lecturas'!AO148</f>
        <v>250.5</v>
      </c>
      <c r="BI149" s="104">
        <f t="shared" si="79"/>
        <v>9.9999999999994316E-2</v>
      </c>
      <c r="BJ149" s="68">
        <f>'1eras Lecturas'!AQ148</f>
        <v>166.7</v>
      </c>
      <c r="BK149" s="69">
        <f>'2das Lecturas'!AQ148</f>
        <v>166.79999999999998</v>
      </c>
      <c r="BL149" s="103">
        <f t="shared" si="80"/>
        <v>9.9999999999994316E-2</v>
      </c>
      <c r="BM149" s="70">
        <f>'1eras Lecturas'!AS148</f>
        <v>168.4</v>
      </c>
      <c r="BN149" s="70">
        <f>'2das Lecturas'!AS148</f>
        <v>168.5</v>
      </c>
      <c r="BO149" s="104">
        <f t="shared" si="81"/>
        <v>9.9999999999994316E-2</v>
      </c>
      <c r="BP149" s="71">
        <f>'1eras Lecturas'!AU148</f>
        <v>192.2</v>
      </c>
      <c r="BQ149" s="72">
        <f>'2das Lecturas'!AU148</f>
        <v>192.1</v>
      </c>
      <c r="BR149" s="103">
        <f t="shared" si="82"/>
        <v>9.9999999999994316E-2</v>
      </c>
      <c r="BS149" s="73">
        <f>'1eras Lecturas'!AW148</f>
        <v>196</v>
      </c>
      <c r="BT149" s="73">
        <f>'2das Lecturas'!AW148</f>
        <v>196</v>
      </c>
      <c r="BU149" s="104">
        <f t="shared" si="83"/>
        <v>0</v>
      </c>
      <c r="BV149" s="68">
        <f>'1eras Lecturas'!AY148</f>
        <v>255.3</v>
      </c>
      <c r="BW149" s="69">
        <f>'2das Lecturas'!AY148</f>
        <v>255.3</v>
      </c>
      <c r="BX149" s="103">
        <f t="shared" si="84"/>
        <v>0</v>
      </c>
      <c r="BY149" s="70">
        <f>'1eras Lecturas'!BA148</f>
        <v>255.3</v>
      </c>
      <c r="BZ149" s="70">
        <f>'2das Lecturas'!BA148</f>
        <v>255.3</v>
      </c>
      <c r="CA149" s="104">
        <f t="shared" si="85"/>
        <v>0</v>
      </c>
      <c r="CB149" s="71">
        <f>'1eras Lecturas'!BC148</f>
        <v>174.6</v>
      </c>
      <c r="CC149" s="72">
        <f>'2das Lecturas'!BC148</f>
        <v>174.5</v>
      </c>
      <c r="CD149" s="103">
        <f t="shared" si="86"/>
        <v>9.9999999999994316E-2</v>
      </c>
      <c r="CE149" s="73">
        <f>'1eras Lecturas'!BE148</f>
        <v>179.4</v>
      </c>
      <c r="CF149" s="73">
        <f>'2das Lecturas'!BE148</f>
        <v>179.3</v>
      </c>
      <c r="CG149" s="104">
        <f t="shared" si="87"/>
        <v>9.9999999999994316E-2</v>
      </c>
      <c r="CH149" s="138">
        <f>'1eras Lecturas'!BG148</f>
        <v>120.5</v>
      </c>
      <c r="CI149" s="69">
        <f>'2das Lecturas'!BG148</f>
        <v>120.5</v>
      </c>
      <c r="CJ149" s="103">
        <f t="shared" si="88"/>
        <v>0</v>
      </c>
      <c r="CK149" s="139">
        <f>'1eras Lecturas'!BI148</f>
        <v>137.6</v>
      </c>
      <c r="CL149" s="139">
        <f>'2das Lecturas'!BI148</f>
        <v>137.6</v>
      </c>
      <c r="CM149" s="104">
        <f t="shared" si="89"/>
        <v>0</v>
      </c>
    </row>
    <row r="150" spans="1:91" ht="15" customHeight="1" x14ac:dyDescent="0.25">
      <c r="A150" s="72" t="s">
        <v>79</v>
      </c>
      <c r="B150" s="68">
        <f>'1eras Lecturas'!C149</f>
        <v>264.3</v>
      </c>
      <c r="C150" s="69">
        <f>'2das Lecturas'!C149</f>
        <v>264.3</v>
      </c>
      <c r="D150" s="103">
        <f t="shared" si="60"/>
        <v>0</v>
      </c>
      <c r="E150" s="70">
        <f>'1eras Lecturas'!E149</f>
        <v>276.7</v>
      </c>
      <c r="F150" s="70">
        <f>'2das Lecturas'!E149</f>
        <v>276.8</v>
      </c>
      <c r="G150" s="104">
        <f t="shared" si="61"/>
        <v>0.10000000000002274</v>
      </c>
      <c r="H150" s="71">
        <f>'1eras Lecturas'!G149</f>
        <v>177.7</v>
      </c>
      <c r="I150" s="72">
        <f>'2das Lecturas'!G149</f>
        <v>178.5</v>
      </c>
      <c r="J150" s="103">
        <f t="shared" si="62"/>
        <v>0.80000000000001137</v>
      </c>
      <c r="K150" s="73">
        <f>'1eras Lecturas'!I149</f>
        <v>201</v>
      </c>
      <c r="L150" s="73">
        <f>'2das Lecturas'!I149</f>
        <v>199.8</v>
      </c>
      <c r="M150" s="104">
        <f t="shared" si="63"/>
        <v>1.1999999999999886</v>
      </c>
      <c r="N150" s="68">
        <f>'1eras Lecturas'!K149</f>
        <v>152.9</v>
      </c>
      <c r="O150" s="69">
        <f>'2das Lecturas'!K149</f>
        <v>153</v>
      </c>
      <c r="P150" s="103">
        <f t="shared" si="64"/>
        <v>9.9999999999994316E-2</v>
      </c>
      <c r="Q150" s="70">
        <f>'1eras Lecturas'!M149</f>
        <v>174.3</v>
      </c>
      <c r="R150" s="70">
        <f>'2das Lecturas'!M149</f>
        <v>174.4</v>
      </c>
      <c r="S150" s="104">
        <f t="shared" si="65"/>
        <v>9.9999999999994316E-2</v>
      </c>
      <c r="T150" s="71">
        <f>'1eras Lecturas'!O149</f>
        <v>134.5</v>
      </c>
      <c r="U150" s="72">
        <f>'2das Lecturas'!O149</f>
        <v>134.6</v>
      </c>
      <c r="V150" s="103">
        <f t="shared" si="66"/>
        <v>9.9999999999994316E-2</v>
      </c>
      <c r="W150" s="73">
        <f>'1eras Lecturas'!Q149</f>
        <v>136.6</v>
      </c>
      <c r="X150" s="73">
        <f>'2das Lecturas'!Q149</f>
        <v>136.69999999999999</v>
      </c>
      <c r="Y150" s="104">
        <f t="shared" si="67"/>
        <v>9.9999999999994316E-2</v>
      </c>
      <c r="Z150" s="68">
        <f>'1eras Lecturas'!S149</f>
        <v>166.1</v>
      </c>
      <c r="AA150" s="69">
        <f>'2das Lecturas'!S149</f>
        <v>166.1</v>
      </c>
      <c r="AB150" s="103">
        <f t="shared" si="68"/>
        <v>0</v>
      </c>
      <c r="AC150" s="70">
        <f>'1eras Lecturas'!U149</f>
        <v>166.7</v>
      </c>
      <c r="AD150" s="70">
        <f>'2das Lecturas'!U149</f>
        <v>166.7</v>
      </c>
      <c r="AE150" s="104">
        <f t="shared" si="69"/>
        <v>0</v>
      </c>
      <c r="AF150" s="71">
        <f>'1eras Lecturas'!W149</f>
        <v>192.7</v>
      </c>
      <c r="AG150" s="72">
        <f>'2das Lecturas'!W149</f>
        <v>192.6</v>
      </c>
      <c r="AH150" s="103">
        <f t="shared" si="70"/>
        <v>9.9999999999994316E-2</v>
      </c>
      <c r="AI150" s="73">
        <f>'1eras Lecturas'!Y149</f>
        <v>192.7</v>
      </c>
      <c r="AJ150" s="73">
        <f>'2das Lecturas'!Y149</f>
        <v>192.6</v>
      </c>
      <c r="AK150" s="104">
        <f t="shared" si="71"/>
        <v>9.9999999999994316E-2</v>
      </c>
      <c r="AL150" s="68">
        <f>'1eras Lecturas'!AA149</f>
        <v>164.4</v>
      </c>
      <c r="AM150" s="69">
        <f>'2das Lecturas'!AA149</f>
        <v>164.6</v>
      </c>
      <c r="AN150" s="103">
        <f t="shared" si="72"/>
        <v>0.19999999999998863</v>
      </c>
      <c r="AO150" s="70">
        <f>'1eras Lecturas'!AC149</f>
        <v>168.4</v>
      </c>
      <c r="AP150" s="70">
        <f>'2das Lecturas'!AC149</f>
        <v>168.6</v>
      </c>
      <c r="AQ150" s="104">
        <f t="shared" si="73"/>
        <v>0.19999999999998863</v>
      </c>
      <c r="AR150" s="71">
        <f>'1eras Lecturas'!AE149</f>
        <v>237.8</v>
      </c>
      <c r="AS150" s="72">
        <f>'2das Lecturas'!AE149</f>
        <v>237.7</v>
      </c>
      <c r="AT150" s="103">
        <f t="shared" si="74"/>
        <v>0.10000000000002274</v>
      </c>
      <c r="AU150" s="73">
        <f>'1eras Lecturas'!AG149</f>
        <v>242.1</v>
      </c>
      <c r="AV150" s="73">
        <f>'2das Lecturas'!AG149</f>
        <v>242</v>
      </c>
      <c r="AW150" s="104">
        <f t="shared" si="75"/>
        <v>9.9999999999994316E-2</v>
      </c>
      <c r="AX150" s="68">
        <f>'1eras Lecturas'!AI149</f>
        <v>270.10000000000002</v>
      </c>
      <c r="AY150" s="69">
        <f>'2das Lecturas'!AI149</f>
        <v>270.20000000000005</v>
      </c>
      <c r="AZ150" s="103">
        <f t="shared" si="76"/>
        <v>0.10000000000002274</v>
      </c>
      <c r="BA150" s="70">
        <f>'1eras Lecturas'!AK149</f>
        <v>270.10000000000002</v>
      </c>
      <c r="BB150" s="70">
        <f>'2das Lecturas'!AK149</f>
        <v>270.20000000000005</v>
      </c>
      <c r="BC150" s="104">
        <f t="shared" si="77"/>
        <v>0.10000000000002274</v>
      </c>
      <c r="BD150" s="71">
        <f>'1eras Lecturas'!AM149</f>
        <v>251.5</v>
      </c>
      <c r="BE150" s="72">
        <f>'2das Lecturas'!AM149</f>
        <v>251.5</v>
      </c>
      <c r="BF150" s="103">
        <f t="shared" si="78"/>
        <v>0</v>
      </c>
      <c r="BG150" s="73">
        <f>'1eras Lecturas'!AO149</f>
        <v>252.5</v>
      </c>
      <c r="BH150" s="73">
        <f>'2das Lecturas'!AO149</f>
        <v>252.5</v>
      </c>
      <c r="BI150" s="104">
        <f t="shared" si="79"/>
        <v>0</v>
      </c>
      <c r="BJ150" s="68">
        <f>'1eras Lecturas'!AQ149</f>
        <v>168.4</v>
      </c>
      <c r="BK150" s="69">
        <f>'2das Lecturas'!AQ149</f>
        <v>168.29999999999998</v>
      </c>
      <c r="BL150" s="103">
        <f t="shared" si="80"/>
        <v>0.10000000000002274</v>
      </c>
      <c r="BM150" s="70">
        <f>'1eras Lecturas'!AS149</f>
        <v>168.4</v>
      </c>
      <c r="BN150" s="70">
        <f>'2das Lecturas'!AS149</f>
        <v>168.29999999999998</v>
      </c>
      <c r="BO150" s="104">
        <f t="shared" si="81"/>
        <v>0.10000000000002274</v>
      </c>
      <c r="BP150" s="71">
        <f>'1eras Lecturas'!AU149</f>
        <v>188.4</v>
      </c>
      <c r="BQ150" s="72">
        <f>'2das Lecturas'!AU149</f>
        <v>188.2</v>
      </c>
      <c r="BR150" s="103">
        <f t="shared" si="82"/>
        <v>0.20000000000001705</v>
      </c>
      <c r="BS150" s="73">
        <f>'1eras Lecturas'!AW149</f>
        <v>192.2</v>
      </c>
      <c r="BT150" s="73">
        <f>'2das Lecturas'!AW149</f>
        <v>192.2</v>
      </c>
      <c r="BU150" s="104">
        <f t="shared" si="83"/>
        <v>0</v>
      </c>
      <c r="BV150" s="68">
        <f>'1eras Lecturas'!AY149</f>
        <v>255.3</v>
      </c>
      <c r="BW150" s="69">
        <f>'2das Lecturas'!AY149</f>
        <v>255.3</v>
      </c>
      <c r="BX150" s="103">
        <f t="shared" si="84"/>
        <v>0</v>
      </c>
      <c r="BY150" s="70">
        <f>'1eras Lecturas'!BA149</f>
        <v>257.2</v>
      </c>
      <c r="BZ150" s="70">
        <f>'2das Lecturas'!BA149</f>
        <v>257.2</v>
      </c>
      <c r="CA150" s="104">
        <f t="shared" si="85"/>
        <v>0</v>
      </c>
      <c r="CB150" s="71">
        <f>'1eras Lecturas'!BC149</f>
        <v>161.1</v>
      </c>
      <c r="CC150" s="72">
        <f>'2das Lecturas'!BC149</f>
        <v>161</v>
      </c>
      <c r="CD150" s="103">
        <f t="shared" si="86"/>
        <v>9.9999999999994316E-2</v>
      </c>
      <c r="CE150" s="73">
        <f>'1eras Lecturas'!BE149</f>
        <v>174.4</v>
      </c>
      <c r="CF150" s="73">
        <f>'2das Lecturas'!BE149</f>
        <v>174.3</v>
      </c>
      <c r="CG150" s="104">
        <f t="shared" si="87"/>
        <v>9.9999999999994316E-2</v>
      </c>
      <c r="CH150" s="138">
        <f>'1eras Lecturas'!BG149</f>
        <v>135.9</v>
      </c>
      <c r="CI150" s="69">
        <f>'2das Lecturas'!BG149</f>
        <v>136.30000000000001</v>
      </c>
      <c r="CJ150" s="103">
        <f t="shared" si="88"/>
        <v>0.40000000000000568</v>
      </c>
      <c r="CK150" s="139">
        <f>'1eras Lecturas'!BI149</f>
        <v>175</v>
      </c>
      <c r="CL150" s="139">
        <f>'2das Lecturas'!BI149</f>
        <v>174.9</v>
      </c>
      <c r="CM150" s="104">
        <f t="shared" si="89"/>
        <v>9.9999999999994316E-2</v>
      </c>
    </row>
    <row r="151" spans="1:91" ht="15" customHeight="1" x14ac:dyDescent="0.25">
      <c r="A151" s="67" t="s">
        <v>80</v>
      </c>
      <c r="B151" s="68">
        <f>'1eras Lecturas'!C150</f>
        <v>253.8</v>
      </c>
      <c r="C151" s="69">
        <f>'2das Lecturas'!C150</f>
        <v>253.9</v>
      </c>
      <c r="D151" s="103">
        <f t="shared" si="60"/>
        <v>9.9999999999994316E-2</v>
      </c>
      <c r="E151" s="70">
        <f>'1eras Lecturas'!E150</f>
        <v>270.39999999999998</v>
      </c>
      <c r="F151" s="70">
        <f>'2das Lecturas'!E150</f>
        <v>270.5</v>
      </c>
      <c r="G151" s="104">
        <f t="shared" si="61"/>
        <v>0.10000000000002274</v>
      </c>
      <c r="H151" s="71">
        <f>'1eras Lecturas'!G150</f>
        <v>173.8</v>
      </c>
      <c r="I151" s="72">
        <f>'2das Lecturas'!G150</f>
        <v>173.8</v>
      </c>
      <c r="J151" s="103">
        <f t="shared" si="62"/>
        <v>0</v>
      </c>
      <c r="K151" s="73">
        <f>'1eras Lecturas'!I150</f>
        <v>175.8</v>
      </c>
      <c r="L151" s="73">
        <f>'2das Lecturas'!I150</f>
        <v>175.8</v>
      </c>
      <c r="M151" s="104">
        <f t="shared" si="63"/>
        <v>0</v>
      </c>
      <c r="N151" s="68">
        <f>'1eras Lecturas'!K150</f>
        <v>158.9</v>
      </c>
      <c r="O151" s="69">
        <f>'2das Lecturas'!K150</f>
        <v>159</v>
      </c>
      <c r="P151" s="103">
        <f t="shared" si="64"/>
        <v>9.9999999999994316E-2</v>
      </c>
      <c r="Q151" s="70">
        <f>'1eras Lecturas'!M150</f>
        <v>162.69999999999999</v>
      </c>
      <c r="R151" s="70">
        <f>'2das Lecturas'!M150</f>
        <v>162.79999999999998</v>
      </c>
      <c r="S151" s="104">
        <f t="shared" si="65"/>
        <v>9.9999999999994316E-2</v>
      </c>
      <c r="T151" s="71">
        <f>'1eras Lecturas'!O150</f>
        <v>136.6</v>
      </c>
      <c r="U151" s="72">
        <f>'2das Lecturas'!O150</f>
        <v>136.69999999999999</v>
      </c>
      <c r="V151" s="103">
        <f t="shared" si="66"/>
        <v>9.9999999999994316E-2</v>
      </c>
      <c r="W151" s="73">
        <f>'1eras Lecturas'!Q150</f>
        <v>136.6</v>
      </c>
      <c r="X151" s="73">
        <f>'2das Lecturas'!Q150</f>
        <v>136.69999999999999</v>
      </c>
      <c r="Y151" s="104">
        <f t="shared" si="67"/>
        <v>9.9999999999994316E-2</v>
      </c>
      <c r="Z151" s="68">
        <f>'1eras Lecturas'!S150</f>
        <v>155.5</v>
      </c>
      <c r="AA151" s="69">
        <f>'2das Lecturas'!S150</f>
        <v>155.79999999999998</v>
      </c>
      <c r="AB151" s="103">
        <f t="shared" si="68"/>
        <v>0.29999999999998295</v>
      </c>
      <c r="AC151" s="70">
        <f>'1eras Lecturas'!U150</f>
        <v>167.2</v>
      </c>
      <c r="AD151" s="70">
        <f>'2das Lecturas'!U150</f>
        <v>167.39999999999998</v>
      </c>
      <c r="AE151" s="104">
        <f t="shared" si="69"/>
        <v>0.19999999999998863</v>
      </c>
      <c r="AF151" s="71">
        <f>'1eras Lecturas'!W150</f>
        <v>172.5</v>
      </c>
      <c r="AG151" s="72">
        <f>'2das Lecturas'!W150</f>
        <v>172.4</v>
      </c>
      <c r="AH151" s="103">
        <f t="shared" si="70"/>
        <v>9.9999999999994316E-2</v>
      </c>
      <c r="AI151" s="73">
        <f>'1eras Lecturas'!Y150</f>
        <v>184.7</v>
      </c>
      <c r="AJ151" s="73">
        <f>'2das Lecturas'!Y150</f>
        <v>184.6</v>
      </c>
      <c r="AK151" s="104">
        <f t="shared" si="71"/>
        <v>9.9999999999994316E-2</v>
      </c>
      <c r="AL151" s="68">
        <f>'1eras Lecturas'!AA150</f>
        <v>166.5</v>
      </c>
      <c r="AM151" s="69">
        <f>'2das Lecturas'!AA150</f>
        <v>166.6</v>
      </c>
      <c r="AN151" s="103">
        <f t="shared" si="72"/>
        <v>9.9999999999994316E-2</v>
      </c>
      <c r="AO151" s="70">
        <f>'1eras Lecturas'!AC150</f>
        <v>168.6</v>
      </c>
      <c r="AP151" s="70">
        <f>'2das Lecturas'!AC150</f>
        <v>168.6</v>
      </c>
      <c r="AQ151" s="104">
        <f t="shared" si="73"/>
        <v>0</v>
      </c>
      <c r="AR151" s="71">
        <f>'1eras Lecturas'!AE150</f>
        <v>245.9</v>
      </c>
      <c r="AS151" s="72">
        <f>'2das Lecturas'!AE150</f>
        <v>245.9</v>
      </c>
      <c r="AT151" s="103">
        <f t="shared" si="74"/>
        <v>0</v>
      </c>
      <c r="AU151" s="73">
        <f>'1eras Lecturas'!AG150</f>
        <v>252.5</v>
      </c>
      <c r="AV151" s="73">
        <f>'2das Lecturas'!AG150</f>
        <v>252.5</v>
      </c>
      <c r="AW151" s="104">
        <f t="shared" si="75"/>
        <v>0</v>
      </c>
      <c r="AX151" s="68">
        <f>'1eras Lecturas'!AI150</f>
        <v>270.2</v>
      </c>
      <c r="AY151" s="69">
        <f>'2das Lecturas'!AI150</f>
        <v>270.20000000000005</v>
      </c>
      <c r="AZ151" s="103">
        <f t="shared" si="76"/>
        <v>5.6843418860808015E-14</v>
      </c>
      <c r="BA151" s="70">
        <f>'1eras Lecturas'!AK150</f>
        <v>270.2</v>
      </c>
      <c r="BB151" s="70">
        <f>'2das Lecturas'!AK150</f>
        <v>270.20000000000005</v>
      </c>
      <c r="BC151" s="104">
        <f t="shared" si="77"/>
        <v>5.6843418860808015E-14</v>
      </c>
      <c r="BD151" s="71">
        <f>'1eras Lecturas'!AM150</f>
        <v>250.4</v>
      </c>
      <c r="BE151" s="72">
        <f>'2das Lecturas'!AM150</f>
        <v>250.4</v>
      </c>
      <c r="BF151" s="103">
        <f t="shared" si="78"/>
        <v>0</v>
      </c>
      <c r="BG151" s="73">
        <f>'1eras Lecturas'!AO150</f>
        <v>250.4</v>
      </c>
      <c r="BH151" s="73">
        <f>'2das Lecturas'!AO150</f>
        <v>250.4</v>
      </c>
      <c r="BI151" s="104">
        <f t="shared" si="79"/>
        <v>0</v>
      </c>
      <c r="BJ151" s="68">
        <f>'1eras Lecturas'!AQ150</f>
        <v>166.6</v>
      </c>
      <c r="BK151" s="69">
        <f>'2das Lecturas'!AQ150</f>
        <v>166.7</v>
      </c>
      <c r="BL151" s="103">
        <f t="shared" si="80"/>
        <v>9.9999999999994316E-2</v>
      </c>
      <c r="BM151" s="70">
        <f>'1eras Lecturas'!AS150</f>
        <v>166.6</v>
      </c>
      <c r="BN151" s="70">
        <f>'2das Lecturas'!AS150</f>
        <v>166.7</v>
      </c>
      <c r="BO151" s="104">
        <f t="shared" si="81"/>
        <v>9.9999999999994316E-2</v>
      </c>
      <c r="BP151" s="71">
        <f>'1eras Lecturas'!AU150</f>
        <v>186.3</v>
      </c>
      <c r="BQ151" s="72">
        <f>'2das Lecturas'!AU150</f>
        <v>186.3</v>
      </c>
      <c r="BR151" s="103">
        <f t="shared" si="82"/>
        <v>0</v>
      </c>
      <c r="BS151" s="73">
        <f>'1eras Lecturas'!AW150</f>
        <v>190.2</v>
      </c>
      <c r="BT151" s="73">
        <f>'2das Lecturas'!AW150</f>
        <v>190.2</v>
      </c>
      <c r="BU151" s="104">
        <f t="shared" si="83"/>
        <v>0</v>
      </c>
      <c r="BV151" s="68">
        <f>'1eras Lecturas'!AY150</f>
        <v>255.3</v>
      </c>
      <c r="BW151" s="69">
        <f>'2das Lecturas'!AY150</f>
        <v>255.3</v>
      </c>
      <c r="BX151" s="103">
        <f t="shared" si="84"/>
        <v>0</v>
      </c>
      <c r="BY151" s="70">
        <f>'1eras Lecturas'!BA150</f>
        <v>255.3</v>
      </c>
      <c r="BZ151" s="70">
        <f>'2das Lecturas'!BA150</f>
        <v>255.3</v>
      </c>
      <c r="CA151" s="104">
        <f t="shared" si="85"/>
        <v>0</v>
      </c>
      <c r="CB151" s="71">
        <f>'1eras Lecturas'!BC150</f>
        <v>179.5</v>
      </c>
      <c r="CC151" s="72">
        <f>'2das Lecturas'!BC150</f>
        <v>179.4</v>
      </c>
      <c r="CD151" s="103">
        <f t="shared" si="86"/>
        <v>9.9999999999994316E-2</v>
      </c>
      <c r="CE151" s="73">
        <f>'1eras Lecturas'!BE150</f>
        <v>179.5</v>
      </c>
      <c r="CF151" s="73">
        <f>'2das Lecturas'!BE150</f>
        <v>179.4</v>
      </c>
      <c r="CG151" s="104">
        <f t="shared" si="87"/>
        <v>9.9999999999994316E-2</v>
      </c>
      <c r="CH151" s="138">
        <f>'1eras Lecturas'!BG150</f>
        <v>110.8</v>
      </c>
      <c r="CI151" s="69">
        <f>'2das Lecturas'!BG150</f>
        <v>110.8</v>
      </c>
      <c r="CJ151" s="103">
        <f t="shared" si="88"/>
        <v>0</v>
      </c>
      <c r="CK151" s="139">
        <f>'1eras Lecturas'!BI150</f>
        <v>116.7</v>
      </c>
      <c r="CL151" s="139">
        <f>'2das Lecturas'!BI150</f>
        <v>116.7</v>
      </c>
      <c r="CM151" s="104">
        <f t="shared" si="89"/>
        <v>0</v>
      </c>
    </row>
    <row r="152" spans="1:91" ht="15" customHeight="1" x14ac:dyDescent="0.25">
      <c r="A152" s="67" t="s">
        <v>81</v>
      </c>
      <c r="B152" s="68">
        <f>'1eras Lecturas'!C151</f>
        <v>253.8</v>
      </c>
      <c r="C152" s="69">
        <f>'2das Lecturas'!C151</f>
        <v>253.9</v>
      </c>
      <c r="D152" s="103">
        <f t="shared" si="60"/>
        <v>9.9999999999994316E-2</v>
      </c>
      <c r="E152" s="70">
        <f>'1eras Lecturas'!E151</f>
        <v>264.10000000000002</v>
      </c>
      <c r="F152" s="70">
        <f>'2das Lecturas'!E151</f>
        <v>264.20000000000005</v>
      </c>
      <c r="G152" s="104">
        <f t="shared" si="61"/>
        <v>0.10000000000002274</v>
      </c>
      <c r="H152" s="71">
        <f>'1eras Lecturas'!G151</f>
        <v>182.2</v>
      </c>
      <c r="I152" s="72">
        <f>'2das Lecturas'!G151</f>
        <v>182.2</v>
      </c>
      <c r="J152" s="103">
        <f t="shared" si="62"/>
        <v>0</v>
      </c>
      <c r="K152" s="73">
        <f>'1eras Lecturas'!I151</f>
        <v>192.5</v>
      </c>
      <c r="L152" s="73">
        <f>'2das Lecturas'!I151</f>
        <v>192.5</v>
      </c>
      <c r="M152" s="104">
        <f t="shared" si="63"/>
        <v>0</v>
      </c>
      <c r="N152" s="68">
        <f>'1eras Lecturas'!K151</f>
        <v>150.9</v>
      </c>
      <c r="O152" s="69">
        <f>'2das Lecturas'!K151</f>
        <v>151</v>
      </c>
      <c r="P152" s="103">
        <f t="shared" si="64"/>
        <v>9.9999999999994316E-2</v>
      </c>
      <c r="Q152" s="70">
        <f>'1eras Lecturas'!M151</f>
        <v>156.80000000000001</v>
      </c>
      <c r="R152" s="70">
        <f>'2das Lecturas'!M151</f>
        <v>156.9</v>
      </c>
      <c r="S152" s="104">
        <f t="shared" si="65"/>
        <v>9.9999999999994316E-2</v>
      </c>
      <c r="T152" s="71">
        <f>'1eras Lecturas'!O151</f>
        <v>134.5</v>
      </c>
      <c r="U152" s="72">
        <f>'2das Lecturas'!O151</f>
        <v>134.6</v>
      </c>
      <c r="V152" s="103">
        <f t="shared" si="66"/>
        <v>9.9999999999994316E-2</v>
      </c>
      <c r="W152" s="73">
        <f>'1eras Lecturas'!Q151</f>
        <v>134.5</v>
      </c>
      <c r="X152" s="73">
        <f>'2das Lecturas'!Q151</f>
        <v>134.6</v>
      </c>
      <c r="Y152" s="104">
        <f t="shared" si="67"/>
        <v>9.9999999999994316E-2</v>
      </c>
      <c r="Z152" s="68">
        <f>'1eras Lecturas'!S151</f>
        <v>161.4</v>
      </c>
      <c r="AA152" s="69">
        <f>'2das Lecturas'!S151</f>
        <v>161.6</v>
      </c>
      <c r="AB152" s="103">
        <f t="shared" si="68"/>
        <v>0.19999999999998863</v>
      </c>
      <c r="AC152" s="70">
        <f>'1eras Lecturas'!U151</f>
        <v>161.4</v>
      </c>
      <c r="AD152" s="70">
        <f>'2das Lecturas'!U151</f>
        <v>161.6</v>
      </c>
      <c r="AE152" s="104">
        <f t="shared" si="69"/>
        <v>0.19999999999998863</v>
      </c>
      <c r="AF152" s="71">
        <f>'1eras Lecturas'!W151</f>
        <v>170.5</v>
      </c>
      <c r="AG152" s="72">
        <f>'2das Lecturas'!W151</f>
        <v>170.3</v>
      </c>
      <c r="AH152" s="103">
        <f t="shared" si="70"/>
        <v>0.19999999999998863</v>
      </c>
      <c r="AI152" s="73">
        <f>'1eras Lecturas'!Y151</f>
        <v>172.5</v>
      </c>
      <c r="AJ152" s="73">
        <f>'2das Lecturas'!Y151</f>
        <v>172.4</v>
      </c>
      <c r="AK152" s="104">
        <f t="shared" si="71"/>
        <v>9.9999999999994316E-2</v>
      </c>
      <c r="AL152" s="68">
        <f>'1eras Lecturas'!AA151</f>
        <v>166.3</v>
      </c>
      <c r="AM152" s="69">
        <f>'2das Lecturas'!AA151</f>
        <v>166.5</v>
      </c>
      <c r="AN152" s="103">
        <f t="shared" si="72"/>
        <v>0.19999999999998863</v>
      </c>
      <c r="AO152" s="70">
        <f>'1eras Lecturas'!AC151</f>
        <v>166.3</v>
      </c>
      <c r="AP152" s="70">
        <f>'2das Lecturas'!AC151</f>
        <v>166.5</v>
      </c>
      <c r="AQ152" s="104">
        <f t="shared" si="73"/>
        <v>0.19999999999998863</v>
      </c>
      <c r="AR152" s="71">
        <f>'1eras Lecturas'!AE151</f>
        <v>241.7</v>
      </c>
      <c r="AS152" s="72">
        <f>'2das Lecturas'!AE151</f>
        <v>241.7</v>
      </c>
      <c r="AT152" s="103">
        <f t="shared" si="74"/>
        <v>0</v>
      </c>
      <c r="AU152" s="73">
        <f>'1eras Lecturas'!AG151</f>
        <v>252.5</v>
      </c>
      <c r="AV152" s="73">
        <f>'2das Lecturas'!AG151</f>
        <v>252.5</v>
      </c>
      <c r="AW152" s="104">
        <f t="shared" si="75"/>
        <v>0</v>
      </c>
      <c r="AX152" s="68">
        <f>'1eras Lecturas'!AI151</f>
        <v>266.2</v>
      </c>
      <c r="AY152" s="69">
        <f>'2das Lecturas'!AI151</f>
        <v>266.10000000000002</v>
      </c>
      <c r="AZ152" s="103">
        <f t="shared" si="76"/>
        <v>9.9999999999965894E-2</v>
      </c>
      <c r="BA152" s="70">
        <f>'1eras Lecturas'!AK151</f>
        <v>270</v>
      </c>
      <c r="BB152" s="70">
        <f>'2das Lecturas'!AK151</f>
        <v>270.10000000000002</v>
      </c>
      <c r="BC152" s="104">
        <f t="shared" si="77"/>
        <v>0.10000000000002274</v>
      </c>
      <c r="BD152" s="71">
        <f>'1eras Lecturas'!AM151</f>
        <v>251.4</v>
      </c>
      <c r="BE152" s="72">
        <f>'2das Lecturas'!AM151</f>
        <v>251.4</v>
      </c>
      <c r="BF152" s="103">
        <f t="shared" si="78"/>
        <v>0</v>
      </c>
      <c r="BG152" s="73">
        <f>'1eras Lecturas'!AO151</f>
        <v>251.4</v>
      </c>
      <c r="BH152" s="73">
        <f>'2das Lecturas'!AO151</f>
        <v>251.4</v>
      </c>
      <c r="BI152" s="104">
        <f t="shared" si="79"/>
        <v>0</v>
      </c>
      <c r="BJ152" s="68">
        <f>'1eras Lecturas'!AQ151</f>
        <v>166.7</v>
      </c>
      <c r="BK152" s="69">
        <f>'2das Lecturas'!AQ151</f>
        <v>166.7</v>
      </c>
      <c r="BL152" s="103">
        <f t="shared" si="80"/>
        <v>0</v>
      </c>
      <c r="BM152" s="70">
        <f>'1eras Lecturas'!AS151</f>
        <v>166.7</v>
      </c>
      <c r="BN152" s="70">
        <f>'2das Lecturas'!AS151</f>
        <v>166.7</v>
      </c>
      <c r="BO152" s="104">
        <f t="shared" si="81"/>
        <v>0</v>
      </c>
      <c r="BP152" s="71">
        <f>'1eras Lecturas'!AU151</f>
        <v>191.9</v>
      </c>
      <c r="BQ152" s="72">
        <f>'2das Lecturas'!AU151</f>
        <v>192</v>
      </c>
      <c r="BR152" s="103">
        <f t="shared" si="82"/>
        <v>9.9999999999994316E-2</v>
      </c>
      <c r="BS152" s="73">
        <f>'1eras Lecturas'!AW151</f>
        <v>191.9</v>
      </c>
      <c r="BT152" s="73">
        <f>'2das Lecturas'!AW151</f>
        <v>192</v>
      </c>
      <c r="BU152" s="104">
        <f t="shared" si="83"/>
        <v>9.9999999999994316E-2</v>
      </c>
      <c r="BV152" s="68">
        <f>'1eras Lecturas'!AY151</f>
        <v>255.2</v>
      </c>
      <c r="BW152" s="69">
        <f>'2das Lecturas'!AY151</f>
        <v>255.2</v>
      </c>
      <c r="BX152" s="103">
        <f t="shared" si="84"/>
        <v>0</v>
      </c>
      <c r="BY152" s="70">
        <f>'1eras Lecturas'!BA151</f>
        <v>261</v>
      </c>
      <c r="BZ152" s="70">
        <f>'2das Lecturas'!BA151</f>
        <v>261</v>
      </c>
      <c r="CA152" s="104">
        <f t="shared" si="85"/>
        <v>0</v>
      </c>
      <c r="CB152" s="71">
        <f>'1eras Lecturas'!BC151</f>
        <v>174.4</v>
      </c>
      <c r="CC152" s="72">
        <f>'2das Lecturas'!BC151</f>
        <v>174.3</v>
      </c>
      <c r="CD152" s="103">
        <f t="shared" si="86"/>
        <v>9.9999999999994316E-2</v>
      </c>
      <c r="CE152" s="73">
        <f>'1eras Lecturas'!BE151</f>
        <v>174.4</v>
      </c>
      <c r="CF152" s="73">
        <f>'2das Lecturas'!BE151</f>
        <v>174.3</v>
      </c>
      <c r="CG152" s="104">
        <f t="shared" si="87"/>
        <v>9.9999999999994316E-2</v>
      </c>
      <c r="CH152" s="138">
        <f>'1eras Lecturas'!BG151</f>
        <v>112.8</v>
      </c>
      <c r="CI152" s="69">
        <f>'2das Lecturas'!BG151</f>
        <v>112.7</v>
      </c>
      <c r="CJ152" s="103">
        <f t="shared" si="88"/>
        <v>9.9999999999994316E-2</v>
      </c>
      <c r="CK152" s="139">
        <f>'1eras Lecturas'!BI151</f>
        <v>133.9</v>
      </c>
      <c r="CL152" s="139">
        <f>'2das Lecturas'!BI151</f>
        <v>134</v>
      </c>
      <c r="CM152" s="104">
        <f t="shared" si="89"/>
        <v>9.9999999999994316E-2</v>
      </c>
    </row>
    <row r="153" spans="1:91" ht="15" customHeight="1" x14ac:dyDescent="0.25">
      <c r="A153" s="67" t="s">
        <v>82</v>
      </c>
      <c r="B153" s="68">
        <f>'1eras Lecturas'!C152</f>
        <v>260</v>
      </c>
      <c r="C153" s="69">
        <f>'2das Lecturas'!C152</f>
        <v>260.10000000000002</v>
      </c>
      <c r="D153" s="103">
        <f t="shared" si="60"/>
        <v>0.10000000000002274</v>
      </c>
      <c r="E153" s="70">
        <f>'1eras Lecturas'!E152</f>
        <v>270.39999999999998</v>
      </c>
      <c r="F153" s="70">
        <f>'2das Lecturas'!E152</f>
        <v>270.5</v>
      </c>
      <c r="G153" s="104">
        <f t="shared" si="61"/>
        <v>0.10000000000002274</v>
      </c>
      <c r="H153" s="71">
        <f>'1eras Lecturas'!G152</f>
        <v>167.5</v>
      </c>
      <c r="I153" s="72">
        <f>'2das Lecturas'!G152</f>
        <v>167.5</v>
      </c>
      <c r="J153" s="103">
        <f t="shared" si="62"/>
        <v>0</v>
      </c>
      <c r="K153" s="73">
        <f>'1eras Lecturas'!I152</f>
        <v>175.9</v>
      </c>
      <c r="L153" s="73">
        <f>'2das Lecturas'!I152</f>
        <v>176</v>
      </c>
      <c r="M153" s="104">
        <f t="shared" si="63"/>
        <v>9.9999999999994316E-2</v>
      </c>
      <c r="N153" s="68">
        <f>'1eras Lecturas'!K152</f>
        <v>145.1</v>
      </c>
      <c r="O153" s="69">
        <f>'2das Lecturas'!K152</f>
        <v>145.19999999999999</v>
      </c>
      <c r="P153" s="103">
        <f t="shared" si="64"/>
        <v>9.9999999999994316E-2</v>
      </c>
      <c r="Q153" s="70">
        <f>'1eras Lecturas'!M152</f>
        <v>154.80000000000001</v>
      </c>
      <c r="R153" s="70">
        <f>'2das Lecturas'!M152</f>
        <v>154.9</v>
      </c>
      <c r="S153" s="104">
        <f t="shared" si="65"/>
        <v>9.9999999999994316E-2</v>
      </c>
      <c r="T153" s="71">
        <f>'1eras Lecturas'!O152</f>
        <v>134.5</v>
      </c>
      <c r="U153" s="72">
        <f>'2das Lecturas'!O152</f>
        <v>134.69999999999999</v>
      </c>
      <c r="V153" s="103">
        <f t="shared" si="66"/>
        <v>0.19999999999998863</v>
      </c>
      <c r="W153" s="73">
        <f>'1eras Lecturas'!Q152</f>
        <v>134.5</v>
      </c>
      <c r="X153" s="73">
        <f>'2das Lecturas'!Q152</f>
        <v>134.69999999999999</v>
      </c>
      <c r="Y153" s="104">
        <f t="shared" si="67"/>
        <v>0.19999999999998863</v>
      </c>
      <c r="Z153" s="68">
        <f>'1eras Lecturas'!S152</f>
        <v>155.5</v>
      </c>
      <c r="AA153" s="69">
        <f>'2das Lecturas'!S152</f>
        <v>155.69999999999999</v>
      </c>
      <c r="AB153" s="103">
        <f t="shared" si="68"/>
        <v>0.19999999999998863</v>
      </c>
      <c r="AC153" s="70">
        <f>'1eras Lecturas'!U152</f>
        <v>163.4</v>
      </c>
      <c r="AD153" s="70">
        <f>'2das Lecturas'!U152</f>
        <v>163.6</v>
      </c>
      <c r="AE153" s="104">
        <f t="shared" si="69"/>
        <v>0.19999999999998863</v>
      </c>
      <c r="AF153" s="71">
        <f>'1eras Lecturas'!W152</f>
        <v>170.5</v>
      </c>
      <c r="AG153" s="72">
        <f>'2das Lecturas'!W152</f>
        <v>170.4</v>
      </c>
      <c r="AH153" s="103">
        <f t="shared" si="70"/>
        <v>9.9999999999994316E-2</v>
      </c>
      <c r="AI153" s="73">
        <f>'1eras Lecturas'!Y152</f>
        <v>184.7</v>
      </c>
      <c r="AJ153" s="73">
        <f>'2das Lecturas'!Y152</f>
        <v>184.6</v>
      </c>
      <c r="AK153" s="104">
        <f t="shared" si="71"/>
        <v>9.9999999999994316E-2</v>
      </c>
      <c r="AL153" s="68">
        <f>'1eras Lecturas'!AA152</f>
        <v>166.5</v>
      </c>
      <c r="AM153" s="69">
        <f>'2das Lecturas'!AA152</f>
        <v>166.7</v>
      </c>
      <c r="AN153" s="103">
        <f t="shared" si="72"/>
        <v>0.19999999999998863</v>
      </c>
      <c r="AO153" s="70">
        <f>'1eras Lecturas'!AC152</f>
        <v>168.4</v>
      </c>
      <c r="AP153" s="70">
        <f>'2das Lecturas'!AC152</f>
        <v>168.6</v>
      </c>
      <c r="AQ153" s="104">
        <f t="shared" si="73"/>
        <v>0.19999999999998863</v>
      </c>
      <c r="AR153" s="71">
        <f>'1eras Lecturas'!AE152</f>
        <v>250.4</v>
      </c>
      <c r="AS153" s="72">
        <f>'2das Lecturas'!AE152</f>
        <v>250.5</v>
      </c>
      <c r="AT153" s="103">
        <f t="shared" si="74"/>
        <v>9.9999999999994316E-2</v>
      </c>
      <c r="AU153" s="73">
        <f>'1eras Lecturas'!AG152</f>
        <v>252.2</v>
      </c>
      <c r="AV153" s="73">
        <f>'2das Lecturas'!AG152</f>
        <v>252.3</v>
      </c>
      <c r="AW153" s="104">
        <f t="shared" si="75"/>
        <v>0.10000000000002274</v>
      </c>
      <c r="AX153" s="68">
        <f>'1eras Lecturas'!AI152</f>
        <v>270.10000000000002</v>
      </c>
      <c r="AY153" s="69">
        <f>'2das Lecturas'!AI152</f>
        <v>270.20000000000005</v>
      </c>
      <c r="AZ153" s="103">
        <f t="shared" si="76"/>
        <v>0.10000000000002274</v>
      </c>
      <c r="BA153" s="70">
        <f>'1eras Lecturas'!AK152</f>
        <v>270.10000000000002</v>
      </c>
      <c r="BB153" s="70">
        <f>'2das Lecturas'!AK152</f>
        <v>270.20000000000005</v>
      </c>
      <c r="BC153" s="104">
        <f t="shared" si="77"/>
        <v>0.10000000000002274</v>
      </c>
      <c r="BD153" s="71">
        <f>'1eras Lecturas'!AM152</f>
        <v>250.5</v>
      </c>
      <c r="BE153" s="72">
        <f>'2das Lecturas'!AM152</f>
        <v>250.5</v>
      </c>
      <c r="BF153" s="103">
        <f t="shared" si="78"/>
        <v>0</v>
      </c>
      <c r="BG153" s="73">
        <f>'1eras Lecturas'!AO152</f>
        <v>251.5</v>
      </c>
      <c r="BH153" s="73">
        <f>'2das Lecturas'!AO152</f>
        <v>251.5</v>
      </c>
      <c r="BI153" s="104">
        <f t="shared" si="79"/>
        <v>0</v>
      </c>
      <c r="BJ153" s="68">
        <f>'1eras Lecturas'!AQ152</f>
        <v>166.6</v>
      </c>
      <c r="BK153" s="69">
        <f>'2das Lecturas'!AQ152</f>
        <v>166.79999999999998</v>
      </c>
      <c r="BL153" s="103">
        <f t="shared" si="80"/>
        <v>0.19999999999998863</v>
      </c>
      <c r="BM153" s="70">
        <f>'1eras Lecturas'!AS152</f>
        <v>166.6</v>
      </c>
      <c r="BN153" s="70">
        <f>'2das Lecturas'!AS152</f>
        <v>166.79999999999998</v>
      </c>
      <c r="BO153" s="104">
        <f t="shared" si="81"/>
        <v>0.19999999999998863</v>
      </c>
      <c r="BP153" s="71">
        <f>'1eras Lecturas'!AU152</f>
        <v>192</v>
      </c>
      <c r="BQ153" s="72">
        <f>'2das Lecturas'!AU152</f>
        <v>192</v>
      </c>
      <c r="BR153" s="103">
        <f t="shared" si="82"/>
        <v>0</v>
      </c>
      <c r="BS153" s="73">
        <f>'1eras Lecturas'!AW152</f>
        <v>209.7</v>
      </c>
      <c r="BT153" s="73">
        <f>'2das Lecturas'!AW152</f>
        <v>209.5</v>
      </c>
      <c r="BU153" s="104">
        <f t="shared" si="83"/>
        <v>0.19999999999998863</v>
      </c>
      <c r="BV153" s="68">
        <f>'1eras Lecturas'!AY152</f>
        <v>255.2</v>
      </c>
      <c r="BW153" s="69">
        <f>'2das Lecturas'!AY152</f>
        <v>255.2</v>
      </c>
      <c r="BX153" s="103">
        <f t="shared" si="84"/>
        <v>0</v>
      </c>
      <c r="BY153" s="70">
        <f>'1eras Lecturas'!BA152</f>
        <v>260.89999999999998</v>
      </c>
      <c r="BZ153" s="70">
        <f>'2das Lecturas'!BA152</f>
        <v>260.89999999999998</v>
      </c>
      <c r="CA153" s="104">
        <f t="shared" si="85"/>
        <v>0</v>
      </c>
      <c r="CB153" s="71">
        <f>'1eras Lecturas'!BC152</f>
        <v>174.5</v>
      </c>
      <c r="CC153" s="72">
        <f>'2das Lecturas'!BC152</f>
        <v>174.3</v>
      </c>
      <c r="CD153" s="103">
        <f t="shared" si="86"/>
        <v>0.19999999999998863</v>
      </c>
      <c r="CE153" s="73">
        <f>'1eras Lecturas'!BE152</f>
        <v>174.5</v>
      </c>
      <c r="CF153" s="73">
        <f>'2das Lecturas'!BE152</f>
        <v>174.3</v>
      </c>
      <c r="CG153" s="104">
        <f t="shared" si="87"/>
        <v>0.19999999999998863</v>
      </c>
      <c r="CH153" s="138">
        <f>'1eras Lecturas'!BG152</f>
        <v>120.5</v>
      </c>
      <c r="CI153" s="69">
        <f>'2das Lecturas'!BG152</f>
        <v>120.4</v>
      </c>
      <c r="CJ153" s="103">
        <f t="shared" si="88"/>
        <v>9.9999999999994316E-2</v>
      </c>
      <c r="CK153" s="139">
        <f>'1eras Lecturas'!BI152</f>
        <v>133.80000000000001</v>
      </c>
      <c r="CL153" s="139">
        <f>'2das Lecturas'!BI152</f>
        <v>133.80000000000001</v>
      </c>
      <c r="CM153" s="104">
        <f t="shared" si="89"/>
        <v>0</v>
      </c>
    </row>
    <row r="154" spans="1:91" ht="15" customHeight="1" x14ac:dyDescent="0.25">
      <c r="A154" s="67" t="s">
        <v>83</v>
      </c>
      <c r="B154" s="68">
        <f>'1eras Lecturas'!C153</f>
        <v>264.10000000000002</v>
      </c>
      <c r="C154" s="69">
        <f>'2das Lecturas'!C153</f>
        <v>264.20000000000005</v>
      </c>
      <c r="D154" s="103">
        <f t="shared" si="60"/>
        <v>0.10000000000002274</v>
      </c>
      <c r="E154" s="70">
        <f>'1eras Lecturas'!E153</f>
        <v>270.39999999999998</v>
      </c>
      <c r="F154" s="70">
        <f>'2das Lecturas'!E153</f>
        <v>270.5</v>
      </c>
      <c r="G154" s="104">
        <f t="shared" si="61"/>
        <v>0.10000000000002274</v>
      </c>
      <c r="H154" s="71">
        <f>'1eras Lecturas'!G153</f>
        <v>175.8</v>
      </c>
      <c r="I154" s="72">
        <f>'2das Lecturas'!G153</f>
        <v>175.9</v>
      </c>
      <c r="J154" s="103">
        <f t="shared" si="62"/>
        <v>9.9999999999994316E-2</v>
      </c>
      <c r="K154" s="73">
        <f>'1eras Lecturas'!I153</f>
        <v>177.9</v>
      </c>
      <c r="L154" s="73">
        <f>'2das Lecturas'!I153</f>
        <v>177.9</v>
      </c>
      <c r="M154" s="104">
        <f t="shared" si="63"/>
        <v>0</v>
      </c>
      <c r="N154" s="68">
        <f>'1eras Lecturas'!K153</f>
        <v>148.9</v>
      </c>
      <c r="O154" s="69">
        <f>'2das Lecturas'!K153</f>
        <v>149</v>
      </c>
      <c r="P154" s="103">
        <f t="shared" si="64"/>
        <v>9.9999999999994316E-2</v>
      </c>
      <c r="Q154" s="70">
        <f>'1eras Lecturas'!M153</f>
        <v>148.9</v>
      </c>
      <c r="R154" s="70">
        <f>'2das Lecturas'!M153</f>
        <v>149</v>
      </c>
      <c r="S154" s="104">
        <f t="shared" si="65"/>
        <v>9.9999999999994316E-2</v>
      </c>
      <c r="T154" s="71">
        <f>'1eras Lecturas'!O153</f>
        <v>134.5</v>
      </c>
      <c r="U154" s="72">
        <f>'2das Lecturas'!O153</f>
        <v>134.6</v>
      </c>
      <c r="V154" s="103">
        <f t="shared" si="66"/>
        <v>9.9999999999994316E-2</v>
      </c>
      <c r="W154" s="73">
        <f>'1eras Lecturas'!Q153</f>
        <v>134.5</v>
      </c>
      <c r="X154" s="73">
        <f>'2das Lecturas'!Q153</f>
        <v>134.6</v>
      </c>
      <c r="Y154" s="104">
        <f t="shared" si="67"/>
        <v>9.9999999999994316E-2</v>
      </c>
      <c r="Z154" s="68">
        <f>'1eras Lecturas'!S153</f>
        <v>157.5</v>
      </c>
      <c r="AA154" s="69">
        <f>'2das Lecturas'!S153</f>
        <v>157.69999999999999</v>
      </c>
      <c r="AB154" s="103">
        <f t="shared" si="68"/>
        <v>0.19999999999998863</v>
      </c>
      <c r="AC154" s="70">
        <f>'1eras Lecturas'!U153</f>
        <v>178.9</v>
      </c>
      <c r="AD154" s="70">
        <f>'2das Lecturas'!U153</f>
        <v>179.1</v>
      </c>
      <c r="AE154" s="104">
        <f t="shared" si="69"/>
        <v>0.19999999999998863</v>
      </c>
      <c r="AF154" s="71">
        <f>'1eras Lecturas'!W153</f>
        <v>190.8</v>
      </c>
      <c r="AG154" s="72">
        <f>'2das Lecturas'!W153</f>
        <v>190.70000000000002</v>
      </c>
      <c r="AH154" s="103">
        <f t="shared" si="70"/>
        <v>9.9999999999994316E-2</v>
      </c>
      <c r="AI154" s="73">
        <f>'1eras Lecturas'!Y153</f>
        <v>204.3</v>
      </c>
      <c r="AJ154" s="73">
        <f>'2das Lecturas'!Y153</f>
        <v>204.3</v>
      </c>
      <c r="AK154" s="104">
        <f t="shared" si="71"/>
        <v>0</v>
      </c>
      <c r="AL154" s="68">
        <f>'1eras Lecturas'!AA153</f>
        <v>168.5</v>
      </c>
      <c r="AM154" s="69">
        <f>'2das Lecturas'!AA153</f>
        <v>168.7</v>
      </c>
      <c r="AN154" s="103">
        <f t="shared" si="72"/>
        <v>0.19999999999998863</v>
      </c>
      <c r="AO154" s="70">
        <f>'1eras Lecturas'!AC153</f>
        <v>170.5</v>
      </c>
      <c r="AP154" s="70">
        <f>'2das Lecturas'!AC153</f>
        <v>170.7</v>
      </c>
      <c r="AQ154" s="104">
        <f t="shared" si="73"/>
        <v>0.19999999999998863</v>
      </c>
      <c r="AR154" s="71">
        <f>'1eras Lecturas'!AE153</f>
        <v>237.6</v>
      </c>
      <c r="AS154" s="72">
        <f>'2das Lecturas'!AE153</f>
        <v>237.6</v>
      </c>
      <c r="AT154" s="103">
        <f t="shared" si="74"/>
        <v>0</v>
      </c>
      <c r="AU154" s="73">
        <f>'1eras Lecturas'!AG153</f>
        <v>237.6</v>
      </c>
      <c r="AV154" s="73">
        <f>'2das Lecturas'!AG153</f>
        <v>237.6</v>
      </c>
      <c r="AW154" s="104">
        <f t="shared" si="75"/>
        <v>0</v>
      </c>
      <c r="AX154" s="68">
        <f>'1eras Lecturas'!AI153</f>
        <v>270.10000000000002</v>
      </c>
      <c r="AY154" s="69">
        <f>'2das Lecturas'!AI153</f>
        <v>270.20000000000005</v>
      </c>
      <c r="AZ154" s="103">
        <f t="shared" si="76"/>
        <v>0.10000000000002274</v>
      </c>
      <c r="BA154" s="70">
        <f>'1eras Lecturas'!AK153</f>
        <v>270.10000000000002</v>
      </c>
      <c r="BB154" s="70">
        <f>'2das Lecturas'!AK153</f>
        <v>270.20000000000005</v>
      </c>
      <c r="BC154" s="104">
        <f t="shared" si="77"/>
        <v>0.10000000000002274</v>
      </c>
      <c r="BD154" s="71">
        <f>'1eras Lecturas'!AM153</f>
        <v>250.4</v>
      </c>
      <c r="BE154" s="72">
        <f>'2das Lecturas'!AM153</f>
        <v>250.4</v>
      </c>
      <c r="BF154" s="103">
        <f t="shared" si="78"/>
        <v>0</v>
      </c>
      <c r="BG154" s="73">
        <f>'1eras Lecturas'!AO153</f>
        <v>250.4</v>
      </c>
      <c r="BH154" s="73">
        <f>'2das Lecturas'!AO153</f>
        <v>250.4</v>
      </c>
      <c r="BI154" s="104">
        <f t="shared" si="79"/>
        <v>0</v>
      </c>
      <c r="BJ154" s="68">
        <f>'1eras Lecturas'!AQ153</f>
        <v>166.7</v>
      </c>
      <c r="BK154" s="69">
        <f>'2das Lecturas'!AQ153</f>
        <v>166.7</v>
      </c>
      <c r="BL154" s="103">
        <f t="shared" si="80"/>
        <v>0</v>
      </c>
      <c r="BM154" s="70">
        <f>'1eras Lecturas'!AS153</f>
        <v>166.7</v>
      </c>
      <c r="BN154" s="70">
        <f>'2das Lecturas'!AS153</f>
        <v>166.7</v>
      </c>
      <c r="BO154" s="104">
        <f t="shared" si="81"/>
        <v>0</v>
      </c>
      <c r="BP154" s="71">
        <f>'1eras Lecturas'!AU153</f>
        <v>192</v>
      </c>
      <c r="BQ154" s="72">
        <f>'2das Lecturas'!AU153</f>
        <v>192</v>
      </c>
      <c r="BR154" s="103">
        <f t="shared" si="82"/>
        <v>0</v>
      </c>
      <c r="BS154" s="73">
        <f>'1eras Lecturas'!AW153</f>
        <v>223.3</v>
      </c>
      <c r="BT154" s="73">
        <f>'2das Lecturas'!AW153</f>
        <v>223.2</v>
      </c>
      <c r="BU154" s="104">
        <f t="shared" si="83"/>
        <v>0.10000000000002274</v>
      </c>
      <c r="BV154" s="68">
        <f>'1eras Lecturas'!AY153</f>
        <v>255.3</v>
      </c>
      <c r="BW154" s="69">
        <f>'2das Lecturas'!AY153</f>
        <v>255.3</v>
      </c>
      <c r="BX154" s="103">
        <f t="shared" si="84"/>
        <v>0</v>
      </c>
      <c r="BY154" s="70">
        <f>'1eras Lecturas'!BA153</f>
        <v>257.2</v>
      </c>
      <c r="BZ154" s="70">
        <f>'2das Lecturas'!BA153</f>
        <v>257.2</v>
      </c>
      <c r="CA154" s="104">
        <f t="shared" si="85"/>
        <v>0</v>
      </c>
      <c r="CB154" s="71">
        <f>'1eras Lecturas'!BC153</f>
        <v>162.1</v>
      </c>
      <c r="CC154" s="72">
        <f>'2das Lecturas'!BC153</f>
        <v>162</v>
      </c>
      <c r="CD154" s="103">
        <f t="shared" si="86"/>
        <v>9.9999999999994316E-2</v>
      </c>
      <c r="CE154" s="73">
        <f>'1eras Lecturas'!BE153</f>
        <v>162.1</v>
      </c>
      <c r="CF154" s="73">
        <f>'2das Lecturas'!BE153</f>
        <v>162</v>
      </c>
      <c r="CG154" s="104">
        <f t="shared" si="87"/>
        <v>9.9999999999994316E-2</v>
      </c>
      <c r="CH154" s="138">
        <f>'1eras Lecturas'!BG153</f>
        <v>122.5</v>
      </c>
      <c r="CI154" s="69">
        <f>'2das Lecturas'!BG153</f>
        <v>122.5</v>
      </c>
      <c r="CJ154" s="103">
        <f t="shared" si="88"/>
        <v>0</v>
      </c>
      <c r="CK154" s="139">
        <f>'1eras Lecturas'!BI153</f>
        <v>139.6</v>
      </c>
      <c r="CL154" s="139">
        <f>'2das Lecturas'!BI153</f>
        <v>139.6</v>
      </c>
      <c r="CM154" s="104">
        <f t="shared" si="89"/>
        <v>0</v>
      </c>
    </row>
    <row r="155" spans="1:91" ht="15" customHeight="1" x14ac:dyDescent="0.25">
      <c r="A155" s="67" t="s">
        <v>84</v>
      </c>
      <c r="B155" s="68">
        <f>'1eras Lecturas'!C154</f>
        <v>264.10000000000002</v>
      </c>
      <c r="C155" s="69">
        <f>'2das Lecturas'!C154</f>
        <v>264.20000000000005</v>
      </c>
      <c r="D155" s="103">
        <f t="shared" si="60"/>
        <v>0.10000000000002274</v>
      </c>
      <c r="E155" s="70">
        <f>'1eras Lecturas'!E154</f>
        <v>264.10000000000002</v>
      </c>
      <c r="F155" s="70">
        <f>'2das Lecturas'!E154</f>
        <v>264.20000000000005</v>
      </c>
      <c r="G155" s="104">
        <f t="shared" si="61"/>
        <v>0.10000000000002274</v>
      </c>
      <c r="H155" s="71">
        <f>'1eras Lecturas'!G154</f>
        <v>177.8</v>
      </c>
      <c r="I155" s="72">
        <f>'2das Lecturas'!G154</f>
        <v>177.8</v>
      </c>
      <c r="J155" s="103">
        <f t="shared" si="62"/>
        <v>0</v>
      </c>
      <c r="K155" s="73">
        <f>'1eras Lecturas'!I154</f>
        <v>192.5</v>
      </c>
      <c r="L155" s="73">
        <f>'2das Lecturas'!I154</f>
        <v>192.5</v>
      </c>
      <c r="M155" s="104">
        <f t="shared" si="63"/>
        <v>0</v>
      </c>
      <c r="N155" s="68">
        <f>'1eras Lecturas'!K154</f>
        <v>158.69999999999999</v>
      </c>
      <c r="O155" s="69">
        <f>'2das Lecturas'!K154</f>
        <v>159</v>
      </c>
      <c r="P155" s="103">
        <f t="shared" si="64"/>
        <v>0.30000000000001137</v>
      </c>
      <c r="Q155" s="70">
        <f>'1eras Lecturas'!M154</f>
        <v>160.69999999999999</v>
      </c>
      <c r="R155" s="70">
        <f>'2das Lecturas'!M154</f>
        <v>160.79999999999998</v>
      </c>
      <c r="S155" s="104">
        <f t="shared" si="65"/>
        <v>9.9999999999994316E-2</v>
      </c>
      <c r="T155" s="71">
        <f>'1eras Lecturas'!O154</f>
        <v>136.5</v>
      </c>
      <c r="U155" s="72">
        <f>'2das Lecturas'!O154</f>
        <v>136.6</v>
      </c>
      <c r="V155" s="103">
        <f t="shared" si="66"/>
        <v>9.9999999999994316E-2</v>
      </c>
      <c r="W155" s="73">
        <f>'1eras Lecturas'!Q154</f>
        <v>136.5</v>
      </c>
      <c r="X155" s="73">
        <f>'2das Lecturas'!Q154</f>
        <v>136.6</v>
      </c>
      <c r="Y155" s="104">
        <f t="shared" si="67"/>
        <v>9.9999999999994316E-2</v>
      </c>
      <c r="Z155" s="68">
        <f>'1eras Lecturas'!S154</f>
        <v>155.6</v>
      </c>
      <c r="AA155" s="69">
        <f>'2das Lecturas'!S154</f>
        <v>155.79999999999998</v>
      </c>
      <c r="AB155" s="103">
        <f t="shared" si="68"/>
        <v>0.19999999999998863</v>
      </c>
      <c r="AC155" s="70">
        <f>'1eras Lecturas'!U154</f>
        <v>184.8</v>
      </c>
      <c r="AD155" s="70">
        <f>'2das Lecturas'!U154</f>
        <v>185</v>
      </c>
      <c r="AE155" s="104">
        <f t="shared" si="69"/>
        <v>0.19999999999998863</v>
      </c>
      <c r="AF155" s="71">
        <f>'1eras Lecturas'!W154</f>
        <v>180.6</v>
      </c>
      <c r="AG155" s="72">
        <f>'2das Lecturas'!W154</f>
        <v>180.5</v>
      </c>
      <c r="AH155" s="103">
        <f t="shared" si="70"/>
        <v>9.9999999999994316E-2</v>
      </c>
      <c r="AI155" s="73">
        <f>'1eras Lecturas'!Y154</f>
        <v>188.6</v>
      </c>
      <c r="AJ155" s="73">
        <f>'2das Lecturas'!Y154</f>
        <v>188.5</v>
      </c>
      <c r="AK155" s="104">
        <f t="shared" si="71"/>
        <v>9.9999999999994316E-2</v>
      </c>
      <c r="AL155" s="68">
        <f>'1eras Lecturas'!AA154</f>
        <v>158.30000000000001</v>
      </c>
      <c r="AM155" s="69">
        <f>'2das Lecturas'!AA154</f>
        <v>158.5</v>
      </c>
      <c r="AN155" s="103">
        <f t="shared" si="72"/>
        <v>0.19999999999998863</v>
      </c>
      <c r="AO155" s="70">
        <f>'1eras Lecturas'!AC154</f>
        <v>166.5</v>
      </c>
      <c r="AP155" s="70">
        <f>'2das Lecturas'!AC154</f>
        <v>166.7</v>
      </c>
      <c r="AQ155" s="104">
        <f t="shared" si="73"/>
        <v>0.19999999999998863</v>
      </c>
      <c r="AR155" s="71">
        <f>'1eras Lecturas'!AE154</f>
        <v>237.6</v>
      </c>
      <c r="AS155" s="72">
        <f>'2das Lecturas'!AE154</f>
        <v>237.5</v>
      </c>
      <c r="AT155" s="103">
        <f t="shared" si="74"/>
        <v>9.9999999999994316E-2</v>
      </c>
      <c r="AU155" s="73">
        <f>'1eras Lecturas'!AG154</f>
        <v>248</v>
      </c>
      <c r="AV155" s="73">
        <f>'2das Lecturas'!AG154</f>
        <v>248</v>
      </c>
      <c r="AW155" s="104">
        <f t="shared" si="75"/>
        <v>0</v>
      </c>
      <c r="AX155" s="68">
        <f>'1eras Lecturas'!AI154</f>
        <v>270.10000000000002</v>
      </c>
      <c r="AY155" s="69">
        <f>'2das Lecturas'!AI154</f>
        <v>270.20000000000005</v>
      </c>
      <c r="AZ155" s="103">
        <f t="shared" si="76"/>
        <v>0.10000000000002274</v>
      </c>
      <c r="BA155" s="70">
        <f>'1eras Lecturas'!AK154</f>
        <v>270.10000000000002</v>
      </c>
      <c r="BB155" s="70">
        <f>'2das Lecturas'!AK154</f>
        <v>270.20000000000005</v>
      </c>
      <c r="BC155" s="104">
        <f t="shared" si="77"/>
        <v>0.10000000000002274</v>
      </c>
      <c r="BD155" s="71">
        <f>'1eras Lecturas'!AM154</f>
        <v>251.4</v>
      </c>
      <c r="BE155" s="72">
        <f>'2das Lecturas'!AM154</f>
        <v>251.4</v>
      </c>
      <c r="BF155" s="103">
        <f t="shared" si="78"/>
        <v>0</v>
      </c>
      <c r="BG155" s="73">
        <f>'1eras Lecturas'!AO154</f>
        <v>252.4</v>
      </c>
      <c r="BH155" s="73">
        <f>'2das Lecturas'!AO154</f>
        <v>252.4</v>
      </c>
      <c r="BI155" s="104">
        <f t="shared" si="79"/>
        <v>0</v>
      </c>
      <c r="BJ155" s="68">
        <f>'1eras Lecturas'!AQ154</f>
        <v>168.5</v>
      </c>
      <c r="BK155" s="69">
        <f>'2das Lecturas'!AQ154</f>
        <v>168.5</v>
      </c>
      <c r="BL155" s="103">
        <f t="shared" si="80"/>
        <v>0</v>
      </c>
      <c r="BM155" s="70">
        <f>'1eras Lecturas'!AS154</f>
        <v>168.5</v>
      </c>
      <c r="BN155" s="70">
        <f>'2das Lecturas'!AS154</f>
        <v>168.5</v>
      </c>
      <c r="BO155" s="104">
        <f t="shared" si="81"/>
        <v>0</v>
      </c>
      <c r="BP155" s="71">
        <f>'1eras Lecturas'!AU154</f>
        <v>188.2</v>
      </c>
      <c r="BQ155" s="72">
        <f>'2das Lecturas'!AU154</f>
        <v>188.3</v>
      </c>
      <c r="BR155" s="103">
        <f t="shared" si="82"/>
        <v>0.10000000000002274</v>
      </c>
      <c r="BS155" s="73">
        <f>'1eras Lecturas'!AW154</f>
        <v>190.2</v>
      </c>
      <c r="BT155" s="73">
        <f>'2das Lecturas'!AW154</f>
        <v>190.2</v>
      </c>
      <c r="BU155" s="104">
        <f t="shared" si="83"/>
        <v>0</v>
      </c>
      <c r="BV155" s="68">
        <f>'1eras Lecturas'!AY154</f>
        <v>259.3</v>
      </c>
      <c r="BW155" s="69">
        <f>'2das Lecturas'!AY154</f>
        <v>259</v>
      </c>
      <c r="BX155" s="103">
        <f t="shared" si="84"/>
        <v>0.30000000000001137</v>
      </c>
      <c r="BY155" s="70">
        <f>'1eras Lecturas'!BA154</f>
        <v>261</v>
      </c>
      <c r="BZ155" s="70">
        <f>'2das Lecturas'!BA154</f>
        <v>261</v>
      </c>
      <c r="CA155" s="104">
        <f t="shared" si="85"/>
        <v>0</v>
      </c>
      <c r="CB155" s="71">
        <f>'1eras Lecturas'!BC154</f>
        <v>179.5</v>
      </c>
      <c r="CC155" s="72">
        <f>'2das Lecturas'!BC154</f>
        <v>179.4</v>
      </c>
      <c r="CD155" s="103">
        <f t="shared" si="86"/>
        <v>9.9999999999994316E-2</v>
      </c>
      <c r="CE155" s="73">
        <f>'1eras Lecturas'!BE154</f>
        <v>179.5</v>
      </c>
      <c r="CF155" s="73">
        <f>'2das Lecturas'!BE154</f>
        <v>179.4</v>
      </c>
      <c r="CG155" s="104">
        <f t="shared" si="87"/>
        <v>9.9999999999994316E-2</v>
      </c>
      <c r="CH155" s="138">
        <f>'1eras Lecturas'!BG154</f>
        <v>116.6</v>
      </c>
      <c r="CI155" s="69">
        <f>'2das Lecturas'!BG154</f>
        <v>116.6</v>
      </c>
      <c r="CJ155" s="103">
        <f t="shared" si="88"/>
        <v>0</v>
      </c>
      <c r="CK155" s="139">
        <f>'1eras Lecturas'!BI154</f>
        <v>128</v>
      </c>
      <c r="CL155" s="139">
        <f>'2das Lecturas'!BI154</f>
        <v>128</v>
      </c>
      <c r="CM155" s="104">
        <f t="shared" si="89"/>
        <v>0</v>
      </c>
    </row>
    <row r="156" spans="1:91" ht="15" customHeight="1" x14ac:dyDescent="0.25">
      <c r="A156" s="67" t="s">
        <v>85</v>
      </c>
      <c r="B156" s="68">
        <f>'1eras Lecturas'!C155</f>
        <v>259.89999999999998</v>
      </c>
      <c r="C156" s="69">
        <f>'2das Lecturas'!C155</f>
        <v>259.90000000000003</v>
      </c>
      <c r="D156" s="103">
        <f t="shared" si="60"/>
        <v>5.6843418860808015E-14</v>
      </c>
      <c r="E156" s="70">
        <f>'1eras Lecturas'!E155</f>
        <v>266.10000000000002</v>
      </c>
      <c r="F156" s="70">
        <f>'2das Lecturas'!E155</f>
        <v>266.20000000000005</v>
      </c>
      <c r="G156" s="104">
        <f t="shared" si="61"/>
        <v>0.10000000000002274</v>
      </c>
      <c r="H156" s="71">
        <f>'1eras Lecturas'!G155</f>
        <v>178</v>
      </c>
      <c r="I156" s="72">
        <f>'2das Lecturas'!G155</f>
        <v>178</v>
      </c>
      <c r="J156" s="103">
        <f t="shared" si="62"/>
        <v>0</v>
      </c>
      <c r="K156" s="73">
        <f>'1eras Lecturas'!I155</f>
        <v>192.6</v>
      </c>
      <c r="L156" s="73">
        <f>'2das Lecturas'!I155</f>
        <v>192.6</v>
      </c>
      <c r="M156" s="104">
        <f t="shared" si="63"/>
        <v>0</v>
      </c>
      <c r="N156" s="68">
        <f>'1eras Lecturas'!K155</f>
        <v>154.69999999999999</v>
      </c>
      <c r="O156" s="69">
        <f>'2das Lecturas'!K155</f>
        <v>154.79999999999998</v>
      </c>
      <c r="P156" s="103">
        <f t="shared" si="64"/>
        <v>9.9999999999994316E-2</v>
      </c>
      <c r="Q156" s="70">
        <f>'1eras Lecturas'!M155</f>
        <v>160.69999999999999</v>
      </c>
      <c r="R156" s="70">
        <f>'2das Lecturas'!M155</f>
        <v>160.79999999999998</v>
      </c>
      <c r="S156" s="104">
        <f t="shared" si="65"/>
        <v>9.9999999999994316E-2</v>
      </c>
      <c r="T156" s="71">
        <f>'1eras Lecturas'!O155</f>
        <v>134.5</v>
      </c>
      <c r="U156" s="72">
        <f>'2das Lecturas'!O155</f>
        <v>134.5</v>
      </c>
      <c r="V156" s="103">
        <f t="shared" si="66"/>
        <v>0</v>
      </c>
      <c r="W156" s="73">
        <f>'1eras Lecturas'!Q155</f>
        <v>136.6</v>
      </c>
      <c r="X156" s="73">
        <f>'2das Lecturas'!Q155</f>
        <v>136.6</v>
      </c>
      <c r="Y156" s="104">
        <f t="shared" si="67"/>
        <v>0</v>
      </c>
      <c r="Z156" s="68">
        <f>'1eras Lecturas'!S155</f>
        <v>167.3</v>
      </c>
      <c r="AA156" s="69">
        <f>'2das Lecturas'!S155</f>
        <v>167.29999999999998</v>
      </c>
      <c r="AB156" s="103">
        <f t="shared" si="68"/>
        <v>2.8421709430404007E-14</v>
      </c>
      <c r="AC156" s="70">
        <f>'1eras Lecturas'!U155</f>
        <v>167.3</v>
      </c>
      <c r="AD156" s="70">
        <f>'2das Lecturas'!U155</f>
        <v>167.29999999999998</v>
      </c>
      <c r="AE156" s="104">
        <f t="shared" si="69"/>
        <v>2.8421709430404007E-14</v>
      </c>
      <c r="AF156" s="71">
        <f>'1eras Lecturas'!W155</f>
        <v>172.5</v>
      </c>
      <c r="AG156" s="72">
        <f>'2das Lecturas'!W155</f>
        <v>172.4</v>
      </c>
      <c r="AH156" s="103">
        <f t="shared" si="70"/>
        <v>9.9999999999994316E-2</v>
      </c>
      <c r="AI156" s="73">
        <f>'1eras Lecturas'!Y155</f>
        <v>184.7</v>
      </c>
      <c r="AJ156" s="73">
        <f>'2das Lecturas'!Y155</f>
        <v>184.6</v>
      </c>
      <c r="AK156" s="104">
        <f t="shared" si="71"/>
        <v>9.9999999999994316E-2</v>
      </c>
      <c r="AL156" s="68">
        <f>'1eras Lecturas'!AA155</f>
        <v>158.30000000000001</v>
      </c>
      <c r="AM156" s="69">
        <f>'2das Lecturas'!AA155</f>
        <v>158.5</v>
      </c>
      <c r="AN156" s="103">
        <f t="shared" si="72"/>
        <v>0.19999999999998863</v>
      </c>
      <c r="AO156" s="70">
        <f>'1eras Lecturas'!AC155</f>
        <v>164.5</v>
      </c>
      <c r="AP156" s="70">
        <f>'2das Lecturas'!AC155</f>
        <v>164.7</v>
      </c>
      <c r="AQ156" s="104">
        <f t="shared" si="73"/>
        <v>0.19999999999998863</v>
      </c>
      <c r="AR156" s="71">
        <f>'1eras Lecturas'!AE155</f>
        <v>237.7</v>
      </c>
      <c r="AS156" s="72">
        <f>'2das Lecturas'!AE155</f>
        <v>237.7</v>
      </c>
      <c r="AT156" s="103">
        <f t="shared" si="74"/>
        <v>0</v>
      </c>
      <c r="AU156" s="73">
        <f>'1eras Lecturas'!AG155</f>
        <v>250.4</v>
      </c>
      <c r="AV156" s="73">
        <f>'2das Lecturas'!AG155</f>
        <v>250.4</v>
      </c>
      <c r="AW156" s="104">
        <f t="shared" si="75"/>
        <v>0</v>
      </c>
      <c r="AX156" s="68">
        <f>'1eras Lecturas'!AI155</f>
        <v>270.2</v>
      </c>
      <c r="AY156" s="69">
        <f>'2das Lecturas'!AI155</f>
        <v>270.3</v>
      </c>
      <c r="AZ156" s="103">
        <f t="shared" si="76"/>
        <v>0.10000000000002274</v>
      </c>
      <c r="BA156" s="70">
        <f>'1eras Lecturas'!AK155</f>
        <v>270.2</v>
      </c>
      <c r="BB156" s="70">
        <f>'2das Lecturas'!AK155</f>
        <v>270.3</v>
      </c>
      <c r="BC156" s="104">
        <f t="shared" si="77"/>
        <v>0.10000000000002274</v>
      </c>
      <c r="BD156" s="71">
        <f>'1eras Lecturas'!AM155</f>
        <v>251.5</v>
      </c>
      <c r="BE156" s="72">
        <f>'2das Lecturas'!AM155</f>
        <v>251.4</v>
      </c>
      <c r="BF156" s="103">
        <f t="shared" si="78"/>
        <v>9.9999999999994316E-2</v>
      </c>
      <c r="BG156" s="73">
        <f>'1eras Lecturas'!AO155</f>
        <v>251.5</v>
      </c>
      <c r="BH156" s="73">
        <f>'2das Lecturas'!AO155</f>
        <v>251.4</v>
      </c>
      <c r="BI156" s="104">
        <f t="shared" si="79"/>
        <v>9.9999999999994316E-2</v>
      </c>
      <c r="BJ156" s="68">
        <f>'1eras Lecturas'!AQ155</f>
        <v>166.7</v>
      </c>
      <c r="BK156" s="69">
        <f>'2das Lecturas'!AQ155</f>
        <v>166.79999999999998</v>
      </c>
      <c r="BL156" s="103">
        <f t="shared" si="80"/>
        <v>9.9999999999994316E-2</v>
      </c>
      <c r="BM156" s="70">
        <f>'1eras Lecturas'!AS155</f>
        <v>168.5</v>
      </c>
      <c r="BN156" s="70">
        <f>'2das Lecturas'!AS155</f>
        <v>168.6</v>
      </c>
      <c r="BO156" s="104">
        <f t="shared" si="81"/>
        <v>9.9999999999994316E-2</v>
      </c>
      <c r="BP156" s="71">
        <f>'1eras Lecturas'!AU155</f>
        <v>192.2</v>
      </c>
      <c r="BQ156" s="72">
        <f>'2das Lecturas'!AU155</f>
        <v>192.2</v>
      </c>
      <c r="BR156" s="103">
        <f t="shared" si="82"/>
        <v>0</v>
      </c>
      <c r="BS156" s="73">
        <f>'1eras Lecturas'!AW155</f>
        <v>221.4</v>
      </c>
      <c r="BT156" s="73">
        <f>'2das Lecturas'!AW155</f>
        <v>221.3</v>
      </c>
      <c r="BU156" s="104">
        <f t="shared" si="83"/>
        <v>9.9999999999994316E-2</v>
      </c>
      <c r="BV156" s="68">
        <f>'1eras Lecturas'!AY155</f>
        <v>255.3</v>
      </c>
      <c r="BW156" s="69">
        <f>'2das Lecturas'!AY155</f>
        <v>255.3</v>
      </c>
      <c r="BX156" s="103">
        <f t="shared" si="84"/>
        <v>0</v>
      </c>
      <c r="BY156" s="70">
        <f>'1eras Lecturas'!BA155</f>
        <v>257.2</v>
      </c>
      <c r="BZ156" s="70">
        <f>'2das Lecturas'!BA155</f>
        <v>257.2</v>
      </c>
      <c r="CA156" s="104">
        <f t="shared" si="85"/>
        <v>0</v>
      </c>
      <c r="CB156" s="71">
        <f>'1eras Lecturas'!BC155</f>
        <v>174.3</v>
      </c>
      <c r="CC156" s="72">
        <f>'2das Lecturas'!BC155</f>
        <v>174.20000000000002</v>
      </c>
      <c r="CD156" s="103">
        <f t="shared" si="86"/>
        <v>9.9999999999994316E-2</v>
      </c>
      <c r="CE156" s="73">
        <f>'1eras Lecturas'!BE155</f>
        <v>179.4</v>
      </c>
      <c r="CF156" s="73">
        <f>'2das Lecturas'!BE155</f>
        <v>179.3</v>
      </c>
      <c r="CG156" s="104">
        <f t="shared" si="87"/>
        <v>9.9999999999994316E-2</v>
      </c>
      <c r="CH156" s="138">
        <f>'1eras Lecturas'!BG155</f>
        <v>137.69999999999999</v>
      </c>
      <c r="CI156" s="69">
        <f>'2das Lecturas'!BG155</f>
        <v>137.69999999999999</v>
      </c>
      <c r="CJ156" s="103">
        <f t="shared" si="88"/>
        <v>0</v>
      </c>
      <c r="CK156" s="139">
        <f>'1eras Lecturas'!BI155</f>
        <v>151.30000000000001</v>
      </c>
      <c r="CL156" s="139">
        <f>'2das Lecturas'!BI155</f>
        <v>151.4</v>
      </c>
      <c r="CM156" s="104">
        <f t="shared" si="89"/>
        <v>9.9999999999994316E-2</v>
      </c>
    </row>
    <row r="157" spans="1:91" ht="15" customHeight="1" x14ac:dyDescent="0.25">
      <c r="A157" s="67" t="s">
        <v>86</v>
      </c>
      <c r="B157" s="68">
        <f>'1eras Lecturas'!C156</f>
        <v>276.8</v>
      </c>
      <c r="C157" s="69">
        <f>'2das Lecturas'!C156</f>
        <v>276.8</v>
      </c>
      <c r="D157" s="103">
        <f t="shared" si="60"/>
        <v>0</v>
      </c>
      <c r="E157" s="70">
        <f>'1eras Lecturas'!E156</f>
        <v>297.8</v>
      </c>
      <c r="F157" s="70">
        <f>'2das Lecturas'!E156</f>
        <v>297.90000000000003</v>
      </c>
      <c r="G157" s="104">
        <f t="shared" si="61"/>
        <v>0.10000000000002274</v>
      </c>
      <c r="H157" s="71">
        <f>'1eras Lecturas'!G156</f>
        <v>167.4</v>
      </c>
      <c r="I157" s="72">
        <f>'2das Lecturas'!G156</f>
        <v>167.4</v>
      </c>
      <c r="J157" s="103">
        <f t="shared" si="62"/>
        <v>0</v>
      </c>
      <c r="K157" s="73">
        <f>'1eras Lecturas'!I156</f>
        <v>175.9</v>
      </c>
      <c r="L157" s="73">
        <f>'2das Lecturas'!I156</f>
        <v>175.9</v>
      </c>
      <c r="M157" s="104">
        <f t="shared" si="63"/>
        <v>0</v>
      </c>
      <c r="N157" s="68">
        <f>'1eras Lecturas'!K156</f>
        <v>145.1</v>
      </c>
      <c r="O157" s="69">
        <f>'2das Lecturas'!K156</f>
        <v>145.19999999999999</v>
      </c>
      <c r="P157" s="103">
        <f t="shared" si="64"/>
        <v>9.9999999999994316E-2</v>
      </c>
      <c r="Q157" s="70">
        <f>'1eras Lecturas'!M156</f>
        <v>154.9</v>
      </c>
      <c r="R157" s="70">
        <f>'2das Lecturas'!M156</f>
        <v>155</v>
      </c>
      <c r="S157" s="104">
        <f t="shared" si="65"/>
        <v>9.9999999999994316E-2</v>
      </c>
      <c r="T157" s="71">
        <f>'1eras Lecturas'!O156</f>
        <v>134.6</v>
      </c>
      <c r="U157" s="72">
        <f>'2das Lecturas'!O156</f>
        <v>134.6</v>
      </c>
      <c r="V157" s="103">
        <f t="shared" si="66"/>
        <v>0</v>
      </c>
      <c r="W157" s="73">
        <f>'1eras Lecturas'!Q156</f>
        <v>136.69999999999999</v>
      </c>
      <c r="X157" s="73">
        <f>'2das Lecturas'!Q156</f>
        <v>136.69999999999999</v>
      </c>
      <c r="Y157" s="104">
        <f t="shared" si="67"/>
        <v>0</v>
      </c>
      <c r="Z157" s="68">
        <f>'1eras Lecturas'!S156</f>
        <v>167</v>
      </c>
      <c r="AA157" s="69">
        <f>'2das Lecturas'!S156</f>
        <v>167</v>
      </c>
      <c r="AB157" s="103">
        <f t="shared" si="68"/>
        <v>0</v>
      </c>
      <c r="AC157" s="70">
        <f>'1eras Lecturas'!U156</f>
        <v>171.29999999999998</v>
      </c>
      <c r="AD157" s="70">
        <f>'2das Lecturas'!U156</f>
        <v>171.29999999999998</v>
      </c>
      <c r="AE157" s="104">
        <f t="shared" si="69"/>
        <v>0</v>
      </c>
      <c r="AF157" s="71">
        <f>'1eras Lecturas'!W156</f>
        <v>168.6</v>
      </c>
      <c r="AG157" s="72">
        <f>'2das Lecturas'!W156</f>
        <v>168.5</v>
      </c>
      <c r="AH157" s="103">
        <f t="shared" si="70"/>
        <v>9.9999999999994316E-2</v>
      </c>
      <c r="AI157" s="73">
        <f>'1eras Lecturas'!Y156</f>
        <v>178.4</v>
      </c>
      <c r="AJ157" s="73">
        <f>'2das Lecturas'!Y156</f>
        <v>178.3</v>
      </c>
      <c r="AK157" s="104">
        <f t="shared" si="71"/>
        <v>9.9999999999994316E-2</v>
      </c>
      <c r="AL157" s="68">
        <f>'1eras Lecturas'!AA156</f>
        <v>129.69999999999999</v>
      </c>
      <c r="AM157" s="69">
        <f>'2das Lecturas'!AA156</f>
        <v>129.89999999999998</v>
      </c>
      <c r="AN157" s="103">
        <f t="shared" si="72"/>
        <v>0.19999999999998863</v>
      </c>
      <c r="AO157" s="70">
        <f>'1eras Lecturas'!AC156</f>
        <v>168.3</v>
      </c>
      <c r="AP157" s="70">
        <f>'2das Lecturas'!AC156</f>
        <v>168.5</v>
      </c>
      <c r="AQ157" s="104">
        <f t="shared" si="73"/>
        <v>0.19999999999998863</v>
      </c>
      <c r="AR157" s="71">
        <f>'1eras Lecturas'!AE156</f>
        <v>250.4</v>
      </c>
      <c r="AS157" s="72">
        <f>'2das Lecturas'!AE156</f>
        <v>250.4</v>
      </c>
      <c r="AT157" s="103">
        <f t="shared" si="74"/>
        <v>0</v>
      </c>
      <c r="AU157" s="73">
        <f>'1eras Lecturas'!AG156</f>
        <v>250.4</v>
      </c>
      <c r="AV157" s="73">
        <f>'2das Lecturas'!AG156</f>
        <v>250.4</v>
      </c>
      <c r="AW157" s="104">
        <f t="shared" si="75"/>
        <v>0</v>
      </c>
      <c r="AX157" s="68">
        <f>'1eras Lecturas'!AI156</f>
        <v>270.10000000000002</v>
      </c>
      <c r="AY157" s="69">
        <f>'2das Lecturas'!AI156</f>
        <v>270.20000000000005</v>
      </c>
      <c r="AZ157" s="103">
        <f t="shared" si="76"/>
        <v>0.10000000000002274</v>
      </c>
      <c r="BA157" s="70">
        <f>'1eras Lecturas'!AK156</f>
        <v>270.10000000000002</v>
      </c>
      <c r="BB157" s="70">
        <f>'2das Lecturas'!AK156</f>
        <v>270.20000000000005</v>
      </c>
      <c r="BC157" s="104">
        <f t="shared" si="77"/>
        <v>0.10000000000002274</v>
      </c>
      <c r="BD157" s="71">
        <f>'1eras Lecturas'!AM156</f>
        <v>250.5</v>
      </c>
      <c r="BE157" s="72">
        <f>'2das Lecturas'!AM156</f>
        <v>250.4</v>
      </c>
      <c r="BF157" s="103">
        <f t="shared" si="78"/>
        <v>9.9999999999994316E-2</v>
      </c>
      <c r="BG157" s="73">
        <f>'1eras Lecturas'!AO156</f>
        <v>252.5</v>
      </c>
      <c r="BH157" s="73">
        <f>'2das Lecturas'!AO156</f>
        <v>252.4</v>
      </c>
      <c r="BI157" s="104">
        <f t="shared" si="79"/>
        <v>9.9999999999994316E-2</v>
      </c>
      <c r="BJ157" s="68">
        <f>'1eras Lecturas'!AQ156</f>
        <v>166.7</v>
      </c>
      <c r="BK157" s="69">
        <f>'2das Lecturas'!AQ156</f>
        <v>166.79999999999998</v>
      </c>
      <c r="BL157" s="103">
        <f t="shared" si="80"/>
        <v>9.9999999999994316E-2</v>
      </c>
      <c r="BM157" s="70">
        <f>'1eras Lecturas'!AS156</f>
        <v>166.7</v>
      </c>
      <c r="BN157" s="70">
        <f>'2das Lecturas'!AS156</f>
        <v>166.79999999999998</v>
      </c>
      <c r="BO157" s="104">
        <f t="shared" si="81"/>
        <v>9.9999999999994316E-2</v>
      </c>
      <c r="BP157" s="71">
        <f>'1eras Lecturas'!AU156</f>
        <v>184.1</v>
      </c>
      <c r="BQ157" s="72">
        <f>'2das Lecturas'!AU156</f>
        <v>184.2</v>
      </c>
      <c r="BR157" s="103">
        <f t="shared" si="82"/>
        <v>9.9999999999994316E-2</v>
      </c>
      <c r="BS157" s="73">
        <f>'1eras Lecturas'!AW156</f>
        <v>201.7</v>
      </c>
      <c r="BT157" s="73">
        <f>'2das Lecturas'!AW156</f>
        <v>201.8</v>
      </c>
      <c r="BU157" s="104">
        <f t="shared" si="83"/>
        <v>0.10000000000002274</v>
      </c>
      <c r="BV157" s="68">
        <f>'1eras Lecturas'!AY156</f>
        <v>257.10000000000002</v>
      </c>
      <c r="BW157" s="69">
        <f>'2das Lecturas'!AY156</f>
        <v>257.10000000000002</v>
      </c>
      <c r="BX157" s="103">
        <f t="shared" si="84"/>
        <v>0</v>
      </c>
      <c r="BY157" s="70">
        <f>'1eras Lecturas'!BA156</f>
        <v>257.10000000000002</v>
      </c>
      <c r="BZ157" s="70">
        <f>'2das Lecturas'!BA156</f>
        <v>257.10000000000002</v>
      </c>
      <c r="CA157" s="104">
        <f t="shared" si="85"/>
        <v>0</v>
      </c>
      <c r="CB157" s="71">
        <f>'1eras Lecturas'!BC156</f>
        <v>174.5</v>
      </c>
      <c r="CC157" s="72">
        <f>'2das Lecturas'!BC156</f>
        <v>174.4</v>
      </c>
      <c r="CD157" s="103">
        <f t="shared" si="86"/>
        <v>9.9999999999994316E-2</v>
      </c>
      <c r="CE157" s="73">
        <f>'1eras Lecturas'!BE156</f>
        <v>174.5</v>
      </c>
      <c r="CF157" s="73">
        <f>'2das Lecturas'!BE156</f>
        <v>174.4</v>
      </c>
      <c r="CG157" s="104">
        <f t="shared" si="87"/>
        <v>9.9999999999994316E-2</v>
      </c>
      <c r="CH157" s="138">
        <f>'1eras Lecturas'!BG156</f>
        <v>149.29999999999998</v>
      </c>
      <c r="CI157" s="69">
        <f>'2das Lecturas'!BG156</f>
        <v>149.69999999999999</v>
      </c>
      <c r="CJ157" s="103">
        <f t="shared" si="88"/>
        <v>0.40000000000000568</v>
      </c>
      <c r="CK157" s="139">
        <f>'1eras Lecturas'!BI156</f>
        <v>155.1</v>
      </c>
      <c r="CL157" s="139">
        <f>'2das Lecturas'!BI156</f>
        <v>155.4</v>
      </c>
      <c r="CM157" s="104">
        <f t="shared" si="89"/>
        <v>0.30000000000001137</v>
      </c>
    </row>
    <row r="158" spans="1:91" ht="15" customHeight="1" x14ac:dyDescent="0.25">
      <c r="A158" s="67" t="s">
        <v>87</v>
      </c>
      <c r="B158" s="68">
        <f>'1eras Lecturas'!C157</f>
        <v>291.5</v>
      </c>
      <c r="C158" s="69">
        <f>'2das Lecturas'!C157</f>
        <v>291.5</v>
      </c>
      <c r="D158" s="103">
        <f t="shared" si="60"/>
        <v>0</v>
      </c>
      <c r="E158" s="70">
        <f>'1eras Lecturas'!E157</f>
        <v>291.5</v>
      </c>
      <c r="F158" s="70">
        <f>'2das Lecturas'!E157</f>
        <v>291.5</v>
      </c>
      <c r="G158" s="104">
        <f t="shared" si="61"/>
        <v>0</v>
      </c>
      <c r="H158" s="71">
        <f>'1eras Lecturas'!G157</f>
        <v>175.8</v>
      </c>
      <c r="I158" s="72" t="str">
        <f>'2das Lecturas'!G157</f>
        <v>175.8</v>
      </c>
      <c r="J158" s="103">
        <f t="shared" si="62"/>
        <v>0</v>
      </c>
      <c r="K158" s="73">
        <f>'1eras Lecturas'!I157</f>
        <v>178</v>
      </c>
      <c r="L158" s="73" t="str">
        <f>'2das Lecturas'!I157</f>
        <v>177.9</v>
      </c>
      <c r="M158" s="104">
        <f t="shared" si="63"/>
        <v>9.9999999999994316E-2</v>
      </c>
      <c r="N158" s="68">
        <f>'1eras Lecturas'!K157</f>
        <v>155.9</v>
      </c>
      <c r="O158" s="69">
        <f>'2das Lecturas'!K157</f>
        <v>156</v>
      </c>
      <c r="P158" s="103">
        <f t="shared" si="64"/>
        <v>9.9999999999994316E-2</v>
      </c>
      <c r="Q158" s="70">
        <f>'1eras Lecturas'!M157</f>
        <v>156.80000000000001</v>
      </c>
      <c r="R158" s="70">
        <f>'2das Lecturas'!M157</f>
        <v>157</v>
      </c>
      <c r="S158" s="104">
        <f t="shared" si="65"/>
        <v>0.19999999999998863</v>
      </c>
      <c r="T158" s="71">
        <f>'1eras Lecturas'!O157</f>
        <v>134.5</v>
      </c>
      <c r="U158" s="72">
        <f>'2das Lecturas'!O157</f>
        <v>134.6</v>
      </c>
      <c r="V158" s="103">
        <f t="shared" si="66"/>
        <v>9.9999999999994316E-2</v>
      </c>
      <c r="W158" s="73">
        <f>'1eras Lecturas'!Q157</f>
        <v>136.6</v>
      </c>
      <c r="X158" s="73">
        <f>'2das Lecturas'!Q157</f>
        <v>136.69999999999999</v>
      </c>
      <c r="Y158" s="104">
        <f t="shared" si="67"/>
        <v>9.9999999999994316E-2</v>
      </c>
      <c r="Z158" s="68">
        <f>'1eras Lecturas'!S157</f>
        <v>175</v>
      </c>
      <c r="AA158" s="69">
        <f>'2das Lecturas'!S157</f>
        <v>175.2</v>
      </c>
      <c r="AB158" s="103">
        <f t="shared" si="68"/>
        <v>0.19999999999998863</v>
      </c>
      <c r="AC158" s="70">
        <f>'1eras Lecturas'!U157</f>
        <v>175</v>
      </c>
      <c r="AD158" s="70">
        <f>'2das Lecturas'!U157</f>
        <v>175.2</v>
      </c>
      <c r="AE158" s="104">
        <f t="shared" si="69"/>
        <v>0.19999999999998863</v>
      </c>
      <c r="AF158" s="71">
        <f>'1eras Lecturas'!W157</f>
        <v>186.7</v>
      </c>
      <c r="AG158" s="72">
        <f>'2das Lecturas'!W157</f>
        <v>186.6</v>
      </c>
      <c r="AH158" s="103">
        <f t="shared" si="70"/>
        <v>9.9999999999994316E-2</v>
      </c>
      <c r="AI158" s="73">
        <f>'1eras Lecturas'!Y157</f>
        <v>192.7</v>
      </c>
      <c r="AJ158" s="73">
        <f>'2das Lecturas'!Y157</f>
        <v>192.6</v>
      </c>
      <c r="AK158" s="104">
        <f t="shared" si="71"/>
        <v>9.9999999999994316E-2</v>
      </c>
      <c r="AL158" s="68">
        <f>'1eras Lecturas'!AA157</f>
        <v>166.3</v>
      </c>
      <c r="AM158" s="69">
        <f>'2das Lecturas'!AA157</f>
        <v>166.5</v>
      </c>
      <c r="AN158" s="103">
        <f t="shared" si="72"/>
        <v>0.19999999999998863</v>
      </c>
      <c r="AO158" s="70">
        <f>'1eras Lecturas'!AC157</f>
        <v>166.3</v>
      </c>
      <c r="AP158" s="70">
        <f>'2das Lecturas'!AC157</f>
        <v>166.5</v>
      </c>
      <c r="AQ158" s="104">
        <f t="shared" si="73"/>
        <v>0.19999999999998863</v>
      </c>
      <c r="AR158" s="71">
        <f>'1eras Lecturas'!AE157</f>
        <v>241.7</v>
      </c>
      <c r="AS158" s="72" t="str">
        <f>'2das Lecturas'!AE157</f>
        <v>241.7</v>
      </c>
      <c r="AT158" s="103">
        <f t="shared" si="74"/>
        <v>0</v>
      </c>
      <c r="AU158" s="73">
        <f>'1eras Lecturas'!AG157</f>
        <v>250.3</v>
      </c>
      <c r="AV158" s="73" t="str">
        <f>'2das Lecturas'!AG157</f>
        <v>250.3</v>
      </c>
      <c r="AW158" s="104">
        <f t="shared" si="75"/>
        <v>0</v>
      </c>
      <c r="AX158" s="68">
        <f>'1eras Lecturas'!AI157</f>
        <v>270.10000000000002</v>
      </c>
      <c r="AY158" s="69">
        <f>'2das Lecturas'!AI157</f>
        <v>270.20000000000005</v>
      </c>
      <c r="AZ158" s="103">
        <f t="shared" si="76"/>
        <v>0.10000000000002274</v>
      </c>
      <c r="BA158" s="70">
        <f>'1eras Lecturas'!AK157</f>
        <v>274.2</v>
      </c>
      <c r="BB158" s="70">
        <f>'2das Lecturas'!AK157</f>
        <v>274.3</v>
      </c>
      <c r="BC158" s="104">
        <f t="shared" si="77"/>
        <v>0.10000000000002274</v>
      </c>
      <c r="BD158" s="71">
        <f>'1eras Lecturas'!AM157</f>
        <v>250.5</v>
      </c>
      <c r="BE158" s="72">
        <f>'2das Lecturas'!AM157</f>
        <v>250.5</v>
      </c>
      <c r="BF158" s="103">
        <f t="shared" si="78"/>
        <v>0</v>
      </c>
      <c r="BG158" s="73">
        <f>'1eras Lecturas'!AO157</f>
        <v>250.5</v>
      </c>
      <c r="BH158" s="73">
        <f>'2das Lecturas'!AO157</f>
        <v>250.5</v>
      </c>
      <c r="BI158" s="104">
        <f t="shared" si="79"/>
        <v>0</v>
      </c>
      <c r="BJ158" s="68">
        <f>'1eras Lecturas'!AQ157</f>
        <v>166.7</v>
      </c>
      <c r="BK158" s="69">
        <f>'2das Lecturas'!AQ157</f>
        <v>166.7</v>
      </c>
      <c r="BL158" s="103">
        <f t="shared" si="80"/>
        <v>0</v>
      </c>
      <c r="BM158" s="70">
        <f>'1eras Lecturas'!AS157</f>
        <v>166.7</v>
      </c>
      <c r="BN158" s="70">
        <f>'2das Lecturas'!AS157</f>
        <v>166.7</v>
      </c>
      <c r="BO158" s="104">
        <f t="shared" si="81"/>
        <v>0</v>
      </c>
      <c r="BP158" s="71">
        <f>'1eras Lecturas'!AU157</f>
        <v>217.7</v>
      </c>
      <c r="BQ158" s="72">
        <f>'2das Lecturas'!AU157</f>
        <v>217.4</v>
      </c>
      <c r="BR158" s="103">
        <f t="shared" si="82"/>
        <v>0.29999999999998295</v>
      </c>
      <c r="BS158" s="73">
        <f>'1eras Lecturas'!AW157</f>
        <v>217.7</v>
      </c>
      <c r="BT158" s="73">
        <f>'2das Lecturas'!AW157</f>
        <v>217.4</v>
      </c>
      <c r="BU158" s="104">
        <f t="shared" si="83"/>
        <v>0.29999999999998295</v>
      </c>
      <c r="BV158" s="68">
        <f>'1eras Lecturas'!AY157</f>
        <v>255.3</v>
      </c>
      <c r="BW158" s="69">
        <f>'2das Lecturas'!AY157</f>
        <v>255.3</v>
      </c>
      <c r="BX158" s="103">
        <f t="shared" si="84"/>
        <v>0</v>
      </c>
      <c r="BY158" s="70">
        <f>'1eras Lecturas'!BA157</f>
        <v>257.2</v>
      </c>
      <c r="BZ158" s="70">
        <f>'2das Lecturas'!BA157</f>
        <v>257.2</v>
      </c>
      <c r="CA158" s="104">
        <f t="shared" si="85"/>
        <v>0</v>
      </c>
      <c r="CB158" s="71">
        <f>'1eras Lecturas'!BC157</f>
        <v>164.2</v>
      </c>
      <c r="CC158" s="72">
        <f>'2das Lecturas'!BC157</f>
        <v>164.1</v>
      </c>
      <c r="CD158" s="103">
        <f t="shared" si="86"/>
        <v>9.9999999999994316E-2</v>
      </c>
      <c r="CE158" s="73">
        <f>'1eras Lecturas'!BE157</f>
        <v>179.5</v>
      </c>
      <c r="CF158" s="73">
        <f>'2das Lecturas'!BE157</f>
        <v>179.4</v>
      </c>
      <c r="CG158" s="104">
        <f t="shared" si="87"/>
        <v>9.9999999999994316E-2</v>
      </c>
      <c r="CH158" s="138">
        <f>'1eras Lecturas'!BG157</f>
        <v>120.5</v>
      </c>
      <c r="CI158" s="69">
        <f>'2das Lecturas'!BG157</f>
        <v>119.9</v>
      </c>
      <c r="CJ158" s="103">
        <f t="shared" si="88"/>
        <v>0.59999999999999432</v>
      </c>
      <c r="CK158" s="139">
        <f>'1eras Lecturas'!BI157</f>
        <v>120.5</v>
      </c>
      <c r="CL158" s="139">
        <f>'2das Lecturas'!BI157</f>
        <v>141.30000000000001</v>
      </c>
      <c r="CM158" s="104">
        <f t="shared" si="89"/>
        <v>20.800000000000011</v>
      </c>
    </row>
    <row r="159" spans="1:91" ht="15" customHeight="1" x14ac:dyDescent="0.25">
      <c r="A159" s="67" t="s">
        <v>88</v>
      </c>
      <c r="B159" s="68">
        <f>'1eras Lecturas'!C158</f>
        <v>264.10000000000002</v>
      </c>
      <c r="C159" s="69">
        <f>'2das Lecturas'!C158</f>
        <v>264.20000000000005</v>
      </c>
      <c r="D159" s="103">
        <f t="shared" si="60"/>
        <v>0.10000000000002274</v>
      </c>
      <c r="E159" s="70">
        <f>'1eras Lecturas'!E158</f>
        <v>268.3</v>
      </c>
      <c r="F159" s="70">
        <f>'2das Lecturas'!E158</f>
        <v>268.40000000000003</v>
      </c>
      <c r="G159" s="104">
        <f t="shared" si="61"/>
        <v>0.10000000000002274</v>
      </c>
      <c r="H159" s="71">
        <f>'1eras Lecturas'!G158</f>
        <v>173.8</v>
      </c>
      <c r="I159" s="72">
        <f>'2das Lecturas'!G158</f>
        <v>173.8</v>
      </c>
      <c r="J159" s="103">
        <f t="shared" si="62"/>
        <v>0</v>
      </c>
      <c r="K159" s="73">
        <f>'1eras Lecturas'!I158</f>
        <v>175.9</v>
      </c>
      <c r="L159" s="73">
        <f>'2das Lecturas'!I158</f>
        <v>175.9</v>
      </c>
      <c r="M159" s="104">
        <f t="shared" si="63"/>
        <v>0</v>
      </c>
      <c r="N159" s="68">
        <f>'1eras Lecturas'!K158</f>
        <v>154.80000000000001</v>
      </c>
      <c r="O159" s="69">
        <f>'2das Lecturas'!K158</f>
        <v>154.9</v>
      </c>
      <c r="P159" s="103">
        <f t="shared" si="64"/>
        <v>9.9999999999994316E-2</v>
      </c>
      <c r="Q159" s="70">
        <f>'1eras Lecturas'!M158</f>
        <v>158.80000000000001</v>
      </c>
      <c r="R159" s="70">
        <f>'2das Lecturas'!M158</f>
        <v>158.9</v>
      </c>
      <c r="S159" s="104">
        <f t="shared" si="65"/>
        <v>9.9999999999994316E-2</v>
      </c>
      <c r="T159" s="71">
        <f>'1eras Lecturas'!O158</f>
        <v>134.5</v>
      </c>
      <c r="U159" s="72">
        <f>'2das Lecturas'!O158</f>
        <v>134.6</v>
      </c>
      <c r="V159" s="103">
        <f t="shared" si="66"/>
        <v>9.9999999999994316E-2</v>
      </c>
      <c r="W159" s="73">
        <f>'1eras Lecturas'!Q158</f>
        <v>134.5</v>
      </c>
      <c r="X159" s="73">
        <f>'2das Lecturas'!Q158</f>
        <v>134.6</v>
      </c>
      <c r="Y159" s="104">
        <f t="shared" si="67"/>
        <v>9.9999999999994316E-2</v>
      </c>
      <c r="Z159" s="68">
        <f>'1eras Lecturas'!S158</f>
        <v>167.2</v>
      </c>
      <c r="AA159" s="69">
        <f>'2das Lecturas'!S158</f>
        <v>167.39999999999998</v>
      </c>
      <c r="AB159" s="103">
        <f t="shared" si="68"/>
        <v>0.19999999999998863</v>
      </c>
      <c r="AC159" s="70">
        <f>'1eras Lecturas'!U158</f>
        <v>167.2</v>
      </c>
      <c r="AD159" s="70">
        <f>'2das Lecturas'!U158</f>
        <v>167.39999999999998</v>
      </c>
      <c r="AE159" s="104">
        <f t="shared" si="69"/>
        <v>0.19999999999998863</v>
      </c>
      <c r="AF159" s="71">
        <f>'1eras Lecturas'!W158</f>
        <v>172.5</v>
      </c>
      <c r="AG159" s="72">
        <f>'2das Lecturas'!W158</f>
        <v>172.4</v>
      </c>
      <c r="AH159" s="103">
        <f t="shared" si="70"/>
        <v>9.9999999999994316E-2</v>
      </c>
      <c r="AI159" s="73">
        <f>'1eras Lecturas'!Y158</f>
        <v>204.3</v>
      </c>
      <c r="AJ159" s="73">
        <f>'2das Lecturas'!Y158</f>
        <v>204.20000000000002</v>
      </c>
      <c r="AK159" s="104">
        <f t="shared" si="71"/>
        <v>9.9999999999994316E-2</v>
      </c>
      <c r="AL159" s="68">
        <f>'1eras Lecturas'!AA158</f>
        <v>154.1</v>
      </c>
      <c r="AM159" s="69">
        <f>'2das Lecturas'!AA158</f>
        <v>154.29999999999998</v>
      </c>
      <c r="AN159" s="103">
        <f t="shared" si="72"/>
        <v>0.19999999999998863</v>
      </c>
      <c r="AO159" s="70">
        <f>'1eras Lecturas'!AC158</f>
        <v>166.4</v>
      </c>
      <c r="AP159" s="70">
        <f>'2das Lecturas'!AC158</f>
        <v>166.6</v>
      </c>
      <c r="AQ159" s="104">
        <f t="shared" si="73"/>
        <v>0.19999999999998863</v>
      </c>
      <c r="AR159" s="71">
        <f>'1eras Lecturas'!AE158</f>
        <v>241.8</v>
      </c>
      <c r="AS159" s="72">
        <f>'2das Lecturas'!AE158</f>
        <v>241.8</v>
      </c>
      <c r="AT159" s="103">
        <f t="shared" si="74"/>
        <v>0</v>
      </c>
      <c r="AU159" s="73">
        <f>'1eras Lecturas'!AG158</f>
        <v>252.4</v>
      </c>
      <c r="AV159" s="73">
        <f>'2das Lecturas'!AG158</f>
        <v>252.4</v>
      </c>
      <c r="AW159" s="104">
        <f t="shared" si="75"/>
        <v>0</v>
      </c>
      <c r="AX159" s="68">
        <f>'1eras Lecturas'!AI158</f>
        <v>266.2</v>
      </c>
      <c r="AY159" s="69">
        <f>'2das Lecturas'!AI158</f>
        <v>266.10000000000002</v>
      </c>
      <c r="AZ159" s="103">
        <f t="shared" si="76"/>
        <v>9.9999999999965894E-2</v>
      </c>
      <c r="BA159" s="70">
        <f>'1eras Lecturas'!AK158</f>
        <v>270.2</v>
      </c>
      <c r="BB159" s="70">
        <f>'2das Lecturas'!AK158</f>
        <v>270.3</v>
      </c>
      <c r="BC159" s="104">
        <f t="shared" si="77"/>
        <v>0.10000000000002274</v>
      </c>
      <c r="BD159" s="71">
        <f>'1eras Lecturas'!AM158</f>
        <v>250.5</v>
      </c>
      <c r="BE159" s="72">
        <f>'2das Lecturas'!AM158</f>
        <v>250.5</v>
      </c>
      <c r="BF159" s="103">
        <f t="shared" si="78"/>
        <v>0</v>
      </c>
      <c r="BG159" s="73">
        <f>'1eras Lecturas'!AO158</f>
        <v>251.5</v>
      </c>
      <c r="BH159" s="73">
        <f>'2das Lecturas'!AO158</f>
        <v>251.5</v>
      </c>
      <c r="BI159" s="104">
        <f t="shared" si="79"/>
        <v>0</v>
      </c>
      <c r="BJ159" s="68">
        <f>'1eras Lecturas'!AQ158</f>
        <v>166.5</v>
      </c>
      <c r="BK159" s="69">
        <f>'2das Lecturas'!AQ158</f>
        <v>166.6</v>
      </c>
      <c r="BL159" s="103">
        <f t="shared" si="80"/>
        <v>9.9999999999994316E-2</v>
      </c>
      <c r="BM159" s="70">
        <f>'1eras Lecturas'!AS158</f>
        <v>168.4</v>
      </c>
      <c r="BN159" s="70">
        <f>'2das Lecturas'!AS158</f>
        <v>168.5</v>
      </c>
      <c r="BO159" s="104">
        <f t="shared" si="81"/>
        <v>9.9999999999994316E-2</v>
      </c>
      <c r="BP159" s="71">
        <f>'1eras Lecturas'!AU158</f>
        <v>192</v>
      </c>
      <c r="BQ159" s="72">
        <f>'2das Lecturas'!AU158</f>
        <v>192</v>
      </c>
      <c r="BR159" s="103">
        <f t="shared" si="82"/>
        <v>0</v>
      </c>
      <c r="BS159" s="73">
        <f>'1eras Lecturas'!AW158</f>
        <v>196</v>
      </c>
      <c r="BT159" s="73">
        <f>'2das Lecturas'!AW158</f>
        <v>196</v>
      </c>
      <c r="BU159" s="104">
        <f t="shared" si="83"/>
        <v>0</v>
      </c>
      <c r="BV159" s="68">
        <f>'1eras Lecturas'!AY158</f>
        <v>255.3</v>
      </c>
      <c r="BW159" s="69">
        <f>'2das Lecturas'!AY158</f>
        <v>255.3</v>
      </c>
      <c r="BX159" s="103">
        <f t="shared" si="84"/>
        <v>0</v>
      </c>
      <c r="BY159" s="70">
        <f>'1eras Lecturas'!BA158</f>
        <v>259.10000000000002</v>
      </c>
      <c r="BZ159" s="70">
        <f>'2das Lecturas'!BA158</f>
        <v>259.10000000000002</v>
      </c>
      <c r="CA159" s="104">
        <f t="shared" si="85"/>
        <v>0</v>
      </c>
      <c r="CB159" s="71">
        <f>'1eras Lecturas'!BC158</f>
        <v>174.5</v>
      </c>
      <c r="CC159" s="72">
        <f>'2das Lecturas'!BC158</f>
        <v>174.4</v>
      </c>
      <c r="CD159" s="103">
        <f t="shared" si="86"/>
        <v>9.9999999999994316E-2</v>
      </c>
      <c r="CE159" s="73">
        <f>'1eras Lecturas'!BE158</f>
        <v>174.5</v>
      </c>
      <c r="CF159" s="73">
        <f>'2das Lecturas'!BE158</f>
        <v>174.4</v>
      </c>
      <c r="CG159" s="104">
        <f t="shared" si="87"/>
        <v>9.9999999999994316E-2</v>
      </c>
      <c r="CH159" s="138">
        <f>'1eras Lecturas'!BG158</f>
        <v>106.8</v>
      </c>
      <c r="CI159" s="69">
        <f>'2das Lecturas'!BG158</f>
        <v>106.1</v>
      </c>
      <c r="CJ159" s="103">
        <f t="shared" si="88"/>
        <v>0.70000000000000284</v>
      </c>
      <c r="CK159" s="139">
        <f>'1eras Lecturas'!BI158</f>
        <v>106.8</v>
      </c>
      <c r="CL159" s="139">
        <f>'2das Lecturas'!BI158</f>
        <v>153</v>
      </c>
      <c r="CM159" s="104">
        <f t="shared" si="89"/>
        <v>46.2</v>
      </c>
    </row>
    <row r="160" spans="1:91" ht="15" customHeight="1" x14ac:dyDescent="0.25">
      <c r="A160" s="67" t="s">
        <v>89</v>
      </c>
      <c r="B160" s="68">
        <f>'1eras Lecturas'!C159</f>
        <v>264.3</v>
      </c>
      <c r="C160" s="69">
        <f>'2das Lecturas'!C159</f>
        <v>264.40000000000003</v>
      </c>
      <c r="D160" s="103">
        <f t="shared" si="60"/>
        <v>0.10000000000002274</v>
      </c>
      <c r="E160" s="70">
        <f>'1eras Lecturas'!E159</f>
        <v>280.89999999999998</v>
      </c>
      <c r="F160" s="70">
        <f>'2das Lecturas'!E159</f>
        <v>281</v>
      </c>
      <c r="G160" s="104">
        <f t="shared" si="61"/>
        <v>0.10000000000002274</v>
      </c>
      <c r="H160" s="71">
        <f>'1eras Lecturas'!G159</f>
        <v>190.5</v>
      </c>
      <c r="I160" s="72">
        <f>'2das Lecturas'!G159</f>
        <v>190.5</v>
      </c>
      <c r="J160" s="103">
        <f t="shared" si="62"/>
        <v>0</v>
      </c>
      <c r="K160" s="73">
        <f>'1eras Lecturas'!I159</f>
        <v>192.6</v>
      </c>
      <c r="L160" s="73">
        <f>'2das Lecturas'!I159</f>
        <v>192.6</v>
      </c>
      <c r="M160" s="104">
        <f t="shared" si="63"/>
        <v>0</v>
      </c>
      <c r="N160" s="68">
        <f>'1eras Lecturas'!K159</f>
        <v>143.1</v>
      </c>
      <c r="O160" s="69">
        <f>'2das Lecturas'!K159</f>
        <v>143.19999999999999</v>
      </c>
      <c r="P160" s="103">
        <f t="shared" si="64"/>
        <v>9.9999999999994316E-2</v>
      </c>
      <c r="Q160" s="70">
        <f>'1eras Lecturas'!M159</f>
        <v>156.80000000000001</v>
      </c>
      <c r="R160" s="70">
        <f>'2das Lecturas'!M159</f>
        <v>156.9</v>
      </c>
      <c r="S160" s="104">
        <f t="shared" si="65"/>
        <v>9.9999999999994316E-2</v>
      </c>
      <c r="T160" s="71">
        <f>'1eras Lecturas'!O159</f>
        <v>134.6</v>
      </c>
      <c r="U160" s="72">
        <f>'2das Lecturas'!O159</f>
        <v>134.6</v>
      </c>
      <c r="V160" s="103">
        <f t="shared" si="66"/>
        <v>0</v>
      </c>
      <c r="W160" s="73">
        <f>'1eras Lecturas'!Q159</f>
        <v>134.6</v>
      </c>
      <c r="X160" s="73">
        <f>'2das Lecturas'!Q159</f>
        <v>134.6</v>
      </c>
      <c r="Y160" s="104">
        <f t="shared" si="67"/>
        <v>0</v>
      </c>
      <c r="Z160" s="68">
        <f>'1eras Lecturas'!S159</f>
        <v>173.2</v>
      </c>
      <c r="AA160" s="69">
        <f>'2das Lecturas'!S159</f>
        <v>173.29999999999998</v>
      </c>
      <c r="AB160" s="103">
        <f t="shared" si="68"/>
        <v>9.9999999999994316E-2</v>
      </c>
      <c r="AC160" s="70">
        <f>'1eras Lecturas'!U159</f>
        <v>177.1</v>
      </c>
      <c r="AD160" s="70">
        <f>'2das Lecturas'!U159</f>
        <v>177.1</v>
      </c>
      <c r="AE160" s="104">
        <f t="shared" si="69"/>
        <v>0</v>
      </c>
      <c r="AF160" s="71">
        <f>'1eras Lecturas'!W159</f>
        <v>178.5</v>
      </c>
      <c r="AG160" s="72">
        <f>'2das Lecturas'!W159</f>
        <v>178.4</v>
      </c>
      <c r="AH160" s="103">
        <f t="shared" si="70"/>
        <v>9.9999999999994316E-2</v>
      </c>
      <c r="AI160" s="73">
        <f>'1eras Lecturas'!Y159</f>
        <v>192.7</v>
      </c>
      <c r="AJ160" s="73">
        <f>'2das Lecturas'!Y159</f>
        <v>192.6</v>
      </c>
      <c r="AK160" s="104">
        <f t="shared" si="71"/>
        <v>9.9999999999994316E-2</v>
      </c>
      <c r="AL160" s="68">
        <f>'1eras Lecturas'!AA159</f>
        <v>164.4</v>
      </c>
      <c r="AM160" s="69">
        <f>'2das Lecturas'!AA159</f>
        <v>164.6</v>
      </c>
      <c r="AN160" s="103">
        <f t="shared" si="72"/>
        <v>0.19999999999998863</v>
      </c>
      <c r="AO160" s="70">
        <f>'1eras Lecturas'!AC159</f>
        <v>164.4</v>
      </c>
      <c r="AP160" s="70">
        <f>'2das Lecturas'!AC159</f>
        <v>164.6</v>
      </c>
      <c r="AQ160" s="104">
        <f t="shared" si="73"/>
        <v>0.19999999999998863</v>
      </c>
      <c r="AR160" s="71">
        <f>'1eras Lecturas'!AE159</f>
        <v>237.7</v>
      </c>
      <c r="AS160" s="72">
        <f>'2das Lecturas'!AE159</f>
        <v>237.7</v>
      </c>
      <c r="AT160" s="103">
        <f t="shared" si="74"/>
        <v>0</v>
      </c>
      <c r="AU160" s="73">
        <f>'1eras Lecturas'!AG159</f>
        <v>248.1</v>
      </c>
      <c r="AV160" s="73">
        <f>'2das Lecturas'!AG159</f>
        <v>248.1</v>
      </c>
      <c r="AW160" s="104">
        <f t="shared" si="75"/>
        <v>0</v>
      </c>
      <c r="AX160" s="68">
        <f>'1eras Lecturas'!AI159</f>
        <v>270.2</v>
      </c>
      <c r="AY160" s="69">
        <f>'2das Lecturas'!AI159</f>
        <v>270.3</v>
      </c>
      <c r="AZ160" s="103">
        <f t="shared" si="76"/>
        <v>0.10000000000002274</v>
      </c>
      <c r="BA160" s="70">
        <f>'1eras Lecturas'!AK159</f>
        <v>270.2</v>
      </c>
      <c r="BB160" s="70">
        <f>'2das Lecturas'!AK159</f>
        <v>270.3</v>
      </c>
      <c r="BC160" s="104">
        <f t="shared" si="77"/>
        <v>0.10000000000002274</v>
      </c>
      <c r="BD160" s="71">
        <f>'1eras Lecturas'!AM159</f>
        <v>250.5</v>
      </c>
      <c r="BE160" s="72">
        <f>'2das Lecturas'!AM159</f>
        <v>250.4</v>
      </c>
      <c r="BF160" s="103">
        <f t="shared" si="78"/>
        <v>9.9999999999994316E-2</v>
      </c>
      <c r="BG160" s="73">
        <f>'1eras Lecturas'!AO159</f>
        <v>251.5</v>
      </c>
      <c r="BH160" s="73">
        <f>'2das Lecturas'!AO159</f>
        <v>251.5</v>
      </c>
      <c r="BI160" s="104">
        <f t="shared" si="79"/>
        <v>0</v>
      </c>
      <c r="BJ160" s="68">
        <f>'1eras Lecturas'!AQ159</f>
        <v>166.7</v>
      </c>
      <c r="BK160" s="69">
        <f>'2das Lecturas'!AQ159</f>
        <v>166.79999999999998</v>
      </c>
      <c r="BL160" s="103">
        <f t="shared" si="80"/>
        <v>9.9999999999994316E-2</v>
      </c>
      <c r="BM160" s="70">
        <f>'1eras Lecturas'!AS159</f>
        <v>166.7</v>
      </c>
      <c r="BN160" s="70">
        <f>'2das Lecturas'!AS159</f>
        <v>166.79999999999998</v>
      </c>
      <c r="BO160" s="104">
        <f t="shared" si="81"/>
        <v>9.9999999999994316E-2</v>
      </c>
      <c r="BP160" s="71">
        <f>'1eras Lecturas'!AU159</f>
        <v>192</v>
      </c>
      <c r="BQ160" s="72">
        <f>'2das Lecturas'!AU159</f>
        <v>192</v>
      </c>
      <c r="BR160" s="103">
        <f t="shared" si="82"/>
        <v>0</v>
      </c>
      <c r="BS160" s="73">
        <f>'1eras Lecturas'!AW159</f>
        <v>194.1</v>
      </c>
      <c r="BT160" s="73">
        <f>'2das Lecturas'!AW159</f>
        <v>194.1</v>
      </c>
      <c r="BU160" s="104">
        <f t="shared" si="83"/>
        <v>0</v>
      </c>
      <c r="BV160" s="68">
        <f>'1eras Lecturas'!AY159</f>
        <v>257.2</v>
      </c>
      <c r="BW160" s="69">
        <f>'2das Lecturas'!AY159</f>
        <v>257.2</v>
      </c>
      <c r="BX160" s="103">
        <f t="shared" si="84"/>
        <v>0</v>
      </c>
      <c r="BY160" s="70">
        <f>'1eras Lecturas'!BA159</f>
        <v>261</v>
      </c>
      <c r="BZ160" s="70">
        <f>'2das Lecturas'!BA159</f>
        <v>261</v>
      </c>
      <c r="CA160" s="104">
        <f t="shared" si="85"/>
        <v>0</v>
      </c>
      <c r="CB160" s="71">
        <f>'1eras Lecturas'!BC159</f>
        <v>174.4</v>
      </c>
      <c r="CC160" s="72">
        <f>'2das Lecturas'!BC159</f>
        <v>174.3</v>
      </c>
      <c r="CD160" s="103">
        <f t="shared" si="86"/>
        <v>9.9999999999994316E-2</v>
      </c>
      <c r="CE160" s="73">
        <f>'1eras Lecturas'!BE159</f>
        <v>174.4</v>
      </c>
      <c r="CF160" s="73">
        <f>'2das Lecturas'!BE159</f>
        <v>174.3</v>
      </c>
      <c r="CG160" s="104">
        <f t="shared" si="87"/>
        <v>9.9999999999994316E-2</v>
      </c>
      <c r="CH160" s="138">
        <f>'1eras Lecturas'!BG159</f>
        <v>116.7</v>
      </c>
      <c r="CI160" s="69">
        <f>'2das Lecturas'!BG159</f>
        <v>115.9</v>
      </c>
      <c r="CJ160" s="103">
        <f t="shared" si="88"/>
        <v>0.79999999999999716</v>
      </c>
      <c r="CK160" s="139">
        <f>'1eras Lecturas'!BI159</f>
        <v>116.7</v>
      </c>
      <c r="CL160" s="139">
        <f>'2das Lecturas'!BI159</f>
        <v>135.80000000000001</v>
      </c>
      <c r="CM160" s="104">
        <f t="shared" si="89"/>
        <v>19.100000000000009</v>
      </c>
    </row>
    <row r="161" spans="1:91" x14ac:dyDescent="0.25">
      <c r="A161" s="67" t="s">
        <v>90</v>
      </c>
      <c r="B161" s="68">
        <f>'1eras Lecturas'!C160</f>
        <v>266.2</v>
      </c>
      <c r="C161" s="69">
        <f>'2das Lecturas'!C160</f>
        <v>266.3</v>
      </c>
      <c r="D161" s="103">
        <f t="shared" si="60"/>
        <v>0.10000000000002274</v>
      </c>
      <c r="E161" s="70">
        <f>'1eras Lecturas'!E160</f>
        <v>266.2</v>
      </c>
      <c r="F161" s="70">
        <f>'2das Lecturas'!E160</f>
        <v>266.3</v>
      </c>
      <c r="G161" s="104">
        <f t="shared" si="61"/>
        <v>0.10000000000002274</v>
      </c>
      <c r="H161" s="71">
        <f>'1eras Lecturas'!G160</f>
        <v>188.3</v>
      </c>
      <c r="I161" s="72">
        <f>'2das Lecturas'!G160</f>
        <v>188.3</v>
      </c>
      <c r="J161" s="103">
        <f t="shared" si="62"/>
        <v>0</v>
      </c>
      <c r="K161" s="73">
        <f>'1eras Lecturas'!I160</f>
        <v>190.5</v>
      </c>
      <c r="L161" s="73">
        <f>'2das Lecturas'!I160</f>
        <v>190.5</v>
      </c>
      <c r="M161" s="104">
        <f t="shared" si="63"/>
        <v>0</v>
      </c>
      <c r="N161" s="68">
        <f>'1eras Lecturas'!K160</f>
        <v>156.80000000000001</v>
      </c>
      <c r="O161" s="69">
        <f>'2das Lecturas'!K160</f>
        <v>156.9</v>
      </c>
      <c r="P161" s="103">
        <f t="shared" si="64"/>
        <v>9.9999999999994316E-2</v>
      </c>
      <c r="Q161" s="70">
        <f>'1eras Lecturas'!M160</f>
        <v>176.2</v>
      </c>
      <c r="R161" s="70">
        <f>'2das Lecturas'!M160</f>
        <v>176.29999999999998</v>
      </c>
      <c r="S161" s="104">
        <f t="shared" si="65"/>
        <v>9.9999999999994316E-2</v>
      </c>
      <c r="T161" s="71">
        <f>'1eras Lecturas'!O160</f>
        <v>134.6</v>
      </c>
      <c r="U161" s="72">
        <f>'2das Lecturas'!O160</f>
        <v>134.69999999999999</v>
      </c>
      <c r="V161" s="103">
        <f t="shared" si="66"/>
        <v>9.9999999999994316E-2</v>
      </c>
      <c r="W161" s="73">
        <f>'1eras Lecturas'!Q160</f>
        <v>136.69999999999999</v>
      </c>
      <c r="X161" s="73">
        <f>'2das Lecturas'!Q160</f>
        <v>136.79999999999998</v>
      </c>
      <c r="Y161" s="104">
        <f t="shared" si="67"/>
        <v>9.9999999999994316E-2</v>
      </c>
      <c r="Z161" s="68">
        <f>'1eras Lecturas'!S160</f>
        <v>163.5</v>
      </c>
      <c r="AA161" s="69">
        <f>'2das Lecturas'!S160</f>
        <v>163.69999999999999</v>
      </c>
      <c r="AB161" s="103">
        <f t="shared" si="68"/>
        <v>0.19999999999998863</v>
      </c>
      <c r="AC161" s="70">
        <f>'1eras Lecturas'!U160</f>
        <v>173.1</v>
      </c>
      <c r="AD161" s="70">
        <f>'2das Lecturas'!U160</f>
        <v>173.29999999999998</v>
      </c>
      <c r="AE161" s="104">
        <f t="shared" si="69"/>
        <v>0.19999999999998863</v>
      </c>
      <c r="AF161" s="71">
        <f>'1eras Lecturas'!W160</f>
        <v>168.6</v>
      </c>
      <c r="AG161" s="72">
        <f>'2das Lecturas'!W160</f>
        <v>168.5</v>
      </c>
      <c r="AH161" s="103">
        <f t="shared" si="70"/>
        <v>9.9999999999994316E-2</v>
      </c>
      <c r="AI161" s="73">
        <f>'1eras Lecturas'!Y160</f>
        <v>184.7</v>
      </c>
      <c r="AJ161" s="73">
        <f>'2das Lecturas'!Y160</f>
        <v>184.6</v>
      </c>
      <c r="AK161" s="104">
        <f t="shared" si="71"/>
        <v>9.9999999999994316E-2</v>
      </c>
      <c r="AL161" s="68">
        <f>'1eras Lecturas'!AA160</f>
        <v>166.5</v>
      </c>
      <c r="AM161" s="69">
        <f>'2das Lecturas'!AA160</f>
        <v>166.7</v>
      </c>
      <c r="AN161" s="103">
        <f t="shared" si="72"/>
        <v>0.19999999999998863</v>
      </c>
      <c r="AO161" s="70">
        <f>'1eras Lecturas'!AC160</f>
        <v>168.5</v>
      </c>
      <c r="AP161" s="70">
        <f>'2das Lecturas'!AC160</f>
        <v>168.7</v>
      </c>
      <c r="AQ161" s="104">
        <f t="shared" si="73"/>
        <v>0.19999999999998863</v>
      </c>
      <c r="AR161" s="71">
        <f>'1eras Lecturas'!AE160</f>
        <v>237.6</v>
      </c>
      <c r="AS161" s="72">
        <f>'2das Lecturas'!AE160</f>
        <v>237.6</v>
      </c>
      <c r="AT161" s="103">
        <f t="shared" si="74"/>
        <v>0</v>
      </c>
      <c r="AU161" s="73">
        <f>'1eras Lecturas'!AG160</f>
        <v>248.1</v>
      </c>
      <c r="AV161" s="73">
        <f>'2das Lecturas'!AG160</f>
        <v>248.1</v>
      </c>
      <c r="AW161" s="104">
        <f t="shared" si="75"/>
        <v>0</v>
      </c>
      <c r="AX161" s="68">
        <f>'1eras Lecturas'!AI160</f>
        <v>261.89999999999998</v>
      </c>
      <c r="AY161" s="69">
        <f>'2das Lecturas'!AI160</f>
        <v>262</v>
      </c>
      <c r="AZ161" s="103">
        <f t="shared" si="76"/>
        <v>0.10000000000002274</v>
      </c>
      <c r="BA161" s="70">
        <f>'1eras Lecturas'!AK160</f>
        <v>270.2</v>
      </c>
      <c r="BB161" s="70">
        <f>'2das Lecturas'!AK160</f>
        <v>270.3</v>
      </c>
      <c r="BC161" s="104">
        <f t="shared" si="77"/>
        <v>0.10000000000002274</v>
      </c>
      <c r="BD161" s="71">
        <f>'1eras Lecturas'!AM160</f>
        <v>250.4</v>
      </c>
      <c r="BE161" s="72">
        <f>'2das Lecturas'!AM160</f>
        <v>250.4</v>
      </c>
      <c r="BF161" s="103">
        <f t="shared" si="78"/>
        <v>0</v>
      </c>
      <c r="BG161" s="73">
        <f>'1eras Lecturas'!AO160</f>
        <v>250.4</v>
      </c>
      <c r="BH161" s="73">
        <f>'2das Lecturas'!AO160</f>
        <v>250.4</v>
      </c>
      <c r="BI161" s="104">
        <f t="shared" si="79"/>
        <v>0</v>
      </c>
      <c r="BJ161" s="68">
        <f>'1eras Lecturas'!AQ160</f>
        <v>166.8</v>
      </c>
      <c r="BK161" s="69">
        <f>'2das Lecturas'!AQ160</f>
        <v>166.79999999999998</v>
      </c>
      <c r="BL161" s="103">
        <f t="shared" si="80"/>
        <v>2.8421709430404007E-14</v>
      </c>
      <c r="BM161" s="70">
        <f>'1eras Lecturas'!AS160</f>
        <v>166.8</v>
      </c>
      <c r="BN161" s="70">
        <f>'2das Lecturas'!AS160</f>
        <v>166.79999999999998</v>
      </c>
      <c r="BO161" s="104">
        <f t="shared" si="81"/>
        <v>2.8421709430404007E-14</v>
      </c>
      <c r="BP161" s="71">
        <f>'1eras Lecturas'!AU160</f>
        <v>196.2</v>
      </c>
      <c r="BQ161" s="72">
        <f>'2das Lecturas'!AU160</f>
        <v>196.1</v>
      </c>
      <c r="BR161" s="103">
        <f t="shared" si="82"/>
        <v>9.9999999999994316E-2</v>
      </c>
      <c r="BS161" s="73">
        <f>'1eras Lecturas'!AW160</f>
        <v>201.8</v>
      </c>
      <c r="BT161" s="73">
        <f>'2das Lecturas'!AW160</f>
        <v>201.9</v>
      </c>
      <c r="BU161" s="104">
        <f t="shared" si="83"/>
        <v>9.9999999999994316E-2</v>
      </c>
      <c r="BV161" s="68">
        <f>'1eras Lecturas'!AY160</f>
        <v>253.3</v>
      </c>
      <c r="BW161" s="69">
        <f>'2das Lecturas'!AY160</f>
        <v>253.3</v>
      </c>
      <c r="BX161" s="103">
        <f t="shared" si="84"/>
        <v>0</v>
      </c>
      <c r="BY161" s="70">
        <f>'1eras Lecturas'!BA160</f>
        <v>255.3</v>
      </c>
      <c r="BZ161" s="70">
        <f>'2das Lecturas'!BA160</f>
        <v>255.3</v>
      </c>
      <c r="CA161" s="104">
        <f t="shared" si="85"/>
        <v>0</v>
      </c>
      <c r="CB161" s="71">
        <f>'1eras Lecturas'!BC160</f>
        <v>179.4</v>
      </c>
      <c r="CC161" s="72">
        <f>'2das Lecturas'!BC160</f>
        <v>179.3</v>
      </c>
      <c r="CD161" s="103">
        <f t="shared" si="86"/>
        <v>9.9999999999994316E-2</v>
      </c>
      <c r="CE161" s="73">
        <f>'1eras Lecturas'!BE160</f>
        <v>179.4</v>
      </c>
      <c r="CF161" s="73">
        <f>'2das Lecturas'!BE160</f>
        <v>179.3</v>
      </c>
      <c r="CG161" s="104">
        <f t="shared" si="87"/>
        <v>9.9999999999994316E-2</v>
      </c>
      <c r="CH161" s="138">
        <f>'1eras Lecturas'!BG160</f>
        <v>114.8</v>
      </c>
      <c r="CI161" s="69">
        <f>'2das Lecturas'!BG160</f>
        <v>113.9</v>
      </c>
      <c r="CJ161" s="103">
        <f t="shared" si="88"/>
        <v>0.89999999999999147</v>
      </c>
      <c r="CK161" s="139">
        <f>'1eras Lecturas'!BI160</f>
        <v>114.8</v>
      </c>
      <c r="CL161" s="139">
        <f>'2das Lecturas'!BI160</f>
        <v>135.80000000000001</v>
      </c>
      <c r="CM161" s="104">
        <f t="shared" si="89"/>
        <v>21.000000000000014</v>
      </c>
    </row>
    <row r="162" spans="1:91" x14ac:dyDescent="0.25">
      <c r="A162" s="72" t="s">
        <v>107</v>
      </c>
      <c r="B162" s="68">
        <f>'1eras Lecturas'!C161</f>
        <v>262</v>
      </c>
      <c r="C162" s="69">
        <f>'2das Lecturas'!C161</f>
        <v>262</v>
      </c>
      <c r="D162" s="103">
        <f t="shared" si="60"/>
        <v>0</v>
      </c>
      <c r="E162" s="70">
        <f>'1eras Lecturas'!E161</f>
        <v>299.7</v>
      </c>
      <c r="F162" s="70">
        <f>'2das Lecturas'!E161</f>
        <v>299.70000000000005</v>
      </c>
      <c r="G162" s="104">
        <f t="shared" si="61"/>
        <v>5.6843418860808015E-14</v>
      </c>
      <c r="H162" s="71">
        <f>'1eras Lecturas'!G161</f>
        <v>173.8</v>
      </c>
      <c r="I162" s="72" t="str">
        <f>'2das Lecturas'!G161</f>
        <v>173.8</v>
      </c>
      <c r="J162" s="103">
        <f t="shared" si="62"/>
        <v>0</v>
      </c>
      <c r="K162" s="73">
        <f>'1eras Lecturas'!I161</f>
        <v>175.8</v>
      </c>
      <c r="L162" s="73" t="str">
        <f>'2das Lecturas'!I161</f>
        <v>175.8</v>
      </c>
      <c r="M162" s="104">
        <f t="shared" si="63"/>
        <v>0</v>
      </c>
      <c r="N162" s="68">
        <f>'1eras Lecturas'!K161</f>
        <v>156.80000000000001</v>
      </c>
      <c r="O162" s="69">
        <f>'2das Lecturas'!K161</f>
        <v>156.9</v>
      </c>
      <c r="P162" s="103">
        <f t="shared" si="64"/>
        <v>9.9999999999994316E-2</v>
      </c>
      <c r="Q162" s="70">
        <f>'1eras Lecturas'!M161</f>
        <v>176.3</v>
      </c>
      <c r="R162" s="70">
        <f>'2das Lecturas'!M161</f>
        <v>176.4</v>
      </c>
      <c r="S162" s="104">
        <f t="shared" si="65"/>
        <v>9.9999999999994316E-2</v>
      </c>
      <c r="T162" s="71">
        <f>'1eras Lecturas'!O161</f>
        <v>134.4</v>
      </c>
      <c r="U162" s="72">
        <f>'2das Lecturas'!O161</f>
        <v>134.6</v>
      </c>
      <c r="V162" s="103">
        <f t="shared" si="66"/>
        <v>0.19999999999998863</v>
      </c>
      <c r="W162" s="73">
        <f>'1eras Lecturas'!Q161</f>
        <v>136.5</v>
      </c>
      <c r="X162" s="73">
        <f>'2das Lecturas'!Q161</f>
        <v>136.6</v>
      </c>
      <c r="Y162" s="104">
        <f t="shared" si="67"/>
        <v>9.9999999999994316E-2</v>
      </c>
      <c r="Z162" s="68">
        <f>'1eras Lecturas'!S161</f>
        <v>155.5</v>
      </c>
      <c r="AA162" s="69">
        <f>'2das Lecturas'!S161</f>
        <v>155.6</v>
      </c>
      <c r="AB162" s="103">
        <f t="shared" si="68"/>
        <v>9.9999999999994316E-2</v>
      </c>
      <c r="AC162" s="70">
        <f>'1eras Lecturas'!U161</f>
        <v>169.2</v>
      </c>
      <c r="AD162" s="70">
        <f>'2das Lecturas'!U161</f>
        <v>169.29999999999998</v>
      </c>
      <c r="AE162" s="104">
        <f t="shared" si="69"/>
        <v>9.9999999999994316E-2</v>
      </c>
      <c r="AF162" s="71">
        <f>'1eras Lecturas'!W161</f>
        <v>187</v>
      </c>
      <c r="AG162" s="72">
        <f>'2das Lecturas'!W161</f>
        <v>186.8</v>
      </c>
      <c r="AH162" s="103">
        <f t="shared" si="70"/>
        <v>0.19999999999998863</v>
      </c>
      <c r="AI162" s="73">
        <f>'1eras Lecturas'!Y161</f>
        <v>212.4</v>
      </c>
      <c r="AJ162" s="73">
        <f>'2das Lecturas'!Y161</f>
        <v>212.3</v>
      </c>
      <c r="AK162" s="104">
        <f t="shared" si="71"/>
        <v>9.9999999999994316E-2</v>
      </c>
      <c r="AL162" s="68">
        <f>'1eras Lecturas'!AA161</f>
        <v>156.19999999999999</v>
      </c>
      <c r="AM162" s="69">
        <f>'2das Lecturas'!AA161</f>
        <v>156.29999999999998</v>
      </c>
      <c r="AN162" s="103">
        <f t="shared" si="72"/>
        <v>9.9999999999994316E-2</v>
      </c>
      <c r="AO162" s="70">
        <f>'1eras Lecturas'!AC161</f>
        <v>166.5</v>
      </c>
      <c r="AP162" s="70">
        <f>'2das Lecturas'!AC161</f>
        <v>166.6</v>
      </c>
      <c r="AQ162" s="104">
        <f t="shared" si="73"/>
        <v>9.9999999999994316E-2</v>
      </c>
      <c r="AR162" s="71">
        <f>'1eras Lecturas'!AE161</f>
        <v>248.1</v>
      </c>
      <c r="AS162" s="72">
        <f>'2das Lecturas'!AE161</f>
        <v>248.2</v>
      </c>
      <c r="AT162" s="103">
        <f t="shared" si="74"/>
        <v>9.9999999999994316E-2</v>
      </c>
      <c r="AU162" s="73">
        <f>'1eras Lecturas'!AG161</f>
        <v>256.60000000000002</v>
      </c>
      <c r="AV162" s="73">
        <f>'2das Lecturas'!AG161</f>
        <v>256.70000000000005</v>
      </c>
      <c r="AW162" s="104">
        <f t="shared" si="75"/>
        <v>0.10000000000002274</v>
      </c>
      <c r="AX162" s="68">
        <f>'1eras Lecturas'!AI161</f>
        <v>270.09999999999997</v>
      </c>
      <c r="AY162" s="69">
        <f>'2das Lecturas'!AI161</f>
        <v>270.09999999999997</v>
      </c>
      <c r="AZ162" s="103">
        <f t="shared" si="76"/>
        <v>0</v>
      </c>
      <c r="BA162" s="70">
        <f>'1eras Lecturas'!AK161</f>
        <v>270.09999999999997</v>
      </c>
      <c r="BB162" s="70">
        <f>'2das Lecturas'!AK161</f>
        <v>270.09999999999997</v>
      </c>
      <c r="BC162" s="104">
        <f t="shared" si="77"/>
        <v>0</v>
      </c>
      <c r="BD162" s="71">
        <f>'1eras Lecturas'!AM161</f>
        <v>250.4</v>
      </c>
      <c r="BE162" s="72">
        <f>'2das Lecturas'!AM161</f>
        <v>250.4</v>
      </c>
      <c r="BF162" s="103">
        <f t="shared" si="78"/>
        <v>0</v>
      </c>
      <c r="BG162" s="73">
        <f>'1eras Lecturas'!AO161</f>
        <v>251.4</v>
      </c>
      <c r="BH162" s="73">
        <f>'2das Lecturas'!AO161</f>
        <v>251.4</v>
      </c>
      <c r="BI162" s="104">
        <f t="shared" si="79"/>
        <v>0</v>
      </c>
      <c r="BJ162" s="68">
        <f>'1eras Lecturas'!AQ161</f>
        <v>166.7</v>
      </c>
      <c r="BK162" s="69">
        <f>'2das Lecturas'!AQ161</f>
        <v>166.79999999999998</v>
      </c>
      <c r="BL162" s="103">
        <f t="shared" si="80"/>
        <v>9.9999999999994316E-2</v>
      </c>
      <c r="BM162" s="70">
        <f>'1eras Lecturas'!AS161</f>
        <v>166.7</v>
      </c>
      <c r="BN162" s="70">
        <f>'2das Lecturas'!AS161</f>
        <v>166.79999999999998</v>
      </c>
      <c r="BO162" s="104">
        <f t="shared" si="81"/>
        <v>9.9999999999994316E-2</v>
      </c>
      <c r="BP162" s="71">
        <f>'1eras Lecturas'!AU161</f>
        <v>192</v>
      </c>
      <c r="BQ162" s="72">
        <f>'2das Lecturas'!AU161</f>
        <v>192.1</v>
      </c>
      <c r="BR162" s="103">
        <f t="shared" si="82"/>
        <v>9.9999999999994316E-2</v>
      </c>
      <c r="BS162" s="73">
        <f>'1eras Lecturas'!AW161</f>
        <v>192</v>
      </c>
      <c r="BT162" s="73">
        <f>'2das Lecturas'!AW161</f>
        <v>192.1</v>
      </c>
      <c r="BU162" s="104">
        <f t="shared" si="83"/>
        <v>9.9999999999994316E-2</v>
      </c>
      <c r="BV162" s="68">
        <f>'1eras Lecturas'!AY161</f>
        <v>255.4</v>
      </c>
      <c r="BW162" s="69">
        <f>'2das Lecturas'!AY161</f>
        <v>255.3</v>
      </c>
      <c r="BX162" s="103">
        <f t="shared" si="84"/>
        <v>9.9999999999994316E-2</v>
      </c>
      <c r="BY162" s="70">
        <f>'1eras Lecturas'!BA161</f>
        <v>261</v>
      </c>
      <c r="BZ162" s="70">
        <f>'2das Lecturas'!BA161</f>
        <v>260.89999999999998</v>
      </c>
      <c r="CA162" s="104">
        <f t="shared" si="85"/>
        <v>0.10000000000002274</v>
      </c>
      <c r="CB162" s="71">
        <f>'1eras Lecturas'!BC161</f>
        <v>174.4</v>
      </c>
      <c r="CC162" s="72">
        <f>'2das Lecturas'!BC161</f>
        <v>174.3</v>
      </c>
      <c r="CD162" s="103">
        <f t="shared" si="86"/>
        <v>9.9999999999994316E-2</v>
      </c>
      <c r="CE162" s="73">
        <f>'1eras Lecturas'!BE161</f>
        <v>179.4</v>
      </c>
      <c r="CF162" s="73">
        <f>'2das Lecturas'!BE161</f>
        <v>179.3</v>
      </c>
      <c r="CG162" s="104">
        <f t="shared" si="87"/>
        <v>9.9999999999994316E-2</v>
      </c>
      <c r="CH162" s="138">
        <f>'1eras Lecturas'!BG161</f>
        <v>130.1</v>
      </c>
      <c r="CI162" s="69">
        <f>'2das Lecturas'!BG161</f>
        <v>130</v>
      </c>
      <c r="CJ162" s="103">
        <f t="shared" si="88"/>
        <v>9.9999999999994316E-2</v>
      </c>
      <c r="CK162" s="139">
        <f>'1eras Lecturas'!BI161</f>
        <v>141.6</v>
      </c>
      <c r="CL162" s="139">
        <f>'2das Lecturas'!BI161</f>
        <v>141.6</v>
      </c>
      <c r="CM162" s="104">
        <f t="shared" si="89"/>
        <v>0</v>
      </c>
    </row>
    <row r="163" spans="1:91" x14ac:dyDescent="0.25">
      <c r="A163" s="67" t="s">
        <v>122</v>
      </c>
      <c r="B163" s="68">
        <f>'1eras Lecturas'!C162</f>
        <v>257.10000000000002</v>
      </c>
      <c r="C163" s="69">
        <f>'2das Lecturas'!C162</f>
        <v>256.89999999999998</v>
      </c>
      <c r="D163" s="103">
        <f t="shared" si="60"/>
        <v>0.20000000000004547</v>
      </c>
      <c r="E163" s="70">
        <f>'1eras Lecturas'!E162</f>
        <v>257.10000000000002</v>
      </c>
      <c r="F163" s="70">
        <f>'2das Lecturas'!E162</f>
        <v>256.89999999999998</v>
      </c>
      <c r="G163" s="104">
        <f t="shared" si="61"/>
        <v>0.20000000000004547</v>
      </c>
      <c r="H163" s="71">
        <f>'1eras Lecturas'!G162</f>
        <v>173.8</v>
      </c>
      <c r="I163" s="72">
        <f>'2das Lecturas'!G162</f>
        <v>173.9</v>
      </c>
      <c r="J163" s="103">
        <f t="shared" si="62"/>
        <v>9.9999999999994316E-2</v>
      </c>
      <c r="K163" s="73">
        <f>'1eras Lecturas'!I162</f>
        <v>173.8</v>
      </c>
      <c r="L163" s="73">
        <f>'2das Lecturas'!I162</f>
        <v>173.9</v>
      </c>
      <c r="M163" s="104">
        <f t="shared" si="63"/>
        <v>9.9999999999994316E-2</v>
      </c>
      <c r="N163" s="68">
        <f>'1eras Lecturas'!K162</f>
        <v>156.69999999999999</v>
      </c>
      <c r="O163" s="69">
        <f>'2das Lecturas'!K162</f>
        <v>156.79999999999998</v>
      </c>
      <c r="P163" s="103">
        <f t="shared" si="64"/>
        <v>9.9999999999994316E-2</v>
      </c>
      <c r="Q163" s="70">
        <f>'1eras Lecturas'!M162</f>
        <v>160.6</v>
      </c>
      <c r="R163" s="70">
        <f>'2das Lecturas'!M162</f>
        <v>160.79999999999998</v>
      </c>
      <c r="S163" s="104">
        <f t="shared" si="65"/>
        <v>0.19999999999998863</v>
      </c>
      <c r="T163" s="71">
        <f>'1eras Lecturas'!O162</f>
        <v>134.5</v>
      </c>
      <c r="U163" s="72">
        <f>'2das Lecturas'!O162</f>
        <v>134.6</v>
      </c>
      <c r="V163" s="103">
        <f t="shared" si="66"/>
        <v>9.9999999999994316E-2</v>
      </c>
      <c r="W163" s="73">
        <f>'1eras Lecturas'!Q162</f>
        <v>134.5</v>
      </c>
      <c r="X163" s="73">
        <f>'2das Lecturas'!Q162</f>
        <v>134.6</v>
      </c>
      <c r="Y163" s="104">
        <f t="shared" si="67"/>
        <v>9.9999999999994316E-2</v>
      </c>
      <c r="Z163" s="68">
        <f>'1eras Lecturas'!S162</f>
        <v>163.5</v>
      </c>
      <c r="AA163" s="69">
        <f>'2das Lecturas'!S162</f>
        <v>163.5</v>
      </c>
      <c r="AB163" s="103">
        <f t="shared" si="68"/>
        <v>0</v>
      </c>
      <c r="AC163" s="70">
        <f>'1eras Lecturas'!U162</f>
        <v>163.5</v>
      </c>
      <c r="AD163" s="70">
        <f>'2das Lecturas'!U162</f>
        <v>163.5</v>
      </c>
      <c r="AE163" s="104">
        <f t="shared" si="69"/>
        <v>0</v>
      </c>
      <c r="AF163" s="71">
        <f>'1eras Lecturas'!W162</f>
        <v>189.5</v>
      </c>
      <c r="AG163" s="72">
        <f>'2das Lecturas'!W162</f>
        <v>189.3</v>
      </c>
      <c r="AH163" s="103">
        <f t="shared" si="70"/>
        <v>0.19999999999998863</v>
      </c>
      <c r="AI163" s="73">
        <f>'1eras Lecturas'!Y162</f>
        <v>190.5</v>
      </c>
      <c r="AJ163" s="73">
        <f>'2das Lecturas'!Y162</f>
        <v>190.3</v>
      </c>
      <c r="AK163" s="104">
        <f t="shared" si="71"/>
        <v>0.19999999999998863</v>
      </c>
      <c r="AL163" s="68">
        <f>'1eras Lecturas'!AA162</f>
        <v>164.5</v>
      </c>
      <c r="AM163" s="69">
        <f>'2das Lecturas'!AA162</f>
        <v>164.4</v>
      </c>
      <c r="AN163" s="103">
        <f t="shared" si="72"/>
        <v>9.9999999999994316E-2</v>
      </c>
      <c r="AO163" s="70">
        <f>'1eras Lecturas'!AC162</f>
        <v>170.5</v>
      </c>
      <c r="AP163" s="70">
        <f>'2das Lecturas'!AC162</f>
        <v>170.5</v>
      </c>
      <c r="AQ163" s="104">
        <f t="shared" si="73"/>
        <v>0</v>
      </c>
      <c r="AR163" s="71">
        <f>'1eras Lecturas'!AE162</f>
        <v>239.5</v>
      </c>
      <c r="AS163" s="72" t="str">
        <f>'2das Lecturas'!AE162</f>
        <v>239.5</v>
      </c>
      <c r="AT163" s="103">
        <f t="shared" si="74"/>
        <v>0</v>
      </c>
      <c r="AU163" s="73">
        <f>'1eras Lecturas'!AG162</f>
        <v>252.4</v>
      </c>
      <c r="AV163" s="73" t="str">
        <f>'2das Lecturas'!AG162</f>
        <v>252.4</v>
      </c>
      <c r="AW163" s="104">
        <f t="shared" si="75"/>
        <v>0</v>
      </c>
      <c r="AX163" s="68">
        <f>'1eras Lecturas'!AI162</f>
        <v>270.10000000000002</v>
      </c>
      <c r="AY163" s="69">
        <f>'2das Lecturas'!AI162</f>
        <v>270.09999999999997</v>
      </c>
      <c r="AZ163" s="103">
        <f t="shared" si="76"/>
        <v>5.6843418860808015E-14</v>
      </c>
      <c r="BA163" s="70">
        <f>'1eras Lecturas'!AK162</f>
        <v>270.10000000000002</v>
      </c>
      <c r="BB163" s="70">
        <f>'2das Lecturas'!AK162</f>
        <v>270.09999999999997</v>
      </c>
      <c r="BC163" s="104">
        <f t="shared" si="77"/>
        <v>5.6843418860808015E-14</v>
      </c>
      <c r="BD163" s="71">
        <f>'1eras Lecturas'!AM162</f>
        <v>250.5</v>
      </c>
      <c r="BE163" s="72" t="str">
        <f>'2das Lecturas'!AM162</f>
        <v>250.5</v>
      </c>
      <c r="BF163" s="103">
        <f t="shared" si="78"/>
        <v>0</v>
      </c>
      <c r="BG163" s="73">
        <f>'1eras Lecturas'!AO162</f>
        <v>250.5</v>
      </c>
      <c r="BH163" s="73" t="str">
        <f>'2das Lecturas'!AO162</f>
        <v>250.5</v>
      </c>
      <c r="BI163" s="104">
        <f t="shared" si="79"/>
        <v>0</v>
      </c>
      <c r="BJ163" s="68">
        <f>'1eras Lecturas'!AQ162</f>
        <v>166.5</v>
      </c>
      <c r="BK163" s="69">
        <f>'2das Lecturas'!AQ162</f>
        <v>166.6</v>
      </c>
      <c r="BL163" s="103">
        <f t="shared" si="80"/>
        <v>9.9999999999994316E-2</v>
      </c>
      <c r="BM163" s="70">
        <f>'1eras Lecturas'!AS162</f>
        <v>168.4</v>
      </c>
      <c r="BN163" s="70">
        <f>'2das Lecturas'!AS162</f>
        <v>168.5</v>
      </c>
      <c r="BO163" s="104">
        <f t="shared" si="81"/>
        <v>9.9999999999994316E-2</v>
      </c>
      <c r="BP163" s="71">
        <f>'1eras Lecturas'!AU162</f>
        <v>192.2</v>
      </c>
      <c r="BQ163" s="72">
        <f>'2das Lecturas'!AU162</f>
        <v>192.39999999999998</v>
      </c>
      <c r="BR163" s="103">
        <f t="shared" si="82"/>
        <v>0.19999999999998863</v>
      </c>
      <c r="BS163" s="73">
        <f>'1eras Lecturas'!AW162</f>
        <v>196</v>
      </c>
      <c r="BT163" s="73">
        <f>'2das Lecturas'!AW162</f>
        <v>196.2</v>
      </c>
      <c r="BU163" s="104">
        <f t="shared" si="83"/>
        <v>0.19999999999998863</v>
      </c>
      <c r="BV163" s="68">
        <f>'1eras Lecturas'!AY162</f>
        <v>249.3</v>
      </c>
      <c r="BW163" s="69" t="str">
        <f>'2das Lecturas'!AY162</f>
        <v>249.4</v>
      </c>
      <c r="BX163" s="103">
        <f t="shared" si="84"/>
        <v>9.9999999999994316E-2</v>
      </c>
      <c r="BY163" s="70">
        <f>'1eras Lecturas'!BA162</f>
        <v>257.2</v>
      </c>
      <c r="BZ163" s="70" t="str">
        <f>'2das Lecturas'!BA162</f>
        <v>257.1</v>
      </c>
      <c r="CA163" s="104">
        <f t="shared" si="85"/>
        <v>9.9999999999965894E-2</v>
      </c>
      <c r="CB163" s="71">
        <f>'1eras Lecturas'!BC162</f>
        <v>179.6</v>
      </c>
      <c r="CC163" s="72">
        <f>'2das Lecturas'!BC162</f>
        <v>179.5</v>
      </c>
      <c r="CD163" s="103">
        <f t="shared" si="86"/>
        <v>9.9999999999994316E-2</v>
      </c>
      <c r="CE163" s="73">
        <f>'1eras Lecturas'!BE162</f>
        <v>179.6</v>
      </c>
      <c r="CF163" s="73" t="str">
        <f>'2das Lecturas'!BE162</f>
        <v>179.5</v>
      </c>
      <c r="CG163" s="104">
        <f t="shared" si="87"/>
        <v>9.9999999999994316E-2</v>
      </c>
      <c r="CH163" s="138">
        <f>'1eras Lecturas'!BG162</f>
        <v>124.7</v>
      </c>
      <c r="CI163" s="69">
        <f>'2das Lecturas'!BG162</f>
        <v>124.39999999999999</v>
      </c>
      <c r="CJ163" s="103">
        <f t="shared" si="88"/>
        <v>0.30000000000001137</v>
      </c>
      <c r="CK163" s="139">
        <f>'1eras Lecturas'!BI162</f>
        <v>143.6</v>
      </c>
      <c r="CL163" s="139">
        <f>'2das Lecturas'!BI162</f>
        <v>143.60000000000002</v>
      </c>
      <c r="CM163" s="104">
        <f t="shared" si="89"/>
        <v>2.8421709430404007E-14</v>
      </c>
    </row>
    <row r="164" spans="1:91" x14ac:dyDescent="0.25">
      <c r="A164" s="67" t="s">
        <v>108</v>
      </c>
      <c r="B164" s="68">
        <f>'1eras Lecturas'!C163</f>
        <v>280.10000000000002</v>
      </c>
      <c r="C164" s="69">
        <f>'2das Lecturas'!C163</f>
        <v>280.20000000000005</v>
      </c>
      <c r="D164" s="103">
        <f t="shared" si="60"/>
        <v>0.10000000000002274</v>
      </c>
      <c r="E164" s="70">
        <f>'1eras Lecturas'!E163</f>
        <v>280.89999999999998</v>
      </c>
      <c r="F164" s="70">
        <f>'2das Lecturas'!E163</f>
        <v>281</v>
      </c>
      <c r="G164" s="104">
        <f t="shared" si="61"/>
        <v>0.10000000000002274</v>
      </c>
      <c r="H164" s="71">
        <f>'1eras Lecturas'!G163</f>
        <v>171.7</v>
      </c>
      <c r="I164" s="72" t="str">
        <f>'2das Lecturas'!G163</f>
        <v>171.7</v>
      </c>
      <c r="J164" s="103">
        <f t="shared" si="62"/>
        <v>0</v>
      </c>
      <c r="K164" s="73">
        <f>'1eras Lecturas'!I163</f>
        <v>182</v>
      </c>
      <c r="L164" s="73" t="str">
        <f>'2das Lecturas'!I163</f>
        <v>182</v>
      </c>
      <c r="M164" s="104">
        <f t="shared" si="63"/>
        <v>0</v>
      </c>
      <c r="N164" s="68">
        <f>'1eras Lecturas'!K163</f>
        <v>150.80000000000001</v>
      </c>
      <c r="O164" s="69">
        <f>'2das Lecturas'!K163</f>
        <v>150.79999999999998</v>
      </c>
      <c r="P164" s="103">
        <f t="shared" si="64"/>
        <v>2.8421709430404007E-14</v>
      </c>
      <c r="Q164" s="70">
        <f>'1eras Lecturas'!M163</f>
        <v>152.69999999999999</v>
      </c>
      <c r="R164" s="70">
        <f>'2das Lecturas'!M163</f>
        <v>152.79999999999998</v>
      </c>
      <c r="S164" s="104">
        <f t="shared" si="65"/>
        <v>9.9999999999994316E-2</v>
      </c>
      <c r="T164" s="71">
        <f>'1eras Lecturas'!O163</f>
        <v>134.5</v>
      </c>
      <c r="U164" s="72">
        <f>'2das Lecturas'!O163</f>
        <v>134.6</v>
      </c>
      <c r="V164" s="103">
        <f t="shared" si="66"/>
        <v>9.9999999999994316E-2</v>
      </c>
      <c r="W164" s="73">
        <f>'1eras Lecturas'!Q163</f>
        <v>138.69999999999999</v>
      </c>
      <c r="X164" s="73">
        <f>'2das Lecturas'!Q163</f>
        <v>138.79999999999998</v>
      </c>
      <c r="Y164" s="104">
        <f t="shared" si="67"/>
        <v>9.9999999999994316E-2</v>
      </c>
      <c r="Z164" s="68">
        <f>'1eras Lecturas'!S163</f>
        <v>165.3</v>
      </c>
      <c r="AA164" s="69">
        <f>'2das Lecturas'!S163</f>
        <v>165.4</v>
      </c>
      <c r="AB164" s="103">
        <f t="shared" si="68"/>
        <v>9.9999999999994316E-2</v>
      </c>
      <c r="AC164" s="70">
        <f>'1eras Lecturas'!U163</f>
        <v>165.3</v>
      </c>
      <c r="AD164" s="70">
        <f>'2das Lecturas'!U163</f>
        <v>165.4</v>
      </c>
      <c r="AE164" s="104">
        <f t="shared" si="69"/>
        <v>9.9999999999994316E-2</v>
      </c>
      <c r="AF164" s="71">
        <f>'1eras Lecturas'!W163</f>
        <v>180.8</v>
      </c>
      <c r="AG164" s="72">
        <f>'2das Lecturas'!W163</f>
        <v>180.70000000000002</v>
      </c>
      <c r="AH164" s="103">
        <f t="shared" si="70"/>
        <v>9.9999999999994316E-2</v>
      </c>
      <c r="AI164" s="73">
        <f>'1eras Lecturas'!Y163</f>
        <v>198.8</v>
      </c>
      <c r="AJ164" s="73">
        <f>'2das Lecturas'!Y163</f>
        <v>198.70000000000002</v>
      </c>
      <c r="AK164" s="104">
        <f t="shared" si="71"/>
        <v>9.9999999999994316E-2</v>
      </c>
      <c r="AL164" s="68">
        <f>'1eras Lecturas'!AA163</f>
        <v>164.3</v>
      </c>
      <c r="AM164" s="69">
        <f>'2das Lecturas'!AA163</f>
        <v>164.4</v>
      </c>
      <c r="AN164" s="103">
        <f t="shared" si="72"/>
        <v>9.9999999999994316E-2</v>
      </c>
      <c r="AO164" s="70">
        <f>'1eras Lecturas'!AC163</f>
        <v>166.5</v>
      </c>
      <c r="AP164" s="70">
        <f>'2das Lecturas'!AC163</f>
        <v>166.29999999999998</v>
      </c>
      <c r="AQ164" s="104">
        <f t="shared" si="73"/>
        <v>0.20000000000001705</v>
      </c>
      <c r="AR164" s="71">
        <f>'1eras Lecturas'!AE163</f>
        <v>237.7</v>
      </c>
      <c r="AS164" s="72">
        <f>'2das Lecturas'!AE163</f>
        <v>237.79999999999998</v>
      </c>
      <c r="AT164" s="103">
        <f t="shared" si="74"/>
        <v>9.9999999999994316E-2</v>
      </c>
      <c r="AU164" s="73">
        <f>'1eras Lecturas'!AG163</f>
        <v>250.5</v>
      </c>
      <c r="AV164" s="73">
        <f>'2das Lecturas'!AG163</f>
        <v>250.6</v>
      </c>
      <c r="AW164" s="104">
        <f t="shared" si="75"/>
        <v>9.9999999999994316E-2</v>
      </c>
      <c r="AX164" s="68">
        <f>'1eras Lecturas'!AI163</f>
        <v>266.09999999999997</v>
      </c>
      <c r="AY164" s="69">
        <f>'2das Lecturas'!AI163</f>
        <v>266.2</v>
      </c>
      <c r="AZ164" s="103">
        <f t="shared" si="76"/>
        <v>0.10000000000002274</v>
      </c>
      <c r="BA164" s="70">
        <f>'1eras Lecturas'!AK163</f>
        <v>270.09999999999997</v>
      </c>
      <c r="BB164" s="70">
        <f>'2das Lecturas'!AK163</f>
        <v>270.09999999999997</v>
      </c>
      <c r="BC164" s="104">
        <f t="shared" si="77"/>
        <v>0</v>
      </c>
      <c r="BD164" s="71">
        <f>'1eras Lecturas'!AM163</f>
        <v>246.3</v>
      </c>
      <c r="BE164" s="72">
        <f>'2das Lecturas'!AM163</f>
        <v>246.3</v>
      </c>
      <c r="BF164" s="103">
        <f t="shared" si="78"/>
        <v>0</v>
      </c>
      <c r="BG164" s="73">
        <f>'1eras Lecturas'!AO163</f>
        <v>250.4</v>
      </c>
      <c r="BH164" s="73">
        <f>'2das Lecturas'!AO163</f>
        <v>250.4</v>
      </c>
      <c r="BI164" s="104">
        <f t="shared" si="79"/>
        <v>0</v>
      </c>
      <c r="BJ164" s="68">
        <f>'1eras Lecturas'!AQ163</f>
        <v>166.7</v>
      </c>
      <c r="BK164" s="69">
        <f>'2das Lecturas'!AQ163</f>
        <v>166.9</v>
      </c>
      <c r="BL164" s="103">
        <f t="shared" si="80"/>
        <v>0.20000000000001705</v>
      </c>
      <c r="BM164" s="70">
        <f>'1eras Lecturas'!AS163</f>
        <v>168.5</v>
      </c>
      <c r="BN164" s="70">
        <f>'2das Lecturas'!AS163</f>
        <v>168.6</v>
      </c>
      <c r="BO164" s="104">
        <f t="shared" si="81"/>
        <v>9.9999999999994316E-2</v>
      </c>
      <c r="BP164" s="71">
        <f>'1eras Lecturas'!AU163</f>
        <v>192.1</v>
      </c>
      <c r="BQ164" s="72">
        <f>'2das Lecturas'!AU163</f>
        <v>192.29999999999998</v>
      </c>
      <c r="BR164" s="103">
        <f t="shared" si="82"/>
        <v>0.19999999999998863</v>
      </c>
      <c r="BS164" s="73">
        <f>'1eras Lecturas'!AW163</f>
        <v>192.1</v>
      </c>
      <c r="BT164" s="73">
        <f>'2das Lecturas'!AW163</f>
        <v>192.29999999999998</v>
      </c>
      <c r="BU164" s="104">
        <f t="shared" si="83"/>
        <v>0.19999999999998863</v>
      </c>
      <c r="BV164" s="68">
        <f>'1eras Lecturas'!AY163</f>
        <v>255.4</v>
      </c>
      <c r="BW164" s="69">
        <f>'2das Lecturas'!AY163</f>
        <v>255.3</v>
      </c>
      <c r="BX164" s="103">
        <f t="shared" si="84"/>
        <v>9.9999999999994316E-2</v>
      </c>
      <c r="BY164" s="70">
        <f>'1eras Lecturas'!BA163</f>
        <v>255.4</v>
      </c>
      <c r="BZ164" s="70">
        <f>'2das Lecturas'!BA163</f>
        <v>255.3</v>
      </c>
      <c r="CA164" s="104">
        <f t="shared" si="85"/>
        <v>9.9999999999994316E-2</v>
      </c>
      <c r="CB164" s="71">
        <f>'1eras Lecturas'!BC163</f>
        <v>174.5</v>
      </c>
      <c r="CC164" s="72">
        <f>'2das Lecturas'!BC163</f>
        <v>174.4</v>
      </c>
      <c r="CD164" s="103">
        <f t="shared" si="86"/>
        <v>9.9999999999994316E-2</v>
      </c>
      <c r="CE164" s="73">
        <f>'1eras Lecturas'!BE163</f>
        <v>179.5</v>
      </c>
      <c r="CF164" s="73">
        <f>'2das Lecturas'!BE163</f>
        <v>179.4</v>
      </c>
      <c r="CG164" s="104">
        <f t="shared" si="87"/>
        <v>9.9999999999994316E-2</v>
      </c>
      <c r="CH164" s="138">
        <f>'1eras Lecturas'!BG163</f>
        <v>120.6</v>
      </c>
      <c r="CI164" s="69">
        <f>'2das Lecturas'!BG163</f>
        <v>120.4</v>
      </c>
      <c r="CJ164" s="103">
        <f t="shared" si="88"/>
        <v>0.19999999999998863</v>
      </c>
      <c r="CK164" s="139">
        <f>'1eras Lecturas'!BI163</f>
        <v>133.9</v>
      </c>
      <c r="CL164" s="139">
        <f>'2das Lecturas'!BI163</f>
        <v>133.80000000000001</v>
      </c>
      <c r="CM164" s="104">
        <f t="shared" si="89"/>
        <v>9.9999999999994316E-2</v>
      </c>
    </row>
    <row r="165" spans="1:91" x14ac:dyDescent="0.25">
      <c r="A165" s="67" t="s">
        <v>109</v>
      </c>
      <c r="B165" s="68">
        <f>'1eras Lecturas'!C164</f>
        <v>253.9</v>
      </c>
      <c r="C165" s="69">
        <f>'2das Lecturas'!C164</f>
        <v>254</v>
      </c>
      <c r="D165" s="103">
        <f t="shared" si="60"/>
        <v>9.9999999999994316E-2</v>
      </c>
      <c r="E165" s="70">
        <f>'1eras Lecturas'!E164</f>
        <v>270.39999999999998</v>
      </c>
      <c r="F165" s="70">
        <f>'2das Lecturas'!E164</f>
        <v>270.40000000000003</v>
      </c>
      <c r="G165" s="104">
        <f t="shared" si="61"/>
        <v>5.6843418860808015E-14</v>
      </c>
      <c r="H165" s="71">
        <f>'1eras Lecturas'!G164</f>
        <v>173.8</v>
      </c>
      <c r="I165" s="72" t="str">
        <f>'2das Lecturas'!G164</f>
        <v>173.8</v>
      </c>
      <c r="J165" s="103">
        <f t="shared" si="62"/>
        <v>0</v>
      </c>
      <c r="K165" s="73">
        <f>'1eras Lecturas'!I164</f>
        <v>175.9</v>
      </c>
      <c r="L165" s="73" t="str">
        <f>'2das Lecturas'!I164</f>
        <v>175.9</v>
      </c>
      <c r="M165" s="104">
        <f t="shared" si="63"/>
        <v>0</v>
      </c>
      <c r="N165" s="68">
        <f>'1eras Lecturas'!K164</f>
        <v>148.6</v>
      </c>
      <c r="O165" s="69">
        <f>'2das Lecturas'!K164</f>
        <v>148.69999999999999</v>
      </c>
      <c r="P165" s="103">
        <f t="shared" si="64"/>
        <v>9.9999999999994316E-2</v>
      </c>
      <c r="Q165" s="70">
        <f>'1eras Lecturas'!M164</f>
        <v>160.69999999999999</v>
      </c>
      <c r="R165" s="70">
        <f>'2das Lecturas'!M164</f>
        <v>160.79999999999998</v>
      </c>
      <c r="S165" s="104">
        <f t="shared" si="65"/>
        <v>9.9999999999994316E-2</v>
      </c>
      <c r="T165" s="71">
        <f>'1eras Lecturas'!O164</f>
        <v>134.5</v>
      </c>
      <c r="U165" s="72">
        <f>'2das Lecturas'!O164</f>
        <v>134.6</v>
      </c>
      <c r="V165" s="103">
        <f t="shared" si="66"/>
        <v>9.9999999999994316E-2</v>
      </c>
      <c r="W165" s="73">
        <f>'1eras Lecturas'!Q164</f>
        <v>136.6</v>
      </c>
      <c r="X165" s="73">
        <f>'2das Lecturas'!Q164</f>
        <v>136.69999999999999</v>
      </c>
      <c r="Y165" s="104">
        <f t="shared" si="67"/>
        <v>9.9999999999994316E-2</v>
      </c>
      <c r="Z165" s="68">
        <f>'1eras Lecturas'!S164</f>
        <v>171.2</v>
      </c>
      <c r="AA165" s="69">
        <f>'2das Lecturas'!S164</f>
        <v>171.2</v>
      </c>
      <c r="AB165" s="103">
        <f t="shared" si="68"/>
        <v>0</v>
      </c>
      <c r="AC165" s="70">
        <f>'1eras Lecturas'!U164</f>
        <v>171.2</v>
      </c>
      <c r="AD165" s="70">
        <f>'2das Lecturas'!U164</f>
        <v>171.2</v>
      </c>
      <c r="AE165" s="104">
        <f t="shared" si="69"/>
        <v>0</v>
      </c>
      <c r="AF165" s="71">
        <f>'1eras Lecturas'!W164</f>
        <v>184.9</v>
      </c>
      <c r="AG165" s="72">
        <f>'2das Lecturas'!W164</f>
        <v>184.70000000000002</v>
      </c>
      <c r="AH165" s="103">
        <f t="shared" si="70"/>
        <v>0.19999999999998863</v>
      </c>
      <c r="AI165" s="73">
        <f>'1eras Lecturas'!Y164</f>
        <v>187</v>
      </c>
      <c r="AJ165" s="73">
        <f>'2das Lecturas'!Y164</f>
        <v>186.9</v>
      </c>
      <c r="AK165" s="104">
        <f t="shared" si="71"/>
        <v>9.9999999999994316E-2</v>
      </c>
      <c r="AL165" s="68">
        <f>'1eras Lecturas'!AA164</f>
        <v>164.5</v>
      </c>
      <c r="AM165" s="69">
        <f>'2das Lecturas'!AA164</f>
        <v>164.7</v>
      </c>
      <c r="AN165" s="103">
        <f t="shared" si="72"/>
        <v>0.19999999999998863</v>
      </c>
      <c r="AO165" s="70">
        <f>'1eras Lecturas'!AC164</f>
        <v>166.4</v>
      </c>
      <c r="AP165" s="70">
        <f>'2das Lecturas'!AC164</f>
        <v>166.6</v>
      </c>
      <c r="AQ165" s="104">
        <f t="shared" si="73"/>
        <v>0.19999999999998863</v>
      </c>
      <c r="AR165" s="71">
        <f>'1eras Lecturas'!AE164</f>
        <v>250.6</v>
      </c>
      <c r="AS165" s="72">
        <f>'2das Lecturas'!AE164</f>
        <v>250.6</v>
      </c>
      <c r="AT165" s="103">
        <f t="shared" si="74"/>
        <v>0</v>
      </c>
      <c r="AU165" s="73">
        <f>'1eras Lecturas'!AG164</f>
        <v>252.4</v>
      </c>
      <c r="AV165" s="73">
        <f>'2das Lecturas'!AG164</f>
        <v>252.5</v>
      </c>
      <c r="AW165" s="104">
        <f t="shared" si="75"/>
        <v>9.9999999999994316E-2</v>
      </c>
      <c r="AX165" s="68">
        <f>'1eras Lecturas'!AI164</f>
        <v>266.09999999999997</v>
      </c>
      <c r="AY165" s="69">
        <f>'2das Lecturas'!AI164</f>
        <v>266.09999999999997</v>
      </c>
      <c r="AZ165" s="103">
        <f t="shared" si="76"/>
        <v>0</v>
      </c>
      <c r="BA165" s="70">
        <f>'1eras Lecturas'!AK164</f>
        <v>270.3</v>
      </c>
      <c r="BB165" s="70">
        <f>'2das Lecturas'!AK164</f>
        <v>270.3</v>
      </c>
      <c r="BC165" s="104">
        <f t="shared" si="77"/>
        <v>0</v>
      </c>
      <c r="BD165" s="71">
        <f>'1eras Lecturas'!AM164</f>
        <v>251.7</v>
      </c>
      <c r="BE165" s="72">
        <f>'2das Lecturas'!AM164</f>
        <v>251.5</v>
      </c>
      <c r="BF165" s="103">
        <f t="shared" si="78"/>
        <v>0.19999999999998863</v>
      </c>
      <c r="BG165" s="73">
        <f>'1eras Lecturas'!AO164</f>
        <v>252.5</v>
      </c>
      <c r="BH165" s="73">
        <f>'2das Lecturas'!AO164</f>
        <v>252.5</v>
      </c>
      <c r="BI165" s="104">
        <f t="shared" si="79"/>
        <v>0</v>
      </c>
      <c r="BJ165" s="68">
        <f>'1eras Lecturas'!AQ164</f>
        <v>166.8</v>
      </c>
      <c r="BK165" s="69">
        <f>'2das Lecturas'!AQ164</f>
        <v>166.9</v>
      </c>
      <c r="BL165" s="103">
        <f t="shared" si="80"/>
        <v>9.9999999999994316E-2</v>
      </c>
      <c r="BM165" s="70">
        <f>'1eras Lecturas'!AS164</f>
        <v>166.8</v>
      </c>
      <c r="BN165" s="70">
        <f>'2das Lecturas'!AS164</f>
        <v>166.9</v>
      </c>
      <c r="BO165" s="104">
        <f t="shared" si="81"/>
        <v>9.9999999999994316E-2</v>
      </c>
      <c r="BP165" s="71">
        <f>'1eras Lecturas'!AU164</f>
        <v>184.4</v>
      </c>
      <c r="BQ165" s="72">
        <f>'2das Lecturas'!AU164</f>
        <v>184.5</v>
      </c>
      <c r="BR165" s="103">
        <f t="shared" si="82"/>
        <v>9.9999999999994316E-2</v>
      </c>
      <c r="BS165" s="73">
        <f>'1eras Lecturas'!AW164</f>
        <v>211.4</v>
      </c>
      <c r="BT165" s="73">
        <f>'2das Lecturas'!AW164</f>
        <v>211.5</v>
      </c>
      <c r="BU165" s="104">
        <f t="shared" si="83"/>
        <v>9.9999999999994316E-2</v>
      </c>
      <c r="BV165" s="68">
        <f>'1eras Lecturas'!AY164</f>
        <v>255.4</v>
      </c>
      <c r="BW165" s="69">
        <f>'2das Lecturas'!AY164</f>
        <v>255.3</v>
      </c>
      <c r="BX165" s="103">
        <f t="shared" si="84"/>
        <v>9.9999999999994316E-2</v>
      </c>
      <c r="BY165" s="70">
        <f>'1eras Lecturas'!BA164</f>
        <v>257.39999999999998</v>
      </c>
      <c r="BZ165" s="70">
        <f>'2das Lecturas'!BA164</f>
        <v>257.29999999999995</v>
      </c>
      <c r="CA165" s="104">
        <f t="shared" si="85"/>
        <v>0.10000000000002274</v>
      </c>
      <c r="CB165" s="71">
        <f>'1eras Lecturas'!BC164</f>
        <v>174.4</v>
      </c>
      <c r="CC165" s="72">
        <f>'2das Lecturas'!BC164</f>
        <v>174.3</v>
      </c>
      <c r="CD165" s="103">
        <f t="shared" si="86"/>
        <v>9.9999999999994316E-2</v>
      </c>
      <c r="CE165" s="73">
        <f>'1eras Lecturas'!BE164</f>
        <v>174.4</v>
      </c>
      <c r="CF165" s="73">
        <f>'2das Lecturas'!BE164</f>
        <v>174.3</v>
      </c>
      <c r="CG165" s="104">
        <f t="shared" si="87"/>
        <v>9.9999999999994316E-2</v>
      </c>
      <c r="CH165" s="138">
        <f>'1eras Lecturas'!BG164</f>
        <v>133.80000000000001</v>
      </c>
      <c r="CI165" s="69">
        <f>'2das Lecturas'!BG164</f>
        <v>133.80000000000001</v>
      </c>
      <c r="CJ165" s="103">
        <f t="shared" si="88"/>
        <v>0</v>
      </c>
      <c r="CK165" s="139">
        <f>'1eras Lecturas'!BI164</f>
        <v>141.5</v>
      </c>
      <c r="CL165" s="139">
        <f>'2das Lecturas'!BI164</f>
        <v>141.5</v>
      </c>
      <c r="CM165" s="104">
        <f t="shared" si="89"/>
        <v>0</v>
      </c>
    </row>
    <row r="166" spans="1:91" x14ac:dyDescent="0.25">
      <c r="A166" s="67" t="s">
        <v>110</v>
      </c>
      <c r="B166" s="68">
        <f>'1eras Lecturas'!C165</f>
        <v>266.2</v>
      </c>
      <c r="C166" s="69">
        <f>'2das Lecturas'!C165</f>
        <v>266.3</v>
      </c>
      <c r="D166" s="103">
        <f t="shared" si="60"/>
        <v>0.10000000000002274</v>
      </c>
      <c r="E166" s="70">
        <f>'1eras Lecturas'!E165</f>
        <v>276.7</v>
      </c>
      <c r="F166" s="70">
        <f>'2das Lecturas'!E165</f>
        <v>276.8</v>
      </c>
      <c r="G166" s="104">
        <f t="shared" si="61"/>
        <v>0.10000000000002274</v>
      </c>
      <c r="H166" s="71">
        <f>'1eras Lecturas'!G165</f>
        <v>177.9</v>
      </c>
      <c r="I166" s="72" t="str">
        <f>'2das Lecturas'!G165</f>
        <v>177.9</v>
      </c>
      <c r="J166" s="103">
        <f t="shared" si="62"/>
        <v>0</v>
      </c>
      <c r="K166" s="73">
        <f>'1eras Lecturas'!I165</f>
        <v>188.3</v>
      </c>
      <c r="L166" s="73" t="str">
        <f>'2das Lecturas'!I165</f>
        <v>188.3</v>
      </c>
      <c r="M166" s="104">
        <f t="shared" si="63"/>
        <v>0</v>
      </c>
      <c r="N166" s="68">
        <f>'1eras Lecturas'!K165</f>
        <v>161.19999999999999</v>
      </c>
      <c r="O166" s="69">
        <f>'2das Lecturas'!K165</f>
        <v>161.29999999999998</v>
      </c>
      <c r="P166" s="103">
        <f t="shared" si="64"/>
        <v>9.9999999999994316E-2</v>
      </c>
      <c r="Q166" s="70">
        <f>'1eras Lecturas'!M165</f>
        <v>162.69999999999999</v>
      </c>
      <c r="R166" s="70">
        <f>'2das Lecturas'!M165</f>
        <v>162.79999999999998</v>
      </c>
      <c r="S166" s="104">
        <f t="shared" si="65"/>
        <v>9.9999999999994316E-2</v>
      </c>
      <c r="T166" s="71">
        <f>'1eras Lecturas'!O165</f>
        <v>134.5</v>
      </c>
      <c r="U166" s="72">
        <f>'2das Lecturas'!O165</f>
        <v>134.6</v>
      </c>
      <c r="V166" s="103">
        <f t="shared" si="66"/>
        <v>9.9999999999994316E-2</v>
      </c>
      <c r="W166" s="73">
        <f>'1eras Lecturas'!Q165</f>
        <v>138.69999999999999</v>
      </c>
      <c r="X166" s="73">
        <f>'2das Lecturas'!Q165</f>
        <v>138.79999999999998</v>
      </c>
      <c r="Y166" s="104">
        <f t="shared" si="67"/>
        <v>9.9999999999994316E-2</v>
      </c>
      <c r="Z166" s="68">
        <f>'1eras Lecturas'!S165</f>
        <v>167.3</v>
      </c>
      <c r="AA166" s="69">
        <f>'2das Lecturas'!S165</f>
        <v>167.4</v>
      </c>
      <c r="AB166" s="103">
        <f t="shared" si="68"/>
        <v>9.9999999999994316E-2</v>
      </c>
      <c r="AC166" s="70">
        <f>'1eras Lecturas'!U165</f>
        <v>171.3</v>
      </c>
      <c r="AD166" s="70">
        <f>'2das Lecturas'!U165</f>
        <v>171.29999999999998</v>
      </c>
      <c r="AE166" s="104">
        <f t="shared" si="69"/>
        <v>2.8421709430404007E-14</v>
      </c>
      <c r="AF166" s="71">
        <f>'1eras Lecturas'!W165</f>
        <v>176.9</v>
      </c>
      <c r="AG166" s="72">
        <f>'2das Lecturas'!W165</f>
        <v>176.70000000000002</v>
      </c>
      <c r="AH166" s="103">
        <f t="shared" si="70"/>
        <v>0.19999999999998863</v>
      </c>
      <c r="AI166" s="73">
        <f>'1eras Lecturas'!Y165</f>
        <v>186.9</v>
      </c>
      <c r="AJ166" s="73">
        <f>'2das Lecturas'!Y165</f>
        <v>186.8</v>
      </c>
      <c r="AK166" s="104">
        <f t="shared" si="71"/>
        <v>9.9999999999994316E-2</v>
      </c>
      <c r="AL166" s="68">
        <f>'1eras Lecturas'!AA165</f>
        <v>152.19999999999999</v>
      </c>
      <c r="AM166" s="69">
        <f>'2das Lecturas'!AA165</f>
        <v>152.4</v>
      </c>
      <c r="AN166" s="103">
        <f t="shared" si="72"/>
        <v>0.20000000000001705</v>
      </c>
      <c r="AO166" s="70">
        <f>'1eras Lecturas'!AC165</f>
        <v>166.4</v>
      </c>
      <c r="AP166" s="70">
        <f>'2das Lecturas'!AC165</f>
        <v>166.6</v>
      </c>
      <c r="AQ166" s="104">
        <f t="shared" si="73"/>
        <v>0.19999999999998863</v>
      </c>
      <c r="AR166" s="71">
        <f>'1eras Lecturas'!AE165</f>
        <v>237.9</v>
      </c>
      <c r="AS166" s="72">
        <f>'2das Lecturas'!AE165</f>
        <v>237.79999999999998</v>
      </c>
      <c r="AT166" s="103">
        <f t="shared" si="74"/>
        <v>0.10000000000002274</v>
      </c>
      <c r="AU166" s="73">
        <f>'1eras Lecturas'!AG165</f>
        <v>244.1</v>
      </c>
      <c r="AV166" s="73">
        <f>'2das Lecturas'!AG165</f>
        <v>244.2</v>
      </c>
      <c r="AW166" s="104">
        <f t="shared" si="75"/>
        <v>9.9999999999994316E-2</v>
      </c>
      <c r="AX166" s="68">
        <f>'1eras Lecturas'!AI165</f>
        <v>270.2</v>
      </c>
      <c r="AY166" s="69">
        <f>'2das Lecturas'!AI165</f>
        <v>270.2</v>
      </c>
      <c r="AZ166" s="103">
        <f t="shared" si="76"/>
        <v>0</v>
      </c>
      <c r="BA166" s="70">
        <f>'1eras Lecturas'!AK165</f>
        <v>270.2</v>
      </c>
      <c r="BB166" s="70">
        <f>'2das Lecturas'!AK165</f>
        <v>270.2</v>
      </c>
      <c r="BC166" s="104">
        <f t="shared" si="77"/>
        <v>0</v>
      </c>
      <c r="BD166" s="71">
        <f>'1eras Lecturas'!AM165</f>
        <v>250.5</v>
      </c>
      <c r="BE166" s="72">
        <f>'2das Lecturas'!AM165</f>
        <v>250.5</v>
      </c>
      <c r="BF166" s="103">
        <f t="shared" si="78"/>
        <v>0</v>
      </c>
      <c r="BG166" s="73">
        <f>'1eras Lecturas'!AO165</f>
        <v>252.5</v>
      </c>
      <c r="BH166" s="73">
        <f>'2das Lecturas'!AO165</f>
        <v>252.5</v>
      </c>
      <c r="BI166" s="104">
        <f t="shared" si="79"/>
        <v>0</v>
      </c>
      <c r="BJ166" s="68">
        <f>'1eras Lecturas'!AQ165</f>
        <v>166.7</v>
      </c>
      <c r="BK166" s="69">
        <f>'2das Lecturas'!AQ165</f>
        <v>166.79999999999998</v>
      </c>
      <c r="BL166" s="103">
        <f t="shared" si="80"/>
        <v>9.9999999999994316E-2</v>
      </c>
      <c r="BM166" s="70">
        <f>'1eras Lecturas'!AS165</f>
        <v>168.5</v>
      </c>
      <c r="BN166" s="70">
        <f>'2das Lecturas'!AS165</f>
        <v>168.6</v>
      </c>
      <c r="BO166" s="104">
        <f t="shared" si="81"/>
        <v>9.9999999999994316E-2</v>
      </c>
      <c r="BP166" s="71">
        <f>'1eras Lecturas'!AU165</f>
        <v>192.4</v>
      </c>
      <c r="BQ166" s="72">
        <f>'2das Lecturas'!AU165</f>
        <v>192</v>
      </c>
      <c r="BR166" s="103">
        <f t="shared" si="82"/>
        <v>0.40000000000000568</v>
      </c>
      <c r="BS166" s="73">
        <f>'1eras Lecturas'!AW165</f>
        <v>192.4</v>
      </c>
      <c r="BT166" s="73">
        <f>'2das Lecturas'!AW165</f>
        <v>192</v>
      </c>
      <c r="BU166" s="104">
        <f t="shared" si="83"/>
        <v>0.40000000000000568</v>
      </c>
      <c r="BV166" s="68">
        <f>'1eras Lecturas'!AY165</f>
        <v>249.5</v>
      </c>
      <c r="BW166" s="69">
        <f>'2das Lecturas'!AY165</f>
        <v>249.4</v>
      </c>
      <c r="BX166" s="103">
        <f t="shared" si="84"/>
        <v>9.9999999999994316E-2</v>
      </c>
      <c r="BY166" s="70">
        <f>'1eras Lecturas'!BA165</f>
        <v>253.5</v>
      </c>
      <c r="BZ166" s="70">
        <f>'2das Lecturas'!BA165</f>
        <v>253.4</v>
      </c>
      <c r="CA166" s="104">
        <f t="shared" si="85"/>
        <v>9.9999999999994316E-2</v>
      </c>
      <c r="CB166" s="71">
        <f>'1eras Lecturas'!BC165</f>
        <v>179.5</v>
      </c>
      <c r="CC166" s="72">
        <f>'2das Lecturas'!BC165</f>
        <v>179.4</v>
      </c>
      <c r="CD166" s="103">
        <f t="shared" si="86"/>
        <v>9.9999999999994316E-2</v>
      </c>
      <c r="CE166" s="73">
        <f>'1eras Lecturas'!BE165</f>
        <v>179.5</v>
      </c>
      <c r="CF166" s="73">
        <f>'2das Lecturas'!BE165</f>
        <v>179.4</v>
      </c>
      <c r="CG166" s="104">
        <f t="shared" si="87"/>
        <v>9.9999999999994316E-2</v>
      </c>
      <c r="CH166" s="138">
        <f>'1eras Lecturas'!BG165</f>
        <v>132</v>
      </c>
      <c r="CI166" s="69">
        <f>'2das Lecturas'!BG165</f>
        <v>131.9</v>
      </c>
      <c r="CJ166" s="103">
        <f t="shared" si="88"/>
        <v>9.9999999999994316E-2</v>
      </c>
      <c r="CK166" s="139">
        <f>'1eras Lecturas'!BI165</f>
        <v>139.6</v>
      </c>
      <c r="CL166" s="139">
        <f>'2das Lecturas'!BI165</f>
        <v>139.6</v>
      </c>
      <c r="CM166" s="104">
        <f t="shared" si="89"/>
        <v>0</v>
      </c>
    </row>
    <row r="167" spans="1:91" x14ac:dyDescent="0.25">
      <c r="A167" s="67" t="s">
        <v>123</v>
      </c>
      <c r="B167" s="68">
        <f>'1eras Lecturas'!C166</f>
        <v>257</v>
      </c>
      <c r="C167" s="69">
        <f>'2das Lecturas'!C166</f>
        <v>256.89999999999998</v>
      </c>
      <c r="D167" s="103">
        <f t="shared" si="60"/>
        <v>0.10000000000002274</v>
      </c>
      <c r="E167" s="70">
        <f>'1eras Lecturas'!E166</f>
        <v>270.5</v>
      </c>
      <c r="F167" s="70">
        <f>'2das Lecturas'!E166</f>
        <v>270.39999999999998</v>
      </c>
      <c r="G167" s="104">
        <f t="shared" si="61"/>
        <v>0.10000000000002274</v>
      </c>
      <c r="H167" s="71">
        <f>'1eras Lecturas'!G166</f>
        <v>178</v>
      </c>
      <c r="I167" s="72">
        <f>'2das Lecturas'!G166</f>
        <v>177.9</v>
      </c>
      <c r="J167" s="103">
        <f t="shared" si="62"/>
        <v>9.9999999999994316E-2</v>
      </c>
      <c r="K167" s="73">
        <f>'1eras Lecturas'!I166</f>
        <v>178</v>
      </c>
      <c r="L167" s="73">
        <f>'2das Lecturas'!I166</f>
        <v>177.9</v>
      </c>
      <c r="M167" s="104">
        <f t="shared" si="63"/>
        <v>9.9999999999994316E-2</v>
      </c>
      <c r="N167" s="68">
        <f>'1eras Lecturas'!K166</f>
        <v>160.80000000000001</v>
      </c>
      <c r="O167" s="69">
        <f>'2das Lecturas'!K166</f>
        <v>160.9</v>
      </c>
      <c r="P167" s="103">
        <f t="shared" si="64"/>
        <v>9.9999999999994316E-2</v>
      </c>
      <c r="Q167" s="70">
        <f>'1eras Lecturas'!M166</f>
        <v>170.6</v>
      </c>
      <c r="R167" s="70">
        <f>'2das Lecturas'!M166</f>
        <v>170.7</v>
      </c>
      <c r="S167" s="104">
        <f t="shared" si="65"/>
        <v>9.9999999999994316E-2</v>
      </c>
      <c r="T167" s="71">
        <f>'1eras Lecturas'!O166</f>
        <v>134.5</v>
      </c>
      <c r="U167" s="72">
        <f>'2das Lecturas'!O166</f>
        <v>134.6</v>
      </c>
      <c r="V167" s="103">
        <f t="shared" si="66"/>
        <v>9.9999999999994316E-2</v>
      </c>
      <c r="W167" s="73">
        <f>'1eras Lecturas'!Q166</f>
        <v>134.5</v>
      </c>
      <c r="X167" s="73">
        <f>'2das Lecturas'!Q166</f>
        <v>134.6</v>
      </c>
      <c r="Y167" s="104">
        <f t="shared" si="67"/>
        <v>9.9999999999994316E-2</v>
      </c>
      <c r="Z167" s="68">
        <f>'1eras Lecturas'!S166</f>
        <v>177.1</v>
      </c>
      <c r="AA167" s="69">
        <f>'2das Lecturas'!S166</f>
        <v>176.9</v>
      </c>
      <c r="AB167" s="103">
        <f t="shared" si="68"/>
        <v>0.19999999999998863</v>
      </c>
      <c r="AC167" s="70">
        <f>'1eras Lecturas'!U166</f>
        <v>177.1</v>
      </c>
      <c r="AD167" s="70">
        <f>'2das Lecturas'!U166</f>
        <v>176.9</v>
      </c>
      <c r="AE167" s="104">
        <f t="shared" si="69"/>
        <v>0.19999999999998863</v>
      </c>
      <c r="AF167" s="71">
        <f>'1eras Lecturas'!W166</f>
        <v>186.9</v>
      </c>
      <c r="AG167" s="72">
        <f>'2das Lecturas'!W166</f>
        <v>186.8</v>
      </c>
      <c r="AH167" s="103">
        <f t="shared" si="70"/>
        <v>9.9999999999994316E-2</v>
      </c>
      <c r="AI167" s="73">
        <f>'1eras Lecturas'!Y166</f>
        <v>192.5</v>
      </c>
      <c r="AJ167" s="73">
        <f>'2das Lecturas'!Y166</f>
        <v>192.3</v>
      </c>
      <c r="AK167" s="104">
        <f t="shared" si="71"/>
        <v>0.19999999999998863</v>
      </c>
      <c r="AL167" s="68">
        <f>'1eras Lecturas'!AA166</f>
        <v>166.3</v>
      </c>
      <c r="AM167" s="69">
        <f>'2das Lecturas'!AA166</f>
        <v>166.4</v>
      </c>
      <c r="AN167" s="103">
        <f t="shared" si="72"/>
        <v>9.9999999999994316E-2</v>
      </c>
      <c r="AO167" s="70">
        <f>'1eras Lecturas'!AC166</f>
        <v>168.7</v>
      </c>
      <c r="AP167" s="70">
        <f>'2das Lecturas'!AC166</f>
        <v>168.70000000000002</v>
      </c>
      <c r="AQ167" s="104">
        <f t="shared" si="73"/>
        <v>2.8421709430404007E-14</v>
      </c>
      <c r="AR167" s="71">
        <f>'1eras Lecturas'!AE166</f>
        <v>237.6</v>
      </c>
      <c r="AS167" s="72" t="str">
        <f>'2das Lecturas'!AE166</f>
        <v>237.6</v>
      </c>
      <c r="AT167" s="103">
        <f t="shared" si="74"/>
        <v>0</v>
      </c>
      <c r="AU167" s="73">
        <f>'1eras Lecturas'!AG166</f>
        <v>256.60000000000002</v>
      </c>
      <c r="AV167" s="73" t="str">
        <f>'2das Lecturas'!AG166</f>
        <v>256.6</v>
      </c>
      <c r="AW167" s="104">
        <f t="shared" si="75"/>
        <v>0</v>
      </c>
      <c r="AX167" s="68">
        <f>'1eras Lecturas'!AI166</f>
        <v>270.5</v>
      </c>
      <c r="AY167" s="69" t="str">
        <f>'2das Lecturas'!AI166</f>
        <v>270.4</v>
      </c>
      <c r="AZ167" s="103">
        <f t="shared" si="76"/>
        <v>0.10000000000002274</v>
      </c>
      <c r="BA167" s="70">
        <f>'1eras Lecturas'!AK166</f>
        <v>274.5</v>
      </c>
      <c r="BB167" s="70" t="str">
        <f>'2das Lecturas'!AK166</f>
        <v>274.5</v>
      </c>
      <c r="BC167" s="104">
        <f t="shared" si="77"/>
        <v>0</v>
      </c>
      <c r="BD167" s="71">
        <f>'1eras Lecturas'!AM166</f>
        <v>251.5</v>
      </c>
      <c r="BE167" s="72" t="str">
        <f>'2das Lecturas'!AM166</f>
        <v>251.5</v>
      </c>
      <c r="BF167" s="103">
        <f t="shared" si="78"/>
        <v>0</v>
      </c>
      <c r="BG167" s="73">
        <f>'1eras Lecturas'!AO166</f>
        <v>251.5</v>
      </c>
      <c r="BH167" s="73" t="str">
        <f>'2das Lecturas'!AO166</f>
        <v>251.5</v>
      </c>
      <c r="BI167" s="104">
        <f t="shared" si="79"/>
        <v>0</v>
      </c>
      <c r="BJ167" s="68">
        <f>'1eras Lecturas'!AQ166</f>
        <v>166.6</v>
      </c>
      <c r="BK167" s="69">
        <f>'2das Lecturas'!AQ166</f>
        <v>166.7</v>
      </c>
      <c r="BL167" s="103">
        <f t="shared" si="80"/>
        <v>9.9999999999994316E-2</v>
      </c>
      <c r="BM167" s="70">
        <f>'1eras Lecturas'!AS166</f>
        <v>166.6</v>
      </c>
      <c r="BN167" s="70">
        <f>'2das Lecturas'!AS166</f>
        <v>166.7</v>
      </c>
      <c r="BO167" s="104">
        <f t="shared" si="81"/>
        <v>9.9999999999994316E-2</v>
      </c>
      <c r="BP167" s="71">
        <f>'1eras Lecturas'!AU166</f>
        <v>192</v>
      </c>
      <c r="BQ167" s="72">
        <f>'2das Lecturas'!AU166</f>
        <v>192.2</v>
      </c>
      <c r="BR167" s="103">
        <f t="shared" si="82"/>
        <v>0.19999999999998863</v>
      </c>
      <c r="BS167" s="73">
        <f>'1eras Lecturas'!AW166</f>
        <v>196</v>
      </c>
      <c r="BT167" s="73">
        <f>'2das Lecturas'!AW166</f>
        <v>196.1</v>
      </c>
      <c r="BU167" s="104">
        <f t="shared" si="83"/>
        <v>9.9999999999994316E-2</v>
      </c>
      <c r="BV167" s="68">
        <f>'1eras Lecturas'!AY166</f>
        <v>253.3</v>
      </c>
      <c r="BW167" s="69" t="str">
        <f>'2das Lecturas'!AY166</f>
        <v>253.2</v>
      </c>
      <c r="BX167" s="103">
        <f t="shared" si="84"/>
        <v>0.10000000000002274</v>
      </c>
      <c r="BY167" s="70">
        <f>'1eras Lecturas'!BA166</f>
        <v>257.3</v>
      </c>
      <c r="BZ167" s="70" t="str">
        <f>'2das Lecturas'!BA166</f>
        <v>257.2</v>
      </c>
      <c r="CA167" s="104">
        <f t="shared" si="85"/>
        <v>0.10000000000002274</v>
      </c>
      <c r="CB167" s="71">
        <f>'1eras Lecturas'!BC166</f>
        <v>174.3</v>
      </c>
      <c r="CC167" s="72" t="str">
        <f>'2das Lecturas'!BC166</f>
        <v>174.3</v>
      </c>
      <c r="CD167" s="103">
        <f t="shared" si="86"/>
        <v>0</v>
      </c>
      <c r="CE167" s="73">
        <f>'1eras Lecturas'!BE166</f>
        <v>174.3</v>
      </c>
      <c r="CF167" s="73" t="str">
        <f>'2das Lecturas'!BE166</f>
        <v>174.3</v>
      </c>
      <c r="CG167" s="104">
        <f t="shared" si="87"/>
        <v>0</v>
      </c>
      <c r="CH167" s="138">
        <f>'1eras Lecturas'!BG166</f>
        <v>116.7</v>
      </c>
      <c r="CI167" s="69">
        <f>'2das Lecturas'!BG166</f>
        <v>116.7</v>
      </c>
      <c r="CJ167" s="103">
        <f t="shared" si="88"/>
        <v>0</v>
      </c>
      <c r="CK167" s="139">
        <f>'1eras Lecturas'!BI166</f>
        <v>118.6</v>
      </c>
      <c r="CL167" s="139">
        <f>'2das Lecturas'!BI166</f>
        <v>118.6</v>
      </c>
      <c r="CM167" s="104">
        <f t="shared" si="89"/>
        <v>0</v>
      </c>
    </row>
    <row r="168" spans="1:91" x14ac:dyDescent="0.25">
      <c r="A168" s="67" t="s">
        <v>124</v>
      </c>
      <c r="B168" s="68">
        <f>'1eras Lecturas'!C167</f>
        <v>266.8</v>
      </c>
      <c r="C168" s="69">
        <f>'2das Lecturas'!C167</f>
        <v>266.7</v>
      </c>
      <c r="D168" s="103">
        <f t="shared" si="60"/>
        <v>0.10000000000002274</v>
      </c>
      <c r="E168" s="70">
        <f>'1eras Lecturas'!E167</f>
        <v>282.39999999999998</v>
      </c>
      <c r="F168" s="70">
        <f>'2das Lecturas'!E167</f>
        <v>282</v>
      </c>
      <c r="G168" s="104">
        <f t="shared" si="61"/>
        <v>0.39999999999997726</v>
      </c>
      <c r="H168" s="71">
        <f>'1eras Lecturas'!G167</f>
        <v>175.9</v>
      </c>
      <c r="I168" s="72">
        <f>'2das Lecturas'!G167</f>
        <v>175.9</v>
      </c>
      <c r="J168" s="103">
        <f t="shared" si="62"/>
        <v>0</v>
      </c>
      <c r="K168" s="73">
        <f>'1eras Lecturas'!I167</f>
        <v>178</v>
      </c>
      <c r="L168" s="73">
        <f>'2das Lecturas'!I167</f>
        <v>178</v>
      </c>
      <c r="M168" s="104">
        <f t="shared" si="63"/>
        <v>0</v>
      </c>
      <c r="N168" s="68">
        <f>'1eras Lecturas'!K167</f>
        <v>156.9</v>
      </c>
      <c r="O168" s="69">
        <f>'2das Lecturas'!K167</f>
        <v>157</v>
      </c>
      <c r="P168" s="103">
        <f t="shared" si="64"/>
        <v>9.9999999999994316E-2</v>
      </c>
      <c r="Q168" s="70">
        <f>'1eras Lecturas'!M167</f>
        <v>168.5</v>
      </c>
      <c r="R168" s="70">
        <f>'2das Lecturas'!M167</f>
        <v>168.6</v>
      </c>
      <c r="S168" s="104">
        <f t="shared" si="65"/>
        <v>9.9999999999994316E-2</v>
      </c>
      <c r="T168" s="71">
        <f>'1eras Lecturas'!O167</f>
        <v>132.5</v>
      </c>
      <c r="U168" s="72">
        <f>'2das Lecturas'!O167</f>
        <v>132.6</v>
      </c>
      <c r="V168" s="103">
        <f t="shared" si="66"/>
        <v>9.9999999999994316E-2</v>
      </c>
      <c r="W168" s="73">
        <f>'1eras Lecturas'!Q167</f>
        <v>134.5</v>
      </c>
      <c r="X168" s="73">
        <f>'2das Lecturas'!Q167</f>
        <v>134.69999999999999</v>
      </c>
      <c r="Y168" s="104">
        <f t="shared" si="67"/>
        <v>0.19999999999998863</v>
      </c>
      <c r="Z168" s="68">
        <f>'1eras Lecturas'!S167</f>
        <v>169.2</v>
      </c>
      <c r="AA168" s="69">
        <f>'2das Lecturas'!S167</f>
        <v>169.4</v>
      </c>
      <c r="AB168" s="103">
        <f t="shared" si="68"/>
        <v>0.20000000000001705</v>
      </c>
      <c r="AC168" s="70">
        <f>'1eras Lecturas'!U167</f>
        <v>169.2</v>
      </c>
      <c r="AD168" s="70">
        <f>'2das Lecturas'!U167</f>
        <v>169.4</v>
      </c>
      <c r="AE168" s="104">
        <f t="shared" si="69"/>
        <v>0.20000000000001705</v>
      </c>
      <c r="AF168" s="71">
        <f>'1eras Lecturas'!W167</f>
        <v>186.9</v>
      </c>
      <c r="AG168" s="72">
        <f>'2das Lecturas'!W167</f>
        <v>186.70000000000002</v>
      </c>
      <c r="AH168" s="103">
        <f t="shared" si="70"/>
        <v>0.19999999999998863</v>
      </c>
      <c r="AI168" s="73">
        <f>'1eras Lecturas'!Y167</f>
        <v>186.9</v>
      </c>
      <c r="AJ168" s="73">
        <f>'2das Lecturas'!Y167</f>
        <v>186.70000000000002</v>
      </c>
      <c r="AK168" s="104">
        <f t="shared" si="71"/>
        <v>0.19999999999998863</v>
      </c>
      <c r="AL168" s="68">
        <f>'1eras Lecturas'!AA167</f>
        <v>168.5</v>
      </c>
      <c r="AM168" s="69">
        <f>'2das Lecturas'!AA167</f>
        <v>168.5</v>
      </c>
      <c r="AN168" s="103">
        <f t="shared" si="72"/>
        <v>0</v>
      </c>
      <c r="AO168" s="70">
        <f>'1eras Lecturas'!AC167</f>
        <v>168.5</v>
      </c>
      <c r="AP168" s="70">
        <f>'2das Lecturas'!AC167</f>
        <v>168.5</v>
      </c>
      <c r="AQ168" s="104">
        <f t="shared" si="73"/>
        <v>0</v>
      </c>
      <c r="AR168" s="71">
        <f>'1eras Lecturas'!AE167</f>
        <v>245.9</v>
      </c>
      <c r="AS168" s="72" t="str">
        <f>'2das Lecturas'!AE167</f>
        <v>245.9</v>
      </c>
      <c r="AT168" s="103">
        <f t="shared" si="74"/>
        <v>0</v>
      </c>
      <c r="AU168" s="73">
        <f>'1eras Lecturas'!AG167</f>
        <v>252.5</v>
      </c>
      <c r="AV168" s="73" t="str">
        <f>'2das Lecturas'!AG167</f>
        <v>252.5</v>
      </c>
      <c r="AW168" s="104">
        <f t="shared" si="75"/>
        <v>0</v>
      </c>
      <c r="AX168" s="68">
        <f>'1eras Lecturas'!AI167</f>
        <v>270.10000000000002</v>
      </c>
      <c r="AY168" s="69" t="str">
        <f>'2das Lecturas'!AI167</f>
        <v>270.1</v>
      </c>
      <c r="AZ168" s="103">
        <f t="shared" si="76"/>
        <v>0</v>
      </c>
      <c r="BA168" s="70">
        <f>'1eras Lecturas'!AK167</f>
        <v>270.10000000000002</v>
      </c>
      <c r="BB168" s="70" t="str">
        <f>'2das Lecturas'!AK167</f>
        <v>270.1</v>
      </c>
      <c r="BC168" s="104">
        <f t="shared" si="77"/>
        <v>0</v>
      </c>
      <c r="BD168" s="71">
        <f>'1eras Lecturas'!AM167</f>
        <v>242.6</v>
      </c>
      <c r="BE168" s="72" t="str">
        <f>'2das Lecturas'!AM167</f>
        <v>242.6</v>
      </c>
      <c r="BF168" s="103">
        <f t="shared" si="78"/>
        <v>0</v>
      </c>
      <c r="BG168" s="73">
        <f>'1eras Lecturas'!AO167</f>
        <v>249.6</v>
      </c>
      <c r="BH168" s="73" t="str">
        <f>'2das Lecturas'!AO167</f>
        <v>249.6</v>
      </c>
      <c r="BI168" s="104">
        <f t="shared" si="79"/>
        <v>0</v>
      </c>
      <c r="BJ168" s="68">
        <f>'1eras Lecturas'!AQ167</f>
        <v>166.7</v>
      </c>
      <c r="BK168" s="69">
        <f>'2das Lecturas'!AQ167</f>
        <v>166.79999999999998</v>
      </c>
      <c r="BL168" s="103">
        <f t="shared" si="80"/>
        <v>9.9999999999994316E-2</v>
      </c>
      <c r="BM168" s="70">
        <f>'1eras Lecturas'!AS167</f>
        <v>168.5</v>
      </c>
      <c r="BN168" s="70">
        <f>'2das Lecturas'!AS167</f>
        <v>168.6</v>
      </c>
      <c r="BO168" s="104">
        <f t="shared" si="81"/>
        <v>9.9999999999994316E-2</v>
      </c>
      <c r="BP168" s="71">
        <f>'1eras Lecturas'!AU167</f>
        <v>192.1</v>
      </c>
      <c r="BQ168" s="72">
        <f>'2das Lecturas'!AU167</f>
        <v>192.39999999999998</v>
      </c>
      <c r="BR168" s="103">
        <f t="shared" si="82"/>
        <v>0.29999999999998295</v>
      </c>
      <c r="BS168" s="73">
        <f>'1eras Lecturas'!AW167</f>
        <v>194.1</v>
      </c>
      <c r="BT168" s="73">
        <f>'2das Lecturas'!AW167</f>
        <v>194.29999999999998</v>
      </c>
      <c r="BU168" s="104">
        <f t="shared" si="83"/>
        <v>0.19999999999998863</v>
      </c>
      <c r="BV168" s="68">
        <f>'1eras Lecturas'!AY167</f>
        <v>255.4</v>
      </c>
      <c r="BW168" s="69" t="str">
        <f>'2das Lecturas'!AY167</f>
        <v>255.4</v>
      </c>
      <c r="BX168" s="103">
        <f t="shared" si="84"/>
        <v>0</v>
      </c>
      <c r="BY168" s="70">
        <f>'1eras Lecturas'!BA167</f>
        <v>255.4</v>
      </c>
      <c r="BZ168" s="70" t="str">
        <f>'2das Lecturas'!BA167</f>
        <v>255.4</v>
      </c>
      <c r="CA168" s="104">
        <f t="shared" si="85"/>
        <v>0</v>
      </c>
      <c r="CB168" s="71">
        <f>'1eras Lecturas'!BC167</f>
        <v>179.5</v>
      </c>
      <c r="CC168" s="72" t="str">
        <f>'2das Lecturas'!BC167</f>
        <v>179.5</v>
      </c>
      <c r="CD168" s="103">
        <f t="shared" si="86"/>
        <v>0</v>
      </c>
      <c r="CE168" s="73">
        <f>'1eras Lecturas'!BE167</f>
        <v>179.5</v>
      </c>
      <c r="CF168" s="73" t="str">
        <f>'2das Lecturas'!BE167</f>
        <v>179.5</v>
      </c>
      <c r="CG168" s="104">
        <f t="shared" si="87"/>
        <v>0</v>
      </c>
      <c r="CH168" s="138">
        <f>'1eras Lecturas'!BG167</f>
        <v>105.2</v>
      </c>
      <c r="CI168" s="69">
        <f>'2das Lecturas'!BG167</f>
        <v>104.8</v>
      </c>
      <c r="CJ168" s="103">
        <f t="shared" si="88"/>
        <v>0.40000000000000568</v>
      </c>
      <c r="CK168" s="139">
        <f>'1eras Lecturas'!BI167</f>
        <v>128.5</v>
      </c>
      <c r="CL168" s="139">
        <f>'2das Lecturas'!BI167</f>
        <v>128.20000000000002</v>
      </c>
      <c r="CM168" s="104">
        <f t="shared" si="89"/>
        <v>0.29999999999998295</v>
      </c>
    </row>
    <row r="169" spans="1:91" x14ac:dyDescent="0.25">
      <c r="A169" s="67" t="s">
        <v>125</v>
      </c>
      <c r="B169" s="68">
        <f>'1eras Lecturas'!C168</f>
        <v>264.8</v>
      </c>
      <c r="C169" s="69">
        <f>'2das Lecturas'!C168</f>
        <v>264.7</v>
      </c>
      <c r="D169" s="103">
        <f t="shared" si="60"/>
        <v>0.10000000000002274</v>
      </c>
      <c r="E169" s="70">
        <f>'1eras Lecturas'!E168</f>
        <v>268.60000000000002</v>
      </c>
      <c r="F169" s="70">
        <f>'2das Lecturas'!E168</f>
        <v>268.5</v>
      </c>
      <c r="G169" s="104">
        <f t="shared" si="61"/>
        <v>0.10000000000002274</v>
      </c>
      <c r="H169" s="71">
        <f>'1eras Lecturas'!G168</f>
        <v>173.7</v>
      </c>
      <c r="I169" s="72">
        <f>'2das Lecturas'!G168</f>
        <v>173.7</v>
      </c>
      <c r="J169" s="103">
        <f t="shared" si="62"/>
        <v>0</v>
      </c>
      <c r="K169" s="73">
        <f>'1eras Lecturas'!I168</f>
        <v>184.1</v>
      </c>
      <c r="L169" s="73">
        <f>'2das Lecturas'!I168</f>
        <v>184.2</v>
      </c>
      <c r="M169" s="104">
        <f t="shared" si="63"/>
        <v>9.9999999999994316E-2</v>
      </c>
      <c r="N169" s="68">
        <f>'1eras Lecturas'!K168</f>
        <v>162.69999999999999</v>
      </c>
      <c r="O169" s="69">
        <f>'2das Lecturas'!K168</f>
        <v>162.79999999999998</v>
      </c>
      <c r="P169" s="103">
        <f t="shared" si="64"/>
        <v>9.9999999999994316E-2</v>
      </c>
      <c r="Q169" s="70">
        <f>'1eras Lecturas'!M168</f>
        <v>162.69999999999999</v>
      </c>
      <c r="R169" s="70">
        <f>'2das Lecturas'!M168</f>
        <v>162.79999999999998</v>
      </c>
      <c r="S169" s="104">
        <f t="shared" si="65"/>
        <v>9.9999999999994316E-2</v>
      </c>
      <c r="T169" s="71">
        <f>'1eras Lecturas'!O168</f>
        <v>134.6</v>
      </c>
      <c r="U169" s="72">
        <f>'2das Lecturas'!O168</f>
        <v>134.69999999999999</v>
      </c>
      <c r="V169" s="103">
        <f t="shared" si="66"/>
        <v>9.9999999999994316E-2</v>
      </c>
      <c r="W169" s="73">
        <f>'1eras Lecturas'!Q168</f>
        <v>134.6</v>
      </c>
      <c r="X169" s="73">
        <f>'2das Lecturas'!Q168</f>
        <v>134.69999999999999</v>
      </c>
      <c r="Y169" s="104">
        <f t="shared" si="67"/>
        <v>9.9999999999994316E-2</v>
      </c>
      <c r="Z169" s="68">
        <f>'1eras Lecturas'!S168</f>
        <v>169.4</v>
      </c>
      <c r="AA169" s="69">
        <f>'2das Lecturas'!S168</f>
        <v>169.4</v>
      </c>
      <c r="AB169" s="103">
        <f t="shared" si="68"/>
        <v>0</v>
      </c>
      <c r="AC169" s="70">
        <f>'1eras Lecturas'!U168</f>
        <v>175.3</v>
      </c>
      <c r="AD169" s="70">
        <f>'2das Lecturas'!U168</f>
        <v>175.3</v>
      </c>
      <c r="AE169" s="104">
        <f t="shared" si="69"/>
        <v>0</v>
      </c>
      <c r="AF169" s="71">
        <f>'1eras Lecturas'!W168</f>
        <v>184.7</v>
      </c>
      <c r="AG169" s="72">
        <f>'2das Lecturas'!W168</f>
        <v>184.4</v>
      </c>
      <c r="AH169" s="103">
        <f t="shared" si="70"/>
        <v>0.29999999999998295</v>
      </c>
      <c r="AI169" s="73">
        <f>'1eras Lecturas'!Y168</f>
        <v>184.7</v>
      </c>
      <c r="AJ169" s="73">
        <f>'2das Lecturas'!Y168</f>
        <v>184.4</v>
      </c>
      <c r="AK169" s="104">
        <f t="shared" si="71"/>
        <v>0.29999999999998295</v>
      </c>
      <c r="AL169" s="68">
        <f>'1eras Lecturas'!AA168</f>
        <v>166.6</v>
      </c>
      <c r="AM169" s="69">
        <f>'2das Lecturas'!AA168</f>
        <v>166.70000000000002</v>
      </c>
      <c r="AN169" s="103">
        <f t="shared" si="72"/>
        <v>0.10000000000002274</v>
      </c>
      <c r="AO169" s="70">
        <f>'1eras Lecturas'!AC168</f>
        <v>166.6</v>
      </c>
      <c r="AP169" s="70">
        <f>'2das Lecturas'!AC168</f>
        <v>166.70000000000002</v>
      </c>
      <c r="AQ169" s="104">
        <f t="shared" si="73"/>
        <v>0.10000000000002274</v>
      </c>
      <c r="AR169" s="71">
        <f>'1eras Lecturas'!AE168</f>
        <v>237.6</v>
      </c>
      <c r="AS169" s="72" t="str">
        <f>'2das Lecturas'!AE168</f>
        <v>237.6</v>
      </c>
      <c r="AT169" s="103">
        <f t="shared" si="74"/>
        <v>0</v>
      </c>
      <c r="AU169" s="73">
        <f>'1eras Lecturas'!AG168</f>
        <v>237.6</v>
      </c>
      <c r="AV169" s="73" t="str">
        <f>'2das Lecturas'!AG168</f>
        <v>237.6</v>
      </c>
      <c r="AW169" s="104">
        <f t="shared" si="75"/>
        <v>0</v>
      </c>
      <c r="AX169" s="68">
        <f>'1eras Lecturas'!AI168</f>
        <v>270.2</v>
      </c>
      <c r="AY169" s="69" t="str">
        <f>'2das Lecturas'!AI168</f>
        <v>270.2</v>
      </c>
      <c r="AZ169" s="103">
        <f t="shared" si="76"/>
        <v>0</v>
      </c>
      <c r="BA169" s="70">
        <f>'1eras Lecturas'!AK168</f>
        <v>270.2</v>
      </c>
      <c r="BB169" s="70" t="str">
        <f>'2das Lecturas'!AK168</f>
        <v>270.2</v>
      </c>
      <c r="BC169" s="104">
        <f t="shared" si="77"/>
        <v>0</v>
      </c>
      <c r="BD169" s="71">
        <f>'1eras Lecturas'!AM168</f>
        <v>252.5</v>
      </c>
      <c r="BE169" s="72" t="str">
        <f>'2das Lecturas'!AM168</f>
        <v>252.5</v>
      </c>
      <c r="BF169" s="103">
        <f t="shared" si="78"/>
        <v>0</v>
      </c>
      <c r="BG169" s="73">
        <f>'1eras Lecturas'!AO168</f>
        <v>252.5</v>
      </c>
      <c r="BH169" s="73" t="str">
        <f>'2das Lecturas'!AO168</f>
        <v>252.5</v>
      </c>
      <c r="BI169" s="104">
        <f t="shared" si="79"/>
        <v>0</v>
      </c>
      <c r="BJ169" s="68">
        <f>'1eras Lecturas'!AQ168</f>
        <v>166.7</v>
      </c>
      <c r="BK169" s="69">
        <f>'2das Lecturas'!AQ168</f>
        <v>166.79999999999998</v>
      </c>
      <c r="BL169" s="103">
        <f t="shared" si="80"/>
        <v>9.9999999999994316E-2</v>
      </c>
      <c r="BM169" s="70">
        <f>'1eras Lecturas'!AS168</f>
        <v>166.7</v>
      </c>
      <c r="BN169" s="70">
        <f>'2das Lecturas'!AS168</f>
        <v>166.79999999999998</v>
      </c>
      <c r="BO169" s="104">
        <f t="shared" si="81"/>
        <v>9.9999999999994316E-2</v>
      </c>
      <c r="BP169" s="71">
        <f>'1eras Lecturas'!AU168</f>
        <v>188.4</v>
      </c>
      <c r="BQ169" s="72">
        <f>'2das Lecturas'!AU168</f>
        <v>188.5</v>
      </c>
      <c r="BR169" s="103">
        <f t="shared" si="82"/>
        <v>9.9999999999994316E-2</v>
      </c>
      <c r="BS169" s="73">
        <f>'1eras Lecturas'!AW168</f>
        <v>192.2</v>
      </c>
      <c r="BT169" s="73">
        <f>'2das Lecturas'!AW168</f>
        <v>192.39999999999998</v>
      </c>
      <c r="BU169" s="104">
        <f t="shared" si="83"/>
        <v>0.19999999999998863</v>
      </c>
      <c r="BV169" s="68">
        <f>'1eras Lecturas'!AY168</f>
        <v>251.5</v>
      </c>
      <c r="BW169" s="69" t="str">
        <f>'2das Lecturas'!AY168</f>
        <v>251.5</v>
      </c>
      <c r="BX169" s="103">
        <f t="shared" si="84"/>
        <v>0</v>
      </c>
      <c r="BY169" s="70">
        <f>'1eras Lecturas'!BA168</f>
        <v>257.39999999999998</v>
      </c>
      <c r="BZ169" s="70" t="str">
        <f>'2das Lecturas'!BA168</f>
        <v>257.3</v>
      </c>
      <c r="CA169" s="104">
        <f t="shared" si="85"/>
        <v>9.9999999999965894E-2</v>
      </c>
      <c r="CB169" s="71">
        <f>'1eras Lecturas'!BC168</f>
        <v>174.5</v>
      </c>
      <c r="CC169" s="72" t="str">
        <f>'2das Lecturas'!BC168</f>
        <v>174.5</v>
      </c>
      <c r="CD169" s="103">
        <f t="shared" si="86"/>
        <v>0</v>
      </c>
      <c r="CE169" s="73">
        <f>'1eras Lecturas'!BE168</f>
        <v>179.5</v>
      </c>
      <c r="CF169" s="73" t="str">
        <f>'2das Lecturas'!BE168</f>
        <v>179.5</v>
      </c>
      <c r="CG169" s="104">
        <f t="shared" si="87"/>
        <v>0</v>
      </c>
      <c r="CH169" s="138">
        <f>'1eras Lecturas'!BG168</f>
        <v>115.1</v>
      </c>
      <c r="CI169" s="69">
        <f>'2das Lecturas'!BG168</f>
        <v>114.8</v>
      </c>
      <c r="CJ169" s="103">
        <f t="shared" si="88"/>
        <v>0.29999999999999716</v>
      </c>
      <c r="CK169" s="139">
        <f>'1eras Lecturas'!BI168</f>
        <v>138</v>
      </c>
      <c r="CL169" s="139">
        <f>'2das Lecturas'!BI168</f>
        <v>137.9</v>
      </c>
      <c r="CM169" s="104">
        <f t="shared" si="89"/>
        <v>9.9999999999994316E-2</v>
      </c>
    </row>
    <row r="170" spans="1:91" x14ac:dyDescent="0.25">
      <c r="A170" s="67" t="s">
        <v>126</v>
      </c>
      <c r="B170" s="68">
        <f>'1eras Lecturas'!C169</f>
        <v>262.8</v>
      </c>
      <c r="C170" s="69">
        <f>'2das Lecturas'!C169</f>
        <v>262</v>
      </c>
      <c r="D170" s="103">
        <f t="shared" si="60"/>
        <v>0.80000000000001137</v>
      </c>
      <c r="E170" s="70">
        <f>'1eras Lecturas'!E169</f>
        <v>280.10000000000002</v>
      </c>
      <c r="F170" s="70">
        <f>'2das Lecturas'!E169</f>
        <v>281</v>
      </c>
      <c r="G170" s="104">
        <f t="shared" si="61"/>
        <v>0.89999999999997726</v>
      </c>
      <c r="H170" s="71">
        <f>'1eras Lecturas'!G169</f>
        <v>177.7</v>
      </c>
      <c r="I170" s="72">
        <f>'2das Lecturas'!G169</f>
        <v>177.79999999999998</v>
      </c>
      <c r="J170" s="103">
        <f t="shared" si="62"/>
        <v>9.9999999999994316E-2</v>
      </c>
      <c r="K170" s="73">
        <f>'1eras Lecturas'!I169</f>
        <v>177.7</v>
      </c>
      <c r="L170" s="73">
        <f>'2das Lecturas'!I169</f>
        <v>177.79999999999998</v>
      </c>
      <c r="M170" s="104">
        <f t="shared" si="63"/>
        <v>9.9999999999994316E-2</v>
      </c>
      <c r="N170" s="68">
        <f>'1eras Lecturas'!K169</f>
        <v>154.9</v>
      </c>
      <c r="O170" s="69">
        <f>'2das Lecturas'!K169</f>
        <v>155</v>
      </c>
      <c r="P170" s="103">
        <f t="shared" si="64"/>
        <v>9.9999999999994316E-2</v>
      </c>
      <c r="Q170" s="70">
        <f>'1eras Lecturas'!M169</f>
        <v>160.69999999999999</v>
      </c>
      <c r="R170" s="70">
        <f>'2das Lecturas'!M169</f>
        <v>160.79999999999998</v>
      </c>
      <c r="S170" s="104">
        <f t="shared" si="65"/>
        <v>9.9999999999994316E-2</v>
      </c>
      <c r="T170" s="71">
        <f>'1eras Lecturas'!O169</f>
        <v>134.6</v>
      </c>
      <c r="U170" s="72">
        <f>'2das Lecturas'!O169</f>
        <v>134.69999999999999</v>
      </c>
      <c r="V170" s="103">
        <f t="shared" si="66"/>
        <v>9.9999999999994316E-2</v>
      </c>
      <c r="W170" s="73">
        <f>'1eras Lecturas'!Q169</f>
        <v>136.6</v>
      </c>
      <c r="X170" s="73">
        <f>'2das Lecturas'!Q169</f>
        <v>136.69999999999999</v>
      </c>
      <c r="Y170" s="104">
        <f t="shared" si="67"/>
        <v>9.9999999999994316E-2</v>
      </c>
      <c r="Z170" s="68">
        <f>'1eras Lecturas'!S169</f>
        <v>171.1</v>
      </c>
      <c r="AA170" s="69">
        <f>'2das Lecturas'!S169</f>
        <v>171.29999999999998</v>
      </c>
      <c r="AB170" s="103">
        <f t="shared" si="68"/>
        <v>0.19999999999998863</v>
      </c>
      <c r="AC170" s="70">
        <f>'1eras Lecturas'!U169</f>
        <v>171.1</v>
      </c>
      <c r="AD170" s="70">
        <f>'2das Lecturas'!U169</f>
        <v>171.29999999999998</v>
      </c>
      <c r="AE170" s="104">
        <f t="shared" si="69"/>
        <v>0.19999999999998863</v>
      </c>
      <c r="AF170" s="71">
        <f>'1eras Lecturas'!W169</f>
        <v>184.7</v>
      </c>
      <c r="AG170" s="72">
        <f>'2das Lecturas'!W169</f>
        <v>184.4</v>
      </c>
      <c r="AH170" s="103">
        <f t="shared" si="70"/>
        <v>0.29999999999998295</v>
      </c>
      <c r="AI170" s="73">
        <f>'1eras Lecturas'!Y169</f>
        <v>216.5</v>
      </c>
      <c r="AJ170" s="73">
        <f>'2das Lecturas'!Y169</f>
        <v>216.5</v>
      </c>
      <c r="AK170" s="104">
        <f t="shared" si="71"/>
        <v>0</v>
      </c>
      <c r="AL170" s="68">
        <f>'1eras Lecturas'!AA169</f>
        <v>164.4</v>
      </c>
      <c r="AM170" s="69">
        <f>'2das Lecturas'!AA169</f>
        <v>164.4</v>
      </c>
      <c r="AN170" s="103">
        <f t="shared" si="72"/>
        <v>0</v>
      </c>
      <c r="AO170" s="70">
        <f>'1eras Lecturas'!AC169</f>
        <v>164.4</v>
      </c>
      <c r="AP170" s="70">
        <f>'2das Lecturas'!AC169</f>
        <v>164.4</v>
      </c>
      <c r="AQ170" s="104">
        <f t="shared" si="73"/>
        <v>0</v>
      </c>
      <c r="AR170" s="71">
        <f>'1eras Lecturas'!AE169</f>
        <v>246.1</v>
      </c>
      <c r="AS170" s="72" t="str">
        <f>'2das Lecturas'!AE169</f>
        <v>245.9</v>
      </c>
      <c r="AT170" s="103">
        <f t="shared" si="74"/>
        <v>0.19999999999998863</v>
      </c>
      <c r="AU170" s="73">
        <f>'1eras Lecturas'!AG169</f>
        <v>248.3</v>
      </c>
      <c r="AV170" s="73" t="str">
        <f>'2das Lecturas'!AG169</f>
        <v>248.1</v>
      </c>
      <c r="AW170" s="104">
        <f t="shared" si="75"/>
        <v>0.20000000000001705</v>
      </c>
      <c r="AX170" s="68">
        <f>'1eras Lecturas'!AI169</f>
        <v>266.10000000000002</v>
      </c>
      <c r="AY170" s="69" t="str">
        <f>'2das Lecturas'!AI169</f>
        <v>266.1</v>
      </c>
      <c r="AZ170" s="103">
        <f t="shared" si="76"/>
        <v>0</v>
      </c>
      <c r="BA170" s="70">
        <f>'1eras Lecturas'!AK169</f>
        <v>270.3</v>
      </c>
      <c r="BB170" s="70" t="str">
        <f>'2das Lecturas'!AK169</f>
        <v>270.3</v>
      </c>
      <c r="BC170" s="104">
        <f t="shared" si="77"/>
        <v>0</v>
      </c>
      <c r="BD170" s="71">
        <f>'1eras Lecturas'!AM169</f>
        <v>251.5</v>
      </c>
      <c r="BE170" s="72" t="str">
        <f>'2das Lecturas'!AM169</f>
        <v>251.5</v>
      </c>
      <c r="BF170" s="103">
        <f t="shared" si="78"/>
        <v>0</v>
      </c>
      <c r="BG170" s="73">
        <f>'1eras Lecturas'!AO169</f>
        <v>252.5</v>
      </c>
      <c r="BH170" s="73" t="str">
        <f>'2das Lecturas'!AO169</f>
        <v>252.5</v>
      </c>
      <c r="BI170" s="104">
        <f t="shared" si="79"/>
        <v>0</v>
      </c>
      <c r="BJ170" s="68">
        <f>'1eras Lecturas'!AQ169</f>
        <v>166.7</v>
      </c>
      <c r="BK170" s="69">
        <f>'2das Lecturas'!AQ169</f>
        <v>166.79999999999998</v>
      </c>
      <c r="BL170" s="103">
        <f t="shared" si="80"/>
        <v>9.9999999999994316E-2</v>
      </c>
      <c r="BM170" s="70">
        <f>'1eras Lecturas'!AS169</f>
        <v>166.7</v>
      </c>
      <c r="BN170" s="70">
        <f>'2das Lecturas'!AS169</f>
        <v>166.79999999999998</v>
      </c>
      <c r="BO170" s="104">
        <f t="shared" si="81"/>
        <v>9.9999999999994316E-2</v>
      </c>
      <c r="BP170" s="71">
        <f>'1eras Lecturas'!AU169</f>
        <v>184.4</v>
      </c>
      <c r="BQ170" s="72">
        <f>'2das Lecturas'!AU169</f>
        <v>184.6</v>
      </c>
      <c r="BR170" s="103">
        <f t="shared" si="82"/>
        <v>0.19999999999998863</v>
      </c>
      <c r="BS170" s="73">
        <f>'1eras Lecturas'!AW169</f>
        <v>192.2</v>
      </c>
      <c r="BT170" s="73">
        <f>'2das Lecturas'!AW169</f>
        <v>192.39999999999998</v>
      </c>
      <c r="BU170" s="104">
        <f t="shared" si="83"/>
        <v>0.19999999999998863</v>
      </c>
      <c r="BV170" s="68">
        <f>'1eras Lecturas'!AY169</f>
        <v>259.10000000000002</v>
      </c>
      <c r="BW170" s="69" t="str">
        <f>'2das Lecturas'!AY169</f>
        <v>259.1</v>
      </c>
      <c r="BX170" s="103">
        <f t="shared" si="84"/>
        <v>0</v>
      </c>
      <c r="BY170" s="70">
        <f>'1eras Lecturas'!BA169</f>
        <v>259.10000000000002</v>
      </c>
      <c r="BZ170" s="70" t="str">
        <f>'2das Lecturas'!BA169</f>
        <v>259.1</v>
      </c>
      <c r="CA170" s="104">
        <f t="shared" si="85"/>
        <v>0</v>
      </c>
      <c r="CB170" s="71">
        <f>'1eras Lecturas'!BC169</f>
        <v>179.3</v>
      </c>
      <c r="CC170" s="72" t="str">
        <f>'2das Lecturas'!BC169</f>
        <v>179.3</v>
      </c>
      <c r="CD170" s="103">
        <f t="shared" si="86"/>
        <v>0</v>
      </c>
      <c r="CE170" s="73">
        <f>'1eras Lecturas'!BE169</f>
        <v>179.3</v>
      </c>
      <c r="CF170" s="73" t="str">
        <f>'2das Lecturas'!BE169</f>
        <v>179.3</v>
      </c>
      <c r="CG170" s="104">
        <f t="shared" si="87"/>
        <v>0</v>
      </c>
      <c r="CH170" s="138">
        <f>'1eras Lecturas'!BG169</f>
        <v>126.6</v>
      </c>
      <c r="CI170" s="69">
        <f>'2das Lecturas'!BG169</f>
        <v>126.5</v>
      </c>
      <c r="CJ170" s="103">
        <f t="shared" si="88"/>
        <v>9.9999999999994316E-2</v>
      </c>
      <c r="CK170" s="139">
        <f>'1eras Lecturas'!BI169</f>
        <v>139.9</v>
      </c>
      <c r="CL170" s="139">
        <f>'2das Lecturas'!BI169</f>
        <v>140.1</v>
      </c>
      <c r="CM170" s="104">
        <f t="shared" si="89"/>
        <v>0.19999999999998863</v>
      </c>
    </row>
    <row r="171" spans="1:91" x14ac:dyDescent="0.25">
      <c r="A171" s="67" t="s">
        <v>127</v>
      </c>
      <c r="B171" s="68">
        <f>'1eras Lecturas'!C170</f>
        <v>260.89999999999998</v>
      </c>
      <c r="C171" s="69">
        <f>'2das Lecturas'!C170</f>
        <v>260.79999999999995</v>
      </c>
      <c r="D171" s="103">
        <f t="shared" si="60"/>
        <v>0.10000000000002274</v>
      </c>
      <c r="E171" s="70">
        <f>'1eras Lecturas'!E170</f>
        <v>260.89999999999998</v>
      </c>
      <c r="F171" s="70">
        <f>'2das Lecturas'!E170</f>
        <v>260.79999999999995</v>
      </c>
      <c r="G171" s="104">
        <f t="shared" si="61"/>
        <v>0.10000000000002274</v>
      </c>
      <c r="H171" s="71">
        <f>'1eras Lecturas'!G170</f>
        <v>184.5</v>
      </c>
      <c r="I171" s="72">
        <f>'2das Lecturas'!G170</f>
        <v>184.3</v>
      </c>
      <c r="J171" s="103">
        <f t="shared" si="62"/>
        <v>0.19999999999998863</v>
      </c>
      <c r="K171" s="73">
        <f>'1eras Lecturas'!I170</f>
        <v>195</v>
      </c>
      <c r="L171" s="73">
        <f>'2das Lecturas'!I170</f>
        <v>194.70000000000002</v>
      </c>
      <c r="M171" s="104">
        <f t="shared" si="63"/>
        <v>0.29999999999998295</v>
      </c>
      <c r="N171" s="68">
        <f>'1eras Lecturas'!K170</f>
        <v>162.80000000000001</v>
      </c>
      <c r="O171" s="69">
        <f>'2das Lecturas'!K170</f>
        <v>162.79999999999998</v>
      </c>
      <c r="P171" s="103">
        <f t="shared" si="64"/>
        <v>2.8421709430404007E-14</v>
      </c>
      <c r="Q171" s="70">
        <f>'1eras Lecturas'!M170</f>
        <v>164.7</v>
      </c>
      <c r="R171" s="70">
        <f>'2das Lecturas'!M170</f>
        <v>164.79999999999998</v>
      </c>
      <c r="S171" s="104">
        <f t="shared" si="65"/>
        <v>9.9999999999994316E-2</v>
      </c>
      <c r="T171" s="71">
        <f>'1eras Lecturas'!O170</f>
        <v>134.6</v>
      </c>
      <c r="U171" s="72">
        <f>'2das Lecturas'!O170</f>
        <v>134.69999999999999</v>
      </c>
      <c r="V171" s="103">
        <f t="shared" si="66"/>
        <v>9.9999999999994316E-2</v>
      </c>
      <c r="W171" s="73">
        <f>'1eras Lecturas'!Q170</f>
        <v>136.6</v>
      </c>
      <c r="X171" s="73">
        <f>'2das Lecturas'!Q170</f>
        <v>136.69999999999999</v>
      </c>
      <c r="Y171" s="104">
        <f t="shared" si="67"/>
        <v>9.9999999999994316E-2</v>
      </c>
      <c r="Z171" s="68">
        <f>'1eras Lecturas'!S170</f>
        <v>155.69999999999999</v>
      </c>
      <c r="AA171" s="69">
        <f>'2das Lecturas'!S170</f>
        <v>155.6</v>
      </c>
      <c r="AB171" s="103">
        <f t="shared" si="68"/>
        <v>9.9999999999994316E-2</v>
      </c>
      <c r="AC171" s="70">
        <f>'1eras Lecturas'!U170</f>
        <v>155.69999999999999</v>
      </c>
      <c r="AD171" s="70">
        <f>'2das Lecturas'!U170</f>
        <v>155.6</v>
      </c>
      <c r="AE171" s="104">
        <f t="shared" si="69"/>
        <v>9.9999999999994316E-2</v>
      </c>
      <c r="AF171" s="71">
        <f>'1eras Lecturas'!W170</f>
        <v>196.9</v>
      </c>
      <c r="AG171" s="72">
        <f>'2das Lecturas'!W170</f>
        <v>196.5</v>
      </c>
      <c r="AH171" s="103">
        <f t="shared" si="70"/>
        <v>0.40000000000000568</v>
      </c>
      <c r="AI171" s="73">
        <f>'1eras Lecturas'!Y170</f>
        <v>214</v>
      </c>
      <c r="AJ171" s="73">
        <f>'2das Lecturas'!Y170</f>
        <v>214.1</v>
      </c>
      <c r="AK171" s="104">
        <f t="shared" si="71"/>
        <v>9.9999999999994316E-2</v>
      </c>
      <c r="AL171" s="68">
        <f>'1eras Lecturas'!AA170</f>
        <v>164.6</v>
      </c>
      <c r="AM171" s="69">
        <f>'2das Lecturas'!AA170</f>
        <v>164.39999999999998</v>
      </c>
      <c r="AN171" s="103">
        <f t="shared" si="72"/>
        <v>0.20000000000001705</v>
      </c>
      <c r="AO171" s="70">
        <f>'1eras Lecturas'!AC170</f>
        <v>180.9</v>
      </c>
      <c r="AP171" s="70">
        <f>'2das Lecturas'!AC170</f>
        <v>180.7</v>
      </c>
      <c r="AQ171" s="104">
        <f t="shared" si="73"/>
        <v>0.20000000000001705</v>
      </c>
      <c r="AR171" s="71">
        <f>'1eras Lecturas'!AE170</f>
        <v>241.9</v>
      </c>
      <c r="AS171" s="72" t="str">
        <f>'2das Lecturas'!AE170</f>
        <v>241.9</v>
      </c>
      <c r="AT171" s="103">
        <f t="shared" si="74"/>
        <v>0</v>
      </c>
      <c r="AU171" s="73">
        <f>'1eras Lecturas'!AG170</f>
        <v>241.9</v>
      </c>
      <c r="AV171" s="73" t="str">
        <f>'2das Lecturas'!AG170</f>
        <v>241.9</v>
      </c>
      <c r="AW171" s="104">
        <f t="shared" si="75"/>
        <v>0</v>
      </c>
      <c r="AX171" s="68">
        <f>'1eras Lecturas'!AI170</f>
        <v>270.10000000000002</v>
      </c>
      <c r="AY171" s="69" t="str">
        <f>'2das Lecturas'!AI170</f>
        <v>270.2</v>
      </c>
      <c r="AZ171" s="103">
        <f t="shared" si="76"/>
        <v>9.9999999999965894E-2</v>
      </c>
      <c r="BA171" s="70">
        <f>'1eras Lecturas'!AK170</f>
        <v>274.39999999999998</v>
      </c>
      <c r="BB171" s="70" t="str">
        <f>'2das Lecturas'!AK170</f>
        <v>274.4</v>
      </c>
      <c r="BC171" s="104">
        <f t="shared" si="77"/>
        <v>0</v>
      </c>
      <c r="BD171" s="71">
        <f>'1eras Lecturas'!AM170</f>
        <v>251.6</v>
      </c>
      <c r="BE171" s="72">
        <f>'2das Lecturas'!AM170</f>
        <v>251.5</v>
      </c>
      <c r="BF171" s="103">
        <f t="shared" si="78"/>
        <v>9.9999999999994316E-2</v>
      </c>
      <c r="BG171" s="73">
        <f>'1eras Lecturas'!AO170</f>
        <v>251.6</v>
      </c>
      <c r="BH171" s="73">
        <f>'2das Lecturas'!AO170</f>
        <v>251.5</v>
      </c>
      <c r="BI171" s="104">
        <f t="shared" si="79"/>
        <v>9.9999999999994316E-2</v>
      </c>
      <c r="BJ171" s="68">
        <f>'1eras Lecturas'!AQ170</f>
        <v>166.8</v>
      </c>
      <c r="BK171" s="69">
        <f>'2das Lecturas'!AQ170</f>
        <v>166.9</v>
      </c>
      <c r="BL171" s="103">
        <f t="shared" si="80"/>
        <v>9.9999999999994316E-2</v>
      </c>
      <c r="BM171" s="70">
        <f>'1eras Lecturas'!AS170</f>
        <v>166.8</v>
      </c>
      <c r="BN171" s="70">
        <f>'2das Lecturas'!AS170</f>
        <v>166.9</v>
      </c>
      <c r="BO171" s="104">
        <f t="shared" si="81"/>
        <v>9.9999999999994316E-2</v>
      </c>
      <c r="BP171" s="71">
        <f>'1eras Lecturas'!AU170</f>
        <v>194.9</v>
      </c>
      <c r="BQ171" s="72">
        <f>'2das Lecturas'!AU170</f>
        <v>194.9</v>
      </c>
      <c r="BR171" s="103">
        <f t="shared" si="82"/>
        <v>0</v>
      </c>
      <c r="BS171" s="73">
        <f>'1eras Lecturas'!AW170</f>
        <v>216</v>
      </c>
      <c r="BT171" s="73">
        <f>'2das Lecturas'!AW170</f>
        <v>216</v>
      </c>
      <c r="BU171" s="104">
        <f t="shared" si="83"/>
        <v>0</v>
      </c>
      <c r="BV171" s="68">
        <f>'1eras Lecturas'!AY170</f>
        <v>255.4</v>
      </c>
      <c r="BW171" s="69" t="str">
        <f>'2das Lecturas'!AY170</f>
        <v>255.4</v>
      </c>
      <c r="BX171" s="103">
        <f t="shared" si="84"/>
        <v>0</v>
      </c>
      <c r="BY171" s="70">
        <f>'1eras Lecturas'!BA170</f>
        <v>257.3</v>
      </c>
      <c r="BZ171" s="70" t="str">
        <f>'2das Lecturas'!BA170</f>
        <v>257.3</v>
      </c>
      <c r="CA171" s="104">
        <f t="shared" si="85"/>
        <v>0</v>
      </c>
      <c r="CB171" s="71">
        <f>'1eras Lecturas'!BC170</f>
        <v>174.7</v>
      </c>
      <c r="CC171" s="72" t="str">
        <f>'2das Lecturas'!BC170</f>
        <v>174.7</v>
      </c>
      <c r="CD171" s="103">
        <f t="shared" si="86"/>
        <v>0</v>
      </c>
      <c r="CE171" s="73">
        <f>'1eras Lecturas'!BE170</f>
        <v>179.5</v>
      </c>
      <c r="CF171" s="73" t="str">
        <f>'2das Lecturas'!BE170</f>
        <v>179.4</v>
      </c>
      <c r="CG171" s="104">
        <f t="shared" si="87"/>
        <v>9.9999999999994316E-2</v>
      </c>
      <c r="CH171" s="138">
        <f>'1eras Lecturas'!BG170</f>
        <v>130.30000000000001</v>
      </c>
      <c r="CI171" s="69">
        <f>'2das Lecturas'!BG170</f>
        <v>130.10000000000002</v>
      </c>
      <c r="CJ171" s="103">
        <f t="shared" si="88"/>
        <v>0.19999999999998863</v>
      </c>
      <c r="CK171" s="139">
        <f>'1eras Lecturas'!BI170</f>
        <v>138</v>
      </c>
      <c r="CL171" s="139">
        <f>'2das Lecturas'!BI170</f>
        <v>137.70000000000002</v>
      </c>
      <c r="CM171" s="104">
        <f t="shared" si="89"/>
        <v>0.29999999999998295</v>
      </c>
    </row>
    <row r="172" spans="1:91" x14ac:dyDescent="0.25">
      <c r="A172" s="67" t="s">
        <v>128</v>
      </c>
      <c r="B172" s="68">
        <f>'1eras Lecturas'!C171</f>
        <v>255.00000000000003</v>
      </c>
      <c r="C172" s="69">
        <f>'2das Lecturas'!C171</f>
        <v>254.90000000000003</v>
      </c>
      <c r="D172" s="103">
        <f t="shared" si="60"/>
        <v>9.9999999999994316E-2</v>
      </c>
      <c r="E172" s="70">
        <f>'1eras Lecturas'!E171</f>
        <v>274.39999999999998</v>
      </c>
      <c r="F172" s="70">
        <f>'2das Lecturas'!E171</f>
        <v>274.2</v>
      </c>
      <c r="G172" s="104">
        <f t="shared" si="61"/>
        <v>0.19999999999998863</v>
      </c>
      <c r="H172" s="71">
        <f>'1eras Lecturas'!G171</f>
        <v>176.1</v>
      </c>
      <c r="I172" s="72">
        <f>'2das Lecturas'!G171</f>
        <v>176.4</v>
      </c>
      <c r="J172" s="103">
        <f t="shared" si="62"/>
        <v>0.30000000000001137</v>
      </c>
      <c r="K172" s="73">
        <f>'1eras Lecturas'!I171</f>
        <v>178.29999999999998</v>
      </c>
      <c r="L172" s="73">
        <f>'2das Lecturas'!I171</f>
        <v>178.6</v>
      </c>
      <c r="M172" s="104">
        <f t="shared" si="63"/>
        <v>0.30000000000001137</v>
      </c>
      <c r="N172" s="68">
        <f>'1eras Lecturas'!K171</f>
        <v>160.80000000000001</v>
      </c>
      <c r="O172" s="69">
        <f>'2das Lecturas'!K171</f>
        <v>160.9</v>
      </c>
      <c r="P172" s="103">
        <f t="shared" si="64"/>
        <v>9.9999999999994316E-2</v>
      </c>
      <c r="Q172" s="70">
        <f>'1eras Lecturas'!M171</f>
        <v>170.4</v>
      </c>
      <c r="R172" s="70">
        <f>'2das Lecturas'!M171</f>
        <v>170.5</v>
      </c>
      <c r="S172" s="104">
        <f t="shared" si="65"/>
        <v>9.9999999999994316E-2</v>
      </c>
      <c r="T172" s="71">
        <f>'1eras Lecturas'!O171</f>
        <v>134.5</v>
      </c>
      <c r="U172" s="72">
        <f>'2das Lecturas'!O171</f>
        <v>134.6</v>
      </c>
      <c r="V172" s="103">
        <f t="shared" si="66"/>
        <v>9.9999999999994316E-2</v>
      </c>
      <c r="W172" s="73">
        <f>'1eras Lecturas'!Q171</f>
        <v>134.5</v>
      </c>
      <c r="X172" s="73">
        <f>'2das Lecturas'!Q171</f>
        <v>134.6</v>
      </c>
      <c r="Y172" s="104">
        <f t="shared" si="67"/>
        <v>9.9999999999994316E-2</v>
      </c>
      <c r="Z172" s="68">
        <f>'1eras Lecturas'!S171</f>
        <v>173.5</v>
      </c>
      <c r="AA172" s="69">
        <f>'2das Lecturas'!S171</f>
        <v>173.4</v>
      </c>
      <c r="AB172" s="103">
        <f t="shared" si="68"/>
        <v>9.9999999999994316E-2</v>
      </c>
      <c r="AC172" s="70">
        <f>'1eras Lecturas'!U171</f>
        <v>179.2</v>
      </c>
      <c r="AD172" s="70">
        <f>'2das Lecturas'!U171</f>
        <v>179.2</v>
      </c>
      <c r="AE172" s="104">
        <f t="shared" si="69"/>
        <v>0</v>
      </c>
      <c r="AF172" s="71">
        <f>'1eras Lecturas'!W171</f>
        <v>172.7</v>
      </c>
      <c r="AG172" s="72">
        <f>'2das Lecturas'!W171</f>
        <v>172.3</v>
      </c>
      <c r="AH172" s="103">
        <f t="shared" si="70"/>
        <v>0.39999999999997726</v>
      </c>
      <c r="AI172" s="73">
        <f>'1eras Lecturas'!Y171</f>
        <v>212.4</v>
      </c>
      <c r="AJ172" s="73">
        <f>'2das Lecturas'!Y171</f>
        <v>212.1</v>
      </c>
      <c r="AK172" s="104">
        <f t="shared" si="71"/>
        <v>0.30000000000001137</v>
      </c>
      <c r="AL172" s="68">
        <f>'1eras Lecturas'!AA171</f>
        <v>162.80000000000001</v>
      </c>
      <c r="AM172" s="69">
        <f>'2das Lecturas'!AA171</f>
        <v>162.5</v>
      </c>
      <c r="AN172" s="103">
        <f t="shared" si="72"/>
        <v>0.30000000000001137</v>
      </c>
      <c r="AO172" s="70">
        <f>'1eras Lecturas'!AC171</f>
        <v>162.80000000000001</v>
      </c>
      <c r="AP172" s="70">
        <f>'2das Lecturas'!AC171</f>
        <v>162.5</v>
      </c>
      <c r="AQ172" s="104">
        <f t="shared" si="73"/>
        <v>0.30000000000001137</v>
      </c>
      <c r="AR172" s="71">
        <f>'1eras Lecturas'!AE171</f>
        <v>242</v>
      </c>
      <c r="AS172" s="72" t="str">
        <f>'2das Lecturas'!AE171</f>
        <v>241.8</v>
      </c>
      <c r="AT172" s="103">
        <f t="shared" si="74"/>
        <v>0.19999999999998863</v>
      </c>
      <c r="AU172" s="73">
        <f>'1eras Lecturas'!AG171</f>
        <v>242</v>
      </c>
      <c r="AV172" s="73" t="str">
        <f>'2das Lecturas'!AG171</f>
        <v>241.8</v>
      </c>
      <c r="AW172" s="104">
        <f t="shared" si="75"/>
        <v>0.19999999999998863</v>
      </c>
      <c r="AX172" s="68">
        <f>'1eras Lecturas'!AI171</f>
        <v>270.39999999999998</v>
      </c>
      <c r="AY172" s="69" t="str">
        <f>'2das Lecturas'!AI171</f>
        <v>270.2</v>
      </c>
      <c r="AZ172" s="103">
        <f t="shared" si="76"/>
        <v>0.19999999999998863</v>
      </c>
      <c r="BA172" s="70">
        <f>'1eras Lecturas'!AK171</f>
        <v>270.39999999999998</v>
      </c>
      <c r="BB172" s="70" t="str">
        <f>'2das Lecturas'!AK171</f>
        <v>270.2</v>
      </c>
      <c r="BC172" s="104">
        <f t="shared" si="77"/>
        <v>0.19999999999998863</v>
      </c>
      <c r="BD172" s="71">
        <f>'1eras Lecturas'!AM171</f>
        <v>252.6</v>
      </c>
      <c r="BE172" s="72" t="str">
        <f>'2das Lecturas'!AM171</f>
        <v>252.7</v>
      </c>
      <c r="BF172" s="103">
        <f t="shared" si="78"/>
        <v>9.9999999999994316E-2</v>
      </c>
      <c r="BG172" s="73">
        <f>'1eras Lecturas'!AO171</f>
        <v>254.4</v>
      </c>
      <c r="BH172" s="73" t="str">
        <f>'2das Lecturas'!AO171</f>
        <v>254.4</v>
      </c>
      <c r="BI172" s="104">
        <f t="shared" si="79"/>
        <v>0</v>
      </c>
      <c r="BJ172" s="68">
        <f>'1eras Lecturas'!AQ171</f>
        <v>166.8</v>
      </c>
      <c r="BK172" s="69">
        <f>'2das Lecturas'!AQ171</f>
        <v>166.9</v>
      </c>
      <c r="BL172" s="103">
        <f t="shared" si="80"/>
        <v>9.9999999999994316E-2</v>
      </c>
      <c r="BM172" s="70">
        <f>'1eras Lecturas'!AS171</f>
        <v>166.8</v>
      </c>
      <c r="BN172" s="70">
        <f>'2das Lecturas'!AS171</f>
        <v>166.9</v>
      </c>
      <c r="BO172" s="104">
        <f t="shared" si="81"/>
        <v>9.9999999999994316E-2</v>
      </c>
      <c r="BP172" s="71">
        <f>'1eras Lecturas'!AU171</f>
        <v>192.9</v>
      </c>
      <c r="BQ172" s="72">
        <f>'2das Lecturas'!AU171</f>
        <v>193.1</v>
      </c>
      <c r="BR172" s="103">
        <f t="shared" si="82"/>
        <v>0.19999999999998863</v>
      </c>
      <c r="BS172" s="73">
        <f>'1eras Lecturas'!AW171</f>
        <v>201.3</v>
      </c>
      <c r="BT172" s="73">
        <f>'2das Lecturas'!AW171</f>
        <v>201.5</v>
      </c>
      <c r="BU172" s="104">
        <f t="shared" si="83"/>
        <v>0.19999999999998863</v>
      </c>
      <c r="BV172" s="68">
        <f>'1eras Lecturas'!AY171</f>
        <v>257.3</v>
      </c>
      <c r="BW172" s="69">
        <f>'2das Lecturas'!AY171</f>
        <v>257.3</v>
      </c>
      <c r="BX172" s="103">
        <f t="shared" si="84"/>
        <v>0</v>
      </c>
      <c r="BY172" s="70">
        <f>'1eras Lecturas'!BA171</f>
        <v>261.2</v>
      </c>
      <c r="BZ172" s="70">
        <f>'2das Lecturas'!BA171</f>
        <v>261.2</v>
      </c>
      <c r="CA172" s="104">
        <f t="shared" si="85"/>
        <v>0</v>
      </c>
      <c r="CB172" s="71">
        <f>'1eras Lecturas'!BC171</f>
        <v>179.5</v>
      </c>
      <c r="CC172" s="72" t="str">
        <f>'2das Lecturas'!BC171</f>
        <v>179.4</v>
      </c>
      <c r="CD172" s="103">
        <f t="shared" si="86"/>
        <v>9.9999999999994316E-2</v>
      </c>
      <c r="CE172" s="73">
        <f>'1eras Lecturas'!BE171</f>
        <v>179.5</v>
      </c>
      <c r="CF172" s="73" t="str">
        <f>'2das Lecturas'!BE171</f>
        <v>179.4</v>
      </c>
      <c r="CG172" s="104">
        <f t="shared" si="87"/>
        <v>9.9999999999994316E-2</v>
      </c>
      <c r="CH172" s="138">
        <f>'1eras Lecturas'!BG171</f>
        <v>122.7</v>
      </c>
      <c r="CI172" s="69">
        <f>'2das Lecturas'!BG171</f>
        <v>122.5</v>
      </c>
      <c r="CJ172" s="103">
        <f t="shared" si="88"/>
        <v>0.20000000000000284</v>
      </c>
      <c r="CK172" s="139">
        <f>'1eras Lecturas'!BI171</f>
        <v>134.1</v>
      </c>
      <c r="CL172" s="139">
        <f>'2das Lecturas'!BI171</f>
        <v>133.9</v>
      </c>
      <c r="CM172" s="104">
        <f t="shared" si="89"/>
        <v>0.19999999999998863</v>
      </c>
    </row>
    <row r="173" spans="1:91" x14ac:dyDescent="0.25">
      <c r="A173" s="67" t="s">
        <v>129</v>
      </c>
      <c r="B173" s="68">
        <f>'1eras Lecturas'!C172</f>
        <v>258.7</v>
      </c>
      <c r="C173" s="69">
        <f>'2das Lecturas'!C172</f>
        <v>258.59999999999997</v>
      </c>
      <c r="D173" s="103">
        <f t="shared" si="60"/>
        <v>0.10000000000002274</v>
      </c>
      <c r="E173" s="70">
        <f>'1eras Lecturas'!E172</f>
        <v>268.60000000000002</v>
      </c>
      <c r="F173" s="70">
        <f>'2das Lecturas'!E172</f>
        <v>268.5</v>
      </c>
      <c r="G173" s="104">
        <f t="shared" si="61"/>
        <v>0.10000000000002274</v>
      </c>
      <c r="H173" s="71">
        <f>'1eras Lecturas'!G172</f>
        <v>175.8</v>
      </c>
      <c r="I173" s="72">
        <f>'2das Lecturas'!G172</f>
        <v>175.9</v>
      </c>
      <c r="J173" s="103">
        <f t="shared" si="62"/>
        <v>9.9999999999994316E-2</v>
      </c>
      <c r="K173" s="73">
        <f>'1eras Lecturas'!I172</f>
        <v>175.8</v>
      </c>
      <c r="L173" s="73">
        <f>'2das Lecturas'!I172</f>
        <v>175.9</v>
      </c>
      <c r="M173" s="104">
        <f t="shared" si="63"/>
        <v>9.9999999999994316E-2</v>
      </c>
      <c r="N173" s="68">
        <f>'1eras Lecturas'!K172</f>
        <v>155.80000000000001</v>
      </c>
      <c r="O173" s="69">
        <f>'2das Lecturas'!K172</f>
        <v>155.9</v>
      </c>
      <c r="P173" s="103">
        <f t="shared" si="64"/>
        <v>9.9999999999994316E-2</v>
      </c>
      <c r="Q173" s="70">
        <f>'1eras Lecturas'!M172</f>
        <v>168.5</v>
      </c>
      <c r="R173" s="70">
        <f>'2das Lecturas'!M172</f>
        <v>168.6</v>
      </c>
      <c r="S173" s="104">
        <f t="shared" si="65"/>
        <v>9.9999999999994316E-2</v>
      </c>
      <c r="T173" s="71">
        <f>'1eras Lecturas'!O172</f>
        <v>134.5</v>
      </c>
      <c r="U173" s="72">
        <f>'2das Lecturas'!O172</f>
        <v>134.6</v>
      </c>
      <c r="V173" s="103">
        <f t="shared" si="66"/>
        <v>9.9999999999994316E-2</v>
      </c>
      <c r="W173" s="73">
        <f>'1eras Lecturas'!Q172</f>
        <v>134.5</v>
      </c>
      <c r="X173" s="73">
        <f>'2das Lecturas'!Q172</f>
        <v>134.6</v>
      </c>
      <c r="Y173" s="104">
        <f t="shared" si="67"/>
        <v>9.9999999999994316E-2</v>
      </c>
      <c r="Z173" s="68">
        <f>'1eras Lecturas'!S172</f>
        <v>167.29999999999998</v>
      </c>
      <c r="AA173" s="69">
        <f>'2das Lecturas'!S172</f>
        <v>167.5</v>
      </c>
      <c r="AB173" s="103">
        <f t="shared" si="68"/>
        <v>0.20000000000001705</v>
      </c>
      <c r="AC173" s="70">
        <f>'1eras Lecturas'!U172</f>
        <v>177.89999999999998</v>
      </c>
      <c r="AD173" s="70">
        <f>'2das Lecturas'!U172</f>
        <v>178.1</v>
      </c>
      <c r="AE173" s="104">
        <f t="shared" si="69"/>
        <v>0.20000000000001705</v>
      </c>
      <c r="AF173" s="71">
        <f>'1eras Lecturas'!W172</f>
        <v>193</v>
      </c>
      <c r="AG173" s="72">
        <f>'2das Lecturas'!W172</f>
        <v>192.70000000000002</v>
      </c>
      <c r="AH173" s="103">
        <f t="shared" si="70"/>
        <v>0.29999999999998295</v>
      </c>
      <c r="AI173" s="73">
        <f>'1eras Lecturas'!Y172</f>
        <v>230.2</v>
      </c>
      <c r="AJ173" s="73">
        <f>'2das Lecturas'!Y172</f>
        <v>230.10000000000002</v>
      </c>
      <c r="AK173" s="104">
        <f t="shared" si="71"/>
        <v>9.9999999999965894E-2</v>
      </c>
      <c r="AL173" s="68">
        <f>'1eras Lecturas'!AA172</f>
        <v>162.30000000000001</v>
      </c>
      <c r="AM173" s="69">
        <f>'2das Lecturas'!AA172</f>
        <v>162.4</v>
      </c>
      <c r="AN173" s="103">
        <f t="shared" si="72"/>
        <v>9.9999999999994316E-2</v>
      </c>
      <c r="AO173" s="70">
        <f>'1eras Lecturas'!AC172</f>
        <v>166.6</v>
      </c>
      <c r="AP173" s="70">
        <f>'2das Lecturas'!AC172</f>
        <v>166.5</v>
      </c>
      <c r="AQ173" s="104">
        <f t="shared" si="73"/>
        <v>9.9999999999994316E-2</v>
      </c>
      <c r="AR173" s="71">
        <f>'1eras Lecturas'!AE172</f>
        <v>244</v>
      </c>
      <c r="AS173" s="72" t="str">
        <f>'2das Lecturas'!AE172</f>
        <v>244</v>
      </c>
      <c r="AT173" s="103">
        <f t="shared" si="74"/>
        <v>0</v>
      </c>
      <c r="AU173" s="73">
        <f>'1eras Lecturas'!AG172</f>
        <v>252.5</v>
      </c>
      <c r="AV173" s="73" t="str">
        <f>'2das Lecturas'!AG172</f>
        <v>252.5</v>
      </c>
      <c r="AW173" s="104">
        <f t="shared" si="75"/>
        <v>0</v>
      </c>
      <c r="AX173" s="68">
        <f>'1eras Lecturas'!AI172</f>
        <v>270.10000000000002</v>
      </c>
      <c r="AY173" s="69" t="str">
        <f>'2das Lecturas'!AI172</f>
        <v>270.1</v>
      </c>
      <c r="AZ173" s="103">
        <f t="shared" si="76"/>
        <v>0</v>
      </c>
      <c r="BA173" s="70">
        <f>'1eras Lecturas'!AK172</f>
        <v>270.10000000000002</v>
      </c>
      <c r="BB173" s="70" t="str">
        <f>'2das Lecturas'!AK172</f>
        <v>270.1</v>
      </c>
      <c r="BC173" s="104">
        <f t="shared" si="77"/>
        <v>0</v>
      </c>
      <c r="BD173" s="71">
        <f>'1eras Lecturas'!AM172</f>
        <v>250.4</v>
      </c>
      <c r="BE173" s="72" t="str">
        <f>'2das Lecturas'!AM172</f>
        <v>250.4</v>
      </c>
      <c r="BF173" s="103">
        <f t="shared" si="78"/>
        <v>0</v>
      </c>
      <c r="BG173" s="73">
        <f>'1eras Lecturas'!AO172</f>
        <v>251.5</v>
      </c>
      <c r="BH173" s="73" t="str">
        <f>'2das Lecturas'!AO172</f>
        <v>251.4</v>
      </c>
      <c r="BI173" s="104">
        <f t="shared" si="79"/>
        <v>9.9999999999994316E-2</v>
      </c>
      <c r="BJ173" s="68">
        <f>'1eras Lecturas'!AQ172</f>
        <v>166.7</v>
      </c>
      <c r="BK173" s="69">
        <f>'2das Lecturas'!AQ172</f>
        <v>166.79999999999998</v>
      </c>
      <c r="BL173" s="103">
        <f t="shared" si="80"/>
        <v>9.9999999999994316E-2</v>
      </c>
      <c r="BM173" s="70">
        <f>'1eras Lecturas'!AS172</f>
        <v>166.7</v>
      </c>
      <c r="BN173" s="70">
        <f>'2das Lecturas'!AS172</f>
        <v>166.79999999999998</v>
      </c>
      <c r="BO173" s="104">
        <f t="shared" si="81"/>
        <v>9.9999999999994316E-2</v>
      </c>
      <c r="BP173" s="71">
        <f>'1eras Lecturas'!AU172</f>
        <v>178.6</v>
      </c>
      <c r="BQ173" s="72">
        <f>'2das Lecturas'!AU172</f>
        <v>178.89999999999998</v>
      </c>
      <c r="BR173" s="103">
        <f t="shared" si="82"/>
        <v>0.29999999999998295</v>
      </c>
      <c r="BS173" s="73">
        <f>'1eras Lecturas'!AW172</f>
        <v>178.6</v>
      </c>
      <c r="BT173" s="73">
        <f>'2das Lecturas'!AW172</f>
        <v>178.89999999999998</v>
      </c>
      <c r="BU173" s="104">
        <f t="shared" si="83"/>
        <v>0.29999999999998295</v>
      </c>
      <c r="BV173" s="68">
        <f>'1eras Lecturas'!AY172</f>
        <v>255.5</v>
      </c>
      <c r="BW173" s="69" t="str">
        <f>'2das Lecturas'!AY172</f>
        <v>255.6</v>
      </c>
      <c r="BX173" s="103">
        <f t="shared" si="84"/>
        <v>9.9999999999994316E-2</v>
      </c>
      <c r="BY173" s="70">
        <f>'1eras Lecturas'!BA172</f>
        <v>257.8</v>
      </c>
      <c r="BZ173" s="70" t="str">
        <f>'2das Lecturas'!BA172</f>
        <v>257.8</v>
      </c>
      <c r="CA173" s="104">
        <f t="shared" si="85"/>
        <v>0</v>
      </c>
      <c r="CB173" s="71">
        <f>'1eras Lecturas'!BC172</f>
        <v>162.1</v>
      </c>
      <c r="CC173" s="72" t="str">
        <f>'2das Lecturas'!BC172</f>
        <v>162.1</v>
      </c>
      <c r="CD173" s="103">
        <f t="shared" si="86"/>
        <v>0</v>
      </c>
      <c r="CE173" s="73">
        <f>'1eras Lecturas'!BE172</f>
        <v>174.4</v>
      </c>
      <c r="CF173" s="73" t="str">
        <f>'2das Lecturas'!BE172</f>
        <v>174.4</v>
      </c>
      <c r="CG173" s="104">
        <f t="shared" si="87"/>
        <v>0</v>
      </c>
      <c r="CH173" s="138">
        <f>'1eras Lecturas'!BG172</f>
        <v>134.1</v>
      </c>
      <c r="CI173" s="69">
        <f>'2das Lecturas'!BG172</f>
        <v>133.9</v>
      </c>
      <c r="CJ173" s="103">
        <f t="shared" si="88"/>
        <v>0.19999999999998863</v>
      </c>
      <c r="CK173" s="139">
        <f>'1eras Lecturas'!BI172</f>
        <v>139.80000000000001</v>
      </c>
      <c r="CL173" s="139">
        <f>'2das Lecturas'!BI172</f>
        <v>139.60000000000002</v>
      </c>
      <c r="CM173" s="104">
        <f t="shared" si="89"/>
        <v>0.19999999999998863</v>
      </c>
    </row>
    <row r="174" spans="1:91" x14ac:dyDescent="0.25">
      <c r="A174" s="67" t="s">
        <v>130</v>
      </c>
      <c r="B174" s="68">
        <f>'1eras Lecturas'!C173</f>
        <v>270.60000000000002</v>
      </c>
      <c r="C174" s="69">
        <f>'2das Lecturas'!C173</f>
        <v>270.39999999999998</v>
      </c>
      <c r="D174" s="103">
        <f t="shared" si="60"/>
        <v>0.20000000000004547</v>
      </c>
      <c r="E174" s="70">
        <f>'1eras Lecturas'!E173</f>
        <v>286.2</v>
      </c>
      <c r="F174" s="70">
        <f>'2das Lecturas'!E173</f>
        <v>285.79999999999995</v>
      </c>
      <c r="G174" s="104">
        <f t="shared" si="61"/>
        <v>0.40000000000003411</v>
      </c>
      <c r="H174" s="71">
        <f>'1eras Lecturas'!G173</f>
        <v>171.7</v>
      </c>
      <c r="I174" s="72">
        <f>'2das Lecturas'!G173</f>
        <v>171.9</v>
      </c>
      <c r="J174" s="103">
        <f t="shared" si="62"/>
        <v>0.20000000000001705</v>
      </c>
      <c r="K174" s="73">
        <f>'1eras Lecturas'!I173</f>
        <v>180.1</v>
      </c>
      <c r="L174" s="73">
        <f>'2das Lecturas'!I173</f>
        <v>180.2</v>
      </c>
      <c r="M174" s="104">
        <f t="shared" si="63"/>
        <v>9.9999999999994316E-2</v>
      </c>
      <c r="N174" s="68">
        <f>'1eras Lecturas'!K173</f>
        <v>155</v>
      </c>
      <c r="O174" s="69">
        <f>'2das Lecturas'!K173</f>
        <v>155.1</v>
      </c>
      <c r="P174" s="103">
        <f t="shared" si="64"/>
        <v>9.9999999999994316E-2</v>
      </c>
      <c r="Q174" s="70">
        <f>'1eras Lecturas'!M173</f>
        <v>170.4</v>
      </c>
      <c r="R174" s="70">
        <f>'2das Lecturas'!M173</f>
        <v>170.5</v>
      </c>
      <c r="S174" s="104">
        <f t="shared" si="65"/>
        <v>9.9999999999994316E-2</v>
      </c>
      <c r="T174" s="71">
        <f>'1eras Lecturas'!O173</f>
        <v>134.5</v>
      </c>
      <c r="U174" s="72">
        <f>'2das Lecturas'!O173</f>
        <v>134.6</v>
      </c>
      <c r="V174" s="103">
        <f t="shared" si="66"/>
        <v>9.9999999999994316E-2</v>
      </c>
      <c r="W174" s="73">
        <f>'1eras Lecturas'!Q173</f>
        <v>136.6</v>
      </c>
      <c r="X174" s="73">
        <f>'2das Lecturas'!Q173</f>
        <v>136.69999999999999</v>
      </c>
      <c r="Y174" s="104">
        <f t="shared" si="67"/>
        <v>9.9999999999994316E-2</v>
      </c>
      <c r="Z174" s="68">
        <f>'1eras Lecturas'!S173</f>
        <v>157.5</v>
      </c>
      <c r="AA174" s="69">
        <f>'2das Lecturas'!S173</f>
        <v>157.6</v>
      </c>
      <c r="AB174" s="103">
        <f t="shared" si="68"/>
        <v>9.9999999999994316E-2</v>
      </c>
      <c r="AC174" s="70">
        <f>'1eras Lecturas'!U173</f>
        <v>173.2</v>
      </c>
      <c r="AD174" s="70">
        <f>'2das Lecturas'!U173</f>
        <v>173.29999999999998</v>
      </c>
      <c r="AE174" s="104">
        <f t="shared" si="69"/>
        <v>9.9999999999994316E-2</v>
      </c>
      <c r="AF174" s="71">
        <f>'1eras Lecturas'!W173</f>
        <v>184.9</v>
      </c>
      <c r="AG174" s="72">
        <f>'2das Lecturas'!W173</f>
        <v>184.60000000000002</v>
      </c>
      <c r="AH174" s="103">
        <f t="shared" si="70"/>
        <v>0.29999999999998295</v>
      </c>
      <c r="AI174" s="73">
        <f>'1eras Lecturas'!Y173</f>
        <v>220.5</v>
      </c>
      <c r="AJ174" s="73">
        <f>'2das Lecturas'!Y173</f>
        <v>220.3</v>
      </c>
      <c r="AK174" s="104">
        <f t="shared" si="71"/>
        <v>0.19999999999998863</v>
      </c>
      <c r="AL174" s="68">
        <f>'1eras Lecturas'!AA173</f>
        <v>156.19999999999999</v>
      </c>
      <c r="AM174" s="69">
        <f>'2das Lecturas'!AA173</f>
        <v>156.20000000000002</v>
      </c>
      <c r="AN174" s="103">
        <f t="shared" si="72"/>
        <v>2.8421709430404007E-14</v>
      </c>
      <c r="AO174" s="70">
        <f>'1eras Lecturas'!AC173</f>
        <v>166.3</v>
      </c>
      <c r="AP174" s="70">
        <f>'2das Lecturas'!AC173</f>
        <v>166.4</v>
      </c>
      <c r="AQ174" s="104">
        <f t="shared" si="73"/>
        <v>9.9999999999994316E-2</v>
      </c>
      <c r="AR174" s="71">
        <f>'1eras Lecturas'!AE173</f>
        <v>242</v>
      </c>
      <c r="AS174" s="72" t="str">
        <f>'2das Lecturas'!AE173</f>
        <v>241.9</v>
      </c>
      <c r="AT174" s="103">
        <f t="shared" si="74"/>
        <v>9.9999999999994316E-2</v>
      </c>
      <c r="AU174" s="73">
        <f>'1eras Lecturas'!AG173</f>
        <v>244</v>
      </c>
      <c r="AV174" s="73" t="str">
        <f>'2das Lecturas'!AG173</f>
        <v>244</v>
      </c>
      <c r="AW174" s="104">
        <f t="shared" si="75"/>
        <v>0</v>
      </c>
      <c r="AX174" s="68">
        <f>'1eras Lecturas'!AI173</f>
        <v>270.10000000000002</v>
      </c>
      <c r="AY174" s="69" t="str">
        <f>'2das Lecturas'!AI173</f>
        <v>270.1</v>
      </c>
      <c r="AZ174" s="103">
        <f t="shared" si="76"/>
        <v>0</v>
      </c>
      <c r="BA174" s="70">
        <f>'1eras Lecturas'!AK173</f>
        <v>270.10000000000002</v>
      </c>
      <c r="BB174" s="70" t="str">
        <f>'2das Lecturas'!AK173</f>
        <v>270.1</v>
      </c>
      <c r="BC174" s="104">
        <f t="shared" si="77"/>
        <v>0</v>
      </c>
      <c r="BD174" s="71">
        <f>'1eras Lecturas'!AM173</f>
        <v>251.5</v>
      </c>
      <c r="BE174" s="72" t="str">
        <f>'2das Lecturas'!AM173</f>
        <v>251.5</v>
      </c>
      <c r="BF174" s="103">
        <f t="shared" si="78"/>
        <v>0</v>
      </c>
      <c r="BG174" s="73">
        <f>'1eras Lecturas'!AO173</f>
        <v>252.5</v>
      </c>
      <c r="BH174" s="73" t="str">
        <f>'2das Lecturas'!AO173</f>
        <v>252.5</v>
      </c>
      <c r="BI174" s="104">
        <f t="shared" si="79"/>
        <v>0</v>
      </c>
      <c r="BJ174" s="68">
        <f>'1eras Lecturas'!AQ173</f>
        <v>166.6</v>
      </c>
      <c r="BK174" s="69">
        <f>'2das Lecturas'!AQ173</f>
        <v>166.7</v>
      </c>
      <c r="BL174" s="103">
        <f t="shared" si="80"/>
        <v>9.9999999999994316E-2</v>
      </c>
      <c r="BM174" s="70">
        <f>'1eras Lecturas'!AS173</f>
        <v>166.6</v>
      </c>
      <c r="BN174" s="70">
        <f>'2das Lecturas'!AS173</f>
        <v>166.7</v>
      </c>
      <c r="BO174" s="104">
        <f t="shared" si="81"/>
        <v>9.9999999999994316E-2</v>
      </c>
      <c r="BP174" s="71">
        <f>'1eras Lecturas'!AU173</f>
        <v>188.3</v>
      </c>
      <c r="BQ174" s="72">
        <f>'2das Lecturas'!AU173</f>
        <v>188.39999999999998</v>
      </c>
      <c r="BR174" s="103">
        <f t="shared" si="82"/>
        <v>9.9999999999965894E-2</v>
      </c>
      <c r="BS174" s="73">
        <f>'1eras Lecturas'!AW173</f>
        <v>188.3</v>
      </c>
      <c r="BT174" s="73">
        <f>'2das Lecturas'!AW173</f>
        <v>188.39999999999998</v>
      </c>
      <c r="BU174" s="104">
        <f t="shared" si="83"/>
        <v>9.9999999999965894E-2</v>
      </c>
      <c r="BV174" s="68">
        <f>'1eras Lecturas'!AY173</f>
        <v>257.3</v>
      </c>
      <c r="BW174" s="69" t="str">
        <f>'2das Lecturas'!AY173</f>
        <v>257.2</v>
      </c>
      <c r="BX174" s="103">
        <f t="shared" si="84"/>
        <v>0.10000000000002274</v>
      </c>
      <c r="BY174" s="70">
        <f>'1eras Lecturas'!BA173</f>
        <v>259.10000000000002</v>
      </c>
      <c r="BZ174" s="70" t="str">
        <f>'2das Lecturas'!BA173</f>
        <v>259.1</v>
      </c>
      <c r="CA174" s="104">
        <f t="shared" si="85"/>
        <v>0</v>
      </c>
      <c r="CB174" s="71">
        <f>'1eras Lecturas'!BC173</f>
        <v>179.5</v>
      </c>
      <c r="CC174" s="72" t="str">
        <f>'2das Lecturas'!BC173</f>
        <v>179.5</v>
      </c>
      <c r="CD174" s="103">
        <f t="shared" si="86"/>
        <v>0</v>
      </c>
      <c r="CE174" s="73">
        <f>'1eras Lecturas'!BE173</f>
        <v>179.5</v>
      </c>
      <c r="CF174" s="73" t="str">
        <f>'2das Lecturas'!BE173</f>
        <v>179.5</v>
      </c>
      <c r="CG174" s="104">
        <f t="shared" si="87"/>
        <v>0</v>
      </c>
      <c r="CH174" s="138">
        <f>'1eras Lecturas'!BG173</f>
        <v>134.19999999999999</v>
      </c>
      <c r="CI174" s="69">
        <f>'2das Lecturas'!BG173</f>
        <v>133.79999999999998</v>
      </c>
      <c r="CJ174" s="103">
        <f t="shared" si="88"/>
        <v>0.40000000000000568</v>
      </c>
      <c r="CK174" s="139">
        <f>'1eras Lecturas'!BI173</f>
        <v>137.9</v>
      </c>
      <c r="CL174" s="139">
        <f>'2das Lecturas'!BI173</f>
        <v>137.6</v>
      </c>
      <c r="CM174" s="104">
        <f t="shared" si="89"/>
        <v>0.30000000000001137</v>
      </c>
    </row>
    <row r="175" spans="1:91" x14ac:dyDescent="0.25">
      <c r="A175" s="67" t="s">
        <v>131</v>
      </c>
      <c r="B175" s="68">
        <f>'1eras Lecturas'!C174</f>
        <v>266.60000000000002</v>
      </c>
      <c r="C175" s="69">
        <f>'2das Lecturas'!C174</f>
        <v>266.59999999999997</v>
      </c>
      <c r="D175" s="103">
        <f t="shared" si="60"/>
        <v>5.6843418860808015E-14</v>
      </c>
      <c r="E175" s="70">
        <f>'1eras Lecturas'!E174</f>
        <v>282.3</v>
      </c>
      <c r="F175" s="70">
        <f>'2das Lecturas'!E174</f>
        <v>282.09999999999997</v>
      </c>
      <c r="G175" s="104">
        <f t="shared" si="61"/>
        <v>0.20000000000004547</v>
      </c>
      <c r="H175" s="71">
        <f>'1eras Lecturas'!G174</f>
        <v>178</v>
      </c>
      <c r="I175" s="72">
        <f>'2das Lecturas'!G174</f>
        <v>178.3</v>
      </c>
      <c r="J175" s="103">
        <f t="shared" si="62"/>
        <v>0.30000000000001137</v>
      </c>
      <c r="K175" s="73">
        <f>'1eras Lecturas'!I174</f>
        <v>189.79999999999998</v>
      </c>
      <c r="L175" s="73">
        <f>'2das Lecturas'!I174</f>
        <v>190.1</v>
      </c>
      <c r="M175" s="104">
        <f t="shared" si="63"/>
        <v>0.30000000000001137</v>
      </c>
      <c r="N175" s="68">
        <f>'1eras Lecturas'!K174</f>
        <v>158.80000000000001</v>
      </c>
      <c r="O175" s="69">
        <f>'2das Lecturas'!K174</f>
        <v>158.9</v>
      </c>
      <c r="P175" s="103">
        <f t="shared" si="64"/>
        <v>9.9999999999994316E-2</v>
      </c>
      <c r="Q175" s="70">
        <f>'1eras Lecturas'!M174</f>
        <v>158.80000000000001</v>
      </c>
      <c r="R175" s="70">
        <f>'2das Lecturas'!M174</f>
        <v>158.9</v>
      </c>
      <c r="S175" s="104">
        <f t="shared" si="65"/>
        <v>9.9999999999994316E-2</v>
      </c>
      <c r="T175" s="71">
        <f>'1eras Lecturas'!O174</f>
        <v>134.6</v>
      </c>
      <c r="U175" s="72">
        <f>'2das Lecturas'!O174</f>
        <v>134.69999999999999</v>
      </c>
      <c r="V175" s="103">
        <f t="shared" si="66"/>
        <v>9.9999999999994316E-2</v>
      </c>
      <c r="W175" s="73">
        <f>'1eras Lecturas'!Q174</f>
        <v>134.6</v>
      </c>
      <c r="X175" s="73">
        <f>'2das Lecturas'!Q174</f>
        <v>134.69999999999999</v>
      </c>
      <c r="Y175" s="104">
        <f t="shared" si="67"/>
        <v>9.9999999999994316E-2</v>
      </c>
      <c r="Z175" s="68">
        <f>'1eras Lecturas'!S174</f>
        <v>171.3</v>
      </c>
      <c r="AA175" s="69">
        <f>'2das Lecturas'!S174</f>
        <v>171.3</v>
      </c>
      <c r="AB175" s="103">
        <f t="shared" si="68"/>
        <v>0</v>
      </c>
      <c r="AC175" s="70">
        <f>'1eras Lecturas'!U174</f>
        <v>177.2</v>
      </c>
      <c r="AD175" s="70">
        <f>'2das Lecturas'!U174</f>
        <v>177.1</v>
      </c>
      <c r="AE175" s="104">
        <f t="shared" si="69"/>
        <v>9.9999999999994316E-2</v>
      </c>
      <c r="AF175" s="71">
        <f>'1eras Lecturas'!W174</f>
        <v>186.9</v>
      </c>
      <c r="AG175" s="72">
        <f>'2das Lecturas'!W174</f>
        <v>186.70000000000002</v>
      </c>
      <c r="AH175" s="103">
        <f t="shared" si="70"/>
        <v>0.19999999999998863</v>
      </c>
      <c r="AI175" s="73">
        <f>'1eras Lecturas'!Y174</f>
        <v>192.7</v>
      </c>
      <c r="AJ175" s="73">
        <f>'2das Lecturas'!Y174</f>
        <v>192.5</v>
      </c>
      <c r="AK175" s="104">
        <f t="shared" si="71"/>
        <v>0.19999999999998863</v>
      </c>
      <c r="AL175" s="68">
        <f>'1eras Lecturas'!AA174</f>
        <v>162.9</v>
      </c>
      <c r="AM175" s="69">
        <f>'2das Lecturas'!AA174</f>
        <v>162.69999999999999</v>
      </c>
      <c r="AN175" s="103">
        <f t="shared" si="72"/>
        <v>0.20000000000001705</v>
      </c>
      <c r="AO175" s="70">
        <f>'1eras Lecturas'!AC174</f>
        <v>166.9</v>
      </c>
      <c r="AP175" s="70">
        <f>'2das Lecturas'!AC174</f>
        <v>166.7</v>
      </c>
      <c r="AQ175" s="104">
        <f t="shared" si="73"/>
        <v>0.20000000000001705</v>
      </c>
      <c r="AR175" s="71">
        <f>'1eras Lecturas'!AE174</f>
        <v>241.9</v>
      </c>
      <c r="AS175" s="72">
        <f>'2das Lecturas'!AE174</f>
        <v>241.8</v>
      </c>
      <c r="AT175" s="103">
        <f t="shared" si="74"/>
        <v>9.9999999999994316E-2</v>
      </c>
      <c r="AU175" s="73">
        <f>'1eras Lecturas'!AG174</f>
        <v>258.8</v>
      </c>
      <c r="AV175" s="73">
        <f>'2das Lecturas'!AG174</f>
        <v>258.60000000000002</v>
      </c>
      <c r="AW175" s="104">
        <f t="shared" si="75"/>
        <v>0.19999999999998863</v>
      </c>
      <c r="AX175" s="68">
        <f>'1eras Lecturas'!AI174</f>
        <v>270.10000000000002</v>
      </c>
      <c r="AY175" s="69">
        <f>'2das Lecturas'!AI174</f>
        <v>270.2</v>
      </c>
      <c r="AZ175" s="103">
        <f t="shared" si="76"/>
        <v>9.9999999999965894E-2</v>
      </c>
      <c r="BA175" s="70">
        <f>'1eras Lecturas'!AK174</f>
        <v>270.10000000000002</v>
      </c>
      <c r="BB175" s="70">
        <f>'2das Lecturas'!AK174</f>
        <v>270.2</v>
      </c>
      <c r="BC175" s="104">
        <f t="shared" si="77"/>
        <v>9.9999999999965894E-2</v>
      </c>
      <c r="BD175" s="71">
        <f>'1eras Lecturas'!AM174</f>
        <v>251.5</v>
      </c>
      <c r="BE175" s="72" t="str">
        <f>'2das Lecturas'!AM174</f>
        <v>251.5</v>
      </c>
      <c r="BF175" s="103">
        <f t="shared" si="78"/>
        <v>0</v>
      </c>
      <c r="BG175" s="73">
        <f>'1eras Lecturas'!AO174</f>
        <v>251.5</v>
      </c>
      <c r="BH175" s="73" t="str">
        <f>'2das Lecturas'!AO174</f>
        <v>251.5</v>
      </c>
      <c r="BI175" s="104">
        <f t="shared" si="79"/>
        <v>0</v>
      </c>
      <c r="BJ175" s="68">
        <f>'1eras Lecturas'!AQ174</f>
        <v>166.7</v>
      </c>
      <c r="BK175" s="69">
        <f>'2das Lecturas'!AQ174</f>
        <v>166.79999999999998</v>
      </c>
      <c r="BL175" s="103">
        <f t="shared" si="80"/>
        <v>9.9999999999994316E-2</v>
      </c>
      <c r="BM175" s="70">
        <f>'1eras Lecturas'!AS174</f>
        <v>168.5</v>
      </c>
      <c r="BN175" s="70">
        <f>'2das Lecturas'!AS174</f>
        <v>168.6</v>
      </c>
      <c r="BO175" s="104">
        <f t="shared" si="81"/>
        <v>9.9999999999994316E-2</v>
      </c>
      <c r="BP175" s="71">
        <f>'1eras Lecturas'!AU174</f>
        <v>192.1</v>
      </c>
      <c r="BQ175" s="72">
        <f>'2das Lecturas'!AU174</f>
        <v>192.39999999999998</v>
      </c>
      <c r="BR175" s="103">
        <f t="shared" si="82"/>
        <v>0.29999999999998295</v>
      </c>
      <c r="BS175" s="73">
        <f>'1eras Lecturas'!AW174</f>
        <v>198.1</v>
      </c>
      <c r="BT175" s="73">
        <f>'2das Lecturas'!AW174</f>
        <v>198.39999999999998</v>
      </c>
      <c r="BU175" s="104">
        <f t="shared" si="83"/>
        <v>0.29999999999998295</v>
      </c>
      <c r="BV175" s="68">
        <f>'1eras Lecturas'!AY174</f>
        <v>255.4</v>
      </c>
      <c r="BW175" s="69" t="str">
        <f>'2das Lecturas'!AY174</f>
        <v>255.5</v>
      </c>
      <c r="BX175" s="103">
        <f t="shared" si="84"/>
        <v>9.9999999999994316E-2</v>
      </c>
      <c r="BY175" s="70">
        <f>'1eras Lecturas'!BA174</f>
        <v>263.10000000000002</v>
      </c>
      <c r="BZ175" s="70" t="str">
        <f>'2das Lecturas'!BA174</f>
        <v>263</v>
      </c>
      <c r="CA175" s="104">
        <f t="shared" si="85"/>
        <v>0.10000000000002274</v>
      </c>
      <c r="CB175" s="71">
        <f>'1eras Lecturas'!BC174</f>
        <v>174.9</v>
      </c>
      <c r="CC175" s="72">
        <f>'2das Lecturas'!BC174</f>
        <v>174.6</v>
      </c>
      <c r="CD175" s="103">
        <f t="shared" si="86"/>
        <v>0.30000000000001137</v>
      </c>
      <c r="CE175" s="73">
        <f>'1eras Lecturas'!BE174</f>
        <v>179.8</v>
      </c>
      <c r="CF175" s="73">
        <f>'2das Lecturas'!BE174</f>
        <v>179.7</v>
      </c>
      <c r="CG175" s="104">
        <f t="shared" si="87"/>
        <v>0.10000000000002274</v>
      </c>
      <c r="CH175" s="138">
        <f>'1eras Lecturas'!BG174</f>
        <v>124.3</v>
      </c>
      <c r="CI175" s="69">
        <f>'2das Lecturas'!BG174</f>
        <v>124</v>
      </c>
      <c r="CJ175" s="103">
        <f t="shared" si="88"/>
        <v>0.29999999999999716</v>
      </c>
      <c r="CK175" s="139">
        <f>'1eras Lecturas'!BI174</f>
        <v>134.5</v>
      </c>
      <c r="CL175" s="139">
        <f>'2das Lecturas'!BI174</f>
        <v>134.1</v>
      </c>
      <c r="CM175" s="104">
        <f t="shared" si="89"/>
        <v>0.40000000000000568</v>
      </c>
    </row>
    <row r="176" spans="1:91" x14ac:dyDescent="0.25">
      <c r="A176" s="67" t="s">
        <v>132</v>
      </c>
      <c r="B176" s="68">
        <f>'1eras Lecturas'!C175</f>
        <v>276.89999999999998</v>
      </c>
      <c r="C176" s="69">
        <f>'2das Lecturas'!C175</f>
        <v>276.89999999999998</v>
      </c>
      <c r="D176" s="103">
        <f t="shared" si="60"/>
        <v>0</v>
      </c>
      <c r="E176" s="70">
        <f>'1eras Lecturas'!E175</f>
        <v>276.89999999999998</v>
      </c>
      <c r="F176" s="70">
        <f>'2das Lecturas'!E175</f>
        <v>276.89999999999998</v>
      </c>
      <c r="G176" s="104">
        <f t="shared" si="61"/>
        <v>0</v>
      </c>
      <c r="H176" s="71">
        <f>'1eras Lecturas'!G175</f>
        <v>176.1</v>
      </c>
      <c r="I176" s="72">
        <f>'2das Lecturas'!G175</f>
        <v>176.4</v>
      </c>
      <c r="J176" s="103">
        <f t="shared" si="62"/>
        <v>0.30000000000001137</v>
      </c>
      <c r="K176" s="73">
        <f>'1eras Lecturas'!I175</f>
        <v>189.9</v>
      </c>
      <c r="L176" s="73">
        <f>'2das Lecturas'!I175</f>
        <v>190.20000000000002</v>
      </c>
      <c r="M176" s="104">
        <f t="shared" si="63"/>
        <v>0.30000000000001137</v>
      </c>
      <c r="N176" s="68">
        <f>'1eras Lecturas'!K175</f>
        <v>154.9</v>
      </c>
      <c r="O176" s="69">
        <f>'2das Lecturas'!K175</f>
        <v>155</v>
      </c>
      <c r="P176" s="103">
        <f t="shared" si="64"/>
        <v>9.9999999999994316E-2</v>
      </c>
      <c r="Q176" s="70">
        <f>'1eras Lecturas'!M175</f>
        <v>156.9</v>
      </c>
      <c r="R176" s="70">
        <f>'2das Lecturas'!M175</f>
        <v>156.9</v>
      </c>
      <c r="S176" s="104">
        <f t="shared" si="65"/>
        <v>0</v>
      </c>
      <c r="T176" s="71">
        <f>'1eras Lecturas'!O175</f>
        <v>132.5</v>
      </c>
      <c r="U176" s="72">
        <f>'2das Lecturas'!O175</f>
        <v>132.5</v>
      </c>
      <c r="V176" s="103">
        <f t="shared" si="66"/>
        <v>0</v>
      </c>
      <c r="W176" s="73">
        <f>'1eras Lecturas'!Q175</f>
        <v>134.6</v>
      </c>
      <c r="X176" s="73">
        <f>'2das Lecturas'!Q175</f>
        <v>134.69999999999999</v>
      </c>
      <c r="Y176" s="104">
        <f t="shared" si="67"/>
        <v>9.9999999999994316E-2</v>
      </c>
      <c r="Z176" s="68">
        <f>'1eras Lecturas'!S175</f>
        <v>163.5</v>
      </c>
      <c r="AA176" s="69">
        <f>'2das Lecturas'!S175</f>
        <v>163.6</v>
      </c>
      <c r="AB176" s="103">
        <f t="shared" si="68"/>
        <v>9.9999999999994316E-2</v>
      </c>
      <c r="AC176" s="70">
        <f>'1eras Lecturas'!U175</f>
        <v>163.5</v>
      </c>
      <c r="AD176" s="70">
        <f>'2das Lecturas'!U175</f>
        <v>163.6</v>
      </c>
      <c r="AE176" s="104">
        <f t="shared" si="69"/>
        <v>9.9999999999994316E-2</v>
      </c>
      <c r="AF176" s="71">
        <f>'1eras Lecturas'!W175</f>
        <v>176.6</v>
      </c>
      <c r="AG176" s="72">
        <f>'2das Lecturas'!W175</f>
        <v>176.4</v>
      </c>
      <c r="AH176" s="103">
        <f t="shared" si="70"/>
        <v>0.19999999999998863</v>
      </c>
      <c r="AI176" s="73">
        <f>'1eras Lecturas'!Y175</f>
        <v>224.3</v>
      </c>
      <c r="AJ176" s="73">
        <f>'2das Lecturas'!Y175</f>
        <v>224.1</v>
      </c>
      <c r="AK176" s="104">
        <f t="shared" si="71"/>
        <v>0.20000000000001705</v>
      </c>
      <c r="AL176" s="68">
        <f>'1eras Lecturas'!AA175</f>
        <v>160.30000000000001</v>
      </c>
      <c r="AM176" s="69">
        <f>'2das Lecturas'!AA175</f>
        <v>160.5</v>
      </c>
      <c r="AN176" s="103">
        <f t="shared" si="72"/>
        <v>0.19999999999998863</v>
      </c>
      <c r="AO176" s="70">
        <f>'1eras Lecturas'!AC175</f>
        <v>166.7</v>
      </c>
      <c r="AP176" s="70">
        <f>'2das Lecturas'!AC175</f>
        <v>166.5</v>
      </c>
      <c r="AQ176" s="104">
        <f t="shared" si="73"/>
        <v>0.19999999999998863</v>
      </c>
      <c r="AR176" s="71">
        <f>'1eras Lecturas'!AE175</f>
        <v>241.8</v>
      </c>
      <c r="AS176" s="72" t="str">
        <f>'2das Lecturas'!AE175</f>
        <v>241.8</v>
      </c>
      <c r="AT176" s="103">
        <f t="shared" si="74"/>
        <v>0</v>
      </c>
      <c r="AU176" s="73">
        <f>'1eras Lecturas'!AG175</f>
        <v>241.8</v>
      </c>
      <c r="AV176" s="73" t="str">
        <f>'2das Lecturas'!AG175</f>
        <v>241.8</v>
      </c>
      <c r="AW176" s="104">
        <f t="shared" si="75"/>
        <v>0</v>
      </c>
      <c r="AX176" s="68">
        <f>'1eras Lecturas'!AI175</f>
        <v>270.3</v>
      </c>
      <c r="AY176" s="69" t="str">
        <f>'2das Lecturas'!AI175</f>
        <v>270.2</v>
      </c>
      <c r="AZ176" s="103">
        <f t="shared" si="76"/>
        <v>0.10000000000002274</v>
      </c>
      <c r="BA176" s="70">
        <f>'1eras Lecturas'!AK175</f>
        <v>270.3</v>
      </c>
      <c r="BB176" s="70" t="str">
        <f>'2das Lecturas'!AK175</f>
        <v>270.2</v>
      </c>
      <c r="BC176" s="104">
        <f t="shared" si="77"/>
        <v>0.10000000000002274</v>
      </c>
      <c r="BD176" s="71">
        <f>'1eras Lecturas'!AM175</f>
        <v>251.6</v>
      </c>
      <c r="BE176" s="72" t="str">
        <f>'2das Lecturas'!AM175</f>
        <v>251.5</v>
      </c>
      <c r="BF176" s="103">
        <f t="shared" si="78"/>
        <v>9.9999999999994316E-2</v>
      </c>
      <c r="BG176" s="73">
        <f>'1eras Lecturas'!AO175</f>
        <v>252.6</v>
      </c>
      <c r="BH176" s="73" t="str">
        <f>'2das Lecturas'!AO175</f>
        <v>252.6</v>
      </c>
      <c r="BI176" s="104">
        <f t="shared" si="79"/>
        <v>0</v>
      </c>
      <c r="BJ176" s="68">
        <f>'1eras Lecturas'!AQ175</f>
        <v>168.5</v>
      </c>
      <c r="BK176" s="69">
        <f>'2das Lecturas'!AQ175</f>
        <v>168.6</v>
      </c>
      <c r="BL176" s="103">
        <f t="shared" si="80"/>
        <v>9.9999999999994316E-2</v>
      </c>
      <c r="BM176" s="70">
        <f>'1eras Lecturas'!AS175</f>
        <v>168.5</v>
      </c>
      <c r="BN176" s="70">
        <f>'2das Lecturas'!AS175</f>
        <v>168.6</v>
      </c>
      <c r="BO176" s="104">
        <f t="shared" si="81"/>
        <v>9.9999999999994316E-2</v>
      </c>
      <c r="BP176" s="71">
        <f>'1eras Lecturas'!AU175</f>
        <v>196.9</v>
      </c>
      <c r="BQ176" s="72">
        <f>'2das Lecturas'!AU175</f>
        <v>197.1</v>
      </c>
      <c r="BR176" s="103">
        <f t="shared" si="82"/>
        <v>0.19999999999998863</v>
      </c>
      <c r="BS176" s="73">
        <f>'1eras Lecturas'!AW175</f>
        <v>201.1</v>
      </c>
      <c r="BT176" s="73">
        <f>'2das Lecturas'!AW175</f>
        <v>201.29999999999998</v>
      </c>
      <c r="BU176" s="104">
        <f t="shared" si="83"/>
        <v>0.19999999999998863</v>
      </c>
      <c r="BV176" s="68">
        <f>'1eras Lecturas'!AY175</f>
        <v>259.10000000000002</v>
      </c>
      <c r="BW176" s="69" t="str">
        <f>'2das Lecturas'!AY175</f>
        <v>259.2</v>
      </c>
      <c r="BX176" s="103">
        <f t="shared" si="84"/>
        <v>9.9999999999965894E-2</v>
      </c>
      <c r="BY176" s="70">
        <f>'1eras Lecturas'!BA175</f>
        <v>265.10000000000002</v>
      </c>
      <c r="BZ176" s="70" t="str">
        <f>'2das Lecturas'!BA175</f>
        <v>265</v>
      </c>
      <c r="CA176" s="104">
        <f t="shared" si="85"/>
        <v>0.10000000000002274</v>
      </c>
      <c r="CB176" s="71">
        <f>'1eras Lecturas'!BC175</f>
        <v>174.7</v>
      </c>
      <c r="CC176" s="72" t="str">
        <f>'2das Lecturas'!BC175</f>
        <v>174.5</v>
      </c>
      <c r="CD176" s="103">
        <f t="shared" si="86"/>
        <v>0.19999999999998863</v>
      </c>
      <c r="CE176" s="73">
        <f>'1eras Lecturas'!BE175</f>
        <v>179.5</v>
      </c>
      <c r="CF176" s="73" t="str">
        <f>'2das Lecturas'!BE175</f>
        <v>179.5</v>
      </c>
      <c r="CG176" s="104">
        <f t="shared" si="87"/>
        <v>0</v>
      </c>
      <c r="CH176" s="138">
        <f>'1eras Lecturas'!BG175</f>
        <v>128.30000000000001</v>
      </c>
      <c r="CI176" s="69">
        <f>'2das Lecturas'!BG175</f>
        <v>128.10000000000002</v>
      </c>
      <c r="CJ176" s="103">
        <f t="shared" si="88"/>
        <v>0.19999999999998863</v>
      </c>
      <c r="CK176" s="139">
        <f>'1eras Lecturas'!BI175</f>
        <v>136</v>
      </c>
      <c r="CL176" s="139">
        <f>'2das Lecturas'!BI175</f>
        <v>135.80000000000001</v>
      </c>
      <c r="CM176" s="104">
        <f t="shared" si="89"/>
        <v>0.19999999999998863</v>
      </c>
    </row>
    <row r="177" spans="1:91" x14ac:dyDescent="0.25">
      <c r="A177" s="67" t="s">
        <v>111</v>
      </c>
      <c r="B177" s="68">
        <f>'1eras Lecturas'!C176</f>
        <v>256.10000000000002</v>
      </c>
      <c r="C177" s="69">
        <f>'2das Lecturas'!C176</f>
        <v>256.3</v>
      </c>
      <c r="D177" s="103">
        <f t="shared" si="60"/>
        <v>0.19999999999998863</v>
      </c>
      <c r="E177" s="70">
        <f>'1eras Lecturas'!E176</f>
        <v>306.5</v>
      </c>
      <c r="F177" s="70">
        <f>'2das Lecturas'!E176</f>
        <v>306.60000000000002</v>
      </c>
      <c r="G177" s="104">
        <f t="shared" si="61"/>
        <v>0.10000000000002274</v>
      </c>
      <c r="H177" s="71">
        <f>'1eras Lecturas'!G176</f>
        <v>174</v>
      </c>
      <c r="I177" s="72">
        <f>'2das Lecturas'!G176</f>
        <v>174.3</v>
      </c>
      <c r="J177" s="103">
        <f t="shared" si="62"/>
        <v>0.30000000000001137</v>
      </c>
      <c r="K177" s="73">
        <f>'1eras Lecturas'!I176</f>
        <v>179.9</v>
      </c>
      <c r="L177" s="73">
        <f>'2das Lecturas'!I176</f>
        <v>180.20000000000002</v>
      </c>
      <c r="M177" s="104">
        <f t="shared" si="63"/>
        <v>0.30000000000001137</v>
      </c>
      <c r="N177" s="68">
        <f>'1eras Lecturas'!K176</f>
        <v>158.80000000000001</v>
      </c>
      <c r="O177" s="69">
        <f>'2das Lecturas'!K176</f>
        <v>158.9</v>
      </c>
      <c r="P177" s="103">
        <f t="shared" si="64"/>
        <v>9.9999999999994316E-2</v>
      </c>
      <c r="Q177" s="70">
        <f>'1eras Lecturas'!M176</f>
        <v>174.5</v>
      </c>
      <c r="R177" s="70">
        <f>'2das Lecturas'!M176</f>
        <v>174.5</v>
      </c>
      <c r="S177" s="104">
        <f t="shared" si="65"/>
        <v>0</v>
      </c>
      <c r="T177" s="71">
        <f>'1eras Lecturas'!O176</f>
        <v>134.6</v>
      </c>
      <c r="U177" s="72">
        <f>'2das Lecturas'!O176</f>
        <v>134.5</v>
      </c>
      <c r="V177" s="103">
        <f t="shared" si="66"/>
        <v>9.9999999999994316E-2</v>
      </c>
      <c r="W177" s="73">
        <f>'1eras Lecturas'!Q176</f>
        <v>134.6</v>
      </c>
      <c r="X177" s="73">
        <f>'2das Lecturas'!Q176</f>
        <v>134.5</v>
      </c>
      <c r="Y177" s="104">
        <f t="shared" si="67"/>
        <v>9.9999999999994316E-2</v>
      </c>
      <c r="Z177" s="68">
        <f>'1eras Lecturas'!S176</f>
        <v>161.80000000000001</v>
      </c>
      <c r="AA177" s="69">
        <f>'2das Lecturas'!S176</f>
        <v>161.69999999999999</v>
      </c>
      <c r="AB177" s="103">
        <f t="shared" si="68"/>
        <v>0.10000000000002274</v>
      </c>
      <c r="AC177" s="70">
        <f>'1eras Lecturas'!U176</f>
        <v>165.8</v>
      </c>
      <c r="AD177" s="70">
        <f>'2das Lecturas'!U176</f>
        <v>165.7</v>
      </c>
      <c r="AE177" s="104">
        <f t="shared" si="69"/>
        <v>0.10000000000002274</v>
      </c>
      <c r="AF177" s="71">
        <f>'1eras Lecturas'!W176</f>
        <v>192.7</v>
      </c>
      <c r="AG177" s="72">
        <f>'2das Lecturas'!W176</f>
        <v>192.5</v>
      </c>
      <c r="AH177" s="103">
        <f t="shared" si="70"/>
        <v>0.19999999999998863</v>
      </c>
      <c r="AI177" s="73">
        <f>'1eras Lecturas'!Y176</f>
        <v>208.3</v>
      </c>
      <c r="AJ177" s="73">
        <f>'2das Lecturas'!Y176</f>
        <v>208.20000000000002</v>
      </c>
      <c r="AK177" s="104">
        <f t="shared" si="71"/>
        <v>9.9999999999994316E-2</v>
      </c>
      <c r="AL177" s="68">
        <f>'1eras Lecturas'!AA176</f>
        <v>166.8</v>
      </c>
      <c r="AM177" s="69">
        <f>'2das Lecturas'!AA176</f>
        <v>166.5</v>
      </c>
      <c r="AN177" s="103">
        <f t="shared" si="72"/>
        <v>0.30000000000001137</v>
      </c>
      <c r="AO177" s="70">
        <f>'1eras Lecturas'!AC176</f>
        <v>172.9</v>
      </c>
      <c r="AP177" s="70">
        <f>'2das Lecturas'!AC176</f>
        <v>172.6</v>
      </c>
      <c r="AQ177" s="104">
        <f t="shared" si="73"/>
        <v>0.30000000000001137</v>
      </c>
      <c r="AR177" s="71">
        <f>'1eras Lecturas'!AE176</f>
        <v>242.3</v>
      </c>
      <c r="AS177" s="72">
        <f>'2das Lecturas'!AE176</f>
        <v>242.1</v>
      </c>
      <c r="AT177" s="103">
        <f t="shared" si="74"/>
        <v>0.20000000000001705</v>
      </c>
      <c r="AU177" s="73">
        <f>'1eras Lecturas'!AG176</f>
        <v>252.7</v>
      </c>
      <c r="AV177" s="73">
        <f>'2das Lecturas'!AG176</f>
        <v>252.6</v>
      </c>
      <c r="AW177" s="104">
        <f t="shared" si="75"/>
        <v>9.9999999999994316E-2</v>
      </c>
      <c r="AX177" s="68">
        <f>'1eras Lecturas'!AI176</f>
        <v>270.10000000000002</v>
      </c>
      <c r="AY177" s="69">
        <f>'2das Lecturas'!AI176</f>
        <v>270.09999999999997</v>
      </c>
      <c r="AZ177" s="103">
        <f t="shared" si="76"/>
        <v>5.6843418860808015E-14</v>
      </c>
      <c r="BA177" s="70">
        <f>'1eras Lecturas'!AK176</f>
        <v>270.10000000000002</v>
      </c>
      <c r="BB177" s="70">
        <f>'2das Lecturas'!AK176</f>
        <v>270.09999999999997</v>
      </c>
      <c r="BC177" s="104">
        <f t="shared" si="77"/>
        <v>5.6843418860808015E-14</v>
      </c>
      <c r="BD177" s="71">
        <f>'1eras Lecturas'!AM176</f>
        <v>250.5</v>
      </c>
      <c r="BE177" s="72" t="str">
        <f>'2das Lecturas'!AM176</f>
        <v>250.5</v>
      </c>
      <c r="BF177" s="103">
        <f t="shared" si="78"/>
        <v>0</v>
      </c>
      <c r="BG177" s="73">
        <f>'1eras Lecturas'!AO176</f>
        <v>251.5</v>
      </c>
      <c r="BH177" s="73" t="str">
        <f>'2das Lecturas'!AO176</f>
        <v>251.5</v>
      </c>
      <c r="BI177" s="104">
        <f t="shared" si="79"/>
        <v>0</v>
      </c>
      <c r="BJ177" s="68">
        <f>'1eras Lecturas'!AQ176</f>
        <v>166.7</v>
      </c>
      <c r="BK177" s="69">
        <f>'2das Lecturas'!AQ176</f>
        <v>167</v>
      </c>
      <c r="BL177" s="103">
        <f t="shared" si="80"/>
        <v>0.30000000000001137</v>
      </c>
      <c r="BM177" s="70">
        <f>'1eras Lecturas'!AS176</f>
        <v>168.6</v>
      </c>
      <c r="BN177" s="70">
        <f>'2das Lecturas'!AS176</f>
        <v>168.7</v>
      </c>
      <c r="BO177" s="104">
        <f t="shared" si="81"/>
        <v>9.9999999999994316E-2</v>
      </c>
      <c r="BP177" s="71">
        <f>'1eras Lecturas'!AU176</f>
        <v>197</v>
      </c>
      <c r="BQ177" s="72">
        <f>'2das Lecturas'!AU176</f>
        <v>197.2</v>
      </c>
      <c r="BR177" s="103">
        <f t="shared" si="82"/>
        <v>0.19999999999998863</v>
      </c>
      <c r="BS177" s="73">
        <f>'1eras Lecturas'!AW176</f>
        <v>199</v>
      </c>
      <c r="BT177" s="73">
        <f>'2das Lecturas'!AW176</f>
        <v>199.29999999999998</v>
      </c>
      <c r="BU177" s="104">
        <f t="shared" si="83"/>
        <v>0.29999999999998295</v>
      </c>
      <c r="BV177" s="68">
        <f>'1eras Lecturas'!AY176</f>
        <v>255.4</v>
      </c>
      <c r="BW177" s="69">
        <f>'2das Lecturas'!AY176</f>
        <v>255.4</v>
      </c>
      <c r="BX177" s="103">
        <f t="shared" si="84"/>
        <v>0</v>
      </c>
      <c r="BY177" s="70">
        <f>'1eras Lecturas'!BA176</f>
        <v>255.4</v>
      </c>
      <c r="BZ177" s="70">
        <f>'2das Lecturas'!BA176</f>
        <v>255.4</v>
      </c>
      <c r="CA177" s="104">
        <f t="shared" si="85"/>
        <v>0</v>
      </c>
      <c r="CB177" s="71">
        <f>'1eras Lecturas'!BC176</f>
        <v>174.5</v>
      </c>
      <c r="CC177" s="72" t="str">
        <f>'2das Lecturas'!BC176</f>
        <v>174.5</v>
      </c>
      <c r="CD177" s="103">
        <f t="shared" si="86"/>
        <v>0</v>
      </c>
      <c r="CE177" s="73">
        <f>'1eras Lecturas'!BE176</f>
        <v>179.5</v>
      </c>
      <c r="CF177" s="73" t="str">
        <f>'2das Lecturas'!BE176</f>
        <v>179.6</v>
      </c>
      <c r="CG177" s="104">
        <f t="shared" si="87"/>
        <v>9.9999999999994316E-2</v>
      </c>
      <c r="CH177" s="138">
        <f>'1eras Lecturas'!BG176</f>
        <v>126.5</v>
      </c>
      <c r="CI177" s="69" t="str">
        <f>'2das Lecturas'!BG176</f>
        <v>126.2</v>
      </c>
      <c r="CJ177" s="103">
        <f t="shared" si="88"/>
        <v>0.29999999999999716</v>
      </c>
      <c r="CK177" s="139">
        <f>'1eras Lecturas'!BI176</f>
        <v>130.30000000000001</v>
      </c>
      <c r="CL177" s="139" t="str">
        <f>'2das Lecturas'!BI176</f>
        <v>130.1</v>
      </c>
      <c r="CM177" s="104">
        <f t="shared" si="89"/>
        <v>0.20000000000001705</v>
      </c>
    </row>
    <row r="178" spans="1:91" x14ac:dyDescent="0.25">
      <c r="A178" s="67" t="s">
        <v>112</v>
      </c>
      <c r="B178" s="68">
        <f>'1eras Lecturas'!C177</f>
        <v>262</v>
      </c>
      <c r="C178" s="69">
        <f>'2das Lecturas'!C177</f>
        <v>262</v>
      </c>
      <c r="D178" s="103">
        <f t="shared" si="60"/>
        <v>0</v>
      </c>
      <c r="E178" s="70">
        <f>'1eras Lecturas'!E177</f>
        <v>275.39999999999998</v>
      </c>
      <c r="F178" s="70">
        <f>'2das Lecturas'!E177</f>
        <v>275.39999999999998</v>
      </c>
      <c r="G178" s="104">
        <f t="shared" si="61"/>
        <v>0</v>
      </c>
      <c r="H178" s="71">
        <f>'1eras Lecturas'!G177</f>
        <v>173.9</v>
      </c>
      <c r="I178" s="72">
        <f>'2das Lecturas'!G177</f>
        <v>173.89999999999998</v>
      </c>
      <c r="J178" s="103">
        <f t="shared" si="62"/>
        <v>2.8421709430404007E-14</v>
      </c>
      <c r="K178" s="73">
        <f>'1eras Lecturas'!I177</f>
        <v>176.1</v>
      </c>
      <c r="L178" s="73">
        <f>'2das Lecturas'!I177</f>
        <v>176.1</v>
      </c>
      <c r="M178" s="104">
        <f t="shared" si="63"/>
        <v>0</v>
      </c>
      <c r="N178" s="68">
        <f>'1eras Lecturas'!K177</f>
        <v>156.6</v>
      </c>
      <c r="O178" s="69">
        <f>'2das Lecturas'!K177</f>
        <v>156.70000000000002</v>
      </c>
      <c r="P178" s="103">
        <f t="shared" si="64"/>
        <v>0.10000000000002274</v>
      </c>
      <c r="Q178" s="70">
        <f>'1eras Lecturas'!M177</f>
        <v>160.80000000000001</v>
      </c>
      <c r="R178" s="70">
        <f>'2das Lecturas'!M177</f>
        <v>160.6</v>
      </c>
      <c r="S178" s="104">
        <f t="shared" si="65"/>
        <v>0.20000000000001705</v>
      </c>
      <c r="T178" s="71">
        <f>'1eras Lecturas'!O177</f>
        <v>134.5</v>
      </c>
      <c r="U178" s="72">
        <f>'2das Lecturas'!O177</f>
        <v>134.4</v>
      </c>
      <c r="V178" s="103">
        <f t="shared" si="66"/>
        <v>9.9999999999994316E-2</v>
      </c>
      <c r="W178" s="73">
        <f>'1eras Lecturas'!Q177</f>
        <v>134.5</v>
      </c>
      <c r="X178" s="73">
        <f>'2das Lecturas'!Q177</f>
        <v>134.4</v>
      </c>
      <c r="Y178" s="104">
        <f t="shared" si="67"/>
        <v>9.9999999999994316E-2</v>
      </c>
      <c r="Z178" s="68">
        <f>'1eras Lecturas'!S177</f>
        <v>183.89999999999998</v>
      </c>
      <c r="AA178" s="69">
        <f>'2das Lecturas'!S177</f>
        <v>183.89999999999998</v>
      </c>
      <c r="AB178" s="103">
        <f t="shared" si="68"/>
        <v>0</v>
      </c>
      <c r="AC178" s="70">
        <f>'1eras Lecturas'!U177</f>
        <v>183.89999999999998</v>
      </c>
      <c r="AD178" s="70">
        <f>'2das Lecturas'!U177</f>
        <v>183.89999999999998</v>
      </c>
      <c r="AE178" s="104">
        <f t="shared" si="69"/>
        <v>0</v>
      </c>
      <c r="AF178" s="71">
        <f>'1eras Lecturas'!W177</f>
        <v>200.9</v>
      </c>
      <c r="AG178" s="72">
        <f>'2das Lecturas'!W177</f>
        <v>200.9</v>
      </c>
      <c r="AH178" s="103">
        <f t="shared" si="70"/>
        <v>0</v>
      </c>
      <c r="AI178" s="73">
        <f>'1eras Lecturas'!Y177</f>
        <v>216.6</v>
      </c>
      <c r="AJ178" s="73">
        <f>'2das Lecturas'!Y177</f>
        <v>216.6</v>
      </c>
      <c r="AK178" s="104">
        <f t="shared" si="71"/>
        <v>0</v>
      </c>
      <c r="AL178" s="68">
        <f>'1eras Lecturas'!AA177</f>
        <v>158.30000000000001</v>
      </c>
      <c r="AM178" s="69">
        <f>'2das Lecturas'!AA177</f>
        <v>158.29999999999998</v>
      </c>
      <c r="AN178" s="103">
        <f t="shared" si="72"/>
        <v>2.8421709430404007E-14</v>
      </c>
      <c r="AO178" s="70">
        <f>'1eras Lecturas'!AC177</f>
        <v>162.4</v>
      </c>
      <c r="AP178" s="70">
        <f>'2das Lecturas'!AC177</f>
        <v>162.29999999999998</v>
      </c>
      <c r="AQ178" s="104">
        <f t="shared" si="73"/>
        <v>0.10000000000002274</v>
      </c>
      <c r="AR178" s="71">
        <f>'1eras Lecturas'!AE177</f>
        <v>250.4</v>
      </c>
      <c r="AS178" s="72">
        <f>'2das Lecturas'!AE177</f>
        <v>250.5</v>
      </c>
      <c r="AT178" s="103">
        <f t="shared" si="74"/>
        <v>9.9999999999994316E-2</v>
      </c>
      <c r="AU178" s="73">
        <f>'1eras Lecturas'!AG177</f>
        <v>250.4</v>
      </c>
      <c r="AV178" s="73">
        <f>'2das Lecturas'!AG177</f>
        <v>250.5</v>
      </c>
      <c r="AW178" s="104">
        <f t="shared" si="75"/>
        <v>9.9999999999994316E-2</v>
      </c>
      <c r="AX178" s="68">
        <f>'1eras Lecturas'!AI177</f>
        <v>270.2</v>
      </c>
      <c r="AY178" s="69">
        <f>'2das Lecturas'!AI177</f>
        <v>270.3</v>
      </c>
      <c r="AZ178" s="103">
        <f t="shared" si="76"/>
        <v>0.10000000000002274</v>
      </c>
      <c r="BA178" s="70">
        <f>'1eras Lecturas'!AK177</f>
        <v>270.2</v>
      </c>
      <c r="BB178" s="70">
        <f>'2das Lecturas'!AK177</f>
        <v>270.3</v>
      </c>
      <c r="BC178" s="104">
        <f t="shared" si="77"/>
        <v>0.10000000000002274</v>
      </c>
      <c r="BD178" s="71">
        <f>'1eras Lecturas'!AM177</f>
        <v>251.5</v>
      </c>
      <c r="BE178" s="72">
        <f>'2das Lecturas'!AM177</f>
        <v>251.5</v>
      </c>
      <c r="BF178" s="103">
        <f t="shared" si="78"/>
        <v>0</v>
      </c>
      <c r="BG178" s="73">
        <f>'1eras Lecturas'!AO177</f>
        <v>252.5</v>
      </c>
      <c r="BH178" s="73">
        <f>'2das Lecturas'!AO177</f>
        <v>252.5</v>
      </c>
      <c r="BI178" s="104">
        <f t="shared" si="79"/>
        <v>0</v>
      </c>
      <c r="BJ178" s="68">
        <f>'1eras Lecturas'!AQ177</f>
        <v>166.7</v>
      </c>
      <c r="BK178" s="69">
        <f>'2das Lecturas'!AQ177</f>
        <v>166.89999999999998</v>
      </c>
      <c r="BL178" s="103">
        <f t="shared" si="80"/>
        <v>0.19999999999998863</v>
      </c>
      <c r="BM178" s="70">
        <f>'1eras Lecturas'!AS177</f>
        <v>166.7</v>
      </c>
      <c r="BN178" s="70">
        <f>'2das Lecturas'!AS177</f>
        <v>166.89999999999998</v>
      </c>
      <c r="BO178" s="104">
        <f t="shared" si="81"/>
        <v>0.19999999999998863</v>
      </c>
      <c r="BP178" s="71">
        <f>'1eras Lecturas'!AU177</f>
        <v>180.5</v>
      </c>
      <c r="BQ178" s="72">
        <f>'2das Lecturas'!AU177</f>
        <v>180.6</v>
      </c>
      <c r="BR178" s="103">
        <f t="shared" si="82"/>
        <v>9.9999999999994316E-2</v>
      </c>
      <c r="BS178" s="73">
        <f>'1eras Lecturas'!AW177</f>
        <v>180.5</v>
      </c>
      <c r="BT178" s="73">
        <f>'2das Lecturas'!AW177</f>
        <v>180.6</v>
      </c>
      <c r="BU178" s="104">
        <f t="shared" si="83"/>
        <v>9.9999999999994316E-2</v>
      </c>
      <c r="BV178" s="68">
        <f>'1eras Lecturas'!AY177</f>
        <v>255.4</v>
      </c>
      <c r="BW178" s="69">
        <f>'2das Lecturas'!AY177</f>
        <v>255.3</v>
      </c>
      <c r="BX178" s="103">
        <f t="shared" si="84"/>
        <v>9.9999999999994316E-2</v>
      </c>
      <c r="BY178" s="70">
        <f>'1eras Lecturas'!BA177</f>
        <v>261.10000000000002</v>
      </c>
      <c r="BZ178" s="70">
        <f>'2das Lecturas'!BA177</f>
        <v>261</v>
      </c>
      <c r="CA178" s="104">
        <f t="shared" si="85"/>
        <v>0.10000000000002274</v>
      </c>
      <c r="CB178" s="71">
        <f>'1eras Lecturas'!BC177</f>
        <v>174.4</v>
      </c>
      <c r="CC178" s="72">
        <f>'2das Lecturas'!BC177</f>
        <v>174.4</v>
      </c>
      <c r="CD178" s="103">
        <f t="shared" si="86"/>
        <v>0</v>
      </c>
      <c r="CE178" s="73">
        <f>'1eras Lecturas'!BE177</f>
        <v>174.4</v>
      </c>
      <c r="CF178" s="73">
        <f>'2das Lecturas'!BE177</f>
        <v>174.4</v>
      </c>
      <c r="CG178" s="104">
        <f t="shared" si="87"/>
        <v>0</v>
      </c>
      <c r="CH178" s="138">
        <f>'1eras Lecturas'!BG177</f>
        <v>124.3</v>
      </c>
      <c r="CI178" s="69" t="str">
        <f>'2das Lecturas'!BG177</f>
        <v>124.1</v>
      </c>
      <c r="CJ178" s="103">
        <f t="shared" si="88"/>
        <v>0.20000000000000284</v>
      </c>
      <c r="CK178" s="139">
        <f>'1eras Lecturas'!BI177</f>
        <v>139.6</v>
      </c>
      <c r="CL178" s="139" t="str">
        <f>'2das Lecturas'!BI177</f>
        <v>139.5</v>
      </c>
      <c r="CM178" s="104">
        <f t="shared" si="89"/>
        <v>9.9999999999994316E-2</v>
      </c>
    </row>
    <row r="179" spans="1:91" x14ac:dyDescent="0.25">
      <c r="A179" s="67" t="s">
        <v>113</v>
      </c>
      <c r="B179" s="68">
        <f>'1eras Lecturas'!C178</f>
        <v>269.60000000000002</v>
      </c>
      <c r="C179" s="69">
        <f>'2das Lecturas'!C178</f>
        <v>268.40000000000003</v>
      </c>
      <c r="D179" s="103">
        <f t="shared" si="60"/>
        <v>1.1999999999999886</v>
      </c>
      <c r="E179" s="70">
        <f>'1eras Lecturas'!E178</f>
        <v>279.3</v>
      </c>
      <c r="F179" s="70">
        <f>'2das Lecturas'!E178</f>
        <v>278.8</v>
      </c>
      <c r="G179" s="104">
        <f t="shared" si="61"/>
        <v>0.5</v>
      </c>
      <c r="H179" s="71">
        <f>'1eras Lecturas'!G178</f>
        <v>176</v>
      </c>
      <c r="I179" s="72">
        <f>'2das Lecturas'!G178</f>
        <v>176</v>
      </c>
      <c r="J179" s="103">
        <f t="shared" si="62"/>
        <v>0</v>
      </c>
      <c r="K179" s="73">
        <f>'1eras Lecturas'!I178</f>
        <v>178</v>
      </c>
      <c r="L179" s="73">
        <f>'2das Lecturas'!I178</f>
        <v>178.2</v>
      </c>
      <c r="M179" s="104">
        <f t="shared" si="63"/>
        <v>0.19999999999998863</v>
      </c>
      <c r="N179" s="68">
        <f>'1eras Lecturas'!K178</f>
        <v>157</v>
      </c>
      <c r="O179" s="69">
        <f>'2das Lecturas'!K178</f>
        <v>156.70000000000002</v>
      </c>
      <c r="P179" s="103">
        <f t="shared" si="64"/>
        <v>0.29999999999998295</v>
      </c>
      <c r="Q179" s="70">
        <f>'1eras Lecturas'!M178</f>
        <v>164.7</v>
      </c>
      <c r="R179" s="70">
        <f>'2das Lecturas'!M178</f>
        <v>164.5</v>
      </c>
      <c r="S179" s="104">
        <f t="shared" si="65"/>
        <v>0.19999999999998863</v>
      </c>
      <c r="T179" s="71">
        <f>'1eras Lecturas'!O178</f>
        <v>134.5</v>
      </c>
      <c r="U179" s="72">
        <f>'2das Lecturas'!O178</f>
        <v>134.4</v>
      </c>
      <c r="V179" s="103">
        <f t="shared" si="66"/>
        <v>9.9999999999994316E-2</v>
      </c>
      <c r="W179" s="73">
        <f>'1eras Lecturas'!Q178</f>
        <v>134.5</v>
      </c>
      <c r="X179" s="73">
        <f>'2das Lecturas'!Q178</f>
        <v>134.4</v>
      </c>
      <c r="Y179" s="104">
        <f t="shared" si="67"/>
        <v>9.9999999999994316E-2</v>
      </c>
      <c r="Z179" s="68">
        <f>'1eras Lecturas'!S178</f>
        <v>177</v>
      </c>
      <c r="AA179" s="69">
        <f>'2das Lecturas'!S178</f>
        <v>177</v>
      </c>
      <c r="AB179" s="103">
        <f t="shared" si="68"/>
        <v>0</v>
      </c>
      <c r="AC179" s="70">
        <f>'1eras Lecturas'!U178</f>
        <v>177</v>
      </c>
      <c r="AD179" s="70">
        <f>'2das Lecturas'!U178</f>
        <v>177</v>
      </c>
      <c r="AE179" s="104">
        <f t="shared" si="69"/>
        <v>0</v>
      </c>
      <c r="AF179" s="71">
        <f>'1eras Lecturas'!W178</f>
        <v>180.9</v>
      </c>
      <c r="AG179" s="72">
        <f>'2das Lecturas'!W178</f>
        <v>180.8</v>
      </c>
      <c r="AH179" s="103">
        <f t="shared" si="70"/>
        <v>9.9999999999994316E-2</v>
      </c>
      <c r="AI179" s="73">
        <f>'1eras Lecturas'!Y178</f>
        <v>184.6</v>
      </c>
      <c r="AJ179" s="73">
        <f>'2das Lecturas'!Y178</f>
        <v>184.5</v>
      </c>
      <c r="AK179" s="104">
        <f t="shared" si="71"/>
        <v>9.9999999999994316E-2</v>
      </c>
      <c r="AL179" s="68">
        <f>'1eras Lecturas'!AA178</f>
        <v>166.5</v>
      </c>
      <c r="AM179" s="69">
        <f>'2das Lecturas'!AA178</f>
        <v>166.29999999999998</v>
      </c>
      <c r="AN179" s="103">
        <f t="shared" si="72"/>
        <v>0.20000000000001705</v>
      </c>
      <c r="AO179" s="70">
        <f>'1eras Lecturas'!AC178</f>
        <v>168.5</v>
      </c>
      <c r="AP179" s="70">
        <f>'2das Lecturas'!AC178</f>
        <v>168.29999999999998</v>
      </c>
      <c r="AQ179" s="104">
        <f t="shared" si="73"/>
        <v>0.20000000000001705</v>
      </c>
      <c r="AR179" s="71">
        <f>'1eras Lecturas'!AE178</f>
        <v>250.3</v>
      </c>
      <c r="AS179" s="72">
        <f>'2das Lecturas'!AE178</f>
        <v>250.4</v>
      </c>
      <c r="AT179" s="103">
        <f t="shared" si="74"/>
        <v>9.9999999999994316E-2</v>
      </c>
      <c r="AU179" s="73">
        <f>'1eras Lecturas'!AG178</f>
        <v>250.3</v>
      </c>
      <c r="AV179" s="73">
        <f>'2das Lecturas'!AG178</f>
        <v>250.4</v>
      </c>
      <c r="AW179" s="104">
        <f t="shared" si="75"/>
        <v>9.9999999999994316E-2</v>
      </c>
      <c r="AX179" s="68">
        <f>'1eras Lecturas'!AI178</f>
        <v>266.39999999999998</v>
      </c>
      <c r="AY179" s="69">
        <f>'2das Lecturas'!AI178</f>
        <v>266.20000000000005</v>
      </c>
      <c r="AZ179" s="103">
        <f t="shared" si="76"/>
        <v>0.19999999999993179</v>
      </c>
      <c r="BA179" s="70">
        <f>'1eras Lecturas'!AK178</f>
        <v>270.2</v>
      </c>
      <c r="BB179" s="70">
        <f>'2das Lecturas'!AK178</f>
        <v>270.3</v>
      </c>
      <c r="BC179" s="104">
        <f t="shared" si="77"/>
        <v>0.10000000000002274</v>
      </c>
      <c r="BD179" s="71">
        <f>'1eras Lecturas'!AM178</f>
        <v>251.4</v>
      </c>
      <c r="BE179" s="72" t="str">
        <f>'2das Lecturas'!AM178</f>
        <v>251.5</v>
      </c>
      <c r="BF179" s="103">
        <f t="shared" si="78"/>
        <v>9.9999999999994316E-2</v>
      </c>
      <c r="BG179" s="73">
        <f>'1eras Lecturas'!AO178</f>
        <v>252.5</v>
      </c>
      <c r="BH179" s="73" t="str">
        <f>'2das Lecturas'!AO178</f>
        <v>252.5</v>
      </c>
      <c r="BI179" s="104">
        <f t="shared" si="79"/>
        <v>0</v>
      </c>
      <c r="BJ179" s="68">
        <f>'1eras Lecturas'!AQ178</f>
        <v>166.7</v>
      </c>
      <c r="BK179" s="69">
        <f>'2das Lecturas'!AQ178</f>
        <v>167</v>
      </c>
      <c r="BL179" s="103">
        <f t="shared" si="80"/>
        <v>0.30000000000001137</v>
      </c>
      <c r="BM179" s="70">
        <f>'1eras Lecturas'!AS178</f>
        <v>168.6</v>
      </c>
      <c r="BN179" s="70">
        <f>'2das Lecturas'!AS178</f>
        <v>168.79999999999998</v>
      </c>
      <c r="BO179" s="104">
        <f t="shared" si="81"/>
        <v>0.19999999999998863</v>
      </c>
      <c r="BP179" s="71">
        <f>'1eras Lecturas'!AU178</f>
        <v>188.2</v>
      </c>
      <c r="BQ179" s="72">
        <f>'2das Lecturas'!AU178</f>
        <v>188.39999999999998</v>
      </c>
      <c r="BR179" s="103">
        <f t="shared" si="82"/>
        <v>0.19999999999998863</v>
      </c>
      <c r="BS179" s="73">
        <f>'1eras Lecturas'!AW178</f>
        <v>192.2</v>
      </c>
      <c r="BT179" s="73">
        <f>'2das Lecturas'!AW178</f>
        <v>192.29999999999998</v>
      </c>
      <c r="BU179" s="104">
        <f t="shared" si="83"/>
        <v>9.9999999999994316E-2</v>
      </c>
      <c r="BV179" s="68">
        <f>'1eras Lecturas'!AY178</f>
        <v>255.4</v>
      </c>
      <c r="BW179" s="69">
        <f>'2das Lecturas'!AY178</f>
        <v>255.4</v>
      </c>
      <c r="BX179" s="103">
        <f t="shared" si="84"/>
        <v>0</v>
      </c>
      <c r="BY179" s="70">
        <f>'1eras Lecturas'!BA178</f>
        <v>257.39999999999998</v>
      </c>
      <c r="BZ179" s="70">
        <f>'2das Lecturas'!BA178</f>
        <v>257.2</v>
      </c>
      <c r="CA179" s="104">
        <f t="shared" si="85"/>
        <v>0.19999999999998863</v>
      </c>
      <c r="CB179" s="71">
        <f>'1eras Lecturas'!BC178</f>
        <v>174.6</v>
      </c>
      <c r="CC179" s="72" t="str">
        <f>'2das Lecturas'!BC178</f>
        <v>174.4</v>
      </c>
      <c r="CD179" s="103">
        <f t="shared" si="86"/>
        <v>0.19999999999998863</v>
      </c>
      <c r="CE179" s="73">
        <f>'1eras Lecturas'!BE178</f>
        <v>174.6</v>
      </c>
      <c r="CF179" s="73" t="str">
        <f>'2das Lecturas'!BE178</f>
        <v>174.4</v>
      </c>
      <c r="CG179" s="104">
        <f t="shared" si="87"/>
        <v>0.19999999999998863</v>
      </c>
      <c r="CH179" s="138">
        <f>'1eras Lecturas'!BG178</f>
        <v>124.4</v>
      </c>
      <c r="CI179" s="69">
        <f>'2das Lecturas'!BG178</f>
        <v>123.8</v>
      </c>
      <c r="CJ179" s="103">
        <f t="shared" si="88"/>
        <v>0.60000000000000853</v>
      </c>
      <c r="CK179" s="139">
        <f>'1eras Lecturas'!BI178</f>
        <v>124.4</v>
      </c>
      <c r="CL179" s="139">
        <f>'2das Lecturas'!BI178</f>
        <v>152.9</v>
      </c>
      <c r="CM179" s="104">
        <f t="shared" si="89"/>
        <v>28.5</v>
      </c>
    </row>
    <row r="180" spans="1:91" x14ac:dyDescent="0.25">
      <c r="A180" s="67" t="s">
        <v>114</v>
      </c>
      <c r="B180" s="68">
        <f>'1eras Lecturas'!C179</f>
        <v>292.60000000000002</v>
      </c>
      <c r="C180" s="69">
        <f>'2das Lecturas'!C179</f>
        <v>292.60000000000002</v>
      </c>
      <c r="D180" s="103">
        <f t="shared" si="60"/>
        <v>0</v>
      </c>
      <c r="E180" s="70">
        <f>'1eras Lecturas'!E179</f>
        <v>292.60000000000002</v>
      </c>
      <c r="F180" s="70">
        <f>'2das Lecturas'!E179</f>
        <v>292.60000000000002</v>
      </c>
      <c r="G180" s="104">
        <f t="shared" si="61"/>
        <v>0</v>
      </c>
      <c r="H180" s="71">
        <f>'1eras Lecturas'!G179</f>
        <v>175.8</v>
      </c>
      <c r="I180" s="72">
        <f>'2das Lecturas'!G179</f>
        <v>176</v>
      </c>
      <c r="J180" s="103">
        <f t="shared" si="62"/>
        <v>0.19999999999998863</v>
      </c>
      <c r="K180" s="73">
        <f>'1eras Lecturas'!I179</f>
        <v>190.5</v>
      </c>
      <c r="L180" s="73">
        <f>'2das Lecturas'!I179</f>
        <v>190.7</v>
      </c>
      <c r="M180" s="104">
        <f t="shared" si="63"/>
        <v>0.19999999999998863</v>
      </c>
      <c r="N180" s="68">
        <f>'1eras Lecturas'!K179</f>
        <v>143</v>
      </c>
      <c r="O180" s="69">
        <f>'2das Lecturas'!K179</f>
        <v>143.1</v>
      </c>
      <c r="P180" s="103">
        <f t="shared" si="64"/>
        <v>9.9999999999994316E-2</v>
      </c>
      <c r="Q180" s="70">
        <f>'1eras Lecturas'!M179</f>
        <v>143</v>
      </c>
      <c r="R180" s="70">
        <f>'2das Lecturas'!M179</f>
        <v>143.1</v>
      </c>
      <c r="S180" s="104">
        <f t="shared" si="65"/>
        <v>9.9999999999994316E-2</v>
      </c>
      <c r="T180" s="71">
        <f>'1eras Lecturas'!O179</f>
        <v>134.6</v>
      </c>
      <c r="U180" s="72">
        <f>'2das Lecturas'!O179</f>
        <v>134.4</v>
      </c>
      <c r="V180" s="103">
        <f t="shared" si="66"/>
        <v>0.19999999999998863</v>
      </c>
      <c r="W180" s="73">
        <f>'1eras Lecturas'!Q179</f>
        <v>136.69999999999999</v>
      </c>
      <c r="X180" s="73">
        <f>'2das Lecturas'!Q179</f>
        <v>136.6</v>
      </c>
      <c r="Y180" s="104">
        <f t="shared" si="67"/>
        <v>9.9999999999994316E-2</v>
      </c>
      <c r="Z180" s="68">
        <f>'1eras Lecturas'!S179</f>
        <v>169.2</v>
      </c>
      <c r="AA180" s="69" t="str">
        <f>'2das Lecturas'!S179</f>
        <v>169.2</v>
      </c>
      <c r="AB180" s="103">
        <f t="shared" si="68"/>
        <v>0</v>
      </c>
      <c r="AC180" s="70">
        <f>'1eras Lecturas'!U179</f>
        <v>169.2</v>
      </c>
      <c r="AD180" s="70" t="str">
        <f>'2das Lecturas'!U179</f>
        <v>169.2</v>
      </c>
      <c r="AE180" s="104">
        <f t="shared" si="69"/>
        <v>0</v>
      </c>
      <c r="AF180" s="71">
        <f>'1eras Lecturas'!W179</f>
        <v>172.6</v>
      </c>
      <c r="AG180" s="72">
        <f>'2das Lecturas'!W179</f>
        <v>172.5</v>
      </c>
      <c r="AH180" s="103">
        <f t="shared" si="70"/>
        <v>9.9999999999994316E-2</v>
      </c>
      <c r="AI180" s="73">
        <f>'1eras Lecturas'!Y179</f>
        <v>194.8</v>
      </c>
      <c r="AJ180" s="73">
        <f>'2das Lecturas'!Y179</f>
        <v>194.70000000000002</v>
      </c>
      <c r="AK180" s="104">
        <f t="shared" si="71"/>
        <v>9.9999999999994316E-2</v>
      </c>
      <c r="AL180" s="68">
        <f>'1eras Lecturas'!AA179</f>
        <v>160.30000000000001</v>
      </c>
      <c r="AM180" s="69">
        <f>'2das Lecturas'!AA179</f>
        <v>160.29999999999998</v>
      </c>
      <c r="AN180" s="103">
        <f t="shared" si="72"/>
        <v>2.8421709430404007E-14</v>
      </c>
      <c r="AO180" s="70">
        <f>'1eras Lecturas'!AC179</f>
        <v>164.5</v>
      </c>
      <c r="AP180" s="70">
        <f>'2das Lecturas'!AC179</f>
        <v>164.29999999999998</v>
      </c>
      <c r="AQ180" s="104">
        <f t="shared" si="73"/>
        <v>0.20000000000001705</v>
      </c>
      <c r="AR180" s="71">
        <f>'1eras Lecturas'!AE179</f>
        <v>241.8</v>
      </c>
      <c r="AS180" s="72">
        <f>'2das Lecturas'!AE179</f>
        <v>242</v>
      </c>
      <c r="AT180" s="103">
        <f t="shared" si="74"/>
        <v>0.19999999999998863</v>
      </c>
      <c r="AU180" s="73">
        <f>'1eras Lecturas'!AG179</f>
        <v>250.2</v>
      </c>
      <c r="AV180" s="73">
        <f>'2das Lecturas'!AG179</f>
        <v>250.4</v>
      </c>
      <c r="AW180" s="104">
        <f t="shared" si="75"/>
        <v>0.20000000000001705</v>
      </c>
      <c r="AX180" s="68">
        <f>'1eras Lecturas'!AI179</f>
        <v>266.10000000000002</v>
      </c>
      <c r="AY180" s="69">
        <f>'2das Lecturas'!AI179</f>
        <v>266.10000000000002</v>
      </c>
      <c r="AZ180" s="103">
        <f t="shared" si="76"/>
        <v>0</v>
      </c>
      <c r="BA180" s="70">
        <f>'1eras Lecturas'!AK179</f>
        <v>270</v>
      </c>
      <c r="BB180" s="70">
        <f>'2das Lecturas'!AK179</f>
        <v>270.10000000000002</v>
      </c>
      <c r="BC180" s="104">
        <f t="shared" si="77"/>
        <v>0.10000000000002274</v>
      </c>
      <c r="BD180" s="71">
        <f>'1eras Lecturas'!AM179</f>
        <v>250.5</v>
      </c>
      <c r="BE180" s="72">
        <f>'2das Lecturas'!AM179</f>
        <v>250.5</v>
      </c>
      <c r="BF180" s="103">
        <f t="shared" si="78"/>
        <v>0</v>
      </c>
      <c r="BG180" s="73">
        <f>'1eras Lecturas'!AO179</f>
        <v>251.5</v>
      </c>
      <c r="BH180" s="73">
        <f>'2das Lecturas'!AO179</f>
        <v>251.5</v>
      </c>
      <c r="BI180" s="104">
        <f t="shared" si="79"/>
        <v>0</v>
      </c>
      <c r="BJ180" s="68">
        <f>'1eras Lecturas'!AQ179</f>
        <v>166.6</v>
      </c>
      <c r="BK180" s="69">
        <f>'2das Lecturas'!AQ179</f>
        <v>166.89999999999998</v>
      </c>
      <c r="BL180" s="103">
        <f t="shared" si="80"/>
        <v>0.29999999999998295</v>
      </c>
      <c r="BM180" s="70">
        <f>'1eras Lecturas'!AS179</f>
        <v>166.6</v>
      </c>
      <c r="BN180" s="70">
        <f>'2das Lecturas'!AS179</f>
        <v>166.89999999999998</v>
      </c>
      <c r="BO180" s="104">
        <f t="shared" si="81"/>
        <v>0.29999999999998295</v>
      </c>
      <c r="BP180" s="71">
        <f>'1eras Lecturas'!AU179</f>
        <v>194.1</v>
      </c>
      <c r="BQ180" s="72">
        <f>'2das Lecturas'!AU179</f>
        <v>194.29999999999998</v>
      </c>
      <c r="BR180" s="103">
        <f t="shared" si="82"/>
        <v>0.19999999999998863</v>
      </c>
      <c r="BS180" s="73">
        <f>'1eras Lecturas'!AW179</f>
        <v>198.1</v>
      </c>
      <c r="BT180" s="73">
        <f>'2das Lecturas'!AW179</f>
        <v>198.2</v>
      </c>
      <c r="BU180" s="104">
        <f t="shared" si="83"/>
        <v>9.9999999999994316E-2</v>
      </c>
      <c r="BV180" s="68">
        <f>'1eras Lecturas'!AY179</f>
        <v>249.5</v>
      </c>
      <c r="BW180" s="69">
        <f>'2das Lecturas'!AY179</f>
        <v>249.5</v>
      </c>
      <c r="BX180" s="103">
        <f t="shared" si="84"/>
        <v>0</v>
      </c>
      <c r="BY180" s="70">
        <f>'1eras Lecturas'!BA179</f>
        <v>257.3</v>
      </c>
      <c r="BZ180" s="70">
        <f>'2das Lecturas'!BA179</f>
        <v>257.2</v>
      </c>
      <c r="CA180" s="104">
        <f t="shared" si="85"/>
        <v>0.10000000000002274</v>
      </c>
      <c r="CB180" s="71">
        <f>'1eras Lecturas'!BC179</f>
        <v>174.5</v>
      </c>
      <c r="CC180" s="72">
        <f>'2das Lecturas'!BC179</f>
        <v>174.5</v>
      </c>
      <c r="CD180" s="103">
        <f t="shared" si="86"/>
        <v>0</v>
      </c>
      <c r="CE180" s="73">
        <f>'1eras Lecturas'!BE179</f>
        <v>179.5</v>
      </c>
      <c r="CF180" s="73">
        <f>'2das Lecturas'!BE179</f>
        <v>179.5</v>
      </c>
      <c r="CG180" s="104">
        <f t="shared" si="87"/>
        <v>0</v>
      </c>
      <c r="CH180" s="138">
        <f>'1eras Lecturas'!BG179</f>
        <v>120.4</v>
      </c>
      <c r="CI180" s="69" t="str">
        <f>'2das Lecturas'!BG179</f>
        <v>120.4</v>
      </c>
      <c r="CJ180" s="103">
        <f t="shared" si="88"/>
        <v>0</v>
      </c>
      <c r="CK180" s="139">
        <f>'1eras Lecturas'!BI179</f>
        <v>139.69999999999999</v>
      </c>
      <c r="CL180" s="139" t="str">
        <f>'2das Lecturas'!BI179</f>
        <v>139.6</v>
      </c>
      <c r="CM180" s="104">
        <f t="shared" si="89"/>
        <v>9.9999999999994316E-2</v>
      </c>
    </row>
    <row r="181" spans="1:91" x14ac:dyDescent="0.25">
      <c r="A181" s="67" t="s">
        <v>115</v>
      </c>
      <c r="B181" s="68">
        <f>'1eras Lecturas'!C180</f>
        <v>258</v>
      </c>
      <c r="C181" s="69">
        <f>'2das Lecturas'!C180</f>
        <v>255.9</v>
      </c>
      <c r="D181" s="103">
        <f t="shared" si="60"/>
        <v>2.0999999999999943</v>
      </c>
      <c r="E181" s="70">
        <f>'1eras Lecturas'!E180</f>
        <v>260</v>
      </c>
      <c r="F181" s="70">
        <f>'2das Lecturas'!E180</f>
        <v>257.90000000000003</v>
      </c>
      <c r="G181" s="104">
        <f t="shared" si="61"/>
        <v>2.0999999999999659</v>
      </c>
      <c r="H181" s="71">
        <f>'1eras Lecturas'!G180</f>
        <v>173.7</v>
      </c>
      <c r="I181" s="72">
        <f>'2das Lecturas'!G180</f>
        <v>173.79999999999998</v>
      </c>
      <c r="J181" s="103">
        <f t="shared" si="62"/>
        <v>9.9999999999994316E-2</v>
      </c>
      <c r="K181" s="73">
        <f>'1eras Lecturas'!I180</f>
        <v>173.7</v>
      </c>
      <c r="L181" s="73">
        <f>'2das Lecturas'!I180</f>
        <v>173.79999999999998</v>
      </c>
      <c r="M181" s="104">
        <f t="shared" si="63"/>
        <v>9.9999999999994316E-2</v>
      </c>
      <c r="N181" s="68">
        <f>'1eras Lecturas'!K180</f>
        <v>162.6</v>
      </c>
      <c r="O181" s="69">
        <f>'2das Lecturas'!K180</f>
        <v>162.5</v>
      </c>
      <c r="P181" s="103">
        <f t="shared" si="64"/>
        <v>9.9999999999994316E-2</v>
      </c>
      <c r="Q181" s="70">
        <f>'1eras Lecturas'!M180</f>
        <v>162.6</v>
      </c>
      <c r="R181" s="70">
        <f>'2das Lecturas'!M180</f>
        <v>162.5</v>
      </c>
      <c r="S181" s="104">
        <f t="shared" si="65"/>
        <v>9.9999999999994316E-2</v>
      </c>
      <c r="T181" s="71">
        <f>'1eras Lecturas'!O180</f>
        <v>134.6</v>
      </c>
      <c r="U181" s="72">
        <f>'2das Lecturas'!O180</f>
        <v>134.5</v>
      </c>
      <c r="V181" s="103">
        <f t="shared" si="66"/>
        <v>9.9999999999994316E-2</v>
      </c>
      <c r="W181" s="73">
        <f>'1eras Lecturas'!Q180</f>
        <v>134.6</v>
      </c>
      <c r="X181" s="73">
        <f>'2das Lecturas'!Q180</f>
        <v>134.5</v>
      </c>
      <c r="Y181" s="104">
        <f t="shared" si="67"/>
        <v>9.9999999999994316E-2</v>
      </c>
      <c r="Z181" s="68">
        <f>'1eras Lecturas'!S180</f>
        <v>161.5</v>
      </c>
      <c r="AA181" s="69">
        <f>'2das Lecturas'!S180</f>
        <v>161.4</v>
      </c>
      <c r="AB181" s="103">
        <f t="shared" si="68"/>
        <v>9.9999999999994316E-2</v>
      </c>
      <c r="AC181" s="70">
        <f>'1eras Lecturas'!U180</f>
        <v>163.5</v>
      </c>
      <c r="AD181" s="70">
        <f>'2das Lecturas'!U180</f>
        <v>163.4</v>
      </c>
      <c r="AE181" s="104">
        <f t="shared" si="69"/>
        <v>9.9999999999994316E-2</v>
      </c>
      <c r="AF181" s="71">
        <f>'1eras Lecturas'!W180</f>
        <v>184.8</v>
      </c>
      <c r="AG181" s="72">
        <f>'2das Lecturas'!W180</f>
        <v>184.6</v>
      </c>
      <c r="AH181" s="103">
        <f t="shared" si="70"/>
        <v>0.20000000000001705</v>
      </c>
      <c r="AI181" s="73">
        <f>'1eras Lecturas'!Y180</f>
        <v>214.4</v>
      </c>
      <c r="AJ181" s="73">
        <f>'2das Lecturas'!Y180</f>
        <v>214.3</v>
      </c>
      <c r="AK181" s="104">
        <f t="shared" si="71"/>
        <v>9.9999999999994316E-2</v>
      </c>
      <c r="AL181" s="68">
        <f>'1eras Lecturas'!AA180</f>
        <v>156</v>
      </c>
      <c r="AM181" s="69">
        <f>'2das Lecturas'!AA180</f>
        <v>155.89999999999998</v>
      </c>
      <c r="AN181" s="103">
        <f t="shared" si="72"/>
        <v>0.10000000000002274</v>
      </c>
      <c r="AO181" s="70">
        <f>'1eras Lecturas'!AC180</f>
        <v>162.19999999999999</v>
      </c>
      <c r="AP181" s="70">
        <f>'2das Lecturas'!AC180</f>
        <v>162.1</v>
      </c>
      <c r="AQ181" s="104">
        <f t="shared" si="73"/>
        <v>9.9999999999994316E-2</v>
      </c>
      <c r="AR181" s="71">
        <f>'1eras Lecturas'!AE180</f>
        <v>248.4</v>
      </c>
      <c r="AS181" s="72">
        <f>'2das Lecturas'!AE180</f>
        <v>248.29999999999998</v>
      </c>
      <c r="AT181" s="103">
        <f t="shared" si="74"/>
        <v>0.10000000000002274</v>
      </c>
      <c r="AU181" s="73">
        <f>'1eras Lecturas'!AG180</f>
        <v>252.7</v>
      </c>
      <c r="AV181" s="73">
        <f>'2das Lecturas'!AG180</f>
        <v>252.79999999999998</v>
      </c>
      <c r="AW181" s="104">
        <f t="shared" si="75"/>
        <v>9.9999999999994316E-2</v>
      </c>
      <c r="AX181" s="68">
        <f>'1eras Lecturas'!AI180</f>
        <v>274.3</v>
      </c>
      <c r="AY181" s="69">
        <f>'2das Lecturas'!AI180</f>
        <v>274.40000000000003</v>
      </c>
      <c r="AZ181" s="103">
        <f t="shared" si="76"/>
        <v>0.10000000000002274</v>
      </c>
      <c r="BA181" s="70">
        <f>'1eras Lecturas'!AK180</f>
        <v>274.3</v>
      </c>
      <c r="BB181" s="70">
        <f>'2das Lecturas'!AK180</f>
        <v>274.40000000000003</v>
      </c>
      <c r="BC181" s="104">
        <f t="shared" si="77"/>
        <v>0.10000000000002274</v>
      </c>
      <c r="BD181" s="71">
        <f>'1eras Lecturas'!AM180</f>
        <v>250.5</v>
      </c>
      <c r="BE181" s="72" t="str">
        <f>'2das Lecturas'!AM180</f>
        <v>250.5</v>
      </c>
      <c r="BF181" s="103">
        <f t="shared" si="78"/>
        <v>0</v>
      </c>
      <c r="BG181" s="73">
        <f>'1eras Lecturas'!AO180</f>
        <v>252.5</v>
      </c>
      <c r="BH181" s="73" t="str">
        <f>'2das Lecturas'!AO180</f>
        <v>252.5</v>
      </c>
      <c r="BI181" s="104">
        <f t="shared" si="79"/>
        <v>0</v>
      </c>
      <c r="BJ181" s="68">
        <f>'1eras Lecturas'!AQ180</f>
        <v>166.7</v>
      </c>
      <c r="BK181" s="69">
        <f>'2das Lecturas'!AQ180</f>
        <v>166.89999999999998</v>
      </c>
      <c r="BL181" s="103">
        <f t="shared" si="80"/>
        <v>0.19999999999998863</v>
      </c>
      <c r="BM181" s="70">
        <f>'1eras Lecturas'!AS180</f>
        <v>166.7</v>
      </c>
      <c r="BN181" s="70">
        <f>'2das Lecturas'!AS180</f>
        <v>166.89999999999998</v>
      </c>
      <c r="BO181" s="104">
        <f t="shared" si="81"/>
        <v>0.19999999999998863</v>
      </c>
      <c r="BP181" s="71">
        <f>'1eras Lecturas'!AU180</f>
        <v>188.2</v>
      </c>
      <c r="BQ181" s="72">
        <f>'2das Lecturas'!AU180</f>
        <v>188.5</v>
      </c>
      <c r="BR181" s="103">
        <f t="shared" si="82"/>
        <v>0.30000000000001137</v>
      </c>
      <c r="BS181" s="73">
        <f>'1eras Lecturas'!AW180</f>
        <v>200</v>
      </c>
      <c r="BT181" s="73">
        <f>'2das Lecturas'!AW180</f>
        <v>200.29999999999998</v>
      </c>
      <c r="BU181" s="104">
        <f t="shared" si="83"/>
        <v>0.29999999999998295</v>
      </c>
      <c r="BV181" s="68">
        <f>'1eras Lecturas'!AY180</f>
        <v>249.4</v>
      </c>
      <c r="BW181" s="69">
        <f>'2das Lecturas'!AY180</f>
        <v>249.3</v>
      </c>
      <c r="BX181" s="103">
        <f t="shared" si="84"/>
        <v>9.9999999999994316E-2</v>
      </c>
      <c r="BY181" s="70">
        <f>'1eras Lecturas'!BA180</f>
        <v>255.4</v>
      </c>
      <c r="BZ181" s="70">
        <f>'2das Lecturas'!BA180</f>
        <v>255.3</v>
      </c>
      <c r="CA181" s="104">
        <f t="shared" si="85"/>
        <v>9.9999999999994316E-2</v>
      </c>
      <c r="CB181" s="71">
        <f>'1eras Lecturas'!BC180</f>
        <v>174.5</v>
      </c>
      <c r="CC181" s="72">
        <f>'2das Lecturas'!BC180</f>
        <v>174.5</v>
      </c>
      <c r="CD181" s="103">
        <f t="shared" si="86"/>
        <v>0</v>
      </c>
      <c r="CE181" s="73">
        <f>'1eras Lecturas'!BE180</f>
        <v>179.4</v>
      </c>
      <c r="CF181" s="73">
        <f>'2das Lecturas'!BE180</f>
        <v>179.4</v>
      </c>
      <c r="CG181" s="104">
        <f t="shared" si="87"/>
        <v>0</v>
      </c>
      <c r="CH181" s="138">
        <f>'1eras Lecturas'!BG180</f>
        <v>118.6</v>
      </c>
      <c r="CI181" s="69">
        <f>'2das Lecturas'!BG180</f>
        <v>118.3</v>
      </c>
      <c r="CJ181" s="103">
        <f t="shared" si="88"/>
        <v>0.29999999999999716</v>
      </c>
      <c r="CK181" s="139">
        <f>'1eras Lecturas'!BI180</f>
        <v>122.3</v>
      </c>
      <c r="CL181" s="139">
        <f>'2das Lecturas'!BI180</f>
        <v>122.3</v>
      </c>
      <c r="CM181" s="104">
        <f t="shared" si="89"/>
        <v>0</v>
      </c>
    </row>
    <row r="182" spans="1:91" x14ac:dyDescent="0.25">
      <c r="A182" s="67" t="s">
        <v>116</v>
      </c>
      <c r="B182" s="68">
        <f>'1eras Lecturas'!C181</f>
        <v>263.89999999999998</v>
      </c>
      <c r="C182" s="69">
        <f>'2das Lecturas'!C181</f>
        <v>262.10000000000002</v>
      </c>
      <c r="D182" s="103">
        <f t="shared" si="60"/>
        <v>1.7999999999999545</v>
      </c>
      <c r="E182" s="70">
        <f>'1eras Lecturas'!E181</f>
        <v>292.89999999999998</v>
      </c>
      <c r="F182" s="70">
        <f>'2das Lecturas'!E181</f>
        <v>293.5</v>
      </c>
      <c r="G182" s="104">
        <f t="shared" si="61"/>
        <v>0.60000000000002274</v>
      </c>
      <c r="H182" s="71">
        <f>'1eras Lecturas'!G181</f>
        <v>175.9</v>
      </c>
      <c r="I182" s="72">
        <f>'2das Lecturas'!G181</f>
        <v>175.89999999999998</v>
      </c>
      <c r="J182" s="103">
        <f t="shared" si="62"/>
        <v>2.8421709430404007E-14</v>
      </c>
      <c r="K182" s="73">
        <f>'1eras Lecturas'!I181</f>
        <v>186.4</v>
      </c>
      <c r="L182" s="73">
        <f>'2das Lecturas'!I181</f>
        <v>186.6</v>
      </c>
      <c r="M182" s="104">
        <f t="shared" si="63"/>
        <v>0.19999999999998863</v>
      </c>
      <c r="N182" s="68">
        <f>'1eras Lecturas'!K181</f>
        <v>156.80000000000001</v>
      </c>
      <c r="O182" s="69">
        <f>'2das Lecturas'!K181</f>
        <v>156.5</v>
      </c>
      <c r="P182" s="103">
        <f t="shared" si="64"/>
        <v>0.30000000000001137</v>
      </c>
      <c r="Q182" s="70">
        <f>'1eras Lecturas'!M181</f>
        <v>159.80000000000001</v>
      </c>
      <c r="R182" s="70">
        <f>'2das Lecturas'!M181</f>
        <v>159.70000000000002</v>
      </c>
      <c r="S182" s="104">
        <f t="shared" si="65"/>
        <v>9.9999999999994316E-2</v>
      </c>
      <c r="T182" s="71">
        <f>'1eras Lecturas'!O181</f>
        <v>134.5</v>
      </c>
      <c r="U182" s="72">
        <f>'2das Lecturas'!O181</f>
        <v>134.4</v>
      </c>
      <c r="V182" s="103">
        <f t="shared" si="66"/>
        <v>9.9999999999994316E-2</v>
      </c>
      <c r="W182" s="73">
        <f>'1eras Lecturas'!Q181</f>
        <v>134.5</v>
      </c>
      <c r="X182" s="73">
        <f>'2das Lecturas'!Q181</f>
        <v>134.4</v>
      </c>
      <c r="Y182" s="104">
        <f t="shared" si="67"/>
        <v>9.9999999999994316E-2</v>
      </c>
      <c r="Z182" s="68">
        <f>'1eras Lecturas'!S181</f>
        <v>169.2</v>
      </c>
      <c r="AA182" s="69" t="str">
        <f>'2das Lecturas'!S181</f>
        <v>169.2</v>
      </c>
      <c r="AB182" s="103">
        <f t="shared" si="68"/>
        <v>0</v>
      </c>
      <c r="AC182" s="70">
        <f>'1eras Lecturas'!U181</f>
        <v>169.2</v>
      </c>
      <c r="AD182" s="70" t="str">
        <f>'2das Lecturas'!U181</f>
        <v>169.2</v>
      </c>
      <c r="AE182" s="104">
        <f t="shared" si="69"/>
        <v>0</v>
      </c>
      <c r="AF182" s="71">
        <f>'1eras Lecturas'!W181</f>
        <v>181</v>
      </c>
      <c r="AG182" s="72">
        <f>'2das Lecturas'!W181</f>
        <v>180.8</v>
      </c>
      <c r="AH182" s="103">
        <f t="shared" si="70"/>
        <v>0.19999999999998863</v>
      </c>
      <c r="AI182" s="73">
        <f>'1eras Lecturas'!Y181</f>
        <v>194.9</v>
      </c>
      <c r="AJ182" s="73">
        <f>'2das Lecturas'!Y181</f>
        <v>194.8</v>
      </c>
      <c r="AK182" s="104">
        <f t="shared" si="71"/>
        <v>9.9999999999994316E-2</v>
      </c>
      <c r="AL182" s="68">
        <f>'1eras Lecturas'!AA181</f>
        <v>166.5</v>
      </c>
      <c r="AM182" s="69">
        <f>'2das Lecturas'!AA181</f>
        <v>166.29999999999998</v>
      </c>
      <c r="AN182" s="103">
        <f t="shared" si="72"/>
        <v>0.20000000000001705</v>
      </c>
      <c r="AO182" s="70">
        <f>'1eras Lecturas'!AC181</f>
        <v>168.5</v>
      </c>
      <c r="AP182" s="70">
        <f>'2das Lecturas'!AC181</f>
        <v>168.39999999999998</v>
      </c>
      <c r="AQ182" s="104">
        <f t="shared" si="73"/>
        <v>0.10000000000002274</v>
      </c>
      <c r="AR182" s="71">
        <f>'1eras Lecturas'!AE181</f>
        <v>242</v>
      </c>
      <c r="AS182" s="72">
        <f>'2das Lecturas'!AE181</f>
        <v>242</v>
      </c>
      <c r="AT182" s="103">
        <f t="shared" si="74"/>
        <v>0</v>
      </c>
      <c r="AU182" s="73">
        <f>'1eras Lecturas'!AG181</f>
        <v>257</v>
      </c>
      <c r="AV182" s="73">
        <f>'2das Lecturas'!AG181</f>
        <v>256.8</v>
      </c>
      <c r="AW182" s="104">
        <f t="shared" si="75"/>
        <v>0.19999999999998863</v>
      </c>
      <c r="AX182" s="68">
        <f>'1eras Lecturas'!AI181</f>
        <v>270.2</v>
      </c>
      <c r="AY182" s="69">
        <f>'2das Lecturas'!AI181</f>
        <v>270.3</v>
      </c>
      <c r="AZ182" s="103">
        <f t="shared" si="76"/>
        <v>0.10000000000002274</v>
      </c>
      <c r="BA182" s="70">
        <f>'1eras Lecturas'!AK181</f>
        <v>270.2</v>
      </c>
      <c r="BB182" s="70">
        <f>'2das Lecturas'!AK181</f>
        <v>270.3</v>
      </c>
      <c r="BC182" s="104">
        <f t="shared" si="77"/>
        <v>0.10000000000002274</v>
      </c>
      <c r="BD182" s="71">
        <f>'1eras Lecturas'!AM181</f>
        <v>250.5</v>
      </c>
      <c r="BE182" s="72">
        <f>'2das Lecturas'!AM181</f>
        <v>250.5</v>
      </c>
      <c r="BF182" s="103">
        <f t="shared" si="78"/>
        <v>0</v>
      </c>
      <c r="BG182" s="73">
        <f>'1eras Lecturas'!AO181</f>
        <v>251.4</v>
      </c>
      <c r="BH182" s="73">
        <f>'2das Lecturas'!AO181</f>
        <v>251.5</v>
      </c>
      <c r="BI182" s="104">
        <f t="shared" si="79"/>
        <v>9.9999999999994316E-2</v>
      </c>
      <c r="BJ182" s="68">
        <f>'1eras Lecturas'!AQ181</f>
        <v>166.7</v>
      </c>
      <c r="BK182" s="69">
        <f>'2das Lecturas'!AQ181</f>
        <v>166.89999999999998</v>
      </c>
      <c r="BL182" s="103">
        <f t="shared" si="80"/>
        <v>0.19999999999998863</v>
      </c>
      <c r="BM182" s="70">
        <f>'1eras Lecturas'!AS181</f>
        <v>168.5</v>
      </c>
      <c r="BN182" s="70">
        <f>'2das Lecturas'!AS181</f>
        <v>168.7</v>
      </c>
      <c r="BO182" s="104">
        <f t="shared" si="81"/>
        <v>0.19999999999998863</v>
      </c>
      <c r="BP182" s="71">
        <f>'1eras Lecturas'!AU181</f>
        <v>192.1</v>
      </c>
      <c r="BQ182" s="72">
        <f>'2das Lecturas'!AU181</f>
        <v>192.29999999999998</v>
      </c>
      <c r="BR182" s="103">
        <f t="shared" si="82"/>
        <v>0.19999999999998863</v>
      </c>
      <c r="BS182" s="73">
        <f>'1eras Lecturas'!AW181</f>
        <v>196.1</v>
      </c>
      <c r="BT182" s="73">
        <f>'2das Lecturas'!AW181</f>
        <v>196.29999999999998</v>
      </c>
      <c r="BU182" s="104">
        <f t="shared" si="83"/>
        <v>0.19999999999998863</v>
      </c>
      <c r="BV182" s="68">
        <f>'1eras Lecturas'!AY181</f>
        <v>255.4</v>
      </c>
      <c r="BW182" s="69">
        <f>'2das Lecturas'!AY181</f>
        <v>255.3</v>
      </c>
      <c r="BX182" s="103">
        <f t="shared" si="84"/>
        <v>9.9999999999994316E-2</v>
      </c>
      <c r="BY182" s="70">
        <f>'1eras Lecturas'!BA181</f>
        <v>257.2</v>
      </c>
      <c r="BZ182" s="70">
        <f>'2das Lecturas'!BA181</f>
        <v>257.2</v>
      </c>
      <c r="CA182" s="104">
        <f t="shared" si="85"/>
        <v>0</v>
      </c>
      <c r="CB182" s="71">
        <f>'1eras Lecturas'!BC181</f>
        <v>132.1</v>
      </c>
      <c r="CC182" s="72">
        <f>'2das Lecturas'!BC181</f>
        <v>132.5</v>
      </c>
      <c r="CD182" s="103">
        <f t="shared" si="86"/>
        <v>0.40000000000000568</v>
      </c>
      <c r="CE182" s="73">
        <f>'1eras Lecturas'!BE181</f>
        <v>174.5</v>
      </c>
      <c r="CF182" s="73">
        <f>'2das Lecturas'!BE181</f>
        <v>174.5</v>
      </c>
      <c r="CG182" s="104">
        <f t="shared" si="87"/>
        <v>0</v>
      </c>
      <c r="CH182" s="138">
        <f>'1eras Lecturas'!BG181</f>
        <v>130</v>
      </c>
      <c r="CI182" s="69" t="str">
        <f>'2das Lecturas'!BG181</f>
        <v>129.9</v>
      </c>
      <c r="CJ182" s="103">
        <f t="shared" si="88"/>
        <v>9.9999999999994316E-2</v>
      </c>
      <c r="CK182" s="139">
        <f>'1eras Lecturas'!BI181</f>
        <v>143.6</v>
      </c>
      <c r="CL182" s="139" t="str">
        <f>'2das Lecturas'!BI181</f>
        <v>143.4</v>
      </c>
      <c r="CM182" s="104">
        <f t="shared" si="89"/>
        <v>0.19999999999998863</v>
      </c>
    </row>
    <row r="183" spans="1:91" x14ac:dyDescent="0.25">
      <c r="A183" s="67" t="s">
        <v>117</v>
      </c>
      <c r="B183" s="68">
        <f>'1eras Lecturas'!C182</f>
        <v>261.7</v>
      </c>
      <c r="C183" s="69">
        <f>'2das Lecturas'!C182</f>
        <v>261.8</v>
      </c>
      <c r="D183" s="103">
        <f t="shared" si="60"/>
        <v>0.10000000000002274</v>
      </c>
      <c r="E183" s="70">
        <f>'1eras Lecturas'!E182</f>
        <v>271.89999999999998</v>
      </c>
      <c r="F183" s="70">
        <f>'2das Lecturas'!E182</f>
        <v>271.7</v>
      </c>
      <c r="G183" s="104">
        <f t="shared" si="61"/>
        <v>0.19999999999998863</v>
      </c>
      <c r="H183" s="71">
        <f>'1eras Lecturas'!G182</f>
        <v>172.1</v>
      </c>
      <c r="I183" s="72">
        <f>'2das Lecturas'!G182</f>
        <v>172.4</v>
      </c>
      <c r="J183" s="103">
        <f t="shared" si="62"/>
        <v>0.30000000000001137</v>
      </c>
      <c r="K183" s="73">
        <f>'1eras Lecturas'!I182</f>
        <v>176</v>
      </c>
      <c r="L183" s="73">
        <f>'2das Lecturas'!I182</f>
        <v>176.3</v>
      </c>
      <c r="M183" s="104">
        <f t="shared" si="63"/>
        <v>0.30000000000001137</v>
      </c>
      <c r="N183" s="68">
        <f>'1eras Lecturas'!K182</f>
        <v>146.80000000000001</v>
      </c>
      <c r="O183" s="69">
        <f>'2das Lecturas'!K182</f>
        <v>146.70000000000002</v>
      </c>
      <c r="P183" s="103">
        <f t="shared" si="64"/>
        <v>9.9999999999994316E-2</v>
      </c>
      <c r="Q183" s="70">
        <f>'1eras Lecturas'!M182</f>
        <v>151.9</v>
      </c>
      <c r="R183" s="70">
        <f>'2das Lecturas'!M182</f>
        <v>151.80000000000001</v>
      </c>
      <c r="S183" s="104">
        <f t="shared" si="65"/>
        <v>9.9999999999994316E-2</v>
      </c>
      <c r="T183" s="71">
        <f>'1eras Lecturas'!O182</f>
        <v>134.5</v>
      </c>
      <c r="U183" s="72">
        <f>'2das Lecturas'!O182</f>
        <v>134.5</v>
      </c>
      <c r="V183" s="103">
        <f t="shared" si="66"/>
        <v>0</v>
      </c>
      <c r="W183" s="73">
        <f>'1eras Lecturas'!Q182</f>
        <v>134.5</v>
      </c>
      <c r="X183" s="73">
        <f>'2das Lecturas'!Q182</f>
        <v>134.5</v>
      </c>
      <c r="Y183" s="104">
        <f t="shared" si="67"/>
        <v>0</v>
      </c>
      <c r="Z183" s="68">
        <f>'1eras Lecturas'!S182</f>
        <v>158.89999999999998</v>
      </c>
      <c r="AA183" s="69">
        <f>'2das Lecturas'!S182</f>
        <v>159.19999999999999</v>
      </c>
      <c r="AB183" s="103">
        <f t="shared" si="68"/>
        <v>0.30000000000001137</v>
      </c>
      <c r="AC183" s="70">
        <f>'1eras Lecturas'!U182</f>
        <v>165.2</v>
      </c>
      <c r="AD183" s="70">
        <f>'2das Lecturas'!U182</f>
        <v>165.2</v>
      </c>
      <c r="AE183" s="104">
        <f t="shared" si="69"/>
        <v>0</v>
      </c>
      <c r="AF183" s="71">
        <f>'1eras Lecturas'!W182</f>
        <v>172.6</v>
      </c>
      <c r="AG183" s="72">
        <f>'2das Lecturas'!W182</f>
        <v>172.6</v>
      </c>
      <c r="AH183" s="103">
        <f t="shared" si="70"/>
        <v>0</v>
      </c>
      <c r="AI183" s="73">
        <f>'1eras Lecturas'!Y182</f>
        <v>172.6</v>
      </c>
      <c r="AJ183" s="73">
        <f>'2das Lecturas'!Y182</f>
        <v>172.6</v>
      </c>
      <c r="AK183" s="104">
        <f t="shared" si="71"/>
        <v>0</v>
      </c>
      <c r="AL183" s="68">
        <f>'1eras Lecturas'!AA182</f>
        <v>154.5</v>
      </c>
      <c r="AM183" s="69">
        <f>'2das Lecturas'!AA182</f>
        <v>154.19999999999999</v>
      </c>
      <c r="AN183" s="103">
        <f t="shared" si="72"/>
        <v>0.30000000000001137</v>
      </c>
      <c r="AO183" s="70">
        <f>'1eras Lecturas'!AC182</f>
        <v>168.5</v>
      </c>
      <c r="AP183" s="70">
        <f>'2das Lecturas'!AC182</f>
        <v>168.5</v>
      </c>
      <c r="AQ183" s="104">
        <f t="shared" si="73"/>
        <v>0</v>
      </c>
      <c r="AR183" s="71">
        <f>'1eras Lecturas'!AE182</f>
        <v>237.9</v>
      </c>
      <c r="AS183" s="72">
        <f>'2das Lecturas'!AE182</f>
        <v>237.7</v>
      </c>
      <c r="AT183" s="103">
        <f t="shared" si="74"/>
        <v>0.20000000000001705</v>
      </c>
      <c r="AU183" s="73">
        <f>'1eras Lecturas'!AG182</f>
        <v>237.9</v>
      </c>
      <c r="AV183" s="73">
        <f>'2das Lecturas'!AG182</f>
        <v>237.7</v>
      </c>
      <c r="AW183" s="104">
        <f t="shared" si="75"/>
        <v>0.20000000000001705</v>
      </c>
      <c r="AX183" s="68">
        <f>'1eras Lecturas'!AI182</f>
        <v>270</v>
      </c>
      <c r="AY183" s="69">
        <f>'2das Lecturas'!AI182</f>
        <v>270.10000000000002</v>
      </c>
      <c r="AZ183" s="103">
        <f t="shared" si="76"/>
        <v>0.10000000000002274</v>
      </c>
      <c r="BA183" s="70">
        <f>'1eras Lecturas'!AK182</f>
        <v>270</v>
      </c>
      <c r="BB183" s="70">
        <f>'2das Lecturas'!AK182</f>
        <v>270.10000000000002</v>
      </c>
      <c r="BC183" s="104">
        <f t="shared" si="77"/>
        <v>0.10000000000002274</v>
      </c>
      <c r="BD183" s="71">
        <f>'1eras Lecturas'!AM182</f>
        <v>250.70000000000002</v>
      </c>
      <c r="BE183" s="72">
        <f>'2das Lecturas'!AM182</f>
        <v>250.5</v>
      </c>
      <c r="BF183" s="103">
        <f t="shared" si="78"/>
        <v>0.20000000000001705</v>
      </c>
      <c r="BG183" s="73">
        <f>'1eras Lecturas'!AO182</f>
        <v>252.70000000000002</v>
      </c>
      <c r="BH183" s="73">
        <f>'2das Lecturas'!AO182</f>
        <v>252.5</v>
      </c>
      <c r="BI183" s="104">
        <f t="shared" si="79"/>
        <v>0.20000000000001705</v>
      </c>
      <c r="BJ183" s="68">
        <f>'1eras Lecturas'!AQ182</f>
        <v>166.7</v>
      </c>
      <c r="BK183" s="69">
        <f>'2das Lecturas'!AQ182</f>
        <v>166.89999999999998</v>
      </c>
      <c r="BL183" s="103">
        <f t="shared" si="80"/>
        <v>0.19999999999998863</v>
      </c>
      <c r="BM183" s="70">
        <f>'1eras Lecturas'!AS182</f>
        <v>168.6</v>
      </c>
      <c r="BN183" s="70">
        <f>'2das Lecturas'!AS182</f>
        <v>168.79999999999998</v>
      </c>
      <c r="BO183" s="104">
        <f t="shared" si="81"/>
        <v>0.19999999999998863</v>
      </c>
      <c r="BP183" s="71">
        <f>'1eras Lecturas'!AU182</f>
        <v>192.9</v>
      </c>
      <c r="BQ183" s="72">
        <f>'2das Lecturas'!AU182</f>
        <v>192.9</v>
      </c>
      <c r="BR183" s="103">
        <f t="shared" si="82"/>
        <v>0</v>
      </c>
      <c r="BS183" s="73">
        <f>'1eras Lecturas'!AW182</f>
        <v>192.9</v>
      </c>
      <c r="BT183" s="73">
        <f>'2das Lecturas'!AW182</f>
        <v>192.9</v>
      </c>
      <c r="BU183" s="104">
        <f t="shared" si="83"/>
        <v>0</v>
      </c>
      <c r="BV183" s="68">
        <f>'1eras Lecturas'!AY182</f>
        <v>257.3</v>
      </c>
      <c r="BW183" s="69">
        <f>'2das Lecturas'!AY182</f>
        <v>257.2</v>
      </c>
      <c r="BX183" s="103">
        <f t="shared" si="84"/>
        <v>0.10000000000002274</v>
      </c>
      <c r="BY183" s="70">
        <f>'1eras Lecturas'!BA182</f>
        <v>261.10000000000002</v>
      </c>
      <c r="BZ183" s="70">
        <f>'2das Lecturas'!BA182</f>
        <v>261</v>
      </c>
      <c r="CA183" s="104">
        <f t="shared" si="85"/>
        <v>0.10000000000002274</v>
      </c>
      <c r="CB183" s="71">
        <f>'1eras Lecturas'!BC182</f>
        <v>161.30000000000001</v>
      </c>
      <c r="CC183" s="72">
        <f>'2das Lecturas'!BC182</f>
        <v>161.19999999999999</v>
      </c>
      <c r="CD183" s="103">
        <f t="shared" si="86"/>
        <v>0.10000000000002274</v>
      </c>
      <c r="CE183" s="73">
        <f>'1eras Lecturas'!BE182</f>
        <v>174.3</v>
      </c>
      <c r="CF183" s="73">
        <f>'2das Lecturas'!BE182</f>
        <v>174.3</v>
      </c>
      <c r="CG183" s="104">
        <f t="shared" si="87"/>
        <v>0</v>
      </c>
      <c r="CH183" s="138">
        <f>'1eras Lecturas'!BG182</f>
        <v>118.7</v>
      </c>
      <c r="CI183" s="69" t="str">
        <f>'2das Lecturas'!BG182</f>
        <v>118.6</v>
      </c>
      <c r="CJ183" s="103">
        <f t="shared" si="88"/>
        <v>0.10000000000000853</v>
      </c>
      <c r="CK183" s="139">
        <f>'1eras Lecturas'!BI182</f>
        <v>131.6</v>
      </c>
      <c r="CL183" s="139" t="str">
        <f>'2das Lecturas'!BI182</f>
        <v>131.9</v>
      </c>
      <c r="CM183" s="104">
        <f t="shared" si="89"/>
        <v>0.30000000000001137</v>
      </c>
    </row>
    <row r="184" spans="1:91" x14ac:dyDescent="0.25">
      <c r="A184" s="67" t="s">
        <v>118</v>
      </c>
      <c r="B184" s="68">
        <f>'1eras Lecturas'!C183</f>
        <v>267.60000000000002</v>
      </c>
      <c r="C184" s="69">
        <f>'2das Lecturas'!C183</f>
        <v>267.5</v>
      </c>
      <c r="D184" s="103">
        <f t="shared" si="60"/>
        <v>0.10000000000002274</v>
      </c>
      <c r="E184" s="70">
        <f>'1eras Lecturas'!E183</f>
        <v>298.39999999999998</v>
      </c>
      <c r="F184" s="70">
        <f>'2das Lecturas'!E183</f>
        <v>298.39999999999998</v>
      </c>
      <c r="G184" s="104">
        <f t="shared" si="61"/>
        <v>0</v>
      </c>
      <c r="H184" s="71">
        <f>'1eras Lecturas'!G183</f>
        <v>178.4</v>
      </c>
      <c r="I184" s="72">
        <f>'2das Lecturas'!G183</f>
        <v>178.2</v>
      </c>
      <c r="J184" s="103">
        <f t="shared" si="62"/>
        <v>0.20000000000001705</v>
      </c>
      <c r="K184" s="73">
        <f>'1eras Lecturas'!I183</f>
        <v>192.9</v>
      </c>
      <c r="L184" s="73">
        <f>'2das Lecturas'!I183</f>
        <v>192.6</v>
      </c>
      <c r="M184" s="104">
        <f t="shared" si="63"/>
        <v>0.30000000000001137</v>
      </c>
      <c r="N184" s="68">
        <f>'1eras Lecturas'!K183</f>
        <v>151</v>
      </c>
      <c r="O184" s="69">
        <f>'2das Lecturas'!K183</f>
        <v>150.9</v>
      </c>
      <c r="P184" s="103">
        <f t="shared" si="64"/>
        <v>9.9999999999994316E-2</v>
      </c>
      <c r="Q184" s="70">
        <f>'1eras Lecturas'!M183</f>
        <v>162.69999999999999</v>
      </c>
      <c r="R184" s="70">
        <f>'2das Lecturas'!M183</f>
        <v>162.6</v>
      </c>
      <c r="S184" s="104">
        <f t="shared" si="65"/>
        <v>9.9999999999994316E-2</v>
      </c>
      <c r="T184" s="71">
        <f>'1eras Lecturas'!O183</f>
        <v>134.5</v>
      </c>
      <c r="U184" s="72">
        <f>'2das Lecturas'!O183</f>
        <v>134.4</v>
      </c>
      <c r="V184" s="103">
        <f t="shared" si="66"/>
        <v>9.9999999999994316E-2</v>
      </c>
      <c r="W184" s="73">
        <f>'1eras Lecturas'!Q183</f>
        <v>136.6</v>
      </c>
      <c r="X184" s="73">
        <f>'2das Lecturas'!Q183</f>
        <v>136.5</v>
      </c>
      <c r="Y184" s="104">
        <f t="shared" si="67"/>
        <v>9.9999999999994316E-2</v>
      </c>
      <c r="Z184" s="68">
        <f>'1eras Lecturas'!S183</f>
        <v>167.3</v>
      </c>
      <c r="AA184" s="69" t="str">
        <f>'2das Lecturas'!S183</f>
        <v>167.4</v>
      </c>
      <c r="AB184" s="103">
        <f t="shared" si="68"/>
        <v>9.9999999999994316E-2</v>
      </c>
      <c r="AC184" s="70">
        <f>'1eras Lecturas'!U183</f>
        <v>167.3</v>
      </c>
      <c r="AD184" s="70" t="str">
        <f>'2das Lecturas'!U183</f>
        <v>167.4</v>
      </c>
      <c r="AE184" s="104">
        <f t="shared" si="69"/>
        <v>9.9999999999994316E-2</v>
      </c>
      <c r="AF184" s="71">
        <f>'1eras Lecturas'!W183</f>
        <v>174.7</v>
      </c>
      <c r="AG184" s="72">
        <f>'2das Lecturas'!W183</f>
        <v>174.6</v>
      </c>
      <c r="AH184" s="103">
        <f t="shared" si="70"/>
        <v>9.9999999999994316E-2</v>
      </c>
      <c r="AI184" s="73">
        <f>'1eras Lecturas'!Y183</f>
        <v>186.9</v>
      </c>
      <c r="AJ184" s="73">
        <f>'2das Lecturas'!Y183</f>
        <v>186.8</v>
      </c>
      <c r="AK184" s="104">
        <f t="shared" si="71"/>
        <v>9.9999999999994316E-2</v>
      </c>
      <c r="AL184" s="68">
        <f>'1eras Lecturas'!AA183</f>
        <v>166.6</v>
      </c>
      <c r="AM184" s="69">
        <f>'2das Lecturas'!AA183</f>
        <v>166.29999999999998</v>
      </c>
      <c r="AN184" s="103">
        <f t="shared" si="72"/>
        <v>0.30000000000001137</v>
      </c>
      <c r="AO184" s="70">
        <f>'1eras Lecturas'!AC183</f>
        <v>168.3</v>
      </c>
      <c r="AP184" s="70">
        <f>'2das Lecturas'!AC183</f>
        <v>168.5</v>
      </c>
      <c r="AQ184" s="104">
        <f t="shared" si="73"/>
        <v>0.19999999999998863</v>
      </c>
      <c r="AR184" s="71">
        <f>'1eras Lecturas'!AE183</f>
        <v>237.7</v>
      </c>
      <c r="AS184" s="72">
        <f>'2das Lecturas'!AE183</f>
        <v>237.9</v>
      </c>
      <c r="AT184" s="103">
        <f t="shared" si="74"/>
        <v>0.20000000000001705</v>
      </c>
      <c r="AU184" s="73">
        <f>'1eras Lecturas'!AG183</f>
        <v>250.6</v>
      </c>
      <c r="AV184" s="73">
        <f>'2das Lecturas'!AG183</f>
        <v>250.79999999999998</v>
      </c>
      <c r="AW184" s="104">
        <f t="shared" si="75"/>
        <v>0.19999999999998863</v>
      </c>
      <c r="AX184" s="68">
        <f>'1eras Lecturas'!AI183</f>
        <v>261.89999999999998</v>
      </c>
      <c r="AY184" s="69">
        <f>'2das Lecturas'!AI183</f>
        <v>262</v>
      </c>
      <c r="AZ184" s="103">
        <f t="shared" si="76"/>
        <v>0.10000000000002274</v>
      </c>
      <c r="BA184" s="70">
        <f>'1eras Lecturas'!AK183</f>
        <v>270</v>
      </c>
      <c r="BB184" s="70">
        <f>'2das Lecturas'!AK183</f>
        <v>270.40000000000003</v>
      </c>
      <c r="BC184" s="104">
        <f t="shared" si="77"/>
        <v>0.40000000000003411</v>
      </c>
      <c r="BD184" s="71">
        <f>'1eras Lecturas'!AM183</f>
        <v>250.5</v>
      </c>
      <c r="BE184" s="72">
        <f>'2das Lecturas'!AM183</f>
        <v>250.5</v>
      </c>
      <c r="BF184" s="103">
        <f t="shared" si="78"/>
        <v>0</v>
      </c>
      <c r="BG184" s="73">
        <f>'1eras Lecturas'!AO183</f>
        <v>252.5</v>
      </c>
      <c r="BH184" s="73">
        <f>'2das Lecturas'!AO183</f>
        <v>252.5</v>
      </c>
      <c r="BI184" s="104">
        <f t="shared" si="79"/>
        <v>0</v>
      </c>
      <c r="BJ184" s="68">
        <f>'1eras Lecturas'!AQ183</f>
        <v>166.7</v>
      </c>
      <c r="BK184" s="69">
        <f>'2das Lecturas'!AQ183</f>
        <v>166.89999999999998</v>
      </c>
      <c r="BL184" s="103">
        <f t="shared" si="80"/>
        <v>0.19999999999998863</v>
      </c>
      <c r="BM184" s="70">
        <f>'1eras Lecturas'!AS183</f>
        <v>166.7</v>
      </c>
      <c r="BN184" s="70">
        <f>'2das Lecturas'!AS183</f>
        <v>166.89999999999998</v>
      </c>
      <c r="BO184" s="104">
        <f t="shared" si="81"/>
        <v>0.19999999999998863</v>
      </c>
      <c r="BP184" s="71">
        <f>'1eras Lecturas'!AU183</f>
        <v>192.9</v>
      </c>
      <c r="BQ184" s="72">
        <f>'2das Lecturas'!AU183</f>
        <v>193</v>
      </c>
      <c r="BR184" s="103">
        <f t="shared" si="82"/>
        <v>9.9999999999994316E-2</v>
      </c>
      <c r="BS184" s="73">
        <f>'1eras Lecturas'!AW183</f>
        <v>201.3</v>
      </c>
      <c r="BT184" s="73">
        <f>'2das Lecturas'!AW183</f>
        <v>201.4</v>
      </c>
      <c r="BU184" s="104">
        <f t="shared" si="83"/>
        <v>9.9999999999994316E-2</v>
      </c>
      <c r="BV184" s="68">
        <f>'1eras Lecturas'!AY183</f>
        <v>255.4</v>
      </c>
      <c r="BW184" s="69">
        <f>'2das Lecturas'!AY183</f>
        <v>255.3</v>
      </c>
      <c r="BX184" s="103">
        <f t="shared" si="84"/>
        <v>9.9999999999994316E-2</v>
      </c>
      <c r="BY184" s="70">
        <f>'1eras Lecturas'!BA183</f>
        <v>255.4</v>
      </c>
      <c r="BZ184" s="70">
        <f>'2das Lecturas'!BA183</f>
        <v>255.3</v>
      </c>
      <c r="CA184" s="104">
        <f t="shared" si="85"/>
        <v>9.9999999999994316E-2</v>
      </c>
      <c r="CB184" s="71">
        <f>'1eras Lecturas'!BC183</f>
        <v>161.1</v>
      </c>
      <c r="CC184" s="72">
        <f>'2das Lecturas'!BC183</f>
        <v>161.1</v>
      </c>
      <c r="CD184" s="103">
        <f t="shared" si="86"/>
        <v>0</v>
      </c>
      <c r="CE184" s="73">
        <f>'1eras Lecturas'!BE183</f>
        <v>179.5</v>
      </c>
      <c r="CF184" s="73">
        <f>'2das Lecturas'!BE183</f>
        <v>179.5</v>
      </c>
      <c r="CG184" s="104">
        <f t="shared" si="87"/>
        <v>0</v>
      </c>
      <c r="CH184" s="138">
        <f>'1eras Lecturas'!BG183</f>
        <v>128</v>
      </c>
      <c r="CI184" s="69">
        <f>'2das Lecturas'!BG183</f>
        <v>127.9</v>
      </c>
      <c r="CJ184" s="103">
        <f t="shared" si="88"/>
        <v>9.9999999999994316E-2</v>
      </c>
      <c r="CK184" s="139">
        <f>'1eras Lecturas'!BI183</f>
        <v>128</v>
      </c>
      <c r="CL184" s="139">
        <f>'2das Lecturas'!BI183</f>
        <v>130</v>
      </c>
      <c r="CM184" s="104">
        <f t="shared" si="89"/>
        <v>2</v>
      </c>
    </row>
    <row r="185" spans="1:91" x14ac:dyDescent="0.25">
      <c r="A185" s="67" t="s">
        <v>119</v>
      </c>
      <c r="B185" s="68">
        <f>'1eras Lecturas'!C184</f>
        <v>271.60000000000002</v>
      </c>
      <c r="C185" s="69">
        <f>'2das Lecturas'!C184</f>
        <v>271.60000000000002</v>
      </c>
      <c r="D185" s="103">
        <f t="shared" si="60"/>
        <v>0</v>
      </c>
      <c r="E185" s="70">
        <f>'1eras Lecturas'!E184</f>
        <v>271.60000000000002</v>
      </c>
      <c r="F185" s="70">
        <f>'2das Lecturas'!E184</f>
        <v>271.60000000000002</v>
      </c>
      <c r="G185" s="104">
        <f t="shared" si="61"/>
        <v>0</v>
      </c>
      <c r="H185" s="71">
        <f>'1eras Lecturas'!G184</f>
        <v>178.4</v>
      </c>
      <c r="I185" s="72">
        <f>'2das Lecturas'!G184</f>
        <v>178.29999999999998</v>
      </c>
      <c r="J185" s="103">
        <f t="shared" si="62"/>
        <v>0.10000000000002274</v>
      </c>
      <c r="K185" s="73">
        <f>'1eras Lecturas'!I184</f>
        <v>178.4</v>
      </c>
      <c r="L185" s="73">
        <f>'2das Lecturas'!I184</f>
        <v>178.29999999999998</v>
      </c>
      <c r="M185" s="104">
        <f t="shared" si="63"/>
        <v>0.10000000000002274</v>
      </c>
      <c r="N185" s="68">
        <f>'1eras Lecturas'!K184</f>
        <v>149</v>
      </c>
      <c r="O185" s="69">
        <f>'2das Lecturas'!K184</f>
        <v>148.9</v>
      </c>
      <c r="P185" s="103">
        <f t="shared" si="64"/>
        <v>9.9999999999994316E-2</v>
      </c>
      <c r="Q185" s="70">
        <f>'1eras Lecturas'!M184</f>
        <v>168.4</v>
      </c>
      <c r="R185" s="70">
        <f>'2das Lecturas'!M184</f>
        <v>168.3</v>
      </c>
      <c r="S185" s="104">
        <f t="shared" si="65"/>
        <v>9.9999999999994316E-2</v>
      </c>
      <c r="T185" s="71">
        <f>'1eras Lecturas'!O184</f>
        <v>134.6</v>
      </c>
      <c r="U185" s="72">
        <f>'2das Lecturas'!O184</f>
        <v>134.30000000000001</v>
      </c>
      <c r="V185" s="103">
        <f t="shared" si="66"/>
        <v>0.29999999999998295</v>
      </c>
      <c r="W185" s="73">
        <f>'1eras Lecturas'!Q184</f>
        <v>136.69999999999999</v>
      </c>
      <c r="X185" s="73">
        <f>'2das Lecturas'!Q184</f>
        <v>136.5</v>
      </c>
      <c r="Y185" s="104">
        <f t="shared" si="67"/>
        <v>0.19999999999998863</v>
      </c>
      <c r="Z185" s="68">
        <f>'1eras Lecturas'!S184</f>
        <v>161.5</v>
      </c>
      <c r="AA185" s="69">
        <f>'2das Lecturas'!S184</f>
        <v>161.69999999999999</v>
      </c>
      <c r="AB185" s="103">
        <f t="shared" si="68"/>
        <v>0.19999999999998863</v>
      </c>
      <c r="AC185" s="70">
        <f>'1eras Lecturas'!U184</f>
        <v>171.3</v>
      </c>
      <c r="AD185" s="70">
        <f>'2das Lecturas'!U184</f>
        <v>171.2</v>
      </c>
      <c r="AE185" s="104">
        <f t="shared" si="69"/>
        <v>0.10000000000002274</v>
      </c>
      <c r="AF185" s="71">
        <f>'1eras Lecturas'!W184</f>
        <v>178.8</v>
      </c>
      <c r="AG185" s="72">
        <f>'2das Lecturas'!W184</f>
        <v>178.9</v>
      </c>
      <c r="AH185" s="103">
        <f t="shared" si="70"/>
        <v>9.9999999999994316E-2</v>
      </c>
      <c r="AI185" s="73">
        <f>'1eras Lecturas'!Y184</f>
        <v>178.8</v>
      </c>
      <c r="AJ185" s="73">
        <f>'2das Lecturas'!Y184</f>
        <v>178.9</v>
      </c>
      <c r="AK185" s="104">
        <f t="shared" si="71"/>
        <v>9.9999999999994316E-2</v>
      </c>
      <c r="AL185" s="68">
        <f>'1eras Lecturas'!AA184</f>
        <v>162.5</v>
      </c>
      <c r="AM185" s="69">
        <f>'2das Lecturas'!AA184</f>
        <v>162.6</v>
      </c>
      <c r="AN185" s="103">
        <f t="shared" si="72"/>
        <v>9.9999999999994316E-2</v>
      </c>
      <c r="AO185" s="70">
        <f>'1eras Lecturas'!AC184</f>
        <v>170.5</v>
      </c>
      <c r="AP185" s="70">
        <f>'2das Lecturas'!AC184</f>
        <v>170.6</v>
      </c>
      <c r="AQ185" s="104">
        <f t="shared" si="73"/>
        <v>9.9999999999994316E-2</v>
      </c>
      <c r="AR185" s="71">
        <f>'1eras Lecturas'!AE184</f>
        <v>237.7</v>
      </c>
      <c r="AS185" s="72">
        <f>'2das Lecturas'!AE184</f>
        <v>237.6</v>
      </c>
      <c r="AT185" s="103">
        <f t="shared" si="74"/>
        <v>9.9999999999994316E-2</v>
      </c>
      <c r="AU185" s="73">
        <f>'1eras Lecturas'!AG184</f>
        <v>239.7</v>
      </c>
      <c r="AV185" s="73">
        <f>'2das Lecturas'!AG184</f>
        <v>239.79999999999998</v>
      </c>
      <c r="AW185" s="104">
        <f t="shared" si="75"/>
        <v>9.9999999999994316E-2</v>
      </c>
      <c r="AX185" s="68">
        <f>'1eras Lecturas'!AI184</f>
        <v>270.10000000000002</v>
      </c>
      <c r="AY185" s="69">
        <f>'2das Lecturas'!AI184</f>
        <v>270.20000000000005</v>
      </c>
      <c r="AZ185" s="103">
        <f t="shared" si="76"/>
        <v>0.10000000000002274</v>
      </c>
      <c r="BA185" s="70">
        <f>'1eras Lecturas'!AK184</f>
        <v>270.10000000000002</v>
      </c>
      <c r="BB185" s="70">
        <f>'2das Lecturas'!AK184</f>
        <v>270.20000000000005</v>
      </c>
      <c r="BC185" s="104">
        <f t="shared" si="77"/>
        <v>0.10000000000002274</v>
      </c>
      <c r="BD185" s="71">
        <f>'1eras Lecturas'!AM184</f>
        <v>251.5</v>
      </c>
      <c r="BE185" s="72" t="str">
        <f>'2das Lecturas'!AM184</f>
        <v>251.5</v>
      </c>
      <c r="BF185" s="103">
        <f t="shared" si="78"/>
        <v>0</v>
      </c>
      <c r="BG185" s="73">
        <f>'1eras Lecturas'!AO184</f>
        <v>251.5</v>
      </c>
      <c r="BH185" s="73" t="str">
        <f>'2das Lecturas'!AO184</f>
        <v>251.5</v>
      </c>
      <c r="BI185" s="104">
        <f t="shared" si="79"/>
        <v>0</v>
      </c>
      <c r="BJ185" s="68">
        <f>'1eras Lecturas'!AQ184</f>
        <v>166.7</v>
      </c>
      <c r="BK185" s="69">
        <f>'2das Lecturas'!AQ184</f>
        <v>166.89999999999998</v>
      </c>
      <c r="BL185" s="103">
        <f t="shared" si="80"/>
        <v>0.19999999999998863</v>
      </c>
      <c r="BM185" s="70">
        <f>'1eras Lecturas'!AS184</f>
        <v>168.4</v>
      </c>
      <c r="BN185" s="70">
        <f>'2das Lecturas'!AS184</f>
        <v>168.6</v>
      </c>
      <c r="BO185" s="104">
        <f t="shared" si="81"/>
        <v>0.19999999999998863</v>
      </c>
      <c r="BP185" s="71">
        <f>'1eras Lecturas'!AU184</f>
        <v>182.8</v>
      </c>
      <c r="BQ185" s="72">
        <f>'2das Lecturas'!AU184</f>
        <v>182.79999999999998</v>
      </c>
      <c r="BR185" s="103">
        <f t="shared" si="82"/>
        <v>2.8421709430404007E-14</v>
      </c>
      <c r="BS185" s="73">
        <f>'1eras Lecturas'!AW184</f>
        <v>196.4</v>
      </c>
      <c r="BT185" s="73">
        <f>'2das Lecturas'!AW184</f>
        <v>196.29999999999998</v>
      </c>
      <c r="BU185" s="104">
        <f t="shared" si="83"/>
        <v>0.10000000000002274</v>
      </c>
      <c r="BV185" s="68">
        <f>'1eras Lecturas'!AY184</f>
        <v>255.4</v>
      </c>
      <c r="BW185" s="69">
        <f>'2das Lecturas'!AY184</f>
        <v>255.3</v>
      </c>
      <c r="BX185" s="103">
        <f t="shared" si="84"/>
        <v>9.9999999999994316E-2</v>
      </c>
      <c r="BY185" s="70">
        <f>'1eras Lecturas'!BA184</f>
        <v>257.3</v>
      </c>
      <c r="BZ185" s="70">
        <f>'2das Lecturas'!BA184</f>
        <v>257.2</v>
      </c>
      <c r="CA185" s="104">
        <f t="shared" si="85"/>
        <v>0.10000000000002274</v>
      </c>
      <c r="CB185" s="71">
        <f>'1eras Lecturas'!BC184</f>
        <v>174.6</v>
      </c>
      <c r="CC185" s="72">
        <f>'2das Lecturas'!BC184</f>
        <v>174.5</v>
      </c>
      <c r="CD185" s="103">
        <f t="shared" si="86"/>
        <v>9.9999999999994316E-2</v>
      </c>
      <c r="CE185" s="73">
        <f>'1eras Lecturas'!BE184</f>
        <v>174.6</v>
      </c>
      <c r="CF185" s="73">
        <f>'2das Lecturas'!BE184</f>
        <v>174.5</v>
      </c>
      <c r="CG185" s="104">
        <f t="shared" si="87"/>
        <v>9.9999999999994316E-2</v>
      </c>
      <c r="CH185" s="138">
        <f>'1eras Lecturas'!BG184</f>
        <v>126.5</v>
      </c>
      <c r="CI185" s="69" t="str">
        <f>'2das Lecturas'!BG184</f>
        <v>126.1</v>
      </c>
      <c r="CJ185" s="103">
        <f t="shared" si="88"/>
        <v>0.40000000000000568</v>
      </c>
      <c r="CK185" s="139">
        <f>'1eras Lecturas'!BI184</f>
        <v>130.30000000000001</v>
      </c>
      <c r="CL185" s="139" t="str">
        <f>'2das Lecturas'!BI184</f>
        <v>130</v>
      </c>
      <c r="CM185" s="104">
        <f t="shared" si="89"/>
        <v>0.30000000000001137</v>
      </c>
    </row>
    <row r="186" spans="1:91" x14ac:dyDescent="0.25">
      <c r="A186" s="67" t="s">
        <v>91</v>
      </c>
      <c r="B186" s="68">
        <f>'1eras Lecturas'!C185</f>
        <v>280.3</v>
      </c>
      <c r="C186" s="69">
        <f>'2das Lecturas'!C185</f>
        <v>280.40000000000003</v>
      </c>
      <c r="D186" s="103">
        <f t="shared" si="60"/>
        <v>0.10000000000002274</v>
      </c>
      <c r="E186" s="70">
        <f>'1eras Lecturas'!E185</f>
        <v>297.7</v>
      </c>
      <c r="F186" s="70">
        <f>'2das Lecturas'!E185</f>
        <v>297.8</v>
      </c>
      <c r="G186" s="104">
        <f t="shared" si="61"/>
        <v>0.10000000000002274</v>
      </c>
      <c r="H186" s="71">
        <f>'1eras Lecturas'!G185</f>
        <v>177.8</v>
      </c>
      <c r="I186" s="72">
        <f>'2das Lecturas'!G185</f>
        <v>177.8</v>
      </c>
      <c r="J186" s="103">
        <f t="shared" si="62"/>
        <v>0</v>
      </c>
      <c r="K186" s="73">
        <f>'1eras Lecturas'!I185</f>
        <v>198.9</v>
      </c>
      <c r="L186" s="73">
        <f>'2das Lecturas'!I185</f>
        <v>198.9</v>
      </c>
      <c r="M186" s="104">
        <f t="shared" si="63"/>
        <v>0</v>
      </c>
      <c r="N186" s="68">
        <f>'1eras Lecturas'!K185</f>
        <v>156.80000000000001</v>
      </c>
      <c r="O186" s="69">
        <f>'2das Lecturas'!K185</f>
        <v>156.9</v>
      </c>
      <c r="P186" s="103">
        <f t="shared" si="64"/>
        <v>9.9999999999994316E-2</v>
      </c>
      <c r="Q186" s="70">
        <f>'1eras Lecturas'!M185</f>
        <v>164.6</v>
      </c>
      <c r="R186" s="70">
        <f>'2das Lecturas'!M185</f>
        <v>164.7</v>
      </c>
      <c r="S186" s="104">
        <f t="shared" si="65"/>
        <v>9.9999999999994316E-2</v>
      </c>
      <c r="T186" s="71">
        <f>'1eras Lecturas'!O185</f>
        <v>132.5</v>
      </c>
      <c r="U186" s="72">
        <f>'2das Lecturas'!O185</f>
        <v>132.5</v>
      </c>
      <c r="V186" s="103">
        <f t="shared" si="66"/>
        <v>0</v>
      </c>
      <c r="W186" s="73">
        <f>'1eras Lecturas'!Q185</f>
        <v>134.5</v>
      </c>
      <c r="X186" s="73">
        <f>'2das Lecturas'!Q185</f>
        <v>134.6</v>
      </c>
      <c r="Y186" s="104">
        <f t="shared" si="67"/>
        <v>9.9999999999994316E-2</v>
      </c>
      <c r="Z186" s="68">
        <f>'1eras Lecturas'!S185</f>
        <v>165.2</v>
      </c>
      <c r="AA186" s="69">
        <f>'2das Lecturas'!S185</f>
        <v>165.5</v>
      </c>
      <c r="AB186" s="103">
        <f t="shared" si="68"/>
        <v>0.30000000000001137</v>
      </c>
      <c r="AC186" s="70">
        <f>'1eras Lecturas'!U185</f>
        <v>169.2</v>
      </c>
      <c r="AD186" s="70">
        <f>'2das Lecturas'!U185</f>
        <v>169.39999999999998</v>
      </c>
      <c r="AE186" s="104">
        <f t="shared" si="69"/>
        <v>0.19999999999998863</v>
      </c>
      <c r="AF186" s="71">
        <f>'1eras Lecturas'!W185</f>
        <v>176.5</v>
      </c>
      <c r="AG186" s="72">
        <f>'2das Lecturas'!W185</f>
        <v>176.4</v>
      </c>
      <c r="AH186" s="103">
        <f t="shared" si="70"/>
        <v>9.9999999999994316E-2</v>
      </c>
      <c r="AI186" s="73">
        <f>'1eras Lecturas'!Y185</f>
        <v>192.7</v>
      </c>
      <c r="AJ186" s="73">
        <f>'2das Lecturas'!Y185</f>
        <v>192.6</v>
      </c>
      <c r="AK186" s="104">
        <f t="shared" si="71"/>
        <v>9.9999999999994316E-2</v>
      </c>
      <c r="AL186" s="68">
        <f>'1eras Lecturas'!AA185</f>
        <v>156.1</v>
      </c>
      <c r="AM186" s="69">
        <f>'2das Lecturas'!AA185</f>
        <v>156.39999999999998</v>
      </c>
      <c r="AN186" s="103">
        <f t="shared" si="72"/>
        <v>0.29999999999998295</v>
      </c>
      <c r="AO186" s="70">
        <f>'1eras Lecturas'!AC185</f>
        <v>168.4</v>
      </c>
      <c r="AP186" s="70">
        <f>'2das Lecturas'!AC185</f>
        <v>168.79999999999998</v>
      </c>
      <c r="AQ186" s="104">
        <f t="shared" si="73"/>
        <v>0.39999999999997726</v>
      </c>
      <c r="AR186" s="71">
        <f>'1eras Lecturas'!AE185</f>
        <v>237.5</v>
      </c>
      <c r="AS186" s="72" t="str">
        <f>'2das Lecturas'!AE185</f>
        <v>237.6</v>
      </c>
      <c r="AT186" s="103">
        <f t="shared" si="74"/>
        <v>9.9999999999994316E-2</v>
      </c>
      <c r="AU186" s="73">
        <f>'1eras Lecturas'!AG185</f>
        <v>256.60000000000002</v>
      </c>
      <c r="AV186" s="73" t="str">
        <f>'2das Lecturas'!AG185</f>
        <v>256.6</v>
      </c>
      <c r="AW186" s="104">
        <f t="shared" si="75"/>
        <v>0</v>
      </c>
      <c r="AX186" s="68">
        <f>'1eras Lecturas'!AI185</f>
        <v>261.89999999999998</v>
      </c>
      <c r="AY186" s="69">
        <f>'2das Lecturas'!AI185</f>
        <v>262</v>
      </c>
      <c r="AZ186" s="103">
        <f t="shared" si="76"/>
        <v>0.10000000000002274</v>
      </c>
      <c r="BA186" s="70">
        <f>'1eras Lecturas'!AK185</f>
        <v>270</v>
      </c>
      <c r="BB186" s="70">
        <f>'2das Lecturas'!AK185</f>
        <v>270.39999999999998</v>
      </c>
      <c r="BC186" s="104">
        <f t="shared" si="77"/>
        <v>0.39999999999997726</v>
      </c>
      <c r="BD186" s="71">
        <f>'1eras Lecturas'!AM185</f>
        <v>250.4</v>
      </c>
      <c r="BE186" s="72">
        <f>'2das Lecturas'!AM185</f>
        <v>250.4</v>
      </c>
      <c r="BF186" s="103">
        <f t="shared" si="78"/>
        <v>0</v>
      </c>
      <c r="BG186" s="73">
        <f>'1eras Lecturas'!AO185</f>
        <v>251.4</v>
      </c>
      <c r="BH186" s="73">
        <f>'2das Lecturas'!AO185</f>
        <v>251.4</v>
      </c>
      <c r="BI186" s="104">
        <f t="shared" si="79"/>
        <v>0</v>
      </c>
      <c r="BJ186" s="68">
        <f>'1eras Lecturas'!AQ185</f>
        <v>166.7</v>
      </c>
      <c r="BK186" s="69">
        <f>'2das Lecturas'!AQ185</f>
        <v>166.79999999999998</v>
      </c>
      <c r="BL186" s="103">
        <f t="shared" si="80"/>
        <v>9.9999999999994316E-2</v>
      </c>
      <c r="BM186" s="70">
        <f>'1eras Lecturas'!AS185</f>
        <v>168.5</v>
      </c>
      <c r="BN186" s="70">
        <f>'2das Lecturas'!AS185</f>
        <v>168.6</v>
      </c>
      <c r="BO186" s="104">
        <f t="shared" si="81"/>
        <v>9.9999999999994316E-2</v>
      </c>
      <c r="BP186" s="71">
        <f>'1eras Lecturas'!AU185</f>
        <v>184.5</v>
      </c>
      <c r="BQ186" s="72">
        <f>'2das Lecturas'!AU185</f>
        <v>184.3</v>
      </c>
      <c r="BR186" s="103">
        <f t="shared" si="82"/>
        <v>0.19999999999998863</v>
      </c>
      <c r="BS186" s="73">
        <f>'1eras Lecturas'!AW185</f>
        <v>184.5</v>
      </c>
      <c r="BT186" s="73">
        <f>'2das Lecturas'!AW185</f>
        <v>184.3</v>
      </c>
      <c r="BU186" s="104">
        <f t="shared" si="83"/>
        <v>0.19999999999998863</v>
      </c>
      <c r="BV186" s="68">
        <f>'1eras Lecturas'!AY185</f>
        <v>251.7</v>
      </c>
      <c r="BW186" s="69">
        <f>'2das Lecturas'!AY185</f>
        <v>251.4</v>
      </c>
      <c r="BX186" s="103">
        <f t="shared" si="84"/>
        <v>0.29999999999998295</v>
      </c>
      <c r="BY186" s="70">
        <f>'1eras Lecturas'!BA185</f>
        <v>266.7</v>
      </c>
      <c r="BZ186" s="70">
        <f>'2das Lecturas'!BA185</f>
        <v>266.60000000000002</v>
      </c>
      <c r="CA186" s="104">
        <f t="shared" si="85"/>
        <v>9.9999999999965894E-2</v>
      </c>
      <c r="CB186" s="71">
        <f>'1eras Lecturas'!BC185</f>
        <v>174.4</v>
      </c>
      <c r="CC186" s="72">
        <f>'2das Lecturas'!BC185</f>
        <v>174.3</v>
      </c>
      <c r="CD186" s="103">
        <f t="shared" si="86"/>
        <v>9.9999999999994316E-2</v>
      </c>
      <c r="CE186" s="73">
        <f>'1eras Lecturas'!BE185</f>
        <v>174.4</v>
      </c>
      <c r="CF186" s="73">
        <f>'2das Lecturas'!BE185</f>
        <v>174.3</v>
      </c>
      <c r="CG186" s="104">
        <f t="shared" si="87"/>
        <v>9.9999999999994316E-2</v>
      </c>
      <c r="CH186" s="138">
        <f>'1eras Lecturas'!BG185</f>
        <v>128.1</v>
      </c>
      <c r="CI186" s="69">
        <f>'2das Lecturas'!BG185</f>
        <v>133.80000000000001</v>
      </c>
      <c r="CJ186" s="103">
        <f t="shared" si="88"/>
        <v>5.7000000000000171</v>
      </c>
      <c r="CK186" s="139">
        <f>'1eras Lecturas'!BI185</f>
        <v>128.1</v>
      </c>
      <c r="CL186" s="139">
        <f>'2das Lecturas'!BI185</f>
        <v>139.6</v>
      </c>
      <c r="CM186" s="104">
        <f t="shared" si="89"/>
        <v>11.5</v>
      </c>
    </row>
    <row r="187" spans="1:91" x14ac:dyDescent="0.25">
      <c r="A187" s="67" t="s">
        <v>92</v>
      </c>
      <c r="B187" s="68">
        <f>'1eras Lecturas'!C186</f>
        <v>280.3</v>
      </c>
      <c r="C187" s="69">
        <f>'2das Lecturas'!C186</f>
        <v>262.10000000000002</v>
      </c>
      <c r="D187" s="103">
        <f t="shared" si="60"/>
        <v>18.199999999999989</v>
      </c>
      <c r="E187" s="70">
        <f>'1eras Lecturas'!E186</f>
        <v>284.89999999999998</v>
      </c>
      <c r="F187" s="70">
        <f>'2das Lecturas'!E186</f>
        <v>267.5</v>
      </c>
      <c r="G187" s="104">
        <f t="shared" si="61"/>
        <v>17.399999999999977</v>
      </c>
      <c r="H187" s="71">
        <f>'1eras Lecturas'!G186</f>
        <v>173.3</v>
      </c>
      <c r="I187" s="72">
        <f>'2das Lecturas'!G186</f>
        <v>173.5</v>
      </c>
      <c r="J187" s="103">
        <f t="shared" si="62"/>
        <v>0.19999999999998863</v>
      </c>
      <c r="K187" s="73">
        <f>'1eras Lecturas'!I186</f>
        <v>173.3</v>
      </c>
      <c r="L187" s="73">
        <f>'2das Lecturas'!I186</f>
        <v>173.5</v>
      </c>
      <c r="M187" s="104">
        <f t="shared" si="63"/>
        <v>0.19999999999998863</v>
      </c>
      <c r="N187" s="68">
        <f>'1eras Lecturas'!K186</f>
        <v>156.80000000000001</v>
      </c>
      <c r="O187" s="69">
        <f>'2das Lecturas'!K186</f>
        <v>156.9</v>
      </c>
      <c r="P187" s="103">
        <f t="shared" si="64"/>
        <v>9.9999999999994316E-2</v>
      </c>
      <c r="Q187" s="70">
        <f>'1eras Lecturas'!M186</f>
        <v>162.69999999999999</v>
      </c>
      <c r="R187" s="70">
        <f>'2das Lecturas'!M186</f>
        <v>162.79999999999998</v>
      </c>
      <c r="S187" s="104">
        <f t="shared" si="65"/>
        <v>9.9999999999994316E-2</v>
      </c>
      <c r="T187" s="71">
        <f>'1eras Lecturas'!O186</f>
        <v>134.5</v>
      </c>
      <c r="U187" s="72">
        <f>'2das Lecturas'!O186</f>
        <v>134.6</v>
      </c>
      <c r="V187" s="103">
        <f t="shared" si="66"/>
        <v>9.9999999999994316E-2</v>
      </c>
      <c r="W187" s="73">
        <f>'1eras Lecturas'!Q186</f>
        <v>136.6</v>
      </c>
      <c r="X187" s="73">
        <f>'2das Lecturas'!Q186</f>
        <v>136.6</v>
      </c>
      <c r="Y187" s="104">
        <f t="shared" si="67"/>
        <v>0</v>
      </c>
      <c r="Z187" s="68">
        <f>'1eras Lecturas'!S186</f>
        <v>165.2</v>
      </c>
      <c r="AA187" s="69">
        <f>'2das Lecturas'!S186</f>
        <v>165.39999999999998</v>
      </c>
      <c r="AB187" s="103">
        <f t="shared" si="68"/>
        <v>0.19999999999998863</v>
      </c>
      <c r="AC187" s="70">
        <f>'1eras Lecturas'!U186</f>
        <v>174.9</v>
      </c>
      <c r="AD187" s="70">
        <f>'2das Lecturas'!U186</f>
        <v>175.2</v>
      </c>
      <c r="AE187" s="104">
        <f t="shared" si="69"/>
        <v>0.29999999999998295</v>
      </c>
      <c r="AF187" s="71">
        <f>'1eras Lecturas'!W186</f>
        <v>184.7</v>
      </c>
      <c r="AG187" s="72">
        <f>'2das Lecturas'!W186</f>
        <v>184.6</v>
      </c>
      <c r="AH187" s="103">
        <f t="shared" si="70"/>
        <v>9.9999999999994316E-2</v>
      </c>
      <c r="AI187" s="73">
        <f>'1eras Lecturas'!Y186</f>
        <v>184.7</v>
      </c>
      <c r="AJ187" s="73">
        <f>'2das Lecturas'!Y186</f>
        <v>184.6</v>
      </c>
      <c r="AK187" s="104">
        <f t="shared" si="71"/>
        <v>9.9999999999994316E-2</v>
      </c>
      <c r="AL187" s="68">
        <f>'1eras Lecturas'!AA186</f>
        <v>152.1</v>
      </c>
      <c r="AM187" s="69">
        <f>'2das Lecturas'!AA186</f>
        <v>152.29999999999998</v>
      </c>
      <c r="AN187" s="103">
        <f t="shared" si="72"/>
        <v>0.19999999999998863</v>
      </c>
      <c r="AO187" s="70">
        <f>'1eras Lecturas'!AC186</f>
        <v>168.5</v>
      </c>
      <c r="AP187" s="70">
        <f>'2das Lecturas'!AC186</f>
        <v>168.79999999999998</v>
      </c>
      <c r="AQ187" s="104">
        <f t="shared" si="73"/>
        <v>0.29999999999998295</v>
      </c>
      <c r="AR187" s="71">
        <f>'1eras Lecturas'!AE186</f>
        <v>241.8</v>
      </c>
      <c r="AS187" s="72">
        <f>'2das Lecturas'!AE186</f>
        <v>241.8</v>
      </c>
      <c r="AT187" s="103">
        <f t="shared" si="74"/>
        <v>0</v>
      </c>
      <c r="AU187" s="73">
        <f>'1eras Lecturas'!AG186</f>
        <v>252.4</v>
      </c>
      <c r="AV187" s="73">
        <f>'2das Lecturas'!AG186</f>
        <v>252.4</v>
      </c>
      <c r="AW187" s="104">
        <f t="shared" si="75"/>
        <v>0</v>
      </c>
      <c r="AX187" s="68">
        <f>'1eras Lecturas'!AI186</f>
        <v>242</v>
      </c>
      <c r="AY187" s="69">
        <f>'2das Lecturas'!AI186</f>
        <v>241.9</v>
      </c>
      <c r="AZ187" s="103">
        <f t="shared" si="76"/>
        <v>9.9999999999994316E-2</v>
      </c>
      <c r="BA187" s="70">
        <f>'1eras Lecturas'!AK186</f>
        <v>270.2</v>
      </c>
      <c r="BB187" s="70">
        <f>'2das Lecturas'!AK186</f>
        <v>270.3</v>
      </c>
      <c r="BC187" s="104">
        <f t="shared" si="77"/>
        <v>0.10000000000002274</v>
      </c>
      <c r="BD187" s="71">
        <f>'1eras Lecturas'!AM186</f>
        <v>246.2</v>
      </c>
      <c r="BE187" s="72">
        <f>'2das Lecturas'!AM186</f>
        <v>246.2</v>
      </c>
      <c r="BF187" s="103">
        <f t="shared" si="78"/>
        <v>0</v>
      </c>
      <c r="BG187" s="73">
        <f>'1eras Lecturas'!AO186</f>
        <v>251.5</v>
      </c>
      <c r="BH187" s="73">
        <f>'2das Lecturas'!AO186</f>
        <v>251.5</v>
      </c>
      <c r="BI187" s="104">
        <f t="shared" si="79"/>
        <v>0</v>
      </c>
      <c r="BJ187" s="68">
        <f>'1eras Lecturas'!AQ186</f>
        <v>166.7</v>
      </c>
      <c r="BK187" s="69">
        <f>'2das Lecturas'!AQ186</f>
        <v>166.79999999999998</v>
      </c>
      <c r="BL187" s="103">
        <f t="shared" si="80"/>
        <v>9.9999999999994316E-2</v>
      </c>
      <c r="BM187" s="70">
        <f>'1eras Lecturas'!AS186</f>
        <v>168.4</v>
      </c>
      <c r="BN187" s="70">
        <f>'2das Lecturas'!AS186</f>
        <v>168.5</v>
      </c>
      <c r="BO187" s="104">
        <f t="shared" si="81"/>
        <v>9.9999999999994316E-2</v>
      </c>
      <c r="BP187" s="71">
        <f>'1eras Lecturas'!AU186</f>
        <v>192</v>
      </c>
      <c r="BQ187" s="72">
        <f>'2das Lecturas'!AU186</f>
        <v>192</v>
      </c>
      <c r="BR187" s="103">
        <f t="shared" si="82"/>
        <v>0</v>
      </c>
      <c r="BS187" s="73">
        <f>'1eras Lecturas'!AW186</f>
        <v>213.6</v>
      </c>
      <c r="BT187" s="73">
        <f>'2das Lecturas'!AW186</f>
        <v>213.6</v>
      </c>
      <c r="BU187" s="104">
        <f t="shared" si="83"/>
        <v>0</v>
      </c>
      <c r="BV187" s="68">
        <f>'1eras Lecturas'!AY186</f>
        <v>255.4</v>
      </c>
      <c r="BW187" s="69">
        <f>'2das Lecturas'!AY186</f>
        <v>255.2</v>
      </c>
      <c r="BX187" s="103">
        <f t="shared" si="84"/>
        <v>0.20000000000001705</v>
      </c>
      <c r="BY187" s="70">
        <f>'1eras Lecturas'!BA186</f>
        <v>257.10000000000002</v>
      </c>
      <c r="BZ187" s="70">
        <f>'2das Lecturas'!BA186</f>
        <v>257</v>
      </c>
      <c r="CA187" s="104">
        <f t="shared" si="85"/>
        <v>0.10000000000002274</v>
      </c>
      <c r="CB187" s="71">
        <f>'1eras Lecturas'!BC186</f>
        <v>162.1</v>
      </c>
      <c r="CC187" s="72">
        <f>'2das Lecturas'!BC186</f>
        <v>162</v>
      </c>
      <c r="CD187" s="103">
        <f t="shared" si="86"/>
        <v>9.9999999999994316E-2</v>
      </c>
      <c r="CE187" s="73">
        <f>'1eras Lecturas'!BE186</f>
        <v>179.5</v>
      </c>
      <c r="CF187" s="73">
        <f>'2das Lecturas'!BE186</f>
        <v>179.3</v>
      </c>
      <c r="CG187" s="104">
        <f t="shared" si="87"/>
        <v>0.19999999999998863</v>
      </c>
      <c r="CH187" s="138">
        <f>'1eras Lecturas'!BG186</f>
        <v>106.8</v>
      </c>
      <c r="CI187" s="69">
        <f>'2das Lecturas'!BG186</f>
        <v>106.8</v>
      </c>
      <c r="CJ187" s="103">
        <f t="shared" si="88"/>
        <v>0</v>
      </c>
      <c r="CK187" s="139">
        <f>'1eras Lecturas'!BI186</f>
        <v>120.6</v>
      </c>
      <c r="CL187" s="139">
        <f>'2das Lecturas'!BI186</f>
        <v>120.5</v>
      </c>
      <c r="CM187" s="104">
        <f t="shared" si="89"/>
        <v>9.9999999999994316E-2</v>
      </c>
    </row>
    <row r="188" spans="1:91" x14ac:dyDescent="0.25">
      <c r="A188" s="67" t="s">
        <v>120</v>
      </c>
      <c r="B188" s="68">
        <f>'1eras Lecturas'!C187</f>
        <v>254.2</v>
      </c>
      <c r="C188" s="69">
        <f>'2das Lecturas'!C187</f>
        <v>254.2</v>
      </c>
      <c r="D188" s="103">
        <f t="shared" si="60"/>
        <v>0</v>
      </c>
      <c r="E188" s="70">
        <f>'1eras Lecturas'!E187</f>
        <v>285.3</v>
      </c>
      <c r="F188" s="70">
        <f>'2das Lecturas'!E187</f>
        <v>285.2</v>
      </c>
      <c r="G188" s="104">
        <f t="shared" si="61"/>
        <v>0.10000000000002274</v>
      </c>
      <c r="H188" s="71">
        <f>'1eras Lecturas'!G187</f>
        <v>173.8</v>
      </c>
      <c r="I188" s="72">
        <f>'2das Lecturas'!G187</f>
        <v>174</v>
      </c>
      <c r="J188" s="103">
        <f t="shared" si="62"/>
        <v>0.19999999999998863</v>
      </c>
      <c r="K188" s="73">
        <f>'1eras Lecturas'!I187</f>
        <v>188.4</v>
      </c>
      <c r="L188" s="73">
        <f>'2das Lecturas'!I187</f>
        <v>188.5</v>
      </c>
      <c r="M188" s="104">
        <f t="shared" si="63"/>
        <v>9.9999999999994316E-2</v>
      </c>
      <c r="N188" s="68">
        <f>'1eras Lecturas'!K187</f>
        <v>156.9</v>
      </c>
      <c r="O188" s="69">
        <f>'2das Lecturas'!K187</f>
        <v>156.6</v>
      </c>
      <c r="P188" s="103">
        <f t="shared" si="64"/>
        <v>0.30000000000001137</v>
      </c>
      <c r="Q188" s="70">
        <f>'1eras Lecturas'!M187</f>
        <v>158.69999999999999</v>
      </c>
      <c r="R188" s="70">
        <f>'2das Lecturas'!M187</f>
        <v>158.6</v>
      </c>
      <c r="S188" s="104">
        <f t="shared" si="65"/>
        <v>9.9999999999994316E-2</v>
      </c>
      <c r="T188" s="71">
        <f>'1eras Lecturas'!O187</f>
        <v>134.5</v>
      </c>
      <c r="U188" s="72">
        <f>'2das Lecturas'!O187</f>
        <v>134.4</v>
      </c>
      <c r="V188" s="103">
        <f t="shared" si="66"/>
        <v>9.9999999999994316E-2</v>
      </c>
      <c r="W188" s="73">
        <f>'1eras Lecturas'!Q187</f>
        <v>136.6</v>
      </c>
      <c r="X188" s="73">
        <f>'2das Lecturas'!Q187</f>
        <v>136.5</v>
      </c>
      <c r="Y188" s="104">
        <f t="shared" si="67"/>
        <v>9.9999999999994316E-2</v>
      </c>
      <c r="Z188" s="68">
        <f>'1eras Lecturas'!S187</f>
        <v>167.3</v>
      </c>
      <c r="AA188" s="69" t="str">
        <f>'2das Lecturas'!S187</f>
        <v>167.2</v>
      </c>
      <c r="AB188" s="103">
        <f t="shared" si="68"/>
        <v>0.10000000000002274</v>
      </c>
      <c r="AC188" s="70">
        <f>'1eras Lecturas'!U187</f>
        <v>167.3</v>
      </c>
      <c r="AD188" s="70" t="str">
        <f>'2das Lecturas'!U187</f>
        <v>167.2</v>
      </c>
      <c r="AE188" s="104">
        <f t="shared" si="69"/>
        <v>0.10000000000002274</v>
      </c>
      <c r="AF188" s="71">
        <f>'1eras Lecturas'!W187</f>
        <v>176.7</v>
      </c>
      <c r="AG188" s="72">
        <f>'2das Lecturas'!W187</f>
        <v>176.5</v>
      </c>
      <c r="AH188" s="103">
        <f t="shared" si="70"/>
        <v>0.19999999999998863</v>
      </c>
      <c r="AI188" s="73">
        <f>'1eras Lecturas'!Y187</f>
        <v>184.9</v>
      </c>
      <c r="AJ188" s="73">
        <f>'2das Lecturas'!Y187</f>
        <v>184.70000000000002</v>
      </c>
      <c r="AK188" s="104">
        <f t="shared" si="71"/>
        <v>0.19999999999998863</v>
      </c>
      <c r="AL188" s="68">
        <f>'1eras Lecturas'!AA187</f>
        <v>129.6</v>
      </c>
      <c r="AM188" s="69">
        <f>'2das Lecturas'!AA187</f>
        <v>129.6</v>
      </c>
      <c r="AN188" s="103">
        <f t="shared" si="72"/>
        <v>0</v>
      </c>
      <c r="AO188" s="70">
        <f>'1eras Lecturas'!AC187</f>
        <v>152</v>
      </c>
      <c r="AP188" s="70">
        <f>'2das Lecturas'!AC187</f>
        <v>152</v>
      </c>
      <c r="AQ188" s="104">
        <f t="shared" si="73"/>
        <v>0</v>
      </c>
      <c r="AR188" s="71">
        <f>'1eras Lecturas'!AE187</f>
        <v>245.5</v>
      </c>
      <c r="AS188" s="72">
        <f>'2das Lecturas'!AE187</f>
        <v>245.6</v>
      </c>
      <c r="AT188" s="103">
        <f t="shared" si="74"/>
        <v>9.9999999999994316E-2</v>
      </c>
      <c r="AU188" s="73">
        <f>'1eras Lecturas'!AG187</f>
        <v>250.8</v>
      </c>
      <c r="AV188" s="73">
        <f>'2das Lecturas'!AG187</f>
        <v>250.79999999999998</v>
      </c>
      <c r="AW188" s="104">
        <f t="shared" si="75"/>
        <v>2.8421709430404007E-14</v>
      </c>
      <c r="AX188" s="68">
        <f>'1eras Lecturas'!AI187</f>
        <v>261.89999999999998</v>
      </c>
      <c r="AY188" s="69">
        <f>'2das Lecturas'!AI187</f>
        <v>261.8</v>
      </c>
      <c r="AZ188" s="103">
        <f t="shared" si="76"/>
        <v>9.9999999999965894E-2</v>
      </c>
      <c r="BA188" s="70">
        <f>'1eras Lecturas'!AK187</f>
        <v>270.5</v>
      </c>
      <c r="BB188" s="70">
        <f>'2das Lecturas'!AK187</f>
        <v>270.09999999999997</v>
      </c>
      <c r="BC188" s="104">
        <f t="shared" si="77"/>
        <v>0.40000000000003411</v>
      </c>
      <c r="BD188" s="71">
        <f>'1eras Lecturas'!AM187</f>
        <v>249.6</v>
      </c>
      <c r="BE188" s="72">
        <f>'2das Lecturas'!AM187</f>
        <v>249.6</v>
      </c>
      <c r="BF188" s="103">
        <f t="shared" si="78"/>
        <v>0</v>
      </c>
      <c r="BG188" s="73">
        <f>'1eras Lecturas'!AO187</f>
        <v>251.5</v>
      </c>
      <c r="BH188" s="73">
        <f>'2das Lecturas'!AO187</f>
        <v>251.5</v>
      </c>
      <c r="BI188" s="104">
        <f t="shared" si="79"/>
        <v>0</v>
      </c>
      <c r="BJ188" s="68">
        <f>'1eras Lecturas'!AQ187</f>
        <v>166.7</v>
      </c>
      <c r="BK188" s="69">
        <f>'2das Lecturas'!AQ187</f>
        <v>166.89999999999998</v>
      </c>
      <c r="BL188" s="103">
        <f t="shared" si="80"/>
        <v>0.19999999999998863</v>
      </c>
      <c r="BM188" s="70">
        <f>'1eras Lecturas'!AS187</f>
        <v>166.7</v>
      </c>
      <c r="BN188" s="70">
        <f>'2das Lecturas'!AS187</f>
        <v>166.89999999999998</v>
      </c>
      <c r="BO188" s="104">
        <f t="shared" si="81"/>
        <v>0.19999999999998863</v>
      </c>
      <c r="BP188" s="71">
        <f>'1eras Lecturas'!AU187</f>
        <v>199.2</v>
      </c>
      <c r="BQ188" s="72">
        <f>'2das Lecturas'!AU187</f>
        <v>199.2</v>
      </c>
      <c r="BR188" s="103">
        <f t="shared" si="82"/>
        <v>0</v>
      </c>
      <c r="BS188" s="73">
        <f>'1eras Lecturas'!AW187</f>
        <v>203.4</v>
      </c>
      <c r="BT188" s="73">
        <f>'2das Lecturas'!AW187</f>
        <v>203.4</v>
      </c>
      <c r="BU188" s="104">
        <f t="shared" si="83"/>
        <v>0</v>
      </c>
      <c r="BV188" s="68">
        <f>'1eras Lecturas'!AY187</f>
        <v>249.6</v>
      </c>
      <c r="BW188" s="69">
        <f>'2das Lecturas'!AY187</f>
        <v>249.4</v>
      </c>
      <c r="BX188" s="103">
        <f t="shared" si="84"/>
        <v>0.19999999999998863</v>
      </c>
      <c r="BY188" s="70">
        <f>'1eras Lecturas'!BA187</f>
        <v>259</v>
      </c>
      <c r="BZ188" s="70">
        <f>'2das Lecturas'!BA187</f>
        <v>259</v>
      </c>
      <c r="CA188" s="104">
        <f t="shared" si="85"/>
        <v>0</v>
      </c>
      <c r="CB188" s="71">
        <f>'1eras Lecturas'!BC187</f>
        <v>174.6</v>
      </c>
      <c r="CC188" s="72">
        <f>'2das Lecturas'!BC187</f>
        <v>174.5</v>
      </c>
      <c r="CD188" s="103">
        <f t="shared" si="86"/>
        <v>9.9999999999994316E-2</v>
      </c>
      <c r="CE188" s="73">
        <f>'1eras Lecturas'!BE187</f>
        <v>174.6</v>
      </c>
      <c r="CF188" s="73">
        <f>'2das Lecturas'!BE187</f>
        <v>174.5</v>
      </c>
      <c r="CG188" s="104">
        <f t="shared" si="87"/>
        <v>9.9999999999994316E-2</v>
      </c>
      <c r="CH188" s="138">
        <f>'1eras Lecturas'!BG187</f>
        <v>134.19999999999999</v>
      </c>
      <c r="CI188" s="69">
        <f>'2das Lecturas'!BG187</f>
        <v>133.79999999999998</v>
      </c>
      <c r="CJ188" s="103">
        <f t="shared" si="88"/>
        <v>0.40000000000000568</v>
      </c>
      <c r="CK188" s="139">
        <f>'1eras Lecturas'!BI187</f>
        <v>140.1</v>
      </c>
      <c r="CL188" s="139">
        <f>'2das Lecturas'!BI187</f>
        <v>139.69999999999999</v>
      </c>
      <c r="CM188" s="104">
        <f t="shared" si="89"/>
        <v>0.40000000000000568</v>
      </c>
    </row>
    <row r="189" spans="1:91" x14ac:dyDescent="0.25">
      <c r="A189" s="67" t="s">
        <v>121</v>
      </c>
      <c r="B189" s="68">
        <f>'1eras Lecturas'!C188</f>
        <v>256.10000000000002</v>
      </c>
      <c r="C189" s="69">
        <f>'2das Lecturas'!C188</f>
        <v>256.10000000000002</v>
      </c>
      <c r="D189" s="103">
        <f t="shared" si="60"/>
        <v>0</v>
      </c>
      <c r="E189" s="70">
        <f>'1eras Lecturas'!E188</f>
        <v>296.5</v>
      </c>
      <c r="F189" s="70">
        <f>'2das Lecturas'!E188</f>
        <v>296.2</v>
      </c>
      <c r="G189" s="104">
        <f t="shared" si="61"/>
        <v>0.30000000000001137</v>
      </c>
      <c r="H189" s="71">
        <f>'1eras Lecturas'!G188</f>
        <v>174.4</v>
      </c>
      <c r="I189" s="72">
        <f>'2das Lecturas'!G188</f>
        <v>174.4</v>
      </c>
      <c r="J189" s="103">
        <f t="shared" si="62"/>
        <v>0</v>
      </c>
      <c r="K189" s="73">
        <f>'1eras Lecturas'!I188</f>
        <v>196</v>
      </c>
      <c r="L189" s="73">
        <f>'2das Lecturas'!I188</f>
        <v>196</v>
      </c>
      <c r="M189" s="104">
        <f t="shared" si="63"/>
        <v>0</v>
      </c>
      <c r="N189" s="68">
        <f>'1eras Lecturas'!K188</f>
        <v>156.9</v>
      </c>
      <c r="O189" s="69">
        <f>'2das Lecturas'!K188</f>
        <v>156.70000000000002</v>
      </c>
      <c r="P189" s="103">
        <f t="shared" si="64"/>
        <v>0.19999999999998863</v>
      </c>
      <c r="Q189" s="70">
        <f>'1eras Lecturas'!M188</f>
        <v>160.80000000000001</v>
      </c>
      <c r="R189" s="70">
        <f>'2das Lecturas'!M188</f>
        <v>160.5</v>
      </c>
      <c r="S189" s="104">
        <f t="shared" si="65"/>
        <v>0.30000000000001137</v>
      </c>
      <c r="T189" s="71">
        <f>'1eras Lecturas'!O188</f>
        <v>134.6</v>
      </c>
      <c r="U189" s="72">
        <f>'2das Lecturas'!O188</f>
        <v>134.4</v>
      </c>
      <c r="V189" s="103">
        <f t="shared" si="66"/>
        <v>0.19999999999998863</v>
      </c>
      <c r="W189" s="73">
        <f>'1eras Lecturas'!Q188</f>
        <v>136.6</v>
      </c>
      <c r="X189" s="73">
        <f>'2das Lecturas'!Q188</f>
        <v>136.5</v>
      </c>
      <c r="Y189" s="104">
        <f t="shared" si="67"/>
        <v>9.9999999999994316E-2</v>
      </c>
      <c r="Z189" s="68">
        <f>'1eras Lecturas'!S188</f>
        <v>169.2</v>
      </c>
      <c r="AA189" s="69">
        <f>'2das Lecturas'!S188</f>
        <v>169.2</v>
      </c>
      <c r="AB189" s="103">
        <f t="shared" si="68"/>
        <v>0</v>
      </c>
      <c r="AC189" s="70">
        <f>'1eras Lecturas'!U188</f>
        <v>169.2</v>
      </c>
      <c r="AD189" s="70">
        <f>'2das Lecturas'!U188</f>
        <v>169.2</v>
      </c>
      <c r="AE189" s="104">
        <f t="shared" si="69"/>
        <v>0</v>
      </c>
      <c r="AF189" s="71">
        <f>'1eras Lecturas'!W188</f>
        <v>170.5</v>
      </c>
      <c r="AG189" s="72">
        <f>'2das Lecturas'!W188</f>
        <v>170.5</v>
      </c>
      <c r="AH189" s="103">
        <f t="shared" si="70"/>
        <v>0</v>
      </c>
      <c r="AI189" s="73">
        <f>'1eras Lecturas'!Y188</f>
        <v>192.7</v>
      </c>
      <c r="AJ189" s="73">
        <f>'2das Lecturas'!Y188</f>
        <v>192.70000000000002</v>
      </c>
      <c r="AK189" s="104">
        <f t="shared" si="71"/>
        <v>2.8421709430404007E-14</v>
      </c>
      <c r="AL189" s="68">
        <f>'1eras Lecturas'!AA188</f>
        <v>164.7</v>
      </c>
      <c r="AM189" s="69">
        <f>'2das Lecturas'!AA188</f>
        <v>164.6</v>
      </c>
      <c r="AN189" s="103">
        <f t="shared" si="72"/>
        <v>9.9999999999994316E-2</v>
      </c>
      <c r="AO189" s="70">
        <f>'1eras Lecturas'!AC188</f>
        <v>180.7</v>
      </c>
      <c r="AP189" s="70">
        <f>'2das Lecturas'!AC188</f>
        <v>180.7</v>
      </c>
      <c r="AQ189" s="104">
        <f t="shared" si="73"/>
        <v>0</v>
      </c>
      <c r="AR189" s="71">
        <f>'1eras Lecturas'!AE188</f>
        <v>237.7</v>
      </c>
      <c r="AS189" s="72">
        <f>'2das Lecturas'!AE188</f>
        <v>237.79999999999998</v>
      </c>
      <c r="AT189" s="103">
        <f t="shared" si="74"/>
        <v>9.9999999999994316E-2</v>
      </c>
      <c r="AU189" s="73">
        <f>'1eras Lecturas'!AG188</f>
        <v>242</v>
      </c>
      <c r="AV189" s="73">
        <f>'2das Lecturas'!AG188</f>
        <v>242</v>
      </c>
      <c r="AW189" s="104">
        <f t="shared" si="75"/>
        <v>0</v>
      </c>
      <c r="AX189" s="68">
        <f>'1eras Lecturas'!AI188</f>
        <v>270.5</v>
      </c>
      <c r="AY189" s="69">
        <f>'2das Lecturas'!AI188</f>
        <v>270.09999999999997</v>
      </c>
      <c r="AZ189" s="103">
        <f t="shared" si="76"/>
        <v>0.40000000000003411</v>
      </c>
      <c r="BA189" s="70">
        <f>'1eras Lecturas'!AK188</f>
        <v>270.5</v>
      </c>
      <c r="BB189" s="70">
        <f>'2das Lecturas'!AK188</f>
        <v>270.09999999999997</v>
      </c>
      <c r="BC189" s="104">
        <f t="shared" si="77"/>
        <v>0.40000000000003411</v>
      </c>
      <c r="BD189" s="71">
        <f>'1eras Lecturas'!AM188</f>
        <v>250.5</v>
      </c>
      <c r="BE189" s="72" t="str">
        <f>'2das Lecturas'!AM188</f>
        <v>250.5</v>
      </c>
      <c r="BF189" s="103">
        <f t="shared" si="78"/>
        <v>0</v>
      </c>
      <c r="BG189" s="73">
        <f>'1eras Lecturas'!AO188</f>
        <v>251.4</v>
      </c>
      <c r="BH189" s="73" t="str">
        <f>'2das Lecturas'!AO188</f>
        <v>251.4</v>
      </c>
      <c r="BI189" s="104">
        <f t="shared" si="79"/>
        <v>0</v>
      </c>
      <c r="BJ189" s="68">
        <f>'1eras Lecturas'!AQ188</f>
        <v>166.7</v>
      </c>
      <c r="BK189" s="69">
        <f>'2das Lecturas'!AQ188</f>
        <v>166.89999999999998</v>
      </c>
      <c r="BL189" s="103">
        <f t="shared" si="80"/>
        <v>0.19999999999998863</v>
      </c>
      <c r="BM189" s="70">
        <f>'1eras Lecturas'!AS188</f>
        <v>166.7</v>
      </c>
      <c r="BN189" s="70">
        <f>'2das Lecturas'!AS188</f>
        <v>166.89999999999998</v>
      </c>
      <c r="BO189" s="104">
        <f t="shared" si="81"/>
        <v>0.19999999999998863</v>
      </c>
      <c r="BP189" s="71">
        <f>'1eras Lecturas'!AU188</f>
        <v>190.2</v>
      </c>
      <c r="BQ189" s="72">
        <f>'2das Lecturas'!AU188</f>
        <v>190</v>
      </c>
      <c r="BR189" s="103">
        <f t="shared" si="82"/>
        <v>0.19999999999998863</v>
      </c>
      <c r="BS189" s="73">
        <f>'1eras Lecturas'!AW188</f>
        <v>194.2</v>
      </c>
      <c r="BT189" s="73">
        <f>'2das Lecturas'!AW188</f>
        <v>193.9</v>
      </c>
      <c r="BU189" s="104">
        <f t="shared" si="83"/>
        <v>0.29999999999998295</v>
      </c>
      <c r="BV189" s="68">
        <f>'1eras Lecturas'!AY188</f>
        <v>253.3</v>
      </c>
      <c r="BW189" s="69">
        <f>'2das Lecturas'!AY188</f>
        <v>253.1</v>
      </c>
      <c r="BX189" s="103">
        <f t="shared" si="84"/>
        <v>0.20000000000001705</v>
      </c>
      <c r="BY189" s="70">
        <f>'1eras Lecturas'!BA188</f>
        <v>257.2</v>
      </c>
      <c r="BZ189" s="70">
        <f>'2das Lecturas'!BA188</f>
        <v>257.2</v>
      </c>
      <c r="CA189" s="104">
        <f t="shared" si="85"/>
        <v>0</v>
      </c>
      <c r="CB189" s="71">
        <f>'1eras Lecturas'!BC188</f>
        <v>174.5</v>
      </c>
      <c r="CC189" s="72">
        <f>'2das Lecturas'!BC188</f>
        <v>174.5</v>
      </c>
      <c r="CD189" s="103">
        <f t="shared" si="86"/>
        <v>0</v>
      </c>
      <c r="CE189" s="73">
        <f>'1eras Lecturas'!BE188</f>
        <v>174.5</v>
      </c>
      <c r="CF189" s="73">
        <f>'2das Lecturas'!BE188</f>
        <v>174.5</v>
      </c>
      <c r="CG189" s="104">
        <f t="shared" si="87"/>
        <v>0</v>
      </c>
      <c r="CH189" s="138">
        <f>'1eras Lecturas'!BG188</f>
        <v>122.6</v>
      </c>
      <c r="CI189" s="69">
        <f>'2das Lecturas'!BG188</f>
        <v>122.39999999999999</v>
      </c>
      <c r="CJ189" s="103">
        <f t="shared" si="88"/>
        <v>0.20000000000000284</v>
      </c>
      <c r="CK189" s="139">
        <f>'1eras Lecturas'!BI188</f>
        <v>141.80000000000001</v>
      </c>
      <c r="CL189" s="139">
        <f>'2das Lecturas'!BI188</f>
        <v>141.60000000000002</v>
      </c>
      <c r="CM189" s="104">
        <f t="shared" si="89"/>
        <v>0.19999999999998863</v>
      </c>
    </row>
    <row r="190" spans="1:91" s="105" customFormat="1" x14ac:dyDescent="0.25">
      <c r="A190" s="105" t="s">
        <v>286</v>
      </c>
      <c r="B190" s="106"/>
      <c r="D190" s="105">
        <f>COUNTIFS(D3:D189,"&gt;0.49",D3:D189,"&lt;90")</f>
        <v>9</v>
      </c>
      <c r="G190" s="105">
        <f>COUNTIFS(G3:G189,"&gt;0.49",G3:G189,"&lt;90")</f>
        <v>9</v>
      </c>
      <c r="H190" s="106"/>
      <c r="J190" s="105">
        <f>COUNTIFS(J3:J189,"&gt;0.49",J3:J189,"&lt;90")</f>
        <v>1</v>
      </c>
      <c r="M190" s="105">
        <f>COUNTIFS(M3:M189,"&gt;0.49",M3:M189,"&lt;90")</f>
        <v>2</v>
      </c>
      <c r="N190" s="106"/>
      <c r="P190" s="105">
        <f>COUNTIFS(P3:P189,"&gt;0.49",P3:P189,"&lt;90")</f>
        <v>3</v>
      </c>
      <c r="S190" s="105">
        <f>COUNTIFS(S3:S189,"&gt;0.49",S3:S189,"&lt;90")</f>
        <v>3</v>
      </c>
      <c r="T190" s="106"/>
      <c r="V190" s="105">
        <f>COUNTIFS(V3:V189,"&gt;0.49",V3:V189,"&lt;90")</f>
        <v>0</v>
      </c>
      <c r="Y190" s="105">
        <f>COUNTIFS(Y3:Y189,"&gt;0.49",Y3:Y189,"&lt;90")</f>
        <v>0</v>
      </c>
      <c r="Z190" s="106"/>
      <c r="AB190" s="105">
        <f>COUNTIFS(AB3:AB189,"&gt;0.49",AB3:AB189,"&lt;90")</f>
        <v>1</v>
      </c>
      <c r="AE190" s="105">
        <f>COUNTIFS(AE3:AE189,"&gt;0.49",AE3:AE189,"&lt;90")</f>
        <v>0</v>
      </c>
      <c r="AF190" s="106"/>
      <c r="AH190" s="105">
        <f>COUNTIFS(AH3:AH189,"&gt;0.49",AH3:AH189,"&lt;90")</f>
        <v>1</v>
      </c>
      <c r="AK190" s="105">
        <f>COUNTIFS(AK3:AK189,"&gt;0.49",AK3:AK189,"&lt;90")</f>
        <v>2</v>
      </c>
      <c r="AL190" s="106"/>
      <c r="AN190" s="105">
        <f>COUNTIFS(AN3:AN189,"&gt;0.49",AN3:AN189,"&lt;90")</f>
        <v>0</v>
      </c>
      <c r="AQ190" s="105">
        <f>COUNTIFS(AQ3:AQ189,"&gt;0.49",AQ3:AQ189,"&lt;90")</f>
        <v>0</v>
      </c>
      <c r="AR190" s="106"/>
      <c r="AT190" s="105">
        <f>COUNTIFS(AT3:AT189,"&gt;0.49",AT3:AT189,"&lt;90")</f>
        <v>0</v>
      </c>
      <c r="AW190" s="105">
        <f>COUNTIFS(AW3:AW189,"&gt;0.49",AW3:AW189,"&lt;90")</f>
        <v>0</v>
      </c>
      <c r="AX190" s="106"/>
      <c r="AZ190" s="105">
        <f>COUNTIFS(AZ3:AZ189,"&gt;0.49",AZ3:AZ189,"&lt;90")</f>
        <v>1</v>
      </c>
      <c r="BC190" s="105">
        <f>COUNTIFS(BC3:BC189,"&gt;0.49",BC3:BC189,"&lt;90")</f>
        <v>1</v>
      </c>
      <c r="BD190" s="106"/>
      <c r="BF190" s="105">
        <f>COUNTIFS(BF3:BF189,"&gt;0.49",BF3:BF189,"&lt;90")</f>
        <v>0</v>
      </c>
      <c r="BI190" s="105">
        <f>COUNTIFS(BI3:BI189,"&gt;0.49",BI3:BI189,"&lt;90")</f>
        <v>0</v>
      </c>
      <c r="BJ190" s="106"/>
      <c r="BL190" s="105">
        <f>COUNTIFS(BL3:BL189,"&gt;0.49",BL3:BL189,"&lt;90")</f>
        <v>0</v>
      </c>
      <c r="BO190" s="105">
        <f>COUNTIFS(BO3:BO189,"&gt;0.49",BO3:BO189,"&lt;90")</f>
        <v>0</v>
      </c>
      <c r="BP190" s="106"/>
      <c r="BR190" s="105">
        <f>COUNTIFS(BR3:BR189,"&gt;0.49",BR3:BR189,"&lt;90")</f>
        <v>0</v>
      </c>
      <c r="BU190" s="105">
        <f>COUNTIFS(BU3:BU189,"&gt;0.49",BU3:BU189,"&lt;90")</f>
        <v>1</v>
      </c>
      <c r="BV190" s="106"/>
      <c r="BX190" s="105">
        <f>COUNTIFS(BX3:BX189,"&gt;0.49",BX3:BX189,"&lt;90")</f>
        <v>0</v>
      </c>
      <c r="CA190" s="105">
        <f>COUNTIFS(CA3:CA189,"&gt;0.49",CA3:CA189,"&lt;90")</f>
        <v>0</v>
      </c>
      <c r="CB190" s="106"/>
      <c r="CD190" s="105">
        <f>COUNTIFS(CD3:CD189,"&gt;0.49",CD3:CD189,"&lt;90")</f>
        <v>2</v>
      </c>
      <c r="CG190" s="105">
        <f>COUNTIFS(CG3:CG189,"&gt;0.49",CG3:CG189,"&lt;90")</f>
        <v>0</v>
      </c>
      <c r="CH190" s="106"/>
      <c r="CJ190" s="105">
        <f>COUNTIFS(CJ3:CJ189,"&gt;0.49",CJ3:CJ189,"&lt;90")</f>
        <v>27</v>
      </c>
      <c r="CM190" s="105">
        <f>COUNTIFS(CM3:CM189,"&gt;0.49",CM3:CM189,"&lt;90")</f>
        <v>32</v>
      </c>
    </row>
  </sheetData>
  <autoFilter ref="A2:A190"/>
  <mergeCells count="15">
    <mergeCell ref="BV1:CA1"/>
    <mergeCell ref="CB1:CG1"/>
    <mergeCell ref="CH1:CM1"/>
    <mergeCell ref="AL1:AQ1"/>
    <mergeCell ref="AR1:AW1"/>
    <mergeCell ref="AX1:BC1"/>
    <mergeCell ref="BD1:BI1"/>
    <mergeCell ref="BJ1:BO1"/>
    <mergeCell ref="BP1:BU1"/>
    <mergeCell ref="AF1:AK1"/>
    <mergeCell ref="B1:G1"/>
    <mergeCell ref="H1:M1"/>
    <mergeCell ref="N1:S1"/>
    <mergeCell ref="T1:Y1"/>
    <mergeCell ref="Z1:AE1"/>
  </mergeCells>
  <conditionalFormatting sqref="A96:A113">
    <cfRule type="containsText" dxfId="3" priority="9" operator="containsText" text="NA">
      <formula>NOT(ISERROR(SEARCH("NA",A96)))</formula>
    </cfRule>
  </conditionalFormatting>
  <conditionalFormatting sqref="X119">
    <cfRule type="cellIs" dxfId="2" priority="3" operator="between">
      <formula>0.5</formula>
      <formula>50</formula>
    </cfRule>
  </conditionalFormatting>
  <conditionalFormatting sqref="A1:XFD1048576">
    <cfRule type="cellIs" dxfId="1" priority="1" operator="between">
      <formula>0.49</formula>
      <formula>90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zoomScale="60" zoomScaleNormal="6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1" width="9.140625" style="90" customWidth="1"/>
    <col min="2" max="2" width="19.7109375" style="90" bestFit="1" customWidth="1"/>
    <col min="3" max="3" width="17" style="90" bestFit="1" customWidth="1"/>
    <col min="4" max="4" width="18.42578125" style="90" bestFit="1" customWidth="1"/>
    <col min="5" max="5" width="18" style="90" bestFit="1" customWidth="1"/>
    <col min="6" max="6" width="17" style="90" bestFit="1" customWidth="1"/>
    <col min="7" max="10" width="16.5703125" style="90" bestFit="1" customWidth="1"/>
    <col min="11" max="11" width="17" style="90" bestFit="1" customWidth="1"/>
    <col min="12" max="12" width="16.5703125" style="90" bestFit="1" customWidth="1"/>
    <col min="13" max="17" width="17" style="90" bestFit="1" customWidth="1"/>
    <col min="18" max="16384" width="11.42578125" style="90"/>
  </cols>
  <sheetData>
    <row r="1" spans="1:17" x14ac:dyDescent="0.25">
      <c r="A1" s="90" t="s">
        <v>156</v>
      </c>
      <c r="B1" s="90" t="s">
        <v>0</v>
      </c>
      <c r="C1" s="90" t="s">
        <v>255</v>
      </c>
      <c r="D1" s="90" t="s">
        <v>256</v>
      </c>
      <c r="E1" s="90" t="s">
        <v>257</v>
      </c>
      <c r="F1" s="90" t="s">
        <v>258</v>
      </c>
      <c r="G1" s="90" t="s">
        <v>259</v>
      </c>
      <c r="H1" s="90" t="s">
        <v>260</v>
      </c>
      <c r="I1" s="90" t="s">
        <v>261</v>
      </c>
      <c r="J1" s="90" t="s">
        <v>262</v>
      </c>
      <c r="K1" s="90" t="s">
        <v>263</v>
      </c>
      <c r="L1" s="90" t="s">
        <v>264</v>
      </c>
      <c r="M1" s="90" t="s">
        <v>265</v>
      </c>
      <c r="N1" s="90" t="s">
        <v>266</v>
      </c>
      <c r="O1" s="90" t="s">
        <v>267</v>
      </c>
      <c r="P1" s="90" t="s">
        <v>268</v>
      </c>
      <c r="Q1" s="90" t="s">
        <v>269</v>
      </c>
    </row>
    <row r="2" spans="1:17" s="92" customFormat="1" x14ac:dyDescent="0.25">
      <c r="A2" s="90">
        <v>2009</v>
      </c>
      <c r="B2" s="90" t="s">
        <v>163</v>
      </c>
      <c r="C2" s="92" t="s">
        <v>637</v>
      </c>
      <c r="D2" s="92" t="s">
        <v>637</v>
      </c>
      <c r="E2" s="92" t="s">
        <v>637</v>
      </c>
      <c r="F2" s="92" t="s">
        <v>637</v>
      </c>
      <c r="G2" s="92" t="s">
        <v>637</v>
      </c>
      <c r="H2" s="92" t="s">
        <v>637</v>
      </c>
      <c r="I2" s="92" t="s">
        <v>637</v>
      </c>
      <c r="J2" s="92" t="s">
        <v>637</v>
      </c>
      <c r="K2" s="92" t="s">
        <v>330</v>
      </c>
      <c r="L2" s="92" t="s">
        <v>637</v>
      </c>
      <c r="M2" s="92" t="s">
        <v>637</v>
      </c>
      <c r="N2" s="92" t="s">
        <v>637</v>
      </c>
      <c r="O2" s="92" t="s">
        <v>637</v>
      </c>
      <c r="P2" s="92" t="s">
        <v>637</v>
      </c>
      <c r="Q2" s="92" t="s">
        <v>330</v>
      </c>
    </row>
    <row r="3" spans="1:17" s="1" customFormat="1" x14ac:dyDescent="0.25">
      <c r="A3" s="1">
        <v>2009</v>
      </c>
      <c r="B3" s="1" t="s">
        <v>171</v>
      </c>
      <c r="C3" s="149" t="s">
        <v>657</v>
      </c>
      <c r="D3" s="149" t="s">
        <v>657</v>
      </c>
      <c r="E3" s="149" t="s">
        <v>657</v>
      </c>
      <c r="F3" s="149" t="s">
        <v>657</v>
      </c>
      <c r="G3" s="149" t="s">
        <v>657</v>
      </c>
      <c r="H3" s="149" t="s">
        <v>657</v>
      </c>
      <c r="I3" s="149" t="s">
        <v>657</v>
      </c>
      <c r="J3" s="149" t="s">
        <v>657</v>
      </c>
      <c r="K3" s="149" t="s">
        <v>657</v>
      </c>
      <c r="L3" s="149" t="s">
        <v>657</v>
      </c>
      <c r="M3" s="149" t="s">
        <v>657</v>
      </c>
      <c r="N3" s="149" t="s">
        <v>657</v>
      </c>
      <c r="O3" s="149" t="s">
        <v>657</v>
      </c>
      <c r="P3" s="149" t="s">
        <v>657</v>
      </c>
      <c r="Q3" s="149" t="s">
        <v>659</v>
      </c>
    </row>
    <row r="4" spans="1:17" s="92" customFormat="1" x14ac:dyDescent="0.25">
      <c r="A4" s="90">
        <v>2009</v>
      </c>
      <c r="B4" s="90" t="s">
        <v>172</v>
      </c>
      <c r="C4" s="148" t="s">
        <v>678</v>
      </c>
      <c r="D4" s="148" t="s">
        <v>678</v>
      </c>
      <c r="E4" s="148" t="s">
        <v>678</v>
      </c>
      <c r="F4" s="148" t="s">
        <v>678</v>
      </c>
      <c r="G4" s="148" t="s">
        <v>678</v>
      </c>
      <c r="H4" s="148" t="s">
        <v>678</v>
      </c>
      <c r="I4" s="149" t="s">
        <v>660</v>
      </c>
      <c r="J4" s="148" t="s">
        <v>678</v>
      </c>
      <c r="K4" s="148" t="s">
        <v>330</v>
      </c>
      <c r="L4" s="148" t="s">
        <v>678</v>
      </c>
      <c r="M4" s="148" t="s">
        <v>678</v>
      </c>
      <c r="N4" s="148" t="s">
        <v>678</v>
      </c>
      <c r="O4" s="148" t="s">
        <v>678</v>
      </c>
      <c r="P4" s="148" t="s">
        <v>678</v>
      </c>
      <c r="Q4" s="148" t="s">
        <v>330</v>
      </c>
    </row>
    <row r="5" spans="1:17" s="76" customFormat="1" x14ac:dyDescent="0.25">
      <c r="A5" s="33">
        <v>2009</v>
      </c>
      <c r="B5" s="1" t="s">
        <v>135</v>
      </c>
      <c r="C5" s="149" t="s">
        <v>561</v>
      </c>
      <c r="D5" s="149" t="s">
        <v>561</v>
      </c>
      <c r="E5" s="149" t="s">
        <v>561</v>
      </c>
      <c r="F5" s="149" t="s">
        <v>561</v>
      </c>
      <c r="G5" s="149" t="s">
        <v>561</v>
      </c>
      <c r="H5" s="149" t="s">
        <v>561</v>
      </c>
      <c r="I5" s="149" t="s">
        <v>561</v>
      </c>
      <c r="J5" s="149" t="s">
        <v>561</v>
      </c>
      <c r="K5" s="149" t="s">
        <v>561</v>
      </c>
      <c r="L5" s="149" t="s">
        <v>561</v>
      </c>
      <c r="M5" s="149" t="s">
        <v>561</v>
      </c>
      <c r="N5" s="149" t="s">
        <v>561</v>
      </c>
      <c r="O5" s="149" t="s">
        <v>561</v>
      </c>
      <c r="P5" s="149" t="s">
        <v>561</v>
      </c>
      <c r="Q5" s="149" t="s">
        <v>561</v>
      </c>
    </row>
    <row r="6" spans="1:17" customFormat="1" x14ac:dyDescent="0.25">
      <c r="A6" s="33">
        <v>2009</v>
      </c>
      <c r="B6" s="33" t="s">
        <v>147</v>
      </c>
      <c r="C6" s="149" t="s">
        <v>583</v>
      </c>
      <c r="D6" s="149" t="s">
        <v>583</v>
      </c>
      <c r="E6" s="149" t="s">
        <v>583</v>
      </c>
      <c r="F6" s="149" t="s">
        <v>583</v>
      </c>
      <c r="G6" s="148" t="s">
        <v>616</v>
      </c>
      <c r="H6" s="149" t="s">
        <v>583</v>
      </c>
      <c r="I6" s="149" t="s">
        <v>583</v>
      </c>
      <c r="J6" s="149" t="s">
        <v>583</v>
      </c>
      <c r="K6" s="149" t="s">
        <v>583</v>
      </c>
      <c r="L6" s="149" t="s">
        <v>583</v>
      </c>
      <c r="M6" s="149" t="s">
        <v>583</v>
      </c>
      <c r="N6" s="149" t="s">
        <v>583</v>
      </c>
      <c r="O6" s="149" t="s">
        <v>583</v>
      </c>
      <c r="P6" s="149" t="s">
        <v>583</v>
      </c>
      <c r="Q6" s="149" t="s">
        <v>583</v>
      </c>
    </row>
    <row r="7" spans="1:17" s="76" customFormat="1" x14ac:dyDescent="0.25">
      <c r="A7" s="33">
        <v>2009</v>
      </c>
      <c r="B7" s="1" t="s">
        <v>143</v>
      </c>
      <c r="C7" s="149" t="s">
        <v>574</v>
      </c>
      <c r="D7" s="149" t="s">
        <v>574</v>
      </c>
      <c r="E7" s="149" t="s">
        <v>574</v>
      </c>
      <c r="F7" s="149" t="s">
        <v>574</v>
      </c>
      <c r="G7" s="149" t="s">
        <v>574</v>
      </c>
      <c r="H7" s="149" t="s">
        <v>574</v>
      </c>
      <c r="I7" s="149" t="s">
        <v>574</v>
      </c>
      <c r="J7" s="149" t="s">
        <v>574</v>
      </c>
      <c r="K7" s="149" t="s">
        <v>574</v>
      </c>
      <c r="L7" s="149" t="s">
        <v>574</v>
      </c>
      <c r="M7" s="149" t="s">
        <v>574</v>
      </c>
      <c r="N7" s="149" t="s">
        <v>574</v>
      </c>
      <c r="O7" s="149" t="s">
        <v>574</v>
      </c>
      <c r="P7" s="149" t="s">
        <v>574</v>
      </c>
      <c r="Q7" s="149" t="s">
        <v>574</v>
      </c>
    </row>
    <row r="8" spans="1:17" s="92" customFormat="1" x14ac:dyDescent="0.25">
      <c r="A8" s="90">
        <v>2009</v>
      </c>
      <c r="B8" s="90" t="s">
        <v>159</v>
      </c>
      <c r="C8" s="148" t="s">
        <v>637</v>
      </c>
      <c r="D8" s="148" t="s">
        <v>637</v>
      </c>
      <c r="E8" s="148" t="s">
        <v>637</v>
      </c>
      <c r="F8" s="148" t="s">
        <v>637</v>
      </c>
      <c r="G8" s="148" t="s">
        <v>719</v>
      </c>
      <c r="H8" s="148" t="s">
        <v>637</v>
      </c>
      <c r="I8" s="148" t="s">
        <v>637</v>
      </c>
      <c r="J8" s="148" t="s">
        <v>678</v>
      </c>
      <c r="K8" s="148" t="s">
        <v>330</v>
      </c>
      <c r="L8" s="148" t="s">
        <v>637</v>
      </c>
      <c r="M8" s="148" t="s">
        <v>637</v>
      </c>
      <c r="N8" s="148" t="s">
        <v>637</v>
      </c>
      <c r="O8" s="148" t="s">
        <v>637</v>
      </c>
      <c r="P8" s="148" t="s">
        <v>637</v>
      </c>
      <c r="Q8" s="148" t="s">
        <v>330</v>
      </c>
    </row>
    <row r="9" spans="1:17" s="76" customFormat="1" x14ac:dyDescent="0.25">
      <c r="A9" s="33">
        <v>2009</v>
      </c>
      <c r="B9" s="1" t="s">
        <v>136</v>
      </c>
      <c r="C9" s="149" t="s">
        <v>561</v>
      </c>
      <c r="D9" s="149" t="s">
        <v>561</v>
      </c>
      <c r="E9" s="149" t="s">
        <v>561</v>
      </c>
      <c r="F9" s="149" t="s">
        <v>561</v>
      </c>
      <c r="G9" s="149" t="s">
        <v>561</v>
      </c>
      <c r="H9" s="149" t="s">
        <v>561</v>
      </c>
      <c r="I9" s="149" t="s">
        <v>561</v>
      </c>
      <c r="J9" s="149" t="s">
        <v>561</v>
      </c>
      <c r="K9" s="149" t="s">
        <v>561</v>
      </c>
      <c r="L9" s="149" t="s">
        <v>561</v>
      </c>
      <c r="M9" s="149" t="s">
        <v>561</v>
      </c>
      <c r="N9" s="149" t="s">
        <v>561</v>
      </c>
      <c r="O9" s="149" t="s">
        <v>561</v>
      </c>
      <c r="P9" s="149" t="s">
        <v>561</v>
      </c>
      <c r="Q9" s="149" t="s">
        <v>561</v>
      </c>
    </row>
    <row r="10" spans="1:17" x14ac:dyDescent="0.25">
      <c r="A10" s="90">
        <v>2009</v>
      </c>
      <c r="B10" s="90" t="s">
        <v>173</v>
      </c>
      <c r="C10" s="149" t="s">
        <v>657</v>
      </c>
      <c r="D10" s="149" t="s">
        <v>657</v>
      </c>
      <c r="E10" s="149" t="s">
        <v>657</v>
      </c>
      <c r="F10" s="149" t="s">
        <v>657</v>
      </c>
      <c r="G10" s="149" t="s">
        <v>657</v>
      </c>
      <c r="H10" s="149" t="s">
        <v>657</v>
      </c>
      <c r="I10" s="149" t="s">
        <v>657</v>
      </c>
      <c r="J10" s="149" t="s">
        <v>657</v>
      </c>
      <c r="K10" s="148" t="s">
        <v>330</v>
      </c>
      <c r="L10" s="149" t="s">
        <v>657</v>
      </c>
      <c r="M10" s="149" t="s">
        <v>657</v>
      </c>
      <c r="N10" s="149" t="s">
        <v>657</v>
      </c>
      <c r="O10" s="149" t="s">
        <v>657</v>
      </c>
      <c r="P10" s="149" t="s">
        <v>657</v>
      </c>
      <c r="Q10" s="148" t="s">
        <v>330</v>
      </c>
    </row>
    <row r="11" spans="1:17" s="76" customFormat="1" x14ac:dyDescent="0.25">
      <c r="A11" s="33">
        <v>2009</v>
      </c>
      <c r="B11" s="33" t="s">
        <v>137</v>
      </c>
      <c r="C11" s="149" t="s">
        <v>561</v>
      </c>
      <c r="D11" s="149" t="s">
        <v>561</v>
      </c>
      <c r="E11" s="149" t="s">
        <v>561</v>
      </c>
      <c r="F11" s="149" t="s">
        <v>561</v>
      </c>
      <c r="G11" s="149" t="s">
        <v>561</v>
      </c>
      <c r="H11" s="149" t="s">
        <v>561</v>
      </c>
      <c r="I11" s="149" t="s">
        <v>561</v>
      </c>
      <c r="J11" s="149" t="s">
        <v>561</v>
      </c>
      <c r="K11" s="149" t="s">
        <v>561</v>
      </c>
      <c r="L11" s="149" t="s">
        <v>561</v>
      </c>
      <c r="M11" s="149" t="s">
        <v>561</v>
      </c>
      <c r="N11" s="149" t="s">
        <v>561</v>
      </c>
      <c r="O11" s="149" t="s">
        <v>561</v>
      </c>
      <c r="P11" s="149" t="s">
        <v>561</v>
      </c>
      <c r="Q11" s="149" t="s">
        <v>561</v>
      </c>
    </row>
    <row r="12" spans="1:17" s="76" customFormat="1" x14ac:dyDescent="0.25">
      <c r="A12" s="33">
        <v>2009</v>
      </c>
      <c r="B12" s="33" t="s">
        <v>148</v>
      </c>
      <c r="C12" s="149" t="s">
        <v>574</v>
      </c>
      <c r="D12" s="149" t="s">
        <v>574</v>
      </c>
      <c r="E12" s="149" t="s">
        <v>574</v>
      </c>
      <c r="F12" s="149" t="s">
        <v>574</v>
      </c>
      <c r="G12" s="149" t="s">
        <v>574</v>
      </c>
      <c r="H12" s="149" t="s">
        <v>574</v>
      </c>
      <c r="I12" s="149" t="s">
        <v>574</v>
      </c>
      <c r="J12" s="149" t="s">
        <v>574</v>
      </c>
      <c r="K12" s="149" t="s">
        <v>574</v>
      </c>
      <c r="L12" s="149" t="s">
        <v>574</v>
      </c>
      <c r="M12" s="149" t="s">
        <v>574</v>
      </c>
      <c r="N12" s="149" t="s">
        <v>574</v>
      </c>
      <c r="O12" s="149" t="s">
        <v>574</v>
      </c>
      <c r="P12" s="149" t="s">
        <v>574</v>
      </c>
      <c r="Q12" s="149" t="s">
        <v>574</v>
      </c>
    </row>
    <row r="13" spans="1:17" s="92" customFormat="1" x14ac:dyDescent="0.25">
      <c r="A13" s="90">
        <v>2009</v>
      </c>
      <c r="B13" s="90" t="s">
        <v>160</v>
      </c>
      <c r="C13" s="148" t="s">
        <v>678</v>
      </c>
      <c r="D13" s="148" t="s">
        <v>637</v>
      </c>
      <c r="E13" s="148" t="s">
        <v>637</v>
      </c>
      <c r="F13" s="148" t="s">
        <v>637</v>
      </c>
      <c r="G13" s="148" t="s">
        <v>637</v>
      </c>
      <c r="H13" s="148" t="s">
        <v>637</v>
      </c>
      <c r="I13" s="148" t="s">
        <v>678</v>
      </c>
      <c r="J13" s="148" t="s">
        <v>637</v>
      </c>
      <c r="K13" s="148" t="s">
        <v>330</v>
      </c>
      <c r="L13" s="148" t="s">
        <v>678</v>
      </c>
      <c r="M13" s="148" t="s">
        <v>637</v>
      </c>
      <c r="N13" s="148" t="s">
        <v>678</v>
      </c>
      <c r="O13" s="148" t="s">
        <v>637</v>
      </c>
      <c r="P13" s="148" t="s">
        <v>678</v>
      </c>
      <c r="Q13" s="148" t="s">
        <v>727</v>
      </c>
    </row>
    <row r="14" spans="1:17" s="1" customFormat="1" x14ac:dyDescent="0.25">
      <c r="A14" s="1">
        <v>2009</v>
      </c>
      <c r="B14" s="1" t="s">
        <v>174</v>
      </c>
      <c r="C14" s="149" t="s">
        <v>657</v>
      </c>
      <c r="D14" s="149" t="s">
        <v>657</v>
      </c>
      <c r="E14" s="149" t="s">
        <v>657</v>
      </c>
      <c r="F14" s="149" t="s">
        <v>657</v>
      </c>
      <c r="G14" s="149" t="s">
        <v>657</v>
      </c>
      <c r="H14" s="149" t="s">
        <v>657</v>
      </c>
      <c r="I14" s="149" t="s">
        <v>657</v>
      </c>
      <c r="J14" s="149" t="s">
        <v>657</v>
      </c>
      <c r="K14" s="149" t="s">
        <v>657</v>
      </c>
      <c r="L14" s="149" t="s">
        <v>657</v>
      </c>
      <c r="M14" s="149" t="s">
        <v>657</v>
      </c>
      <c r="N14" s="149" t="s">
        <v>657</v>
      </c>
      <c r="O14" s="149" t="s">
        <v>657</v>
      </c>
      <c r="P14" s="149" t="s">
        <v>657</v>
      </c>
      <c r="Q14" s="149" t="s">
        <v>657</v>
      </c>
    </row>
    <row r="15" spans="1:17" customFormat="1" x14ac:dyDescent="0.25">
      <c r="A15" s="33">
        <v>2009</v>
      </c>
      <c r="B15" s="33" t="s">
        <v>149</v>
      </c>
      <c r="C15" s="149" t="s">
        <v>732</v>
      </c>
      <c r="D15" s="149" t="s">
        <v>583</v>
      </c>
      <c r="E15" s="149" t="s">
        <v>583</v>
      </c>
      <c r="F15" s="149" t="s">
        <v>583</v>
      </c>
      <c r="G15" s="148" t="s">
        <v>616</v>
      </c>
      <c r="H15" s="149" t="s">
        <v>583</v>
      </c>
      <c r="I15" s="149" t="s">
        <v>615</v>
      </c>
      <c r="J15" s="149" t="s">
        <v>583</v>
      </c>
      <c r="K15" s="149" t="s">
        <v>583</v>
      </c>
      <c r="L15" s="149" t="s">
        <v>583</v>
      </c>
      <c r="M15" s="149" t="s">
        <v>583</v>
      </c>
      <c r="N15" s="149" t="s">
        <v>583</v>
      </c>
      <c r="O15" s="149" t="s">
        <v>583</v>
      </c>
      <c r="P15" s="149" t="s">
        <v>583</v>
      </c>
      <c r="Q15" s="148" t="s">
        <v>732</v>
      </c>
    </row>
    <row r="16" spans="1:17" customFormat="1" x14ac:dyDescent="0.25">
      <c r="A16" s="33">
        <v>2009</v>
      </c>
      <c r="B16" s="33" t="s">
        <v>150</v>
      </c>
      <c r="C16" s="149" t="s">
        <v>583</v>
      </c>
      <c r="D16" s="149" t="s">
        <v>583</v>
      </c>
      <c r="E16" s="149" t="s">
        <v>583</v>
      </c>
      <c r="F16" s="149" t="s">
        <v>583</v>
      </c>
      <c r="G16" s="148" t="s">
        <v>616</v>
      </c>
      <c r="H16" s="149" t="s">
        <v>583</v>
      </c>
      <c r="I16" s="149" t="s">
        <v>583</v>
      </c>
      <c r="J16" s="149" t="s">
        <v>583</v>
      </c>
      <c r="K16" s="149" t="s">
        <v>583</v>
      </c>
      <c r="L16" s="149" t="s">
        <v>583</v>
      </c>
      <c r="M16" s="149" t="s">
        <v>583</v>
      </c>
      <c r="N16" s="149" t="s">
        <v>583</v>
      </c>
      <c r="O16" s="149" t="s">
        <v>583</v>
      </c>
      <c r="P16" s="149" t="s">
        <v>583</v>
      </c>
      <c r="Q16" s="149" t="s">
        <v>583</v>
      </c>
    </row>
    <row r="17" spans="1:17" s="76" customFormat="1" x14ac:dyDescent="0.25">
      <c r="A17" s="33">
        <v>2009</v>
      </c>
      <c r="B17" s="1" t="s">
        <v>138</v>
      </c>
      <c r="C17" s="149" t="s">
        <v>561</v>
      </c>
      <c r="D17" s="149" t="s">
        <v>561</v>
      </c>
      <c r="E17" s="149" t="s">
        <v>561</v>
      </c>
      <c r="F17" s="149" t="s">
        <v>561</v>
      </c>
      <c r="G17" s="149" t="s">
        <v>561</v>
      </c>
      <c r="H17" s="149" t="s">
        <v>561</v>
      </c>
      <c r="I17" s="149" t="s">
        <v>561</v>
      </c>
      <c r="J17" s="149" t="s">
        <v>561</v>
      </c>
      <c r="K17" s="149" t="s">
        <v>561</v>
      </c>
      <c r="L17" s="149" t="s">
        <v>561</v>
      </c>
      <c r="M17" s="149" t="s">
        <v>561</v>
      </c>
      <c r="N17" s="149" t="s">
        <v>561</v>
      </c>
      <c r="O17" s="149" t="s">
        <v>561</v>
      </c>
      <c r="P17" s="149" t="s">
        <v>561</v>
      </c>
      <c r="Q17" s="149" t="s">
        <v>561</v>
      </c>
    </row>
    <row r="18" spans="1:17" s="1" customFormat="1" x14ac:dyDescent="0.25">
      <c r="A18" s="1">
        <v>2009</v>
      </c>
      <c r="B18" s="1" t="s">
        <v>175</v>
      </c>
      <c r="C18" s="149" t="s">
        <v>732</v>
      </c>
      <c r="D18" s="149" t="s">
        <v>657</v>
      </c>
      <c r="E18" s="149" t="s">
        <v>657</v>
      </c>
      <c r="F18" s="149" t="s">
        <v>657</v>
      </c>
      <c r="G18" s="149" t="s">
        <v>657</v>
      </c>
      <c r="H18" s="149" t="s">
        <v>657</v>
      </c>
      <c r="I18" s="149" t="s">
        <v>657</v>
      </c>
      <c r="J18" s="149" t="s">
        <v>657</v>
      </c>
      <c r="K18" s="148" t="s">
        <v>732</v>
      </c>
      <c r="L18" s="149" t="s">
        <v>657</v>
      </c>
      <c r="M18" s="149" t="s">
        <v>657</v>
      </c>
      <c r="N18" s="149" t="s">
        <v>657</v>
      </c>
      <c r="O18" s="149" t="s">
        <v>657</v>
      </c>
      <c r="P18" s="149" t="s">
        <v>657</v>
      </c>
      <c r="Q18" s="149" t="s">
        <v>657</v>
      </c>
    </row>
    <row r="19" spans="1:17" s="92" customFormat="1" x14ac:dyDescent="0.25">
      <c r="A19" s="90">
        <v>2009</v>
      </c>
      <c r="B19" s="90" t="s">
        <v>161</v>
      </c>
      <c r="C19" s="149" t="s">
        <v>732</v>
      </c>
      <c r="D19" s="148" t="s">
        <v>637</v>
      </c>
      <c r="E19" s="148" t="s">
        <v>637</v>
      </c>
      <c r="F19" s="148" t="s">
        <v>637</v>
      </c>
      <c r="G19" s="148" t="s">
        <v>637</v>
      </c>
      <c r="H19" s="148" t="s">
        <v>637</v>
      </c>
      <c r="I19" s="148" t="s">
        <v>637</v>
      </c>
      <c r="J19" s="148" t="s">
        <v>637</v>
      </c>
      <c r="K19" s="148" t="s">
        <v>330</v>
      </c>
      <c r="L19" s="148" t="s">
        <v>637</v>
      </c>
      <c r="M19" s="148" t="s">
        <v>637</v>
      </c>
      <c r="N19" s="148" t="s">
        <v>732</v>
      </c>
      <c r="O19" s="148" t="s">
        <v>637</v>
      </c>
      <c r="P19" s="148" t="s">
        <v>637</v>
      </c>
      <c r="Q19" s="148" t="s">
        <v>330</v>
      </c>
    </row>
    <row r="20" spans="1:17" customFormat="1" x14ac:dyDescent="0.25">
      <c r="A20" s="33">
        <v>2009</v>
      </c>
      <c r="B20" s="33" t="s">
        <v>154</v>
      </c>
      <c r="C20" s="149" t="s">
        <v>583</v>
      </c>
      <c r="D20" s="149" t="s">
        <v>583</v>
      </c>
      <c r="E20" s="149" t="s">
        <v>583</v>
      </c>
      <c r="F20" s="149" t="s">
        <v>583</v>
      </c>
      <c r="G20" s="148" t="s">
        <v>616</v>
      </c>
      <c r="H20" s="149" t="s">
        <v>583</v>
      </c>
      <c r="I20" s="149" t="s">
        <v>583</v>
      </c>
      <c r="J20" s="149" t="s">
        <v>583</v>
      </c>
      <c r="K20" s="149" t="s">
        <v>583</v>
      </c>
      <c r="L20" s="149" t="s">
        <v>583</v>
      </c>
      <c r="M20" s="149" t="s">
        <v>583</v>
      </c>
      <c r="N20" s="149" t="s">
        <v>583</v>
      </c>
      <c r="O20" s="149" t="s">
        <v>583</v>
      </c>
      <c r="P20" s="149" t="s">
        <v>583</v>
      </c>
      <c r="Q20" s="149" t="s">
        <v>583</v>
      </c>
    </row>
    <row r="21" spans="1:17" s="1" customFormat="1" x14ac:dyDescent="0.25">
      <c r="A21" s="1">
        <v>2009</v>
      </c>
      <c r="B21" s="1" t="s">
        <v>176</v>
      </c>
      <c r="C21" s="149" t="s">
        <v>657</v>
      </c>
      <c r="D21" s="149" t="s">
        <v>657</v>
      </c>
      <c r="E21" s="149" t="s">
        <v>657</v>
      </c>
      <c r="F21" s="149" t="s">
        <v>657</v>
      </c>
      <c r="G21" s="149" t="s">
        <v>657</v>
      </c>
      <c r="H21" s="149" t="s">
        <v>657</v>
      </c>
      <c r="I21" s="149" t="s">
        <v>657</v>
      </c>
      <c r="J21" s="149" t="s">
        <v>657</v>
      </c>
      <c r="K21" s="149" t="s">
        <v>657</v>
      </c>
      <c r="L21" s="149" t="s">
        <v>657</v>
      </c>
      <c r="M21" s="149" t="s">
        <v>657</v>
      </c>
      <c r="N21" s="149" t="s">
        <v>657</v>
      </c>
      <c r="O21" s="149" t="s">
        <v>657</v>
      </c>
      <c r="P21" s="149" t="s">
        <v>657</v>
      </c>
      <c r="Q21" s="149" t="s">
        <v>657</v>
      </c>
    </row>
    <row r="22" spans="1:17" s="76" customFormat="1" x14ac:dyDescent="0.25">
      <c r="A22" s="33">
        <v>2009</v>
      </c>
      <c r="B22" s="1" t="s">
        <v>144</v>
      </c>
      <c r="C22" s="149" t="s">
        <v>732</v>
      </c>
      <c r="D22" s="149" t="s">
        <v>574</v>
      </c>
      <c r="E22" s="149" t="s">
        <v>574</v>
      </c>
      <c r="F22" s="149" t="s">
        <v>574</v>
      </c>
      <c r="G22" s="148" t="s">
        <v>616</v>
      </c>
      <c r="H22" s="149" t="s">
        <v>574</v>
      </c>
      <c r="I22" s="149" t="s">
        <v>615</v>
      </c>
      <c r="J22" s="149" t="s">
        <v>574</v>
      </c>
      <c r="K22" s="149" t="s">
        <v>574</v>
      </c>
      <c r="L22" s="149" t="s">
        <v>574</v>
      </c>
      <c r="M22" s="149" t="s">
        <v>574</v>
      </c>
      <c r="N22" s="149" t="s">
        <v>574</v>
      </c>
      <c r="O22" s="149" t="s">
        <v>615</v>
      </c>
      <c r="P22" s="149" t="s">
        <v>574</v>
      </c>
      <c r="Q22" s="148" t="s">
        <v>732</v>
      </c>
    </row>
    <row r="23" spans="1:17" s="92" customFormat="1" x14ac:dyDescent="0.25">
      <c r="A23" s="90">
        <v>2009</v>
      </c>
      <c r="B23" s="90" t="s">
        <v>162</v>
      </c>
      <c r="C23" s="148" t="s">
        <v>678</v>
      </c>
      <c r="D23" s="148" t="s">
        <v>637</v>
      </c>
      <c r="E23" s="148" t="s">
        <v>637</v>
      </c>
      <c r="F23" s="148" t="s">
        <v>637</v>
      </c>
      <c r="G23" s="148" t="s">
        <v>637</v>
      </c>
      <c r="H23" s="148" t="s">
        <v>637</v>
      </c>
      <c r="I23" s="148" t="s">
        <v>678</v>
      </c>
      <c r="J23" s="148" t="s">
        <v>637</v>
      </c>
      <c r="K23" s="148" t="s">
        <v>330</v>
      </c>
      <c r="L23" s="148" t="s">
        <v>678</v>
      </c>
      <c r="M23" s="148" t="s">
        <v>637</v>
      </c>
      <c r="N23" s="148" t="s">
        <v>678</v>
      </c>
      <c r="O23" s="148" t="s">
        <v>637</v>
      </c>
      <c r="P23" s="148" t="s">
        <v>637</v>
      </c>
      <c r="Q23" s="148" t="s">
        <v>330</v>
      </c>
    </row>
    <row r="24" spans="1:17" s="1" customFormat="1" x14ac:dyDescent="0.25">
      <c r="A24" s="1">
        <v>2009</v>
      </c>
      <c r="B24" s="1" t="s">
        <v>177</v>
      </c>
      <c r="C24" s="149" t="s">
        <v>732</v>
      </c>
      <c r="D24" s="149" t="s">
        <v>657</v>
      </c>
      <c r="E24" s="149" t="s">
        <v>657</v>
      </c>
      <c r="F24" s="149" t="s">
        <v>657</v>
      </c>
      <c r="G24" s="149" t="s">
        <v>657</v>
      </c>
      <c r="H24" s="148" t="s">
        <v>732</v>
      </c>
      <c r="I24" s="149" t="s">
        <v>657</v>
      </c>
      <c r="J24" s="149" t="s">
        <v>657</v>
      </c>
      <c r="K24" s="149" t="s">
        <v>657</v>
      </c>
      <c r="L24" s="149" t="s">
        <v>657</v>
      </c>
      <c r="M24" s="149" t="s">
        <v>657</v>
      </c>
      <c r="N24" s="149" t="s">
        <v>657</v>
      </c>
      <c r="O24" s="149" t="s">
        <v>657</v>
      </c>
      <c r="P24" s="149" t="s">
        <v>657</v>
      </c>
      <c r="Q24" s="149" t="s">
        <v>657</v>
      </c>
    </row>
    <row r="25" spans="1:17" s="76" customFormat="1" x14ac:dyDescent="0.25">
      <c r="A25" s="33">
        <v>2009</v>
      </c>
      <c r="B25" s="1" t="s">
        <v>139</v>
      </c>
      <c r="C25" s="149" t="s">
        <v>561</v>
      </c>
      <c r="D25" s="149" t="s">
        <v>561</v>
      </c>
      <c r="E25" s="149" t="s">
        <v>561</v>
      </c>
      <c r="F25" s="149" t="s">
        <v>561</v>
      </c>
      <c r="G25" s="149" t="s">
        <v>561</v>
      </c>
      <c r="H25" s="149" t="s">
        <v>561</v>
      </c>
      <c r="I25" s="149" t="s">
        <v>561</v>
      </c>
      <c r="J25" s="149" t="s">
        <v>561</v>
      </c>
      <c r="K25" s="149" t="s">
        <v>561</v>
      </c>
      <c r="L25" s="149" t="s">
        <v>561</v>
      </c>
      <c r="M25" s="149" t="s">
        <v>561</v>
      </c>
      <c r="N25" s="149" t="s">
        <v>561</v>
      </c>
      <c r="O25" s="149" t="s">
        <v>561</v>
      </c>
      <c r="P25" s="149" t="s">
        <v>561</v>
      </c>
      <c r="Q25" s="149" t="s">
        <v>561</v>
      </c>
    </row>
    <row r="26" spans="1:17" customFormat="1" x14ac:dyDescent="0.25">
      <c r="A26" s="33">
        <v>2009</v>
      </c>
      <c r="B26" s="33" t="s">
        <v>151</v>
      </c>
      <c r="C26" s="149" t="s">
        <v>732</v>
      </c>
      <c r="D26" s="149" t="s">
        <v>583</v>
      </c>
      <c r="E26" s="149" t="s">
        <v>583</v>
      </c>
      <c r="F26" s="149" t="s">
        <v>583</v>
      </c>
      <c r="G26" s="148" t="s">
        <v>616</v>
      </c>
      <c r="H26" s="149" t="s">
        <v>583</v>
      </c>
      <c r="I26" s="149" t="s">
        <v>615</v>
      </c>
      <c r="J26" s="148" t="s">
        <v>678</v>
      </c>
      <c r="K26" s="149" t="s">
        <v>583</v>
      </c>
      <c r="L26" s="149" t="s">
        <v>615</v>
      </c>
      <c r="M26" s="149" t="s">
        <v>583</v>
      </c>
      <c r="N26" s="149" t="s">
        <v>583</v>
      </c>
      <c r="O26" s="148" t="s">
        <v>616</v>
      </c>
      <c r="P26" s="149" t="s">
        <v>583</v>
      </c>
      <c r="Q26" s="148" t="s">
        <v>732</v>
      </c>
    </row>
    <row r="27" spans="1:17" s="76" customFormat="1" x14ac:dyDescent="0.25">
      <c r="A27" s="33">
        <v>2009</v>
      </c>
      <c r="B27" s="33" t="s">
        <v>140</v>
      </c>
      <c r="C27" s="149" t="s">
        <v>561</v>
      </c>
      <c r="D27" s="149" t="s">
        <v>561</v>
      </c>
      <c r="E27" s="149" t="s">
        <v>561</v>
      </c>
      <c r="F27" s="149" t="s">
        <v>561</v>
      </c>
      <c r="G27" s="149" t="s">
        <v>561</v>
      </c>
      <c r="H27" s="149" t="s">
        <v>561</v>
      </c>
      <c r="I27" s="149" t="s">
        <v>561</v>
      </c>
      <c r="J27" s="149" t="s">
        <v>561</v>
      </c>
      <c r="K27" s="149" t="s">
        <v>561</v>
      </c>
      <c r="L27" s="149" t="s">
        <v>561</v>
      </c>
      <c r="M27" s="149" t="s">
        <v>561</v>
      </c>
      <c r="N27" s="149" t="s">
        <v>561</v>
      </c>
      <c r="O27" s="149" t="s">
        <v>561</v>
      </c>
      <c r="P27" s="149" t="s">
        <v>561</v>
      </c>
      <c r="Q27" s="149" t="s">
        <v>561</v>
      </c>
    </row>
    <row r="28" spans="1:17" x14ac:dyDescent="0.25">
      <c r="A28" s="90">
        <v>2009</v>
      </c>
      <c r="B28" s="90" t="s">
        <v>178</v>
      </c>
      <c r="C28" s="149" t="s">
        <v>657</v>
      </c>
      <c r="D28" s="149" t="s">
        <v>657</v>
      </c>
      <c r="E28" s="149" t="s">
        <v>657</v>
      </c>
      <c r="F28" s="149" t="s">
        <v>657</v>
      </c>
      <c r="G28" s="149" t="s">
        <v>657</v>
      </c>
      <c r="H28" s="149" t="s">
        <v>657</v>
      </c>
      <c r="I28" s="149" t="s">
        <v>657</v>
      </c>
      <c r="J28" s="149" t="s">
        <v>657</v>
      </c>
      <c r="K28" s="148" t="s">
        <v>330</v>
      </c>
      <c r="L28" s="149" t="s">
        <v>657</v>
      </c>
      <c r="M28" s="149" t="s">
        <v>657</v>
      </c>
      <c r="N28" s="149" t="s">
        <v>657</v>
      </c>
      <c r="O28" s="149" t="s">
        <v>657</v>
      </c>
      <c r="P28" s="149" t="s">
        <v>657</v>
      </c>
      <c r="Q28" s="148" t="s">
        <v>727</v>
      </c>
    </row>
    <row r="29" spans="1:17" s="92" customFormat="1" x14ac:dyDescent="0.25">
      <c r="A29" s="90">
        <v>2009</v>
      </c>
      <c r="B29" s="90" t="s">
        <v>164</v>
      </c>
      <c r="C29" s="148" t="s">
        <v>637</v>
      </c>
      <c r="D29" s="148" t="s">
        <v>637</v>
      </c>
      <c r="E29" s="148" t="s">
        <v>637</v>
      </c>
      <c r="F29" s="148" t="s">
        <v>637</v>
      </c>
      <c r="G29" s="148" t="s">
        <v>637</v>
      </c>
      <c r="H29" s="148" t="s">
        <v>637</v>
      </c>
      <c r="I29" s="148" t="s">
        <v>678</v>
      </c>
      <c r="J29" s="148" t="s">
        <v>637</v>
      </c>
      <c r="K29" s="148" t="s">
        <v>330</v>
      </c>
      <c r="L29" s="148" t="s">
        <v>678</v>
      </c>
      <c r="M29" s="148" t="s">
        <v>637</v>
      </c>
      <c r="N29" s="148" t="s">
        <v>637</v>
      </c>
      <c r="O29" s="148" t="s">
        <v>637</v>
      </c>
      <c r="P29" s="148" t="s">
        <v>637</v>
      </c>
      <c r="Q29" s="148" t="s">
        <v>330</v>
      </c>
    </row>
    <row r="30" spans="1:17" s="76" customFormat="1" x14ac:dyDescent="0.25">
      <c r="A30" s="33">
        <v>2009</v>
      </c>
      <c r="B30" s="1" t="s">
        <v>145</v>
      </c>
      <c r="C30" s="148" t="s">
        <v>678</v>
      </c>
      <c r="D30" s="149" t="s">
        <v>574</v>
      </c>
      <c r="E30" s="149" t="s">
        <v>574</v>
      </c>
      <c r="F30" s="149" t="s">
        <v>574</v>
      </c>
      <c r="G30" s="148" t="s">
        <v>678</v>
      </c>
      <c r="H30" s="149" t="s">
        <v>574</v>
      </c>
      <c r="I30" s="149" t="s">
        <v>615</v>
      </c>
      <c r="J30" s="149" t="s">
        <v>574</v>
      </c>
      <c r="K30" s="149" t="s">
        <v>574</v>
      </c>
      <c r="L30" s="149" t="s">
        <v>574</v>
      </c>
      <c r="M30" s="149" t="s">
        <v>574</v>
      </c>
      <c r="N30" s="149" t="s">
        <v>574</v>
      </c>
      <c r="O30" s="149" t="s">
        <v>574</v>
      </c>
      <c r="P30" s="149" t="s">
        <v>574</v>
      </c>
      <c r="Q30" s="149" t="s">
        <v>574</v>
      </c>
    </row>
    <row r="31" spans="1:17" s="92" customFormat="1" x14ac:dyDescent="0.25">
      <c r="A31" s="90">
        <v>2009</v>
      </c>
      <c r="B31" s="90" t="s">
        <v>165</v>
      </c>
      <c r="C31" s="148" t="s">
        <v>637</v>
      </c>
      <c r="D31" s="148" t="s">
        <v>637</v>
      </c>
      <c r="E31" s="148" t="s">
        <v>637</v>
      </c>
      <c r="F31" s="148" t="s">
        <v>637</v>
      </c>
      <c r="G31" s="148" t="s">
        <v>637</v>
      </c>
      <c r="H31" s="148" t="s">
        <v>637</v>
      </c>
      <c r="I31" s="148" t="s">
        <v>678</v>
      </c>
      <c r="J31" s="148" t="s">
        <v>637</v>
      </c>
      <c r="K31" s="148" t="s">
        <v>330</v>
      </c>
      <c r="L31" s="148" t="s">
        <v>678</v>
      </c>
      <c r="M31" s="148" t="s">
        <v>637</v>
      </c>
      <c r="N31" s="148" t="s">
        <v>637</v>
      </c>
      <c r="O31" s="148" t="s">
        <v>637</v>
      </c>
      <c r="P31" s="148" t="s">
        <v>637</v>
      </c>
      <c r="Q31" s="148" t="s">
        <v>330</v>
      </c>
    </row>
    <row r="32" spans="1:17" s="92" customFormat="1" x14ac:dyDescent="0.25">
      <c r="A32" s="90">
        <v>2009</v>
      </c>
      <c r="B32" s="90" t="s">
        <v>166</v>
      </c>
      <c r="C32" s="148" t="s">
        <v>637</v>
      </c>
      <c r="D32" s="148" t="s">
        <v>637</v>
      </c>
      <c r="E32" s="148" t="s">
        <v>637</v>
      </c>
      <c r="F32" s="148" t="s">
        <v>637</v>
      </c>
      <c r="G32" s="148" t="s">
        <v>637</v>
      </c>
      <c r="H32" s="148" t="s">
        <v>637</v>
      </c>
      <c r="I32" s="148" t="s">
        <v>637</v>
      </c>
      <c r="J32" s="148" t="s">
        <v>637</v>
      </c>
      <c r="K32" s="148" t="s">
        <v>330</v>
      </c>
      <c r="L32" s="148" t="s">
        <v>678</v>
      </c>
      <c r="M32" s="148" t="s">
        <v>637</v>
      </c>
      <c r="N32" s="148" t="s">
        <v>637</v>
      </c>
      <c r="O32" s="148" t="s">
        <v>637</v>
      </c>
      <c r="P32" s="148" t="s">
        <v>637</v>
      </c>
      <c r="Q32" s="148" t="s">
        <v>330</v>
      </c>
    </row>
    <row r="33" spans="1:17" s="92" customFormat="1" x14ac:dyDescent="0.25">
      <c r="A33" s="90">
        <v>2009</v>
      </c>
      <c r="B33" s="90" t="s">
        <v>167</v>
      </c>
      <c r="C33" s="148" t="s">
        <v>637</v>
      </c>
      <c r="D33" s="148" t="s">
        <v>637</v>
      </c>
      <c r="E33" s="148" t="s">
        <v>637</v>
      </c>
      <c r="F33" s="148" t="s">
        <v>637</v>
      </c>
      <c r="G33" s="148" t="s">
        <v>637</v>
      </c>
      <c r="H33" s="148" t="s">
        <v>637</v>
      </c>
      <c r="I33" s="148" t="s">
        <v>637</v>
      </c>
      <c r="J33" s="148" t="s">
        <v>637</v>
      </c>
      <c r="K33" s="148" t="s">
        <v>330</v>
      </c>
      <c r="L33" s="148" t="s">
        <v>678</v>
      </c>
      <c r="M33" s="148" t="s">
        <v>637</v>
      </c>
      <c r="N33" s="148" t="s">
        <v>637</v>
      </c>
      <c r="O33" s="148" t="s">
        <v>637</v>
      </c>
      <c r="P33" s="148" t="s">
        <v>637</v>
      </c>
      <c r="Q33" s="148" t="s">
        <v>330</v>
      </c>
    </row>
    <row r="34" spans="1:17" s="92" customFormat="1" x14ac:dyDescent="0.25">
      <c r="A34" s="90">
        <v>2009</v>
      </c>
      <c r="B34" s="90" t="s">
        <v>168</v>
      </c>
      <c r="C34" s="148" t="s">
        <v>637</v>
      </c>
      <c r="D34" s="148" t="s">
        <v>637</v>
      </c>
      <c r="E34" s="148" t="s">
        <v>637</v>
      </c>
      <c r="F34" s="148" t="s">
        <v>637</v>
      </c>
      <c r="G34" s="148" t="s">
        <v>637</v>
      </c>
      <c r="H34" s="148" t="s">
        <v>637</v>
      </c>
      <c r="I34" s="148" t="s">
        <v>637</v>
      </c>
      <c r="J34" s="148" t="s">
        <v>637</v>
      </c>
      <c r="K34" s="148" t="s">
        <v>330</v>
      </c>
      <c r="L34" s="148" t="s">
        <v>637</v>
      </c>
      <c r="M34" s="148" t="s">
        <v>637</v>
      </c>
      <c r="N34" s="148" t="s">
        <v>637</v>
      </c>
      <c r="O34" s="148" t="s">
        <v>637</v>
      </c>
      <c r="P34" s="148" t="s">
        <v>637</v>
      </c>
      <c r="Q34" s="148" t="s">
        <v>330</v>
      </c>
    </row>
    <row r="35" spans="1:17" x14ac:dyDescent="0.25">
      <c r="A35" s="90">
        <v>2009</v>
      </c>
      <c r="B35" s="90" t="s">
        <v>169</v>
      </c>
      <c r="C35" s="149" t="s">
        <v>657</v>
      </c>
      <c r="D35" s="149" t="s">
        <v>657</v>
      </c>
      <c r="E35" s="149" t="s">
        <v>657</v>
      </c>
      <c r="F35" s="149" t="s">
        <v>657</v>
      </c>
      <c r="G35" s="149" t="s">
        <v>657</v>
      </c>
      <c r="H35" s="149" t="s">
        <v>657</v>
      </c>
      <c r="I35" s="149" t="s">
        <v>657</v>
      </c>
      <c r="J35" s="149" t="s">
        <v>657</v>
      </c>
      <c r="K35" s="148" t="s">
        <v>330</v>
      </c>
      <c r="L35" s="149" t="s">
        <v>657</v>
      </c>
      <c r="M35" s="149" t="s">
        <v>657</v>
      </c>
      <c r="N35" s="149" t="s">
        <v>657</v>
      </c>
      <c r="O35" s="149" t="s">
        <v>657</v>
      </c>
      <c r="P35" s="149" t="s">
        <v>657</v>
      </c>
      <c r="Q35" s="148" t="s">
        <v>330</v>
      </c>
    </row>
    <row r="36" spans="1:17" x14ac:dyDescent="0.25">
      <c r="A36" s="90">
        <v>2009</v>
      </c>
      <c r="B36" s="90" t="s">
        <v>170</v>
      </c>
      <c r="C36" s="149" t="s">
        <v>657</v>
      </c>
      <c r="D36" s="149" t="s">
        <v>657</v>
      </c>
      <c r="E36" s="149" t="s">
        <v>657</v>
      </c>
      <c r="F36" s="149" t="s">
        <v>657</v>
      </c>
      <c r="G36" s="149" t="s">
        <v>657</v>
      </c>
      <c r="H36" s="149" t="s">
        <v>657</v>
      </c>
      <c r="I36" s="149" t="s">
        <v>657</v>
      </c>
      <c r="J36" s="149" t="s">
        <v>657</v>
      </c>
      <c r="K36" s="148" t="s">
        <v>330</v>
      </c>
      <c r="L36" s="149" t="s">
        <v>657</v>
      </c>
      <c r="M36" s="149" t="s">
        <v>657</v>
      </c>
      <c r="N36" s="149" t="s">
        <v>657</v>
      </c>
      <c r="O36" s="149" t="s">
        <v>657</v>
      </c>
      <c r="P36" s="149" t="s">
        <v>657</v>
      </c>
      <c r="Q36" s="148" t="s">
        <v>330</v>
      </c>
    </row>
    <row r="37" spans="1:17" s="76" customFormat="1" x14ac:dyDescent="0.25">
      <c r="A37" s="33">
        <v>2009</v>
      </c>
      <c r="B37" s="1" t="s">
        <v>146</v>
      </c>
      <c r="C37" s="149" t="s">
        <v>574</v>
      </c>
      <c r="D37" s="149" t="s">
        <v>574</v>
      </c>
      <c r="E37" s="149" t="s">
        <v>574</v>
      </c>
      <c r="F37" s="149" t="s">
        <v>574</v>
      </c>
      <c r="G37" s="149" t="s">
        <v>574</v>
      </c>
      <c r="H37" s="149" t="s">
        <v>574</v>
      </c>
      <c r="I37" s="149" t="s">
        <v>615</v>
      </c>
      <c r="J37" s="149" t="s">
        <v>574</v>
      </c>
      <c r="K37" s="149" t="s">
        <v>574</v>
      </c>
      <c r="L37" s="149" t="s">
        <v>615</v>
      </c>
      <c r="M37" s="149" t="s">
        <v>574</v>
      </c>
      <c r="N37" s="149" t="s">
        <v>574</v>
      </c>
      <c r="O37" s="149" t="s">
        <v>574</v>
      </c>
      <c r="P37" s="149" t="s">
        <v>574</v>
      </c>
      <c r="Q37" s="149" t="s">
        <v>574</v>
      </c>
    </row>
    <row r="38" spans="1:17" customFormat="1" x14ac:dyDescent="0.25">
      <c r="A38" s="33">
        <v>2009</v>
      </c>
      <c r="B38" s="33" t="s">
        <v>155</v>
      </c>
      <c r="C38" s="148" t="s">
        <v>678</v>
      </c>
      <c r="D38" s="148" t="s">
        <v>602</v>
      </c>
      <c r="E38" s="148" t="s">
        <v>602</v>
      </c>
      <c r="F38" s="148" t="s">
        <v>602</v>
      </c>
      <c r="G38" s="148" t="s">
        <v>616</v>
      </c>
      <c r="H38" s="148" t="s">
        <v>602</v>
      </c>
      <c r="I38" s="148" t="s">
        <v>602</v>
      </c>
      <c r="J38" s="148" t="s">
        <v>602</v>
      </c>
      <c r="K38" s="148" t="s">
        <v>602</v>
      </c>
      <c r="L38" s="148" t="s">
        <v>602</v>
      </c>
      <c r="M38" s="148" t="s">
        <v>602</v>
      </c>
      <c r="N38" s="148" t="s">
        <v>602</v>
      </c>
      <c r="O38" s="148" t="s">
        <v>602</v>
      </c>
      <c r="P38" s="148" t="s">
        <v>602</v>
      </c>
      <c r="Q38" s="148" t="s">
        <v>602</v>
      </c>
    </row>
    <row r="39" spans="1:17" s="92" customFormat="1" x14ac:dyDescent="0.25">
      <c r="A39" s="91">
        <v>2009</v>
      </c>
      <c r="B39" s="90" t="s">
        <v>141</v>
      </c>
      <c r="C39" s="149" t="s">
        <v>561</v>
      </c>
      <c r="D39" s="149" t="s">
        <v>561</v>
      </c>
      <c r="E39" s="149" t="s">
        <v>561</v>
      </c>
      <c r="F39" s="149" t="s">
        <v>561</v>
      </c>
      <c r="G39" s="149" t="s">
        <v>561</v>
      </c>
      <c r="H39" s="149" t="s">
        <v>561</v>
      </c>
      <c r="I39" s="149" t="s">
        <v>561</v>
      </c>
      <c r="J39" s="149" t="s">
        <v>561</v>
      </c>
      <c r="K39" s="148" t="s">
        <v>330</v>
      </c>
      <c r="L39" s="149" t="s">
        <v>561</v>
      </c>
      <c r="M39" s="149" t="s">
        <v>561</v>
      </c>
      <c r="N39" s="149" t="s">
        <v>561</v>
      </c>
      <c r="O39" s="149" t="s">
        <v>561</v>
      </c>
      <c r="P39" s="149" t="s">
        <v>561</v>
      </c>
      <c r="Q39" s="148" t="s">
        <v>330</v>
      </c>
    </row>
    <row r="40" spans="1:17" customFormat="1" x14ac:dyDescent="0.25">
      <c r="A40" s="33">
        <v>2009</v>
      </c>
      <c r="B40" s="33" t="s">
        <v>152</v>
      </c>
      <c r="C40" s="149" t="s">
        <v>583</v>
      </c>
      <c r="D40" s="149" t="s">
        <v>583</v>
      </c>
      <c r="E40" s="149" t="s">
        <v>583</v>
      </c>
      <c r="F40" s="149" t="s">
        <v>583</v>
      </c>
      <c r="G40" s="148" t="s">
        <v>616</v>
      </c>
      <c r="H40" s="149" t="s">
        <v>583</v>
      </c>
      <c r="I40" s="149" t="s">
        <v>583</v>
      </c>
      <c r="J40" s="149" t="s">
        <v>583</v>
      </c>
      <c r="K40" s="149" t="s">
        <v>583</v>
      </c>
      <c r="L40" s="149" t="s">
        <v>583</v>
      </c>
      <c r="M40" s="149" t="s">
        <v>583</v>
      </c>
      <c r="N40" s="149" t="s">
        <v>583</v>
      </c>
      <c r="O40" s="149" t="s">
        <v>583</v>
      </c>
      <c r="P40" s="149" t="s">
        <v>583</v>
      </c>
      <c r="Q40" s="149" t="s">
        <v>583</v>
      </c>
    </row>
    <row r="41" spans="1:17" s="76" customFormat="1" x14ac:dyDescent="0.25">
      <c r="A41" s="33">
        <v>2009</v>
      </c>
      <c r="B41" s="1" t="s">
        <v>142</v>
      </c>
      <c r="C41" s="149" t="s">
        <v>732</v>
      </c>
      <c r="D41" s="149" t="s">
        <v>561</v>
      </c>
      <c r="E41" s="149" t="s">
        <v>561</v>
      </c>
      <c r="F41" s="149" t="s">
        <v>561</v>
      </c>
      <c r="G41" s="149" t="s">
        <v>561</v>
      </c>
      <c r="H41" s="149" t="s">
        <v>561</v>
      </c>
      <c r="I41" s="149" t="s">
        <v>561</v>
      </c>
      <c r="J41" s="149" t="s">
        <v>561</v>
      </c>
      <c r="K41" s="148" t="s">
        <v>732</v>
      </c>
      <c r="L41" s="149" t="s">
        <v>561</v>
      </c>
      <c r="M41" s="149" t="s">
        <v>561</v>
      </c>
      <c r="N41" s="149" t="s">
        <v>561</v>
      </c>
      <c r="O41" s="149" t="s">
        <v>561</v>
      </c>
      <c r="P41" s="149" t="s">
        <v>561</v>
      </c>
      <c r="Q41" s="149" t="s">
        <v>561</v>
      </c>
    </row>
    <row r="42" spans="1:17" s="92" customFormat="1" x14ac:dyDescent="0.25">
      <c r="A42" s="90">
        <v>2009</v>
      </c>
      <c r="B42" s="90" t="s">
        <v>157</v>
      </c>
      <c r="C42" s="148" t="s">
        <v>330</v>
      </c>
      <c r="D42" s="148" t="s">
        <v>622</v>
      </c>
      <c r="E42" s="148" t="s">
        <v>622</v>
      </c>
      <c r="F42" s="148" t="s">
        <v>622</v>
      </c>
      <c r="G42" s="148" t="s">
        <v>622</v>
      </c>
      <c r="H42" s="148" t="s">
        <v>622</v>
      </c>
      <c r="I42" s="148" t="s">
        <v>622</v>
      </c>
      <c r="J42" s="148" t="s">
        <v>622</v>
      </c>
      <c r="K42" s="148" t="s">
        <v>330</v>
      </c>
      <c r="L42" s="148" t="s">
        <v>678</v>
      </c>
      <c r="M42" s="148" t="s">
        <v>622</v>
      </c>
      <c r="N42" s="148" t="s">
        <v>622</v>
      </c>
      <c r="O42" s="148" t="s">
        <v>622</v>
      </c>
      <c r="P42" s="148" t="s">
        <v>622</v>
      </c>
      <c r="Q42" s="148" t="s">
        <v>330</v>
      </c>
    </row>
    <row r="43" spans="1:17" s="92" customFormat="1" x14ac:dyDescent="0.25">
      <c r="A43" s="90">
        <v>2009</v>
      </c>
      <c r="B43" s="90" t="s">
        <v>158</v>
      </c>
      <c r="C43" s="148" t="s">
        <v>622</v>
      </c>
      <c r="D43" s="148" t="s">
        <v>622</v>
      </c>
      <c r="E43" s="148" t="s">
        <v>622</v>
      </c>
      <c r="F43" s="148" t="s">
        <v>622</v>
      </c>
      <c r="G43" s="148" t="s">
        <v>622</v>
      </c>
      <c r="H43" s="148" t="s">
        <v>622</v>
      </c>
      <c r="I43" s="148" t="s">
        <v>622</v>
      </c>
      <c r="J43" s="148" t="s">
        <v>622</v>
      </c>
      <c r="K43" s="148" t="s">
        <v>330</v>
      </c>
      <c r="L43" s="148" t="s">
        <v>622</v>
      </c>
      <c r="M43" s="148" t="s">
        <v>622</v>
      </c>
      <c r="N43" s="148" t="s">
        <v>622</v>
      </c>
      <c r="O43" s="148" t="s">
        <v>622</v>
      </c>
      <c r="P43" s="148" t="s">
        <v>622</v>
      </c>
      <c r="Q43" s="148" t="s">
        <v>727</v>
      </c>
    </row>
    <row r="44" spans="1:17" s="92" customFormat="1" x14ac:dyDescent="0.25">
      <c r="A44" s="90">
        <v>2009</v>
      </c>
      <c r="B44" s="90" t="s">
        <v>239</v>
      </c>
      <c r="C44" s="149" t="s">
        <v>732</v>
      </c>
      <c r="D44" s="148" t="s">
        <v>659</v>
      </c>
      <c r="E44" s="148" t="s">
        <v>659</v>
      </c>
      <c r="F44" s="148" t="s">
        <v>659</v>
      </c>
      <c r="G44" s="148" t="s">
        <v>659</v>
      </c>
      <c r="H44" s="148" t="s">
        <v>659</v>
      </c>
      <c r="I44" s="148" t="s">
        <v>659</v>
      </c>
      <c r="J44" s="148" t="s">
        <v>659</v>
      </c>
      <c r="K44" s="148" t="s">
        <v>330</v>
      </c>
      <c r="L44" s="148" t="s">
        <v>659</v>
      </c>
      <c r="M44" s="148" t="s">
        <v>659</v>
      </c>
      <c r="N44" s="148" t="s">
        <v>659</v>
      </c>
      <c r="O44" s="148" t="s">
        <v>659</v>
      </c>
      <c r="P44" s="148" t="s">
        <v>659</v>
      </c>
      <c r="Q44" s="148" t="s">
        <v>732</v>
      </c>
    </row>
    <row r="45" spans="1:17" s="92" customFormat="1" x14ac:dyDescent="0.25">
      <c r="A45" s="90">
        <v>2009</v>
      </c>
      <c r="B45" s="90" t="s">
        <v>240</v>
      </c>
      <c r="C45" s="148" t="s">
        <v>659</v>
      </c>
      <c r="D45" s="148" t="s">
        <v>659</v>
      </c>
      <c r="E45" s="148" t="s">
        <v>659</v>
      </c>
      <c r="F45" s="148" t="s">
        <v>659</v>
      </c>
      <c r="G45" s="148" t="s">
        <v>659</v>
      </c>
      <c r="H45" s="148" t="s">
        <v>659</v>
      </c>
      <c r="I45" s="148" t="s">
        <v>659</v>
      </c>
      <c r="J45" s="148" t="s">
        <v>659</v>
      </c>
      <c r="K45" s="148" t="s">
        <v>330</v>
      </c>
      <c r="L45" s="148" t="s">
        <v>659</v>
      </c>
      <c r="M45" s="148" t="s">
        <v>659</v>
      </c>
      <c r="N45" s="148" t="s">
        <v>659</v>
      </c>
      <c r="O45" s="148" t="s">
        <v>659</v>
      </c>
      <c r="P45" s="148" t="s">
        <v>659</v>
      </c>
      <c r="Q45" s="148" t="s">
        <v>330</v>
      </c>
    </row>
    <row r="46" spans="1:17" customFormat="1" x14ac:dyDescent="0.25">
      <c r="A46" s="1">
        <v>2009</v>
      </c>
      <c r="B46" s="1" t="s">
        <v>241</v>
      </c>
      <c r="C46" s="148" t="s">
        <v>659</v>
      </c>
      <c r="D46" s="148" t="s">
        <v>659</v>
      </c>
      <c r="E46" s="148" t="s">
        <v>659</v>
      </c>
      <c r="F46" s="148" t="s">
        <v>659</v>
      </c>
      <c r="G46" s="148" t="s">
        <v>659</v>
      </c>
      <c r="H46" s="148" t="s">
        <v>659</v>
      </c>
      <c r="I46" s="148" t="s">
        <v>659</v>
      </c>
      <c r="J46" s="148" t="s">
        <v>659</v>
      </c>
      <c r="K46" s="148" t="s">
        <v>659</v>
      </c>
      <c r="L46" s="148" t="s">
        <v>659</v>
      </c>
      <c r="M46" s="148" t="s">
        <v>659</v>
      </c>
      <c r="N46" s="148" t="s">
        <v>659</v>
      </c>
      <c r="O46" s="148" t="s">
        <v>659</v>
      </c>
      <c r="P46" s="148" t="s">
        <v>659</v>
      </c>
      <c r="Q46" s="148" t="s">
        <v>659</v>
      </c>
    </row>
    <row r="47" spans="1:17" customFormat="1" x14ac:dyDescent="0.25">
      <c r="A47" s="1">
        <v>2009</v>
      </c>
      <c r="B47" s="1" t="s">
        <v>242</v>
      </c>
      <c r="C47" s="148" t="s">
        <v>659</v>
      </c>
      <c r="D47" s="148" t="s">
        <v>659</v>
      </c>
      <c r="E47" s="148" t="s">
        <v>659</v>
      </c>
      <c r="F47" s="148" t="s">
        <v>659</v>
      </c>
      <c r="G47" s="148" t="s">
        <v>659</v>
      </c>
      <c r="H47" s="148" t="s">
        <v>659</v>
      </c>
      <c r="I47" s="148" t="s">
        <v>659</v>
      </c>
      <c r="J47" s="148" t="s">
        <v>659</v>
      </c>
      <c r="K47" s="148" t="s">
        <v>659</v>
      </c>
      <c r="L47" s="148" t="s">
        <v>659</v>
      </c>
      <c r="M47" s="148" t="s">
        <v>659</v>
      </c>
      <c r="N47" s="148" t="s">
        <v>659</v>
      </c>
      <c r="O47" s="148" t="s">
        <v>659</v>
      </c>
      <c r="P47" s="148" t="s">
        <v>659</v>
      </c>
      <c r="Q47" s="148" t="s">
        <v>659</v>
      </c>
    </row>
    <row r="48" spans="1:17" s="92" customFormat="1" x14ac:dyDescent="0.25">
      <c r="A48" s="90">
        <v>2009</v>
      </c>
      <c r="B48" s="90" t="s">
        <v>243</v>
      </c>
      <c r="C48" s="148" t="s">
        <v>659</v>
      </c>
      <c r="D48" s="148" t="s">
        <v>659</v>
      </c>
      <c r="E48" s="148" t="s">
        <v>659</v>
      </c>
      <c r="F48" s="148" t="s">
        <v>659</v>
      </c>
      <c r="G48" s="148" t="s">
        <v>659</v>
      </c>
      <c r="H48" s="148" t="s">
        <v>659</v>
      </c>
      <c r="I48" s="148" t="s">
        <v>659</v>
      </c>
      <c r="J48" s="148" t="s">
        <v>659</v>
      </c>
      <c r="K48" s="148" t="s">
        <v>330</v>
      </c>
      <c r="L48" s="148" t="s">
        <v>659</v>
      </c>
      <c r="M48" s="148" t="s">
        <v>659</v>
      </c>
      <c r="N48" s="148" t="s">
        <v>659</v>
      </c>
      <c r="O48" s="148" t="s">
        <v>659</v>
      </c>
      <c r="P48" s="148" t="s">
        <v>659</v>
      </c>
      <c r="Q48" s="148" t="s">
        <v>330</v>
      </c>
    </row>
    <row r="49" spans="1:17" s="92" customFormat="1" x14ac:dyDescent="0.25">
      <c r="A49" s="90">
        <v>2009</v>
      </c>
      <c r="B49" s="90" t="s">
        <v>244</v>
      </c>
      <c r="C49" s="149" t="s">
        <v>732</v>
      </c>
      <c r="D49" s="149" t="s">
        <v>732</v>
      </c>
      <c r="E49" s="148" t="s">
        <v>659</v>
      </c>
      <c r="F49" s="148" t="s">
        <v>659</v>
      </c>
      <c r="G49" s="148" t="s">
        <v>659</v>
      </c>
      <c r="H49" s="148" t="s">
        <v>659</v>
      </c>
      <c r="I49" s="148" t="s">
        <v>659</v>
      </c>
      <c r="J49" s="148" t="s">
        <v>659</v>
      </c>
      <c r="K49" s="148" t="s">
        <v>330</v>
      </c>
      <c r="L49" s="148" t="s">
        <v>659</v>
      </c>
      <c r="M49" s="148" t="s">
        <v>330</v>
      </c>
      <c r="N49" s="148" t="s">
        <v>659</v>
      </c>
      <c r="O49" s="148" t="s">
        <v>659</v>
      </c>
      <c r="P49" s="148" t="s">
        <v>659</v>
      </c>
      <c r="Q49" s="148" t="s">
        <v>330</v>
      </c>
    </row>
    <row r="50" spans="1:17" s="92" customFormat="1" x14ac:dyDescent="0.25">
      <c r="A50" s="90">
        <v>2009</v>
      </c>
      <c r="B50" s="90" t="s">
        <v>245</v>
      </c>
      <c r="C50" s="149" t="s">
        <v>732</v>
      </c>
      <c r="D50" s="149" t="s">
        <v>732</v>
      </c>
      <c r="E50" s="148" t="s">
        <v>659</v>
      </c>
      <c r="F50" s="148" t="s">
        <v>659</v>
      </c>
      <c r="G50" s="148" t="s">
        <v>659</v>
      </c>
      <c r="H50" s="148" t="s">
        <v>659</v>
      </c>
      <c r="I50" s="148" t="s">
        <v>659</v>
      </c>
      <c r="J50" s="148" t="s">
        <v>659</v>
      </c>
      <c r="K50" s="148" t="s">
        <v>330</v>
      </c>
      <c r="L50" s="148" t="s">
        <v>659</v>
      </c>
      <c r="M50" s="148" t="s">
        <v>659</v>
      </c>
      <c r="N50" s="148" t="s">
        <v>659</v>
      </c>
      <c r="O50" s="148" t="s">
        <v>659</v>
      </c>
      <c r="P50" s="148" t="s">
        <v>659</v>
      </c>
      <c r="Q50" s="148" t="s">
        <v>330</v>
      </c>
    </row>
    <row r="51" spans="1:17" s="92" customFormat="1" x14ac:dyDescent="0.25">
      <c r="A51" s="90">
        <v>2009</v>
      </c>
      <c r="B51" s="90" t="s">
        <v>246</v>
      </c>
      <c r="C51" s="148" t="s">
        <v>330</v>
      </c>
      <c r="D51" s="148" t="s">
        <v>659</v>
      </c>
      <c r="E51" s="148" t="s">
        <v>659</v>
      </c>
      <c r="F51" s="148" t="s">
        <v>659</v>
      </c>
      <c r="G51" s="148" t="s">
        <v>659</v>
      </c>
      <c r="H51" s="148" t="s">
        <v>659</v>
      </c>
      <c r="I51" s="148" t="s">
        <v>659</v>
      </c>
      <c r="J51" s="148" t="s">
        <v>659</v>
      </c>
      <c r="K51" s="148" t="s">
        <v>330</v>
      </c>
      <c r="L51" s="148" t="s">
        <v>659</v>
      </c>
      <c r="M51" s="148" t="s">
        <v>659</v>
      </c>
      <c r="N51" s="148" t="s">
        <v>659</v>
      </c>
      <c r="O51" s="148" t="s">
        <v>659</v>
      </c>
      <c r="P51" s="148" t="s">
        <v>659</v>
      </c>
      <c r="Q51" s="148" t="s">
        <v>330</v>
      </c>
    </row>
    <row r="52" spans="1:17" customFormat="1" x14ac:dyDescent="0.25">
      <c r="A52" s="1">
        <v>2009</v>
      </c>
      <c r="B52" s="1" t="s">
        <v>247</v>
      </c>
      <c r="C52" s="149" t="s">
        <v>732</v>
      </c>
      <c r="D52" s="148" t="s">
        <v>659</v>
      </c>
      <c r="E52" s="148" t="s">
        <v>659</v>
      </c>
      <c r="F52" s="148" t="s">
        <v>659</v>
      </c>
      <c r="G52" s="148" t="s">
        <v>659</v>
      </c>
      <c r="H52" s="148" t="s">
        <v>659</v>
      </c>
      <c r="I52" s="148" t="s">
        <v>659</v>
      </c>
      <c r="J52" s="148" t="s">
        <v>659</v>
      </c>
      <c r="K52" s="148" t="s">
        <v>659</v>
      </c>
      <c r="L52" s="148" t="s">
        <v>659</v>
      </c>
      <c r="M52" s="148" t="s">
        <v>659</v>
      </c>
      <c r="N52" s="148" t="s">
        <v>732</v>
      </c>
      <c r="O52" s="148" t="s">
        <v>659</v>
      </c>
      <c r="P52" s="148" t="s">
        <v>659</v>
      </c>
      <c r="Q52" s="148" t="s">
        <v>659</v>
      </c>
    </row>
    <row r="53" spans="1:17" customFormat="1" x14ac:dyDescent="0.25">
      <c r="A53" s="1">
        <v>2009</v>
      </c>
      <c r="B53" s="1" t="s">
        <v>248</v>
      </c>
      <c r="C53" s="148" t="s">
        <v>659</v>
      </c>
      <c r="D53" s="148" t="s">
        <v>659</v>
      </c>
      <c r="E53" s="148" t="s">
        <v>659</v>
      </c>
      <c r="F53" s="148" t="s">
        <v>659</v>
      </c>
      <c r="G53" s="148" t="s">
        <v>659</v>
      </c>
      <c r="H53" s="148" t="s">
        <v>659</v>
      </c>
      <c r="I53" s="148" t="s">
        <v>659</v>
      </c>
      <c r="J53" s="148" t="s">
        <v>659</v>
      </c>
      <c r="K53" s="148" t="s">
        <v>659</v>
      </c>
      <c r="L53" s="148" t="s">
        <v>659</v>
      </c>
      <c r="M53" s="148" t="s">
        <v>659</v>
      </c>
      <c r="N53" s="148" t="s">
        <v>659</v>
      </c>
      <c r="O53" s="148" t="s">
        <v>659</v>
      </c>
      <c r="P53" s="148" t="s">
        <v>659</v>
      </c>
      <c r="Q53" s="148" t="s">
        <v>659</v>
      </c>
    </row>
    <row r="54" spans="1:17" customFormat="1" x14ac:dyDescent="0.25">
      <c r="A54" s="1">
        <v>2009</v>
      </c>
      <c r="B54" s="1" t="s">
        <v>249</v>
      </c>
      <c r="C54" s="148" t="s">
        <v>659</v>
      </c>
      <c r="D54" s="148" t="s">
        <v>659</v>
      </c>
      <c r="E54" s="148" t="s">
        <v>659</v>
      </c>
      <c r="F54" s="148" t="s">
        <v>659</v>
      </c>
      <c r="G54" s="148" t="s">
        <v>659</v>
      </c>
      <c r="H54" s="148" t="s">
        <v>659</v>
      </c>
      <c r="I54" s="148" t="s">
        <v>659</v>
      </c>
      <c r="J54" s="148" t="s">
        <v>659</v>
      </c>
      <c r="K54" s="148" t="s">
        <v>659</v>
      </c>
      <c r="L54" s="148" t="s">
        <v>659</v>
      </c>
      <c r="M54" s="148" t="s">
        <v>659</v>
      </c>
      <c r="N54" s="148" t="s">
        <v>659</v>
      </c>
      <c r="O54" s="148" t="s">
        <v>659</v>
      </c>
      <c r="P54" s="148" t="s">
        <v>659</v>
      </c>
      <c r="Q54" s="148" t="s">
        <v>659</v>
      </c>
    </row>
    <row r="55" spans="1:17" s="92" customFormat="1" x14ac:dyDescent="0.25">
      <c r="A55" s="90">
        <v>2009</v>
      </c>
      <c r="B55" s="90" t="s">
        <v>250</v>
      </c>
      <c r="C55" s="149" t="s">
        <v>660</v>
      </c>
      <c r="D55" s="148" t="s">
        <v>659</v>
      </c>
      <c r="E55" s="148" t="s">
        <v>659</v>
      </c>
      <c r="F55" s="148" t="s">
        <v>659</v>
      </c>
      <c r="G55" s="148" t="s">
        <v>659</v>
      </c>
      <c r="H55" s="148" t="s">
        <v>659</v>
      </c>
      <c r="I55" s="148" t="s">
        <v>659</v>
      </c>
      <c r="J55" s="148" t="s">
        <v>659</v>
      </c>
      <c r="K55" s="148" t="s">
        <v>330</v>
      </c>
      <c r="L55" s="148" t="s">
        <v>659</v>
      </c>
      <c r="M55" s="148" t="s">
        <v>659</v>
      </c>
      <c r="N55" s="148" t="s">
        <v>659</v>
      </c>
      <c r="O55" s="148" t="s">
        <v>659</v>
      </c>
      <c r="P55" s="148" t="s">
        <v>659</v>
      </c>
      <c r="Q55" s="148" t="s">
        <v>330</v>
      </c>
    </row>
    <row r="56" spans="1:17" customFormat="1" x14ac:dyDescent="0.25">
      <c r="A56" s="1">
        <v>2009</v>
      </c>
      <c r="B56" s="1" t="s">
        <v>251</v>
      </c>
      <c r="C56" s="149" t="s">
        <v>732</v>
      </c>
      <c r="D56" s="148" t="s">
        <v>659</v>
      </c>
      <c r="E56" s="148" t="s">
        <v>659</v>
      </c>
      <c r="F56" s="148" t="s">
        <v>659</v>
      </c>
      <c r="G56" s="148" t="s">
        <v>659</v>
      </c>
      <c r="H56" s="148" t="s">
        <v>659</v>
      </c>
      <c r="I56" s="148" t="s">
        <v>659</v>
      </c>
      <c r="J56" s="148" t="s">
        <v>330</v>
      </c>
      <c r="K56" s="148" t="s">
        <v>659</v>
      </c>
      <c r="L56" s="148" t="s">
        <v>659</v>
      </c>
      <c r="M56" s="148" t="s">
        <v>659</v>
      </c>
      <c r="N56" s="148" t="s">
        <v>732</v>
      </c>
      <c r="O56" s="148" t="s">
        <v>659</v>
      </c>
      <c r="P56" s="148" t="s">
        <v>659</v>
      </c>
      <c r="Q56" s="148" t="s">
        <v>659</v>
      </c>
    </row>
    <row r="57" spans="1:17" s="92" customFormat="1" x14ac:dyDescent="0.25">
      <c r="A57" s="90">
        <v>2009</v>
      </c>
      <c r="B57" s="90" t="s">
        <v>252</v>
      </c>
      <c r="C57" s="149" t="s">
        <v>660</v>
      </c>
      <c r="D57" s="148" t="s">
        <v>659</v>
      </c>
      <c r="E57" s="148" t="s">
        <v>659</v>
      </c>
      <c r="F57" s="148" t="s">
        <v>659</v>
      </c>
      <c r="G57" s="148" t="s">
        <v>659</v>
      </c>
      <c r="H57" s="148" t="s">
        <v>659</v>
      </c>
      <c r="I57" s="148" t="s">
        <v>330</v>
      </c>
      <c r="J57" s="148" t="s">
        <v>659</v>
      </c>
      <c r="K57" s="148" t="s">
        <v>330</v>
      </c>
      <c r="L57" s="148" t="s">
        <v>330</v>
      </c>
      <c r="M57" s="148" t="s">
        <v>659</v>
      </c>
      <c r="N57" s="148" t="s">
        <v>659</v>
      </c>
      <c r="O57" s="148" t="s">
        <v>659</v>
      </c>
      <c r="P57" s="148" t="s">
        <v>659</v>
      </c>
      <c r="Q57" s="148" t="s">
        <v>330</v>
      </c>
    </row>
    <row r="58" spans="1:17" s="92" customFormat="1" x14ac:dyDescent="0.25">
      <c r="A58" s="90">
        <v>2009</v>
      </c>
      <c r="B58" s="90" t="s">
        <v>253</v>
      </c>
      <c r="C58" s="149" t="s">
        <v>732</v>
      </c>
      <c r="D58" s="148" t="s">
        <v>659</v>
      </c>
      <c r="E58" s="148" t="s">
        <v>659</v>
      </c>
      <c r="F58" s="148" t="s">
        <v>659</v>
      </c>
      <c r="G58" s="148" t="s">
        <v>659</v>
      </c>
      <c r="H58" s="148" t="s">
        <v>732</v>
      </c>
      <c r="I58" s="148" t="s">
        <v>659</v>
      </c>
      <c r="J58" s="148" t="s">
        <v>659</v>
      </c>
      <c r="K58" s="148" t="s">
        <v>330</v>
      </c>
      <c r="L58" s="148" t="s">
        <v>330</v>
      </c>
      <c r="M58" s="148" t="s">
        <v>659</v>
      </c>
      <c r="N58" s="148" t="s">
        <v>659</v>
      </c>
      <c r="O58" s="148" t="s">
        <v>659</v>
      </c>
      <c r="P58" s="148" t="s">
        <v>659</v>
      </c>
      <c r="Q58" s="148" t="s">
        <v>330</v>
      </c>
    </row>
    <row r="59" spans="1:17" customFormat="1" x14ac:dyDescent="0.25">
      <c r="A59" s="33">
        <v>2009</v>
      </c>
      <c r="B59" s="33" t="s">
        <v>153</v>
      </c>
      <c r="C59" s="149" t="s">
        <v>583</v>
      </c>
      <c r="D59" s="149" t="s">
        <v>583</v>
      </c>
      <c r="E59" s="149" t="s">
        <v>583</v>
      </c>
      <c r="F59" s="149" t="s">
        <v>583</v>
      </c>
      <c r="G59" s="149" t="s">
        <v>616</v>
      </c>
      <c r="H59" s="149" t="s">
        <v>583</v>
      </c>
      <c r="I59" s="149" t="s">
        <v>615</v>
      </c>
      <c r="J59" s="149" t="s">
        <v>583</v>
      </c>
      <c r="K59" s="149" t="s">
        <v>583</v>
      </c>
      <c r="L59" s="149" t="s">
        <v>583</v>
      </c>
      <c r="M59" s="149" t="s">
        <v>583</v>
      </c>
      <c r="N59" s="149" t="s">
        <v>583</v>
      </c>
      <c r="O59" s="149" t="s">
        <v>583</v>
      </c>
      <c r="P59" s="149" t="s">
        <v>583</v>
      </c>
      <c r="Q59" s="149" t="s">
        <v>583</v>
      </c>
    </row>
    <row r="60" spans="1:17" customFormat="1" x14ac:dyDescent="0.25">
      <c r="A60" s="1">
        <v>2013</v>
      </c>
      <c r="B60" s="1" t="s">
        <v>254</v>
      </c>
      <c r="C60" s="149" t="s">
        <v>660</v>
      </c>
      <c r="D60" s="149" t="s">
        <v>660</v>
      </c>
      <c r="E60" s="149" t="s">
        <v>660</v>
      </c>
      <c r="F60" s="149" t="s">
        <v>660</v>
      </c>
      <c r="G60" s="149" t="s">
        <v>660</v>
      </c>
      <c r="H60" s="149" t="s">
        <v>660</v>
      </c>
      <c r="I60" s="149" t="s">
        <v>660</v>
      </c>
      <c r="J60" s="149" t="s">
        <v>660</v>
      </c>
      <c r="K60" s="149" t="s">
        <v>660</v>
      </c>
      <c r="L60" s="149" t="s">
        <v>660</v>
      </c>
      <c r="M60" s="149" t="s">
        <v>660</v>
      </c>
      <c r="N60" s="149" t="s">
        <v>660</v>
      </c>
      <c r="O60" s="149" t="s">
        <v>660</v>
      </c>
      <c r="P60" s="149" t="s">
        <v>660</v>
      </c>
      <c r="Q60" s="149" t="s">
        <v>660</v>
      </c>
    </row>
    <row r="61" spans="1:17" customFormat="1" x14ac:dyDescent="0.25">
      <c r="A61" s="1">
        <v>2013</v>
      </c>
      <c r="B61" s="1" t="s">
        <v>213</v>
      </c>
      <c r="C61" s="148" t="s">
        <v>622</v>
      </c>
      <c r="D61" s="148" t="s">
        <v>622</v>
      </c>
      <c r="E61" s="148" t="s">
        <v>622</v>
      </c>
      <c r="F61" s="148" t="s">
        <v>622</v>
      </c>
      <c r="G61" s="148" t="s">
        <v>622</v>
      </c>
      <c r="H61" s="148" t="s">
        <v>622</v>
      </c>
      <c r="I61" s="148" t="s">
        <v>622</v>
      </c>
      <c r="J61" s="148" t="s">
        <v>622</v>
      </c>
      <c r="K61" s="148" t="s">
        <v>622</v>
      </c>
      <c r="L61" s="148" t="s">
        <v>622</v>
      </c>
      <c r="M61" s="148" t="s">
        <v>622</v>
      </c>
      <c r="N61" s="148" t="s">
        <v>622</v>
      </c>
      <c r="O61" s="148" t="s">
        <v>622</v>
      </c>
      <c r="P61" s="148" t="s">
        <v>622</v>
      </c>
      <c r="Q61" s="148" t="s">
        <v>330</v>
      </c>
    </row>
    <row r="62" spans="1:17" s="92" customFormat="1" x14ac:dyDescent="0.25">
      <c r="A62" s="90">
        <v>2013</v>
      </c>
      <c r="B62" s="90" t="s">
        <v>214</v>
      </c>
      <c r="C62" s="149" t="s">
        <v>732</v>
      </c>
      <c r="D62" s="148" t="s">
        <v>637</v>
      </c>
      <c r="E62" s="148" t="s">
        <v>637</v>
      </c>
      <c r="F62" s="148" t="s">
        <v>637</v>
      </c>
      <c r="G62" s="148" t="s">
        <v>637</v>
      </c>
      <c r="H62" s="148" t="s">
        <v>637</v>
      </c>
      <c r="I62" s="148" t="s">
        <v>637</v>
      </c>
      <c r="J62" s="148" t="s">
        <v>637</v>
      </c>
      <c r="K62" s="148" t="s">
        <v>330</v>
      </c>
      <c r="L62" s="148" t="s">
        <v>637</v>
      </c>
      <c r="M62" s="148" t="s">
        <v>637</v>
      </c>
      <c r="N62" s="148" t="s">
        <v>637</v>
      </c>
      <c r="O62" s="148" t="s">
        <v>637</v>
      </c>
      <c r="P62" s="148" t="s">
        <v>637</v>
      </c>
      <c r="Q62" s="148" t="s">
        <v>330</v>
      </c>
    </row>
    <row r="63" spans="1:17" s="92" customFormat="1" x14ac:dyDescent="0.25">
      <c r="A63" s="90">
        <v>2013</v>
      </c>
      <c r="B63" s="90" t="s">
        <v>215</v>
      </c>
      <c r="C63" s="149" t="s">
        <v>732</v>
      </c>
      <c r="D63" s="148" t="s">
        <v>637</v>
      </c>
      <c r="E63" s="148" t="s">
        <v>637</v>
      </c>
      <c r="F63" s="148" t="s">
        <v>637</v>
      </c>
      <c r="G63" s="148" t="s">
        <v>637</v>
      </c>
      <c r="H63" s="148" t="s">
        <v>637</v>
      </c>
      <c r="I63" s="148" t="s">
        <v>637</v>
      </c>
      <c r="J63" s="148" t="s">
        <v>637</v>
      </c>
      <c r="K63" s="148" t="s">
        <v>330</v>
      </c>
      <c r="L63" s="148" t="s">
        <v>637</v>
      </c>
      <c r="M63" s="148" t="s">
        <v>637</v>
      </c>
      <c r="N63" s="148" t="s">
        <v>637</v>
      </c>
      <c r="O63" s="148" t="s">
        <v>637</v>
      </c>
      <c r="P63" s="148" t="s">
        <v>637</v>
      </c>
      <c r="Q63" s="148" t="s">
        <v>732</v>
      </c>
    </row>
    <row r="64" spans="1:17" customFormat="1" x14ac:dyDescent="0.25">
      <c r="A64" s="1">
        <v>2013</v>
      </c>
      <c r="B64" s="1" t="s">
        <v>216</v>
      </c>
      <c r="C64" s="149" t="s">
        <v>732</v>
      </c>
      <c r="D64" s="148" t="s">
        <v>637</v>
      </c>
      <c r="E64" s="149" t="s">
        <v>732</v>
      </c>
      <c r="F64" s="148" t="s">
        <v>637</v>
      </c>
      <c r="G64" s="148" t="s">
        <v>637</v>
      </c>
      <c r="H64" s="148" t="s">
        <v>637</v>
      </c>
      <c r="I64" s="148" t="s">
        <v>637</v>
      </c>
      <c r="J64" s="148" t="s">
        <v>637</v>
      </c>
      <c r="K64" s="148" t="s">
        <v>637</v>
      </c>
      <c r="L64" s="148" t="s">
        <v>637</v>
      </c>
      <c r="M64" s="148" t="s">
        <v>637</v>
      </c>
      <c r="N64" s="148" t="s">
        <v>637</v>
      </c>
      <c r="O64" s="148" t="s">
        <v>637</v>
      </c>
      <c r="P64" s="148" t="s">
        <v>637</v>
      </c>
      <c r="Q64" s="148" t="s">
        <v>732</v>
      </c>
    </row>
    <row r="65" spans="1:17" s="92" customFormat="1" x14ac:dyDescent="0.25">
      <c r="A65" s="90">
        <v>2013</v>
      </c>
      <c r="B65" s="90" t="s">
        <v>236</v>
      </c>
      <c r="C65" s="148" t="s">
        <v>678</v>
      </c>
      <c r="D65" s="148" t="s">
        <v>678</v>
      </c>
      <c r="E65" s="148" t="s">
        <v>678</v>
      </c>
      <c r="F65" s="148" t="s">
        <v>678</v>
      </c>
      <c r="G65" s="148" t="s">
        <v>678</v>
      </c>
      <c r="H65" s="148" t="s">
        <v>678</v>
      </c>
      <c r="I65" s="148" t="s">
        <v>678</v>
      </c>
      <c r="J65" s="148" t="s">
        <v>678</v>
      </c>
      <c r="K65" s="148" t="s">
        <v>330</v>
      </c>
      <c r="L65" s="148" t="s">
        <v>678</v>
      </c>
      <c r="M65" s="148" t="s">
        <v>678</v>
      </c>
      <c r="N65" s="148" t="s">
        <v>678</v>
      </c>
      <c r="O65" s="148" t="s">
        <v>678</v>
      </c>
      <c r="P65" s="148" t="s">
        <v>678</v>
      </c>
      <c r="Q65" s="148" t="s">
        <v>330</v>
      </c>
    </row>
    <row r="66" spans="1:17" s="92" customFormat="1" x14ac:dyDescent="0.25">
      <c r="A66" s="90">
        <v>2013</v>
      </c>
      <c r="B66" s="90" t="s">
        <v>217</v>
      </c>
      <c r="C66" s="148" t="s">
        <v>637</v>
      </c>
      <c r="D66" s="148" t="s">
        <v>637</v>
      </c>
      <c r="E66" s="148" t="s">
        <v>637</v>
      </c>
      <c r="F66" s="148" t="s">
        <v>637</v>
      </c>
      <c r="G66" s="148" t="s">
        <v>637</v>
      </c>
      <c r="H66" s="148" t="s">
        <v>637</v>
      </c>
      <c r="I66" s="148" t="s">
        <v>637</v>
      </c>
      <c r="J66" s="148" t="s">
        <v>637</v>
      </c>
      <c r="K66" s="148" t="s">
        <v>330</v>
      </c>
      <c r="L66" s="148" t="s">
        <v>637</v>
      </c>
      <c r="M66" s="148" t="s">
        <v>637</v>
      </c>
      <c r="N66" s="148" t="s">
        <v>637</v>
      </c>
      <c r="O66" s="148" t="s">
        <v>637</v>
      </c>
      <c r="P66" s="148" t="s">
        <v>637</v>
      </c>
      <c r="Q66" s="148" t="s">
        <v>330</v>
      </c>
    </row>
    <row r="67" spans="1:17" customFormat="1" x14ac:dyDescent="0.25">
      <c r="A67" s="1">
        <v>2013</v>
      </c>
      <c r="B67" s="33" t="s">
        <v>179</v>
      </c>
      <c r="C67" s="149" t="s">
        <v>732</v>
      </c>
      <c r="D67" s="148" t="s">
        <v>602</v>
      </c>
      <c r="E67" s="149" t="s">
        <v>732</v>
      </c>
      <c r="F67" s="148" t="s">
        <v>602</v>
      </c>
      <c r="G67" s="148" t="s">
        <v>616</v>
      </c>
      <c r="H67" s="148" t="s">
        <v>602</v>
      </c>
      <c r="I67" s="148" t="s">
        <v>602</v>
      </c>
      <c r="J67" s="148" t="s">
        <v>602</v>
      </c>
      <c r="K67" s="148" t="s">
        <v>602</v>
      </c>
      <c r="L67" s="148" t="s">
        <v>602</v>
      </c>
      <c r="M67" s="148" t="s">
        <v>602</v>
      </c>
      <c r="N67" s="148" t="s">
        <v>602</v>
      </c>
      <c r="O67" s="148" t="s">
        <v>602</v>
      </c>
      <c r="P67" s="148" t="s">
        <v>602</v>
      </c>
      <c r="Q67" s="148" t="s">
        <v>602</v>
      </c>
    </row>
    <row r="68" spans="1:17" customFormat="1" x14ac:dyDescent="0.25">
      <c r="A68" s="1">
        <v>2013</v>
      </c>
      <c r="B68" s="33" t="s">
        <v>180</v>
      </c>
      <c r="C68" s="148" t="s">
        <v>678</v>
      </c>
      <c r="D68" s="148" t="s">
        <v>602</v>
      </c>
      <c r="E68" s="148" t="s">
        <v>602</v>
      </c>
      <c r="F68" s="148" t="s">
        <v>602</v>
      </c>
      <c r="G68" s="148" t="s">
        <v>616</v>
      </c>
      <c r="H68" s="148" t="s">
        <v>602</v>
      </c>
      <c r="I68" s="148" t="s">
        <v>602</v>
      </c>
      <c r="J68" s="148" t="s">
        <v>602</v>
      </c>
      <c r="K68" s="148" t="s">
        <v>602</v>
      </c>
      <c r="L68" s="148" t="s">
        <v>602</v>
      </c>
      <c r="M68" s="148" t="s">
        <v>602</v>
      </c>
      <c r="N68" s="148" t="s">
        <v>678</v>
      </c>
      <c r="O68" s="148" t="s">
        <v>602</v>
      </c>
      <c r="P68" s="148" t="s">
        <v>602</v>
      </c>
      <c r="Q68" s="148" t="s">
        <v>602</v>
      </c>
    </row>
    <row r="69" spans="1:17" s="92" customFormat="1" x14ac:dyDescent="0.25">
      <c r="A69" s="90">
        <v>2013</v>
      </c>
      <c r="B69" s="91" t="s">
        <v>181</v>
      </c>
      <c r="C69" s="148" t="s">
        <v>678</v>
      </c>
      <c r="D69" s="148" t="s">
        <v>593</v>
      </c>
      <c r="E69" s="148" t="s">
        <v>593</v>
      </c>
      <c r="F69" s="148" t="s">
        <v>593</v>
      </c>
      <c r="G69" s="148" t="s">
        <v>616</v>
      </c>
      <c r="H69" s="148" t="s">
        <v>335</v>
      </c>
      <c r="I69" s="148" t="s">
        <v>678</v>
      </c>
      <c r="J69" s="148" t="s">
        <v>593</v>
      </c>
      <c r="K69" s="148" t="s">
        <v>330</v>
      </c>
      <c r="L69" s="149" t="s">
        <v>615</v>
      </c>
      <c r="M69" s="148" t="s">
        <v>678</v>
      </c>
      <c r="N69" s="148" t="s">
        <v>593</v>
      </c>
      <c r="O69" s="148" t="s">
        <v>616</v>
      </c>
      <c r="P69" s="148" t="s">
        <v>593</v>
      </c>
      <c r="Q69" s="148" t="s">
        <v>330</v>
      </c>
    </row>
    <row r="70" spans="1:17" customFormat="1" x14ac:dyDescent="0.25">
      <c r="A70" s="1">
        <v>2013</v>
      </c>
      <c r="B70" s="33" t="s">
        <v>182</v>
      </c>
      <c r="C70" s="148" t="s">
        <v>678</v>
      </c>
      <c r="D70" s="148" t="s">
        <v>602</v>
      </c>
      <c r="E70" s="148" t="s">
        <v>602</v>
      </c>
      <c r="F70" s="148" t="s">
        <v>602</v>
      </c>
      <c r="G70" s="148" t="s">
        <v>616</v>
      </c>
      <c r="H70" s="148" t="s">
        <v>602</v>
      </c>
      <c r="I70" s="148" t="s">
        <v>602</v>
      </c>
      <c r="J70" s="148" t="s">
        <v>602</v>
      </c>
      <c r="K70" s="148" t="s">
        <v>678</v>
      </c>
      <c r="L70" s="149" t="s">
        <v>615</v>
      </c>
      <c r="M70" s="148" t="s">
        <v>602</v>
      </c>
      <c r="N70" s="148" t="s">
        <v>602</v>
      </c>
      <c r="O70" s="148" t="s">
        <v>602</v>
      </c>
      <c r="P70" s="148" t="s">
        <v>602</v>
      </c>
      <c r="Q70" s="148" t="s">
        <v>602</v>
      </c>
    </row>
    <row r="71" spans="1:17" customFormat="1" x14ac:dyDescent="0.25">
      <c r="A71" s="1">
        <v>2013</v>
      </c>
      <c r="B71" s="33" t="s">
        <v>183</v>
      </c>
      <c r="C71" s="148" t="s">
        <v>593</v>
      </c>
      <c r="D71" s="148" t="s">
        <v>593</v>
      </c>
      <c r="E71" s="148" t="s">
        <v>593</v>
      </c>
      <c r="F71" s="148" t="s">
        <v>593</v>
      </c>
      <c r="G71" s="148" t="s">
        <v>616</v>
      </c>
      <c r="H71" s="148" t="s">
        <v>593</v>
      </c>
      <c r="I71" s="148" t="s">
        <v>593</v>
      </c>
      <c r="J71" s="148" t="s">
        <v>593</v>
      </c>
      <c r="K71" s="148" t="s">
        <v>593</v>
      </c>
      <c r="L71" s="148" t="s">
        <v>593</v>
      </c>
      <c r="M71" s="148" t="s">
        <v>593</v>
      </c>
      <c r="N71" s="148" t="s">
        <v>593</v>
      </c>
      <c r="O71" s="149" t="s">
        <v>615</v>
      </c>
      <c r="P71" s="148" t="s">
        <v>593</v>
      </c>
      <c r="Q71" s="148" t="s">
        <v>593</v>
      </c>
    </row>
    <row r="72" spans="1:17" customFormat="1" x14ac:dyDescent="0.25">
      <c r="A72" s="1">
        <v>2013</v>
      </c>
      <c r="B72" s="33" t="s">
        <v>184</v>
      </c>
      <c r="C72" s="148" t="s">
        <v>719</v>
      </c>
      <c r="D72" s="148" t="s">
        <v>593</v>
      </c>
      <c r="E72" s="148" t="s">
        <v>593</v>
      </c>
      <c r="F72" s="148" t="s">
        <v>593</v>
      </c>
      <c r="G72" s="148" t="s">
        <v>616</v>
      </c>
      <c r="H72" s="148" t="s">
        <v>593</v>
      </c>
      <c r="I72" s="148" t="s">
        <v>593</v>
      </c>
      <c r="J72" s="148" t="s">
        <v>593</v>
      </c>
      <c r="K72" s="148" t="s">
        <v>593</v>
      </c>
      <c r="L72" s="148" t="s">
        <v>593</v>
      </c>
      <c r="M72" s="148" t="s">
        <v>593</v>
      </c>
      <c r="N72" s="148" t="s">
        <v>593</v>
      </c>
      <c r="O72" s="149" t="s">
        <v>615</v>
      </c>
      <c r="P72" s="148" t="s">
        <v>593</v>
      </c>
      <c r="Q72" s="148" t="s">
        <v>593</v>
      </c>
    </row>
    <row r="73" spans="1:17" s="92" customFormat="1" x14ac:dyDescent="0.25">
      <c r="A73" s="90">
        <v>2013</v>
      </c>
      <c r="B73" s="90" t="s">
        <v>185</v>
      </c>
      <c r="C73" s="148" t="s">
        <v>678</v>
      </c>
      <c r="D73" s="148" t="s">
        <v>602</v>
      </c>
      <c r="E73" s="148" t="s">
        <v>602</v>
      </c>
      <c r="F73" s="148" t="s">
        <v>602</v>
      </c>
      <c r="G73" s="148" t="s">
        <v>616</v>
      </c>
      <c r="H73" s="148" t="s">
        <v>602</v>
      </c>
      <c r="I73" s="148" t="s">
        <v>602</v>
      </c>
      <c r="J73" s="148" t="s">
        <v>602</v>
      </c>
      <c r="K73" s="148" t="s">
        <v>330</v>
      </c>
      <c r="L73" s="149" t="s">
        <v>615</v>
      </c>
      <c r="M73" s="148" t="s">
        <v>602</v>
      </c>
      <c r="N73" s="148" t="s">
        <v>602</v>
      </c>
      <c r="O73" s="148" t="s">
        <v>602</v>
      </c>
      <c r="P73" s="148" t="s">
        <v>602</v>
      </c>
      <c r="Q73" s="148" t="s">
        <v>330</v>
      </c>
    </row>
    <row r="74" spans="1:17" s="92" customFormat="1" x14ac:dyDescent="0.25">
      <c r="A74" s="90">
        <v>2013</v>
      </c>
      <c r="B74" s="91" t="s">
        <v>186</v>
      </c>
      <c r="C74" s="148" t="s">
        <v>678</v>
      </c>
      <c r="D74" s="148" t="s">
        <v>602</v>
      </c>
      <c r="E74" s="148" t="s">
        <v>602</v>
      </c>
      <c r="F74" s="148" t="s">
        <v>602</v>
      </c>
      <c r="G74" s="148" t="s">
        <v>616</v>
      </c>
      <c r="H74" s="148" t="s">
        <v>602</v>
      </c>
      <c r="I74" s="148" t="s">
        <v>602</v>
      </c>
      <c r="J74" s="148" t="s">
        <v>602</v>
      </c>
      <c r="K74" s="148" t="s">
        <v>330</v>
      </c>
      <c r="L74" s="148" t="s">
        <v>602</v>
      </c>
      <c r="M74" s="148" t="s">
        <v>602</v>
      </c>
      <c r="N74" s="148" t="s">
        <v>602</v>
      </c>
      <c r="O74" s="148" t="s">
        <v>602</v>
      </c>
      <c r="P74" s="148" t="s">
        <v>602</v>
      </c>
      <c r="Q74" s="148" t="s">
        <v>330</v>
      </c>
    </row>
    <row r="75" spans="1:17" s="92" customFormat="1" x14ac:dyDescent="0.25">
      <c r="A75" s="90">
        <v>2013</v>
      </c>
      <c r="B75" s="91" t="s">
        <v>187</v>
      </c>
      <c r="C75" s="148" t="s">
        <v>678</v>
      </c>
      <c r="D75" s="148" t="s">
        <v>602</v>
      </c>
      <c r="E75" s="148" t="s">
        <v>602</v>
      </c>
      <c r="F75" s="148" t="s">
        <v>602</v>
      </c>
      <c r="G75" s="148" t="s">
        <v>616</v>
      </c>
      <c r="H75" s="148" t="s">
        <v>602</v>
      </c>
      <c r="I75" s="148" t="s">
        <v>602</v>
      </c>
      <c r="J75" s="148" t="s">
        <v>602</v>
      </c>
      <c r="K75" s="148" t="s">
        <v>330</v>
      </c>
      <c r="L75" s="148" t="s">
        <v>602</v>
      </c>
      <c r="M75" s="148" t="s">
        <v>602</v>
      </c>
      <c r="N75" s="148" t="s">
        <v>602</v>
      </c>
      <c r="O75" s="148" t="s">
        <v>602</v>
      </c>
      <c r="P75" s="148" t="s">
        <v>602</v>
      </c>
      <c r="Q75" s="148" t="s">
        <v>330</v>
      </c>
    </row>
    <row r="76" spans="1:17" s="92" customFormat="1" x14ac:dyDescent="0.25">
      <c r="A76" s="90">
        <v>2013</v>
      </c>
      <c r="B76" s="91" t="s">
        <v>188</v>
      </c>
      <c r="C76" s="148" t="s">
        <v>678</v>
      </c>
      <c r="D76" s="148" t="s">
        <v>602</v>
      </c>
      <c r="E76" s="148" t="s">
        <v>602</v>
      </c>
      <c r="F76" s="148" t="s">
        <v>602</v>
      </c>
      <c r="G76" s="148" t="s">
        <v>616</v>
      </c>
      <c r="H76" s="148" t="s">
        <v>602</v>
      </c>
      <c r="I76" s="148" t="s">
        <v>602</v>
      </c>
      <c r="J76" s="148" t="s">
        <v>602</v>
      </c>
      <c r="K76" s="148" t="s">
        <v>330</v>
      </c>
      <c r="L76" s="148" t="s">
        <v>602</v>
      </c>
      <c r="M76" s="148" t="s">
        <v>602</v>
      </c>
      <c r="N76" s="148" t="s">
        <v>602</v>
      </c>
      <c r="O76" s="148" t="s">
        <v>602</v>
      </c>
      <c r="P76" s="148" t="s">
        <v>602</v>
      </c>
      <c r="Q76" s="148" t="s">
        <v>330</v>
      </c>
    </row>
    <row r="77" spans="1:17" s="92" customFormat="1" x14ac:dyDescent="0.25">
      <c r="A77" s="90">
        <v>2013</v>
      </c>
      <c r="B77" s="91" t="s">
        <v>189</v>
      </c>
      <c r="C77" s="149" t="s">
        <v>660</v>
      </c>
      <c r="D77" s="149" t="s">
        <v>660</v>
      </c>
      <c r="E77" s="148" t="s">
        <v>602</v>
      </c>
      <c r="F77" s="148" t="s">
        <v>678</v>
      </c>
      <c r="G77" s="148" t="s">
        <v>678</v>
      </c>
      <c r="H77" s="148" t="s">
        <v>602</v>
      </c>
      <c r="I77" s="148" t="s">
        <v>678</v>
      </c>
      <c r="J77" s="148" t="s">
        <v>719</v>
      </c>
      <c r="K77" s="148" t="s">
        <v>330</v>
      </c>
      <c r="L77" s="149" t="s">
        <v>660</v>
      </c>
      <c r="M77" s="148" t="s">
        <v>602</v>
      </c>
      <c r="N77" s="149" t="s">
        <v>660</v>
      </c>
      <c r="O77" s="148" t="s">
        <v>616</v>
      </c>
      <c r="P77" s="148" t="s">
        <v>616</v>
      </c>
      <c r="Q77" s="148" t="s">
        <v>330</v>
      </c>
    </row>
    <row r="78" spans="1:17" customFormat="1" x14ac:dyDescent="0.25">
      <c r="A78" s="1">
        <v>2013</v>
      </c>
      <c r="B78" s="33" t="s">
        <v>190</v>
      </c>
      <c r="C78" s="148" t="s">
        <v>593</v>
      </c>
      <c r="D78" s="148" t="s">
        <v>593</v>
      </c>
      <c r="E78" s="148" t="s">
        <v>593</v>
      </c>
      <c r="F78" s="148" t="s">
        <v>593</v>
      </c>
      <c r="G78" s="148" t="s">
        <v>593</v>
      </c>
      <c r="H78" s="148" t="s">
        <v>593</v>
      </c>
      <c r="I78" s="148" t="s">
        <v>593</v>
      </c>
      <c r="J78" s="148" t="s">
        <v>593</v>
      </c>
      <c r="K78" s="148" t="s">
        <v>593</v>
      </c>
      <c r="L78" s="148" t="s">
        <v>593</v>
      </c>
      <c r="M78" s="148" t="s">
        <v>593</v>
      </c>
      <c r="N78" s="148" t="s">
        <v>593</v>
      </c>
      <c r="O78" s="148" t="s">
        <v>593</v>
      </c>
      <c r="P78" s="148" t="s">
        <v>593</v>
      </c>
      <c r="Q78" s="148" t="s">
        <v>593</v>
      </c>
    </row>
    <row r="79" spans="1:17" customFormat="1" x14ac:dyDescent="0.25">
      <c r="A79" s="1">
        <v>2013</v>
      </c>
      <c r="B79" s="33" t="s">
        <v>191</v>
      </c>
      <c r="C79" s="148" t="s">
        <v>330</v>
      </c>
      <c r="D79" s="148" t="s">
        <v>593</v>
      </c>
      <c r="E79" s="148" t="s">
        <v>593</v>
      </c>
      <c r="F79" s="148" t="s">
        <v>593</v>
      </c>
      <c r="G79" s="148" t="s">
        <v>616</v>
      </c>
      <c r="H79" s="148" t="s">
        <v>593</v>
      </c>
      <c r="I79" s="148" t="s">
        <v>593</v>
      </c>
      <c r="J79" s="148" t="s">
        <v>593</v>
      </c>
      <c r="K79" s="148" t="s">
        <v>593</v>
      </c>
      <c r="L79" s="148" t="s">
        <v>593</v>
      </c>
      <c r="M79" s="148" t="s">
        <v>593</v>
      </c>
      <c r="N79" s="148" t="s">
        <v>593</v>
      </c>
      <c r="O79" s="148" t="s">
        <v>616</v>
      </c>
      <c r="P79" s="148" t="s">
        <v>593</v>
      </c>
      <c r="Q79" s="148" t="s">
        <v>593</v>
      </c>
    </row>
    <row r="80" spans="1:17" customFormat="1" x14ac:dyDescent="0.25">
      <c r="A80" s="1">
        <v>2013</v>
      </c>
      <c r="B80" s="33" t="s">
        <v>192</v>
      </c>
      <c r="C80" s="148" t="s">
        <v>678</v>
      </c>
      <c r="D80" s="148" t="s">
        <v>593</v>
      </c>
      <c r="E80" s="148" t="s">
        <v>593</v>
      </c>
      <c r="F80" s="148" t="s">
        <v>593</v>
      </c>
      <c r="G80" s="148" t="s">
        <v>616</v>
      </c>
      <c r="H80" s="148" t="s">
        <v>593</v>
      </c>
      <c r="I80" s="148" t="s">
        <v>593</v>
      </c>
      <c r="J80" s="148" t="s">
        <v>593</v>
      </c>
      <c r="K80" s="148" t="s">
        <v>593</v>
      </c>
      <c r="L80" s="148" t="s">
        <v>593</v>
      </c>
      <c r="M80" s="148" t="s">
        <v>593</v>
      </c>
      <c r="N80" s="148" t="s">
        <v>593</v>
      </c>
      <c r="O80" s="148" t="s">
        <v>616</v>
      </c>
      <c r="P80" s="148" t="s">
        <v>593</v>
      </c>
      <c r="Q80" s="148" t="s">
        <v>593</v>
      </c>
    </row>
    <row r="81" spans="1:17" customFormat="1" x14ac:dyDescent="0.25">
      <c r="A81" s="1">
        <v>2013</v>
      </c>
      <c r="B81" s="33" t="s">
        <v>193</v>
      </c>
      <c r="C81" s="148" t="s">
        <v>678</v>
      </c>
      <c r="D81" s="148" t="s">
        <v>593</v>
      </c>
      <c r="E81" s="148" t="s">
        <v>593</v>
      </c>
      <c r="F81" s="148" t="s">
        <v>593</v>
      </c>
      <c r="G81" s="148" t="s">
        <v>593</v>
      </c>
      <c r="H81" s="148" t="s">
        <v>593</v>
      </c>
      <c r="I81" s="148" t="s">
        <v>593</v>
      </c>
      <c r="J81" s="148" t="s">
        <v>593</v>
      </c>
      <c r="K81" s="148" t="s">
        <v>593</v>
      </c>
      <c r="L81" s="148" t="s">
        <v>593</v>
      </c>
      <c r="M81" s="148" t="s">
        <v>593</v>
      </c>
      <c r="N81" s="148" t="s">
        <v>593</v>
      </c>
      <c r="O81" s="148" t="s">
        <v>593</v>
      </c>
      <c r="P81" s="148" t="s">
        <v>593</v>
      </c>
      <c r="Q81" s="148" t="s">
        <v>593</v>
      </c>
    </row>
    <row r="82" spans="1:17" s="92" customFormat="1" x14ac:dyDescent="0.25">
      <c r="A82" s="90">
        <v>2013</v>
      </c>
      <c r="B82" s="90" t="s">
        <v>218</v>
      </c>
      <c r="C82" s="149" t="s">
        <v>732</v>
      </c>
      <c r="D82" s="148" t="s">
        <v>678</v>
      </c>
      <c r="E82" s="148" t="s">
        <v>678</v>
      </c>
      <c r="F82" s="148" t="s">
        <v>622</v>
      </c>
      <c r="G82" s="148" t="s">
        <v>622</v>
      </c>
      <c r="H82" s="148" t="s">
        <v>732</v>
      </c>
      <c r="I82" s="149" t="s">
        <v>660</v>
      </c>
      <c r="J82" s="148" t="s">
        <v>719</v>
      </c>
      <c r="K82" s="148" t="s">
        <v>330</v>
      </c>
      <c r="L82" s="148" t="s">
        <v>678</v>
      </c>
      <c r="M82" s="148" t="s">
        <v>622</v>
      </c>
      <c r="N82" s="148" t="s">
        <v>622</v>
      </c>
      <c r="O82" s="148" t="s">
        <v>678</v>
      </c>
      <c r="P82" s="148" t="s">
        <v>678</v>
      </c>
      <c r="Q82" s="148" t="s">
        <v>330</v>
      </c>
    </row>
    <row r="83" spans="1:17" customFormat="1" x14ac:dyDescent="0.25">
      <c r="A83" s="1">
        <v>2013</v>
      </c>
      <c r="B83" s="33" t="s">
        <v>194</v>
      </c>
      <c r="C83" s="148" t="s">
        <v>678</v>
      </c>
      <c r="D83" s="148" t="s">
        <v>602</v>
      </c>
      <c r="E83" s="148" t="s">
        <v>602</v>
      </c>
      <c r="F83" s="148" t="s">
        <v>602</v>
      </c>
      <c r="G83" s="148" t="s">
        <v>616</v>
      </c>
      <c r="H83" s="148" t="s">
        <v>602</v>
      </c>
      <c r="I83" s="148" t="s">
        <v>602</v>
      </c>
      <c r="J83" s="148" t="s">
        <v>602</v>
      </c>
      <c r="K83" s="148" t="s">
        <v>602</v>
      </c>
      <c r="L83" s="148" t="s">
        <v>602</v>
      </c>
      <c r="M83" s="148" t="s">
        <v>602</v>
      </c>
      <c r="N83" s="148" t="s">
        <v>602</v>
      </c>
      <c r="O83" s="148" t="s">
        <v>602</v>
      </c>
      <c r="P83" s="148" t="s">
        <v>602</v>
      </c>
      <c r="Q83" s="148" t="s">
        <v>602</v>
      </c>
    </row>
    <row r="84" spans="1:17" customFormat="1" x14ac:dyDescent="0.25">
      <c r="A84" s="1">
        <v>2013</v>
      </c>
      <c r="B84" s="33" t="s">
        <v>195</v>
      </c>
      <c r="C84" s="148" t="s">
        <v>678</v>
      </c>
      <c r="D84" s="148" t="s">
        <v>602</v>
      </c>
      <c r="E84" s="148" t="s">
        <v>602</v>
      </c>
      <c r="F84" s="148" t="s">
        <v>602</v>
      </c>
      <c r="G84" s="148" t="s">
        <v>616</v>
      </c>
      <c r="H84" s="148" t="s">
        <v>602</v>
      </c>
      <c r="I84" s="148" t="s">
        <v>602</v>
      </c>
      <c r="J84" s="148" t="s">
        <v>602</v>
      </c>
      <c r="K84" s="148" t="s">
        <v>602</v>
      </c>
      <c r="L84" s="149" t="s">
        <v>615</v>
      </c>
      <c r="M84" s="148" t="s">
        <v>602</v>
      </c>
      <c r="N84" s="148" t="s">
        <v>602</v>
      </c>
      <c r="O84" s="148" t="s">
        <v>602</v>
      </c>
      <c r="P84" s="148" t="s">
        <v>602</v>
      </c>
      <c r="Q84" s="148" t="s">
        <v>602</v>
      </c>
    </row>
    <row r="85" spans="1:17" s="92" customFormat="1" x14ac:dyDescent="0.25">
      <c r="A85" s="90">
        <v>2013</v>
      </c>
      <c r="B85" s="90" t="s">
        <v>219</v>
      </c>
      <c r="C85" s="148" t="s">
        <v>622</v>
      </c>
      <c r="D85" s="148" t="s">
        <v>622</v>
      </c>
      <c r="E85" s="148" t="s">
        <v>622</v>
      </c>
      <c r="F85" s="148" t="s">
        <v>622</v>
      </c>
      <c r="G85" s="148" t="s">
        <v>622</v>
      </c>
      <c r="H85" s="148" t="s">
        <v>622</v>
      </c>
      <c r="I85" s="148" t="s">
        <v>622</v>
      </c>
      <c r="J85" s="148" t="s">
        <v>622</v>
      </c>
      <c r="K85" s="148" t="s">
        <v>330</v>
      </c>
      <c r="L85" s="148" t="s">
        <v>622</v>
      </c>
      <c r="M85" s="148" t="s">
        <v>622</v>
      </c>
      <c r="N85" s="148" t="s">
        <v>622</v>
      </c>
      <c r="O85" s="148" t="s">
        <v>622</v>
      </c>
      <c r="P85" s="148" t="s">
        <v>622</v>
      </c>
      <c r="Q85" s="148" t="s">
        <v>330</v>
      </c>
    </row>
    <row r="86" spans="1:17" s="92" customFormat="1" x14ac:dyDescent="0.25">
      <c r="A86" s="90">
        <v>2013</v>
      </c>
      <c r="B86" s="90" t="s">
        <v>220</v>
      </c>
      <c r="C86" s="148" t="s">
        <v>622</v>
      </c>
      <c r="D86" s="148" t="s">
        <v>622</v>
      </c>
      <c r="E86" s="148" t="s">
        <v>622</v>
      </c>
      <c r="F86" s="148" t="s">
        <v>622</v>
      </c>
      <c r="G86" s="148" t="s">
        <v>622</v>
      </c>
      <c r="H86" s="148" t="s">
        <v>622</v>
      </c>
      <c r="I86" s="148" t="s">
        <v>678</v>
      </c>
      <c r="J86" s="148" t="s">
        <v>678</v>
      </c>
      <c r="K86" s="148" t="s">
        <v>330</v>
      </c>
      <c r="L86" s="148" t="s">
        <v>678</v>
      </c>
      <c r="M86" s="148" t="s">
        <v>622</v>
      </c>
      <c r="N86" s="148" t="s">
        <v>622</v>
      </c>
      <c r="O86" s="148" t="s">
        <v>622</v>
      </c>
      <c r="P86" s="148" t="s">
        <v>678</v>
      </c>
      <c r="Q86" s="148" t="s">
        <v>330</v>
      </c>
    </row>
    <row r="87" spans="1:17" customFormat="1" x14ac:dyDescent="0.25">
      <c r="A87" s="1">
        <v>2013</v>
      </c>
      <c r="B87" s="33" t="s">
        <v>196</v>
      </c>
      <c r="C87" s="148" t="s">
        <v>678</v>
      </c>
      <c r="D87" s="148" t="s">
        <v>602</v>
      </c>
      <c r="E87" s="148" t="s">
        <v>602</v>
      </c>
      <c r="F87" s="148" t="s">
        <v>602</v>
      </c>
      <c r="G87" s="148" t="s">
        <v>616</v>
      </c>
      <c r="H87" s="148" t="s">
        <v>602</v>
      </c>
      <c r="I87" s="148" t="s">
        <v>602</v>
      </c>
      <c r="J87" s="148" t="s">
        <v>602</v>
      </c>
      <c r="K87" s="148" t="s">
        <v>602</v>
      </c>
      <c r="L87" s="148" t="s">
        <v>602</v>
      </c>
      <c r="M87" s="148" t="s">
        <v>602</v>
      </c>
      <c r="N87" s="148" t="s">
        <v>602</v>
      </c>
      <c r="O87" s="148" t="s">
        <v>602</v>
      </c>
      <c r="P87" s="148" t="s">
        <v>602</v>
      </c>
      <c r="Q87" s="148" t="s">
        <v>602</v>
      </c>
    </row>
    <row r="88" spans="1:17" s="92" customFormat="1" x14ac:dyDescent="0.25">
      <c r="A88" s="90">
        <v>2013</v>
      </c>
      <c r="B88" s="90" t="s">
        <v>234</v>
      </c>
      <c r="C88" s="148" t="s">
        <v>637</v>
      </c>
      <c r="D88" s="148" t="s">
        <v>637</v>
      </c>
      <c r="E88" s="148" t="s">
        <v>637</v>
      </c>
      <c r="F88" s="148" t="s">
        <v>637</v>
      </c>
      <c r="G88" s="148" t="s">
        <v>637</v>
      </c>
      <c r="H88" s="148" t="s">
        <v>637</v>
      </c>
      <c r="I88" s="148" t="s">
        <v>637</v>
      </c>
      <c r="J88" s="148" t="s">
        <v>637</v>
      </c>
      <c r="K88" s="148" t="s">
        <v>330</v>
      </c>
      <c r="L88" s="148" t="s">
        <v>637</v>
      </c>
      <c r="M88" s="148" t="s">
        <v>637</v>
      </c>
      <c r="N88" s="148" t="s">
        <v>637</v>
      </c>
      <c r="O88" s="148" t="s">
        <v>637</v>
      </c>
      <c r="P88" s="148" t="s">
        <v>678</v>
      </c>
      <c r="Q88" s="148" t="s">
        <v>330</v>
      </c>
    </row>
    <row r="89" spans="1:17" s="92" customFormat="1" x14ac:dyDescent="0.25">
      <c r="A89" s="90">
        <v>2013</v>
      </c>
      <c r="B89" s="91" t="s">
        <v>197</v>
      </c>
      <c r="C89" s="149" t="s">
        <v>732</v>
      </c>
      <c r="D89" s="148" t="s">
        <v>602</v>
      </c>
      <c r="E89" s="149" t="s">
        <v>732</v>
      </c>
      <c r="F89" s="148" t="s">
        <v>602</v>
      </c>
      <c r="G89" s="148" t="s">
        <v>616</v>
      </c>
      <c r="H89" s="148" t="s">
        <v>602</v>
      </c>
      <c r="I89" s="148" t="s">
        <v>602</v>
      </c>
      <c r="J89" s="148" t="s">
        <v>602</v>
      </c>
      <c r="K89" s="148" t="s">
        <v>330</v>
      </c>
      <c r="L89" s="148" t="s">
        <v>602</v>
      </c>
      <c r="M89" s="148" t="s">
        <v>602</v>
      </c>
      <c r="N89" s="148" t="s">
        <v>602</v>
      </c>
      <c r="O89" s="148" t="s">
        <v>602</v>
      </c>
      <c r="P89" s="148" t="s">
        <v>602</v>
      </c>
      <c r="Q89" s="148" t="s">
        <v>330</v>
      </c>
    </row>
    <row r="90" spans="1:17" customFormat="1" x14ac:dyDescent="0.25">
      <c r="A90" s="1">
        <v>2013</v>
      </c>
      <c r="B90" s="33" t="s">
        <v>198</v>
      </c>
      <c r="C90" s="148" t="s">
        <v>678</v>
      </c>
      <c r="D90" s="148" t="s">
        <v>602</v>
      </c>
      <c r="E90" s="148" t="s">
        <v>602</v>
      </c>
      <c r="F90" s="148" t="s">
        <v>602</v>
      </c>
      <c r="G90" s="148" t="s">
        <v>616</v>
      </c>
      <c r="H90" s="148" t="s">
        <v>602</v>
      </c>
      <c r="I90" s="148" t="s">
        <v>602</v>
      </c>
      <c r="J90" s="148" t="s">
        <v>602</v>
      </c>
      <c r="K90" s="148" t="s">
        <v>602</v>
      </c>
      <c r="L90" s="148" t="s">
        <v>678</v>
      </c>
      <c r="M90" s="148" t="s">
        <v>602</v>
      </c>
      <c r="N90" s="148" t="s">
        <v>602</v>
      </c>
      <c r="O90" s="148" t="s">
        <v>602</v>
      </c>
      <c r="P90" s="148" t="s">
        <v>602</v>
      </c>
      <c r="Q90" s="148" t="s">
        <v>330</v>
      </c>
    </row>
    <row r="91" spans="1:17" customFormat="1" x14ac:dyDescent="0.25">
      <c r="A91" s="1">
        <v>2013</v>
      </c>
      <c r="B91" s="33" t="s">
        <v>199</v>
      </c>
      <c r="C91" s="148" t="s">
        <v>602</v>
      </c>
      <c r="D91" s="148" t="s">
        <v>602</v>
      </c>
      <c r="E91" s="148" t="s">
        <v>602</v>
      </c>
      <c r="F91" s="148" t="s">
        <v>602</v>
      </c>
      <c r="G91" s="148" t="s">
        <v>678</v>
      </c>
      <c r="H91" s="148" t="s">
        <v>602</v>
      </c>
      <c r="I91" s="148" t="s">
        <v>602</v>
      </c>
      <c r="J91" s="148" t="s">
        <v>602</v>
      </c>
      <c r="K91" s="148" t="s">
        <v>602</v>
      </c>
      <c r="L91" s="148" t="s">
        <v>602</v>
      </c>
      <c r="M91" s="148" t="s">
        <v>602</v>
      </c>
      <c r="N91" s="148" t="s">
        <v>602</v>
      </c>
      <c r="O91" s="148" t="s">
        <v>602</v>
      </c>
      <c r="P91" s="148" t="s">
        <v>602</v>
      </c>
      <c r="Q91" s="148" t="s">
        <v>602</v>
      </c>
    </row>
    <row r="92" spans="1:17" s="92" customFormat="1" x14ac:dyDescent="0.25">
      <c r="A92" s="90">
        <v>2013</v>
      </c>
      <c r="B92" s="90" t="s">
        <v>221</v>
      </c>
      <c r="C92" s="148" t="s">
        <v>622</v>
      </c>
      <c r="D92" s="148" t="s">
        <v>622</v>
      </c>
      <c r="E92" s="148" t="s">
        <v>622</v>
      </c>
      <c r="F92" s="148" t="s">
        <v>622</v>
      </c>
      <c r="G92" s="148" t="s">
        <v>622</v>
      </c>
      <c r="H92" s="148" t="s">
        <v>622</v>
      </c>
      <c r="I92" s="148" t="s">
        <v>622</v>
      </c>
      <c r="J92" s="148" t="s">
        <v>622</v>
      </c>
      <c r="K92" s="148" t="s">
        <v>330</v>
      </c>
      <c r="L92" s="148" t="s">
        <v>622</v>
      </c>
      <c r="M92" s="148" t="s">
        <v>622</v>
      </c>
      <c r="N92" s="148" t="s">
        <v>622</v>
      </c>
      <c r="O92" s="148" t="s">
        <v>622</v>
      </c>
      <c r="P92" s="148" t="s">
        <v>622</v>
      </c>
      <c r="Q92" s="148" t="s">
        <v>330</v>
      </c>
    </row>
    <row r="93" spans="1:17" s="92" customFormat="1" x14ac:dyDescent="0.25">
      <c r="A93" s="90">
        <v>2013</v>
      </c>
      <c r="B93" s="90" t="s">
        <v>222</v>
      </c>
      <c r="C93" s="149" t="s">
        <v>732</v>
      </c>
      <c r="D93" s="148" t="s">
        <v>622</v>
      </c>
      <c r="E93" s="148" t="s">
        <v>622</v>
      </c>
      <c r="F93" s="148" t="s">
        <v>622</v>
      </c>
      <c r="G93" s="148" t="s">
        <v>622</v>
      </c>
      <c r="H93" s="148" t="s">
        <v>622</v>
      </c>
      <c r="I93" s="148" t="s">
        <v>622</v>
      </c>
      <c r="J93" s="148" t="s">
        <v>622</v>
      </c>
      <c r="K93" s="148" t="s">
        <v>330</v>
      </c>
      <c r="L93" s="148" t="s">
        <v>622</v>
      </c>
      <c r="M93" s="148" t="s">
        <v>622</v>
      </c>
      <c r="N93" s="148" t="s">
        <v>622</v>
      </c>
      <c r="O93" s="148" t="s">
        <v>622</v>
      </c>
      <c r="P93" s="148" t="s">
        <v>622</v>
      </c>
      <c r="Q93" s="148" t="s">
        <v>732</v>
      </c>
    </row>
    <row r="94" spans="1:17" customFormat="1" x14ac:dyDescent="0.25">
      <c r="A94" s="1">
        <v>2013</v>
      </c>
      <c r="B94" s="33" t="s">
        <v>200</v>
      </c>
      <c r="C94" s="148" t="s">
        <v>602</v>
      </c>
      <c r="D94" s="148" t="s">
        <v>602</v>
      </c>
      <c r="E94" s="148" t="s">
        <v>602</v>
      </c>
      <c r="F94" s="148" t="s">
        <v>602</v>
      </c>
      <c r="G94" s="148" t="s">
        <v>616</v>
      </c>
      <c r="H94" s="148" t="s">
        <v>602</v>
      </c>
      <c r="I94" s="148" t="s">
        <v>602</v>
      </c>
      <c r="J94" s="148" t="s">
        <v>602</v>
      </c>
      <c r="K94" s="148" t="s">
        <v>602</v>
      </c>
      <c r="L94" s="148" t="s">
        <v>602</v>
      </c>
      <c r="M94" s="148" t="s">
        <v>602</v>
      </c>
      <c r="N94" s="148" t="s">
        <v>602</v>
      </c>
      <c r="O94" s="148" t="s">
        <v>602</v>
      </c>
      <c r="P94" s="148" t="s">
        <v>602</v>
      </c>
      <c r="Q94" s="148" t="s">
        <v>602</v>
      </c>
    </row>
    <row r="95" spans="1:17" customFormat="1" x14ac:dyDescent="0.25">
      <c r="A95" s="1">
        <v>2013</v>
      </c>
      <c r="B95" s="33" t="s">
        <v>201</v>
      </c>
      <c r="C95" s="148" t="s">
        <v>593</v>
      </c>
      <c r="D95" s="148" t="s">
        <v>593</v>
      </c>
      <c r="E95" s="148" t="s">
        <v>593</v>
      </c>
      <c r="F95" s="148" t="s">
        <v>593</v>
      </c>
      <c r="G95" s="148" t="s">
        <v>593</v>
      </c>
      <c r="H95" s="148" t="s">
        <v>593</v>
      </c>
      <c r="I95" s="148" t="s">
        <v>593</v>
      </c>
      <c r="J95" s="148" t="s">
        <v>593</v>
      </c>
      <c r="K95" s="148" t="s">
        <v>593</v>
      </c>
      <c r="L95" s="148" t="s">
        <v>593</v>
      </c>
      <c r="M95" s="148" t="s">
        <v>593</v>
      </c>
      <c r="N95" s="148" t="s">
        <v>593</v>
      </c>
      <c r="O95" s="148" t="s">
        <v>593</v>
      </c>
      <c r="P95" s="148" t="s">
        <v>593</v>
      </c>
      <c r="Q95" s="148" t="s">
        <v>593</v>
      </c>
    </row>
    <row r="96" spans="1:17" customFormat="1" x14ac:dyDescent="0.25">
      <c r="A96" s="1">
        <v>2013</v>
      </c>
      <c r="B96" s="1" t="s">
        <v>223</v>
      </c>
      <c r="C96" s="149" t="s">
        <v>732</v>
      </c>
      <c r="D96" s="148" t="s">
        <v>622</v>
      </c>
      <c r="E96" s="148" t="s">
        <v>622</v>
      </c>
      <c r="F96" s="148" t="s">
        <v>622</v>
      </c>
      <c r="G96" s="148" t="s">
        <v>622</v>
      </c>
      <c r="H96" s="148" t="s">
        <v>622</v>
      </c>
      <c r="I96" s="148" t="s">
        <v>622</v>
      </c>
      <c r="J96" s="148" t="s">
        <v>622</v>
      </c>
      <c r="K96" s="148" t="s">
        <v>622</v>
      </c>
      <c r="L96" s="148" t="s">
        <v>622</v>
      </c>
      <c r="M96" s="148" t="s">
        <v>622</v>
      </c>
      <c r="N96" s="148" t="s">
        <v>622</v>
      </c>
      <c r="O96" s="148" t="s">
        <v>622</v>
      </c>
      <c r="P96" s="148" t="s">
        <v>622</v>
      </c>
      <c r="Q96" s="148" t="s">
        <v>732</v>
      </c>
    </row>
    <row r="97" spans="1:17" s="92" customFormat="1" x14ac:dyDescent="0.25">
      <c r="A97" s="90">
        <v>2013</v>
      </c>
      <c r="B97" s="90" t="s">
        <v>224</v>
      </c>
      <c r="C97" s="148" t="s">
        <v>622</v>
      </c>
      <c r="D97" s="148" t="s">
        <v>622</v>
      </c>
      <c r="E97" s="148" t="s">
        <v>622</v>
      </c>
      <c r="F97" s="148" t="s">
        <v>622</v>
      </c>
      <c r="G97" s="148" t="s">
        <v>622</v>
      </c>
      <c r="H97" s="148" t="s">
        <v>622</v>
      </c>
      <c r="I97" s="149" t="s">
        <v>660</v>
      </c>
      <c r="J97" s="149" t="s">
        <v>660</v>
      </c>
      <c r="K97" s="148" t="s">
        <v>330</v>
      </c>
      <c r="L97" s="149" t="s">
        <v>660</v>
      </c>
      <c r="M97" s="148" t="s">
        <v>622</v>
      </c>
      <c r="N97" s="148" t="s">
        <v>622</v>
      </c>
      <c r="O97" s="148" t="s">
        <v>622</v>
      </c>
      <c r="P97" s="148" t="s">
        <v>622</v>
      </c>
      <c r="Q97" s="148" t="s">
        <v>330</v>
      </c>
    </row>
    <row r="98" spans="1:17" s="92" customFormat="1" x14ac:dyDescent="0.25">
      <c r="A98" s="90">
        <v>2013</v>
      </c>
      <c r="B98" s="90" t="s">
        <v>225</v>
      </c>
      <c r="C98" s="148" t="s">
        <v>622</v>
      </c>
      <c r="D98" s="148" t="s">
        <v>622</v>
      </c>
      <c r="E98" s="148" t="s">
        <v>622</v>
      </c>
      <c r="F98" s="148" t="s">
        <v>622</v>
      </c>
      <c r="G98" s="148" t="s">
        <v>622</v>
      </c>
      <c r="H98" s="148" t="s">
        <v>622</v>
      </c>
      <c r="I98" s="148" t="s">
        <v>622</v>
      </c>
      <c r="J98" s="149" t="s">
        <v>660</v>
      </c>
      <c r="K98" s="148" t="s">
        <v>330</v>
      </c>
      <c r="L98" s="148" t="s">
        <v>622</v>
      </c>
      <c r="M98" s="148" t="s">
        <v>622</v>
      </c>
      <c r="N98" s="148" t="s">
        <v>622</v>
      </c>
      <c r="O98" s="148" t="s">
        <v>622</v>
      </c>
      <c r="P98" s="148" t="s">
        <v>622</v>
      </c>
      <c r="Q98" s="148" t="s">
        <v>727</v>
      </c>
    </row>
    <row r="99" spans="1:17" customFormat="1" x14ac:dyDescent="0.25">
      <c r="A99" s="1">
        <v>2013</v>
      </c>
      <c r="B99" s="33" t="s">
        <v>202</v>
      </c>
      <c r="C99" s="149" t="s">
        <v>732</v>
      </c>
      <c r="D99" s="148" t="s">
        <v>602</v>
      </c>
      <c r="E99" s="148" t="s">
        <v>602</v>
      </c>
      <c r="F99" s="148" t="s">
        <v>602</v>
      </c>
      <c r="G99" s="148" t="s">
        <v>616</v>
      </c>
      <c r="H99" s="148" t="s">
        <v>602</v>
      </c>
      <c r="I99" s="148" t="s">
        <v>602</v>
      </c>
      <c r="J99" s="148" t="s">
        <v>602</v>
      </c>
      <c r="K99" s="148" t="s">
        <v>602</v>
      </c>
      <c r="L99" s="148" t="s">
        <v>602</v>
      </c>
      <c r="M99" s="148" t="s">
        <v>602</v>
      </c>
      <c r="N99" s="148" t="s">
        <v>602</v>
      </c>
      <c r="O99" s="148" t="s">
        <v>602</v>
      </c>
      <c r="P99" s="148" t="s">
        <v>602</v>
      </c>
      <c r="Q99" s="148" t="s">
        <v>732</v>
      </c>
    </row>
    <row r="100" spans="1:17" customFormat="1" x14ac:dyDescent="0.25">
      <c r="A100" s="1">
        <v>2013</v>
      </c>
      <c r="B100" s="33" t="s">
        <v>203</v>
      </c>
      <c r="C100" s="148" t="s">
        <v>602</v>
      </c>
      <c r="D100" s="148" t="s">
        <v>602</v>
      </c>
      <c r="E100" s="148" t="s">
        <v>602</v>
      </c>
      <c r="F100" s="148" t="s">
        <v>602</v>
      </c>
      <c r="G100" s="148" t="s">
        <v>616</v>
      </c>
      <c r="H100" s="148" t="s">
        <v>602</v>
      </c>
      <c r="I100" s="148" t="s">
        <v>602</v>
      </c>
      <c r="J100" s="148" t="s">
        <v>602</v>
      </c>
      <c r="K100" s="148" t="s">
        <v>602</v>
      </c>
      <c r="L100" s="148" t="s">
        <v>602</v>
      </c>
      <c r="M100" s="148" t="s">
        <v>602</v>
      </c>
      <c r="N100" s="148" t="s">
        <v>602</v>
      </c>
      <c r="O100" s="148" t="s">
        <v>602</v>
      </c>
      <c r="P100" s="148" t="s">
        <v>602</v>
      </c>
      <c r="Q100" s="148" t="s">
        <v>602</v>
      </c>
    </row>
    <row r="101" spans="1:17" customFormat="1" x14ac:dyDescent="0.25">
      <c r="A101" s="1">
        <v>2013</v>
      </c>
      <c r="B101" s="33" t="s">
        <v>204</v>
      </c>
      <c r="C101" s="149" t="s">
        <v>732</v>
      </c>
      <c r="D101" s="148" t="s">
        <v>593</v>
      </c>
      <c r="E101" s="148" t="s">
        <v>593</v>
      </c>
      <c r="F101" s="148" t="s">
        <v>593</v>
      </c>
      <c r="G101" s="148" t="s">
        <v>593</v>
      </c>
      <c r="H101" s="148" t="s">
        <v>593</v>
      </c>
      <c r="I101" s="148" t="s">
        <v>593</v>
      </c>
      <c r="J101" s="148" t="s">
        <v>593</v>
      </c>
      <c r="K101" s="148" t="s">
        <v>593</v>
      </c>
      <c r="L101" s="148" t="s">
        <v>593</v>
      </c>
      <c r="M101" s="148" t="s">
        <v>593</v>
      </c>
      <c r="N101" s="148" t="s">
        <v>593</v>
      </c>
      <c r="O101" s="148" t="s">
        <v>593</v>
      </c>
      <c r="P101" s="148" t="s">
        <v>593</v>
      </c>
      <c r="Q101" s="148" t="s">
        <v>593</v>
      </c>
    </row>
    <row r="102" spans="1:17" customFormat="1" x14ac:dyDescent="0.25">
      <c r="A102" s="1">
        <v>2013</v>
      </c>
      <c r="B102" s="33" t="s">
        <v>205</v>
      </c>
      <c r="C102" s="148" t="s">
        <v>602</v>
      </c>
      <c r="D102" s="148" t="s">
        <v>602</v>
      </c>
      <c r="E102" s="148" t="s">
        <v>602</v>
      </c>
      <c r="F102" s="148" t="s">
        <v>602</v>
      </c>
      <c r="G102" s="148" t="s">
        <v>616</v>
      </c>
      <c r="H102" s="148" t="s">
        <v>602</v>
      </c>
      <c r="I102" s="148" t="s">
        <v>602</v>
      </c>
      <c r="J102" s="148" t="s">
        <v>602</v>
      </c>
      <c r="K102" s="148" t="s">
        <v>602</v>
      </c>
      <c r="L102" s="148" t="s">
        <v>602</v>
      </c>
      <c r="M102" s="148" t="s">
        <v>602</v>
      </c>
      <c r="N102" s="148" t="s">
        <v>602</v>
      </c>
      <c r="O102" s="148" t="s">
        <v>602</v>
      </c>
      <c r="P102" s="148" t="s">
        <v>602</v>
      </c>
      <c r="Q102" s="148" t="s">
        <v>602</v>
      </c>
    </row>
    <row r="103" spans="1:17" customFormat="1" x14ac:dyDescent="0.25">
      <c r="A103" s="1">
        <v>2013</v>
      </c>
      <c r="B103" s="33" t="s">
        <v>206</v>
      </c>
      <c r="C103" s="148" t="s">
        <v>602</v>
      </c>
      <c r="D103" s="148" t="s">
        <v>602</v>
      </c>
      <c r="E103" s="148" t="s">
        <v>602</v>
      </c>
      <c r="F103" s="148" t="s">
        <v>602</v>
      </c>
      <c r="G103" s="148" t="s">
        <v>616</v>
      </c>
      <c r="H103" s="148" t="s">
        <v>602</v>
      </c>
      <c r="I103" s="148" t="s">
        <v>602</v>
      </c>
      <c r="J103" s="148" t="s">
        <v>602</v>
      </c>
      <c r="K103" s="148" t="s">
        <v>602</v>
      </c>
      <c r="L103" s="148" t="s">
        <v>602</v>
      </c>
      <c r="M103" s="148" t="s">
        <v>602</v>
      </c>
      <c r="N103" s="148" t="s">
        <v>602</v>
      </c>
      <c r="O103" s="148" t="s">
        <v>602</v>
      </c>
      <c r="P103" s="148" t="s">
        <v>602</v>
      </c>
      <c r="Q103" s="148" t="s">
        <v>602</v>
      </c>
    </row>
    <row r="104" spans="1:17" s="92" customFormat="1" x14ac:dyDescent="0.25">
      <c r="A104" s="90">
        <v>2013</v>
      </c>
      <c r="B104" s="91" t="s">
        <v>207</v>
      </c>
      <c r="C104" s="149" t="s">
        <v>660</v>
      </c>
      <c r="D104" s="148" t="s">
        <v>616</v>
      </c>
      <c r="E104" s="148" t="s">
        <v>602</v>
      </c>
      <c r="F104" s="148" t="s">
        <v>602</v>
      </c>
      <c r="G104" s="148" t="s">
        <v>678</v>
      </c>
      <c r="H104" s="148" t="s">
        <v>602</v>
      </c>
      <c r="I104" s="149" t="s">
        <v>615</v>
      </c>
      <c r="J104" s="149" t="s">
        <v>660</v>
      </c>
      <c r="K104" s="148" t="s">
        <v>330</v>
      </c>
      <c r="L104" s="149" t="s">
        <v>615</v>
      </c>
      <c r="M104" s="148" t="s">
        <v>602</v>
      </c>
      <c r="N104" s="148" t="s">
        <v>602</v>
      </c>
      <c r="O104" s="148" t="s">
        <v>616</v>
      </c>
      <c r="P104" s="148" t="s">
        <v>616</v>
      </c>
      <c r="Q104" s="148" t="s">
        <v>330</v>
      </c>
    </row>
    <row r="105" spans="1:17" customFormat="1" x14ac:dyDescent="0.25">
      <c r="A105" s="1">
        <v>2013</v>
      </c>
      <c r="B105" s="33" t="s">
        <v>208</v>
      </c>
      <c r="C105" s="148" t="s">
        <v>602</v>
      </c>
      <c r="D105" s="148" t="s">
        <v>602</v>
      </c>
      <c r="E105" s="148" t="s">
        <v>602</v>
      </c>
      <c r="F105" s="148" t="s">
        <v>602</v>
      </c>
      <c r="G105" s="148" t="s">
        <v>616</v>
      </c>
      <c r="H105" s="148" t="s">
        <v>602</v>
      </c>
      <c r="I105" s="148" t="s">
        <v>602</v>
      </c>
      <c r="J105" s="148" t="s">
        <v>602</v>
      </c>
      <c r="K105" s="148" t="s">
        <v>602</v>
      </c>
      <c r="L105" s="148" t="s">
        <v>602</v>
      </c>
      <c r="M105" s="148" t="s">
        <v>602</v>
      </c>
      <c r="N105" s="148" t="s">
        <v>602</v>
      </c>
      <c r="O105" s="148" t="s">
        <v>602</v>
      </c>
      <c r="P105" s="148" t="s">
        <v>602</v>
      </c>
      <c r="Q105" s="148" t="s">
        <v>602</v>
      </c>
    </row>
    <row r="106" spans="1:17" s="92" customFormat="1" x14ac:dyDescent="0.25">
      <c r="A106" s="90">
        <v>2013</v>
      </c>
      <c r="B106" s="90" t="s">
        <v>226</v>
      </c>
      <c r="C106" s="148" t="s">
        <v>719</v>
      </c>
      <c r="D106" s="148" t="s">
        <v>622</v>
      </c>
      <c r="E106" s="148" t="s">
        <v>622</v>
      </c>
      <c r="F106" s="148" t="s">
        <v>622</v>
      </c>
      <c r="G106" s="148" t="s">
        <v>622</v>
      </c>
      <c r="H106" s="148" t="s">
        <v>622</v>
      </c>
      <c r="I106" s="148" t="s">
        <v>622</v>
      </c>
      <c r="J106" s="148" t="s">
        <v>622</v>
      </c>
      <c r="K106" s="148" t="s">
        <v>330</v>
      </c>
      <c r="L106" s="148" t="s">
        <v>622</v>
      </c>
      <c r="M106" s="148" t="s">
        <v>622</v>
      </c>
      <c r="N106" s="148" t="s">
        <v>622</v>
      </c>
      <c r="O106" s="148" t="s">
        <v>622</v>
      </c>
      <c r="P106" s="148" t="s">
        <v>622</v>
      </c>
      <c r="Q106" s="148" t="s">
        <v>330</v>
      </c>
    </row>
    <row r="107" spans="1:17" s="92" customFormat="1" x14ac:dyDescent="0.25">
      <c r="A107" s="90">
        <v>2013</v>
      </c>
      <c r="B107" s="90" t="s">
        <v>227</v>
      </c>
      <c r="C107" s="149" t="s">
        <v>732</v>
      </c>
      <c r="D107" s="148" t="s">
        <v>622</v>
      </c>
      <c r="E107" s="148" t="s">
        <v>622</v>
      </c>
      <c r="F107" s="148" t="s">
        <v>622</v>
      </c>
      <c r="G107" s="148" t="s">
        <v>732</v>
      </c>
      <c r="H107" s="148" t="s">
        <v>622</v>
      </c>
      <c r="I107" s="148" t="s">
        <v>678</v>
      </c>
      <c r="J107" s="148" t="s">
        <v>622</v>
      </c>
      <c r="K107" s="148" t="s">
        <v>330</v>
      </c>
      <c r="L107" s="148" t="s">
        <v>678</v>
      </c>
      <c r="M107" s="148" t="s">
        <v>622</v>
      </c>
      <c r="N107" s="148" t="s">
        <v>622</v>
      </c>
      <c r="O107" s="148" t="s">
        <v>678</v>
      </c>
      <c r="P107" s="148" t="s">
        <v>622</v>
      </c>
      <c r="Q107" s="148" t="s">
        <v>330</v>
      </c>
    </row>
    <row r="108" spans="1:17" customFormat="1" x14ac:dyDescent="0.25">
      <c r="A108" s="1">
        <v>2013</v>
      </c>
      <c r="B108" s="1" t="s">
        <v>228</v>
      </c>
      <c r="C108" s="148" t="s">
        <v>622</v>
      </c>
      <c r="D108" s="148" t="s">
        <v>622</v>
      </c>
      <c r="E108" s="148" t="s">
        <v>622</v>
      </c>
      <c r="F108" s="148" t="s">
        <v>622</v>
      </c>
      <c r="G108" s="148" t="s">
        <v>622</v>
      </c>
      <c r="H108" s="148" t="s">
        <v>622</v>
      </c>
      <c r="I108" s="148" t="s">
        <v>622</v>
      </c>
      <c r="J108" s="148" t="s">
        <v>622</v>
      </c>
      <c r="K108" s="148" t="s">
        <v>622</v>
      </c>
      <c r="L108" s="148" t="s">
        <v>622</v>
      </c>
      <c r="M108" s="148" t="s">
        <v>622</v>
      </c>
      <c r="N108" s="148" t="s">
        <v>622</v>
      </c>
      <c r="O108" s="148" t="s">
        <v>622</v>
      </c>
      <c r="P108" s="148" t="s">
        <v>622</v>
      </c>
      <c r="Q108" s="148" t="s">
        <v>678</v>
      </c>
    </row>
    <row r="109" spans="1:17" customFormat="1" x14ac:dyDescent="0.25">
      <c r="A109" s="1">
        <v>2013</v>
      </c>
      <c r="B109" s="33" t="s">
        <v>209</v>
      </c>
      <c r="C109" s="148" t="s">
        <v>593</v>
      </c>
      <c r="D109" s="148" t="s">
        <v>593</v>
      </c>
      <c r="E109" s="148" t="s">
        <v>593</v>
      </c>
      <c r="F109" s="148" t="s">
        <v>593</v>
      </c>
      <c r="G109" s="148" t="s">
        <v>593</v>
      </c>
      <c r="H109" s="148" t="s">
        <v>593</v>
      </c>
      <c r="I109" s="148" t="s">
        <v>593</v>
      </c>
      <c r="J109" s="148" t="s">
        <v>593</v>
      </c>
      <c r="K109" s="148" t="s">
        <v>593</v>
      </c>
      <c r="L109" s="148" t="s">
        <v>593</v>
      </c>
      <c r="M109" s="148" t="s">
        <v>593</v>
      </c>
      <c r="N109" s="148" t="s">
        <v>593</v>
      </c>
      <c r="O109" s="148" t="s">
        <v>593</v>
      </c>
      <c r="P109" s="148" t="s">
        <v>593</v>
      </c>
      <c r="Q109" s="148" t="s">
        <v>732</v>
      </c>
    </row>
    <row r="110" spans="1:17" customFormat="1" x14ac:dyDescent="0.25">
      <c r="A110" s="1">
        <v>2013</v>
      </c>
      <c r="B110" s="33" t="s">
        <v>210</v>
      </c>
      <c r="C110" s="148" t="s">
        <v>602</v>
      </c>
      <c r="D110" s="148" t="s">
        <v>602</v>
      </c>
      <c r="E110" s="148" t="s">
        <v>602</v>
      </c>
      <c r="F110" s="148" t="s">
        <v>602</v>
      </c>
      <c r="G110" s="148" t="s">
        <v>616</v>
      </c>
      <c r="H110" s="148" t="s">
        <v>602</v>
      </c>
      <c r="I110" s="148" t="s">
        <v>602</v>
      </c>
      <c r="J110" s="148" t="s">
        <v>602</v>
      </c>
      <c r="K110" s="148" t="s">
        <v>602</v>
      </c>
      <c r="L110" s="148" t="s">
        <v>602</v>
      </c>
      <c r="M110" s="148" t="s">
        <v>602</v>
      </c>
      <c r="N110" s="148" t="s">
        <v>602</v>
      </c>
      <c r="O110" s="148" t="s">
        <v>602</v>
      </c>
      <c r="P110" s="148" t="s">
        <v>602</v>
      </c>
      <c r="Q110" s="148" t="s">
        <v>602</v>
      </c>
    </row>
    <row r="111" spans="1:17" customFormat="1" x14ac:dyDescent="0.25">
      <c r="A111" s="1">
        <v>2013</v>
      </c>
      <c r="B111" s="33" t="s">
        <v>211</v>
      </c>
      <c r="C111" s="148" t="s">
        <v>593</v>
      </c>
      <c r="D111" s="148" t="s">
        <v>593</v>
      </c>
      <c r="E111" s="148" t="s">
        <v>593</v>
      </c>
      <c r="F111" s="148" t="s">
        <v>593</v>
      </c>
      <c r="G111" s="148" t="s">
        <v>593</v>
      </c>
      <c r="H111" s="148" t="s">
        <v>593</v>
      </c>
      <c r="I111" s="148" t="s">
        <v>593</v>
      </c>
      <c r="J111" s="148" t="s">
        <v>593</v>
      </c>
      <c r="K111" s="148" t="s">
        <v>593</v>
      </c>
      <c r="L111" s="148" t="s">
        <v>593</v>
      </c>
      <c r="M111" s="148" t="s">
        <v>593</v>
      </c>
      <c r="N111" s="148" t="s">
        <v>593</v>
      </c>
      <c r="O111" s="148" t="s">
        <v>593</v>
      </c>
      <c r="P111" s="148" t="s">
        <v>593</v>
      </c>
      <c r="Q111" s="148" t="s">
        <v>593</v>
      </c>
    </row>
    <row r="112" spans="1:17" customFormat="1" x14ac:dyDescent="0.25">
      <c r="A112" s="33">
        <v>2013</v>
      </c>
      <c r="B112" s="33" t="s">
        <v>229</v>
      </c>
      <c r="C112" s="148" t="s">
        <v>622</v>
      </c>
      <c r="D112" s="148" t="s">
        <v>622</v>
      </c>
      <c r="E112" s="148" t="s">
        <v>622</v>
      </c>
      <c r="F112" s="148" t="s">
        <v>622</v>
      </c>
      <c r="G112" s="148" t="s">
        <v>622</v>
      </c>
      <c r="H112" s="148" t="s">
        <v>622</v>
      </c>
      <c r="I112" s="148" t="s">
        <v>622</v>
      </c>
      <c r="J112" s="148" t="s">
        <v>622</v>
      </c>
      <c r="K112" s="148" t="s">
        <v>622</v>
      </c>
      <c r="L112" s="148" t="s">
        <v>622</v>
      </c>
      <c r="M112" s="148" t="s">
        <v>622</v>
      </c>
      <c r="N112" s="148" t="s">
        <v>622</v>
      </c>
      <c r="O112" s="148" t="s">
        <v>622</v>
      </c>
      <c r="P112" s="148" t="s">
        <v>622</v>
      </c>
      <c r="Q112" s="148" t="s">
        <v>622</v>
      </c>
    </row>
    <row r="113" spans="1:17" s="92" customFormat="1" x14ac:dyDescent="0.25">
      <c r="A113" s="90">
        <v>2013</v>
      </c>
      <c r="B113" s="90" t="s">
        <v>230</v>
      </c>
      <c r="C113" s="148" t="s">
        <v>622</v>
      </c>
      <c r="D113" s="148" t="s">
        <v>622</v>
      </c>
      <c r="E113" s="148" t="s">
        <v>622</v>
      </c>
      <c r="F113" s="148" t="s">
        <v>622</v>
      </c>
      <c r="G113" s="148" t="s">
        <v>622</v>
      </c>
      <c r="H113" s="148" t="s">
        <v>622</v>
      </c>
      <c r="I113" s="148" t="s">
        <v>622</v>
      </c>
      <c r="J113" s="148" t="s">
        <v>622</v>
      </c>
      <c r="K113" s="148" t="s">
        <v>330</v>
      </c>
      <c r="L113" s="148" t="s">
        <v>622</v>
      </c>
      <c r="M113" s="148" t="s">
        <v>622</v>
      </c>
      <c r="N113" s="148" t="s">
        <v>622</v>
      </c>
      <c r="O113" s="148" t="s">
        <v>622</v>
      </c>
      <c r="P113" s="148" t="s">
        <v>622</v>
      </c>
      <c r="Q113" s="148" t="s">
        <v>330</v>
      </c>
    </row>
    <row r="114" spans="1:17" s="92" customFormat="1" x14ac:dyDescent="0.25">
      <c r="A114" s="90">
        <v>2013</v>
      </c>
      <c r="B114" s="90" t="s">
        <v>231</v>
      </c>
      <c r="C114" s="148" t="s">
        <v>622</v>
      </c>
      <c r="D114" s="148" t="s">
        <v>622</v>
      </c>
      <c r="E114" s="148" t="s">
        <v>622</v>
      </c>
      <c r="F114" s="148" t="s">
        <v>622</v>
      </c>
      <c r="G114" s="148" t="s">
        <v>622</v>
      </c>
      <c r="H114" s="148" t="s">
        <v>622</v>
      </c>
      <c r="I114" s="148" t="s">
        <v>622</v>
      </c>
      <c r="J114" s="148" t="s">
        <v>622</v>
      </c>
      <c r="K114" s="148" t="s">
        <v>330</v>
      </c>
      <c r="L114" s="148" t="s">
        <v>622</v>
      </c>
      <c r="M114" s="148" t="s">
        <v>622</v>
      </c>
      <c r="N114" s="148" t="s">
        <v>622</v>
      </c>
      <c r="O114" s="148" t="s">
        <v>622</v>
      </c>
      <c r="P114" s="148" t="s">
        <v>622</v>
      </c>
      <c r="Q114" s="148" t="s">
        <v>330</v>
      </c>
    </row>
    <row r="115" spans="1:17" s="92" customFormat="1" x14ac:dyDescent="0.25">
      <c r="A115" s="90">
        <v>2013</v>
      </c>
      <c r="B115" s="90" t="s">
        <v>232</v>
      </c>
      <c r="C115" s="148" t="s">
        <v>622</v>
      </c>
      <c r="D115" s="148" t="s">
        <v>622</v>
      </c>
      <c r="E115" s="148" t="s">
        <v>622</v>
      </c>
      <c r="F115" s="148" t="s">
        <v>622</v>
      </c>
      <c r="G115" s="148" t="s">
        <v>622</v>
      </c>
      <c r="H115" s="148" t="s">
        <v>622</v>
      </c>
      <c r="I115" s="148" t="s">
        <v>622</v>
      </c>
      <c r="J115" s="148" t="s">
        <v>622</v>
      </c>
      <c r="K115" s="148" t="s">
        <v>330</v>
      </c>
      <c r="L115" s="148" t="s">
        <v>622</v>
      </c>
      <c r="M115" s="148" t="s">
        <v>622</v>
      </c>
      <c r="N115" s="148" t="s">
        <v>622</v>
      </c>
      <c r="O115" s="148" t="s">
        <v>622</v>
      </c>
      <c r="P115" s="148" t="s">
        <v>622</v>
      </c>
      <c r="Q115" s="148" t="s">
        <v>330</v>
      </c>
    </row>
    <row r="116" spans="1:17" s="92" customFormat="1" x14ac:dyDescent="0.25">
      <c r="A116" s="90">
        <v>2013</v>
      </c>
      <c r="B116" s="90" t="s">
        <v>233</v>
      </c>
      <c r="C116" s="148" t="s">
        <v>622</v>
      </c>
      <c r="D116" s="148" t="s">
        <v>622</v>
      </c>
      <c r="E116" s="148" t="s">
        <v>622</v>
      </c>
      <c r="F116" s="148" t="s">
        <v>622</v>
      </c>
      <c r="G116" s="148" t="s">
        <v>622</v>
      </c>
      <c r="H116" s="148" t="s">
        <v>622</v>
      </c>
      <c r="I116" s="148" t="s">
        <v>622</v>
      </c>
      <c r="J116" s="148" t="s">
        <v>622</v>
      </c>
      <c r="K116" s="148" t="s">
        <v>330</v>
      </c>
      <c r="L116" s="148" t="s">
        <v>622</v>
      </c>
      <c r="M116" s="148" t="s">
        <v>622</v>
      </c>
      <c r="N116" s="148" t="s">
        <v>622</v>
      </c>
      <c r="O116" s="148" t="s">
        <v>622</v>
      </c>
      <c r="P116" s="148" t="s">
        <v>622</v>
      </c>
      <c r="Q116" s="148" t="s">
        <v>330</v>
      </c>
    </row>
    <row r="117" spans="1:17" s="92" customFormat="1" x14ac:dyDescent="0.25">
      <c r="A117" s="90">
        <v>2013</v>
      </c>
      <c r="B117" s="90" t="s">
        <v>237</v>
      </c>
      <c r="C117" s="148" t="s">
        <v>678</v>
      </c>
      <c r="D117" s="148" t="s">
        <v>678</v>
      </c>
      <c r="E117" s="148" t="s">
        <v>678</v>
      </c>
      <c r="F117" s="148" t="s">
        <v>678</v>
      </c>
      <c r="G117" s="148" t="s">
        <v>678</v>
      </c>
      <c r="H117" s="148" t="s">
        <v>678</v>
      </c>
      <c r="I117" s="148" t="s">
        <v>678</v>
      </c>
      <c r="J117" s="148" t="s">
        <v>678</v>
      </c>
      <c r="K117" s="148" t="s">
        <v>330</v>
      </c>
      <c r="L117" s="148" t="s">
        <v>678</v>
      </c>
      <c r="M117" s="148" t="s">
        <v>678</v>
      </c>
      <c r="N117" s="148" t="s">
        <v>678</v>
      </c>
      <c r="O117" s="148" t="s">
        <v>678</v>
      </c>
      <c r="P117" s="148" t="s">
        <v>678</v>
      </c>
      <c r="Q117" s="148" t="s">
        <v>330</v>
      </c>
    </row>
    <row r="118" spans="1:17" s="76" customFormat="1" x14ac:dyDescent="0.25">
      <c r="A118" s="33">
        <v>2013</v>
      </c>
      <c r="B118" s="33" t="s">
        <v>212</v>
      </c>
      <c r="C118" s="149" t="s">
        <v>304</v>
      </c>
      <c r="D118" s="149" t="s">
        <v>304</v>
      </c>
      <c r="E118" s="149" t="s">
        <v>312</v>
      </c>
      <c r="F118" s="149" t="s">
        <v>303</v>
      </c>
      <c r="G118" s="149" t="s">
        <v>304</v>
      </c>
      <c r="H118" s="149" t="s">
        <v>312</v>
      </c>
      <c r="I118" s="149" t="s">
        <v>303</v>
      </c>
      <c r="J118" s="149" t="s">
        <v>303</v>
      </c>
      <c r="K118" s="149" t="s">
        <v>312</v>
      </c>
      <c r="L118" s="149" t="s">
        <v>303</v>
      </c>
      <c r="M118" s="149" t="s">
        <v>303</v>
      </c>
      <c r="N118" s="149" t="s">
        <v>478</v>
      </c>
      <c r="O118" s="149" t="s">
        <v>312</v>
      </c>
      <c r="P118" s="149" t="s">
        <v>304</v>
      </c>
      <c r="Q118" s="149" t="s">
        <v>304</v>
      </c>
    </row>
    <row r="119" spans="1:17" s="76" customFormat="1" x14ac:dyDescent="0.25">
      <c r="A119" s="1">
        <v>2017</v>
      </c>
      <c r="B119" s="1" t="s">
        <v>100</v>
      </c>
      <c r="C119" s="149" t="s">
        <v>405</v>
      </c>
      <c r="D119" s="149" t="s">
        <v>405</v>
      </c>
      <c r="E119" s="149" t="s">
        <v>405</v>
      </c>
      <c r="F119" s="149" t="s">
        <v>405</v>
      </c>
      <c r="G119" s="148" t="s">
        <v>719</v>
      </c>
      <c r="H119" s="149" t="s">
        <v>405</v>
      </c>
      <c r="I119" s="149" t="s">
        <v>405</v>
      </c>
      <c r="J119" s="149" t="s">
        <v>405</v>
      </c>
      <c r="K119" s="149" t="s">
        <v>405</v>
      </c>
      <c r="L119" s="149" t="s">
        <v>405</v>
      </c>
      <c r="M119" s="149" t="s">
        <v>405</v>
      </c>
      <c r="N119" s="149" t="s">
        <v>405</v>
      </c>
      <c r="O119" s="149" t="s">
        <v>405</v>
      </c>
      <c r="P119" s="149" t="s">
        <v>405</v>
      </c>
      <c r="Q119" s="149" t="s">
        <v>405</v>
      </c>
    </row>
    <row r="120" spans="1:17" customFormat="1" x14ac:dyDescent="0.25">
      <c r="A120" s="1">
        <v>2017</v>
      </c>
      <c r="B120" s="1" t="s">
        <v>93</v>
      </c>
      <c r="C120" s="148" t="s">
        <v>350</v>
      </c>
      <c r="D120" s="148" t="s">
        <v>350</v>
      </c>
      <c r="E120" s="148" t="s">
        <v>350</v>
      </c>
      <c r="F120" s="148" t="s">
        <v>708</v>
      </c>
      <c r="G120" s="148" t="s">
        <v>350</v>
      </c>
      <c r="H120" s="148" t="s">
        <v>548</v>
      </c>
      <c r="I120" s="149" t="s">
        <v>553</v>
      </c>
      <c r="J120" s="148" t="s">
        <v>708</v>
      </c>
      <c r="K120" s="148" t="s">
        <v>350</v>
      </c>
      <c r="L120" s="148" t="s">
        <v>708</v>
      </c>
      <c r="M120" s="148" t="s">
        <v>708</v>
      </c>
      <c r="N120" s="148" t="s">
        <v>548</v>
      </c>
      <c r="O120" s="148" t="s">
        <v>350</v>
      </c>
      <c r="P120" s="148" t="s">
        <v>350</v>
      </c>
      <c r="Q120" s="148" t="s">
        <v>350</v>
      </c>
    </row>
    <row r="121" spans="1:17" customFormat="1" x14ac:dyDescent="0.25">
      <c r="A121" s="1">
        <v>2017</v>
      </c>
      <c r="B121" s="1" t="s">
        <v>94</v>
      </c>
      <c r="C121" s="148" t="s">
        <v>350</v>
      </c>
      <c r="D121" s="148" t="s">
        <v>350</v>
      </c>
      <c r="E121" s="148" t="s">
        <v>350</v>
      </c>
      <c r="F121" s="148" t="s">
        <v>708</v>
      </c>
      <c r="G121" s="148" t="s">
        <v>350</v>
      </c>
      <c r="H121" s="148" t="s">
        <v>548</v>
      </c>
      <c r="I121" s="148" t="s">
        <v>548</v>
      </c>
      <c r="J121" s="148" t="s">
        <v>708</v>
      </c>
      <c r="K121" s="148" t="s">
        <v>350</v>
      </c>
      <c r="L121" s="148" t="s">
        <v>708</v>
      </c>
      <c r="M121" s="148" t="s">
        <v>708</v>
      </c>
      <c r="N121" s="148" t="s">
        <v>548</v>
      </c>
      <c r="O121" s="148" t="s">
        <v>350</v>
      </c>
      <c r="P121" s="148" t="s">
        <v>350</v>
      </c>
      <c r="Q121" s="148" t="s">
        <v>350</v>
      </c>
    </row>
    <row r="122" spans="1:17" s="76" customFormat="1" x14ac:dyDescent="0.25">
      <c r="A122" s="1">
        <v>2017</v>
      </c>
      <c r="B122" s="1" t="s">
        <v>101</v>
      </c>
      <c r="C122" s="149" t="s">
        <v>405</v>
      </c>
      <c r="D122" s="149" t="s">
        <v>405</v>
      </c>
      <c r="E122" s="149" t="s">
        <v>405</v>
      </c>
      <c r="F122" s="149" t="s">
        <v>405</v>
      </c>
      <c r="G122" s="149" t="s">
        <v>405</v>
      </c>
      <c r="H122" s="148" t="s">
        <v>548</v>
      </c>
      <c r="I122" s="148" t="s">
        <v>548</v>
      </c>
      <c r="J122" s="149" t="s">
        <v>553</v>
      </c>
      <c r="K122" s="149" t="s">
        <v>405</v>
      </c>
      <c r="L122" s="149" t="s">
        <v>405</v>
      </c>
      <c r="M122" s="149" t="s">
        <v>405</v>
      </c>
      <c r="N122" s="148" t="s">
        <v>548</v>
      </c>
      <c r="O122" s="149" t="s">
        <v>405</v>
      </c>
      <c r="P122" s="149" t="s">
        <v>405</v>
      </c>
      <c r="Q122" s="149" t="s">
        <v>405</v>
      </c>
    </row>
    <row r="123" spans="1:17" s="76" customFormat="1" x14ac:dyDescent="0.25">
      <c r="A123" s="1">
        <v>2017</v>
      </c>
      <c r="B123" s="1" t="s">
        <v>102</v>
      </c>
      <c r="C123" s="149" t="s">
        <v>732</v>
      </c>
      <c r="D123" s="149" t="s">
        <v>405</v>
      </c>
      <c r="E123" s="149" t="s">
        <v>405</v>
      </c>
      <c r="F123" s="149" t="s">
        <v>405</v>
      </c>
      <c r="G123" s="148" t="s">
        <v>732</v>
      </c>
      <c r="H123" s="149" t="s">
        <v>405</v>
      </c>
      <c r="I123" s="149" t="s">
        <v>405</v>
      </c>
      <c r="J123" s="149" t="s">
        <v>405</v>
      </c>
      <c r="K123" s="149" t="s">
        <v>405</v>
      </c>
      <c r="L123" s="149" t="s">
        <v>405</v>
      </c>
      <c r="M123" s="149" t="s">
        <v>405</v>
      </c>
      <c r="N123" s="149" t="s">
        <v>405</v>
      </c>
      <c r="O123" s="149" t="s">
        <v>405</v>
      </c>
      <c r="P123" s="149" t="s">
        <v>405</v>
      </c>
      <c r="Q123" s="149" t="s">
        <v>405</v>
      </c>
    </row>
    <row r="124" spans="1:17" customFormat="1" x14ac:dyDescent="0.25">
      <c r="A124" s="33">
        <v>2017</v>
      </c>
      <c r="B124" s="33" t="s">
        <v>95</v>
      </c>
      <c r="C124" s="148" t="s">
        <v>350</v>
      </c>
      <c r="D124" s="148" t="s">
        <v>350</v>
      </c>
      <c r="E124" s="148" t="s">
        <v>350</v>
      </c>
      <c r="F124" s="148" t="s">
        <v>708</v>
      </c>
      <c r="G124" s="148" t="s">
        <v>335</v>
      </c>
      <c r="H124" s="148" t="s">
        <v>335</v>
      </c>
      <c r="I124" s="148" t="s">
        <v>548</v>
      </c>
      <c r="J124" s="148" t="s">
        <v>548</v>
      </c>
      <c r="K124" s="148" t="s">
        <v>350</v>
      </c>
      <c r="L124" s="148" t="s">
        <v>708</v>
      </c>
      <c r="M124" s="148" t="s">
        <v>708</v>
      </c>
      <c r="N124" s="149" t="s">
        <v>553</v>
      </c>
      <c r="O124" s="148" t="s">
        <v>350</v>
      </c>
      <c r="P124" s="148" t="s">
        <v>350</v>
      </c>
      <c r="Q124" s="148" t="s">
        <v>350</v>
      </c>
    </row>
    <row r="125" spans="1:17" customFormat="1" x14ac:dyDescent="0.25">
      <c r="A125" s="1">
        <v>2017</v>
      </c>
      <c r="B125" s="1" t="s">
        <v>96</v>
      </c>
      <c r="C125" s="148" t="s">
        <v>350</v>
      </c>
      <c r="D125" s="148" t="s">
        <v>335</v>
      </c>
      <c r="E125" s="148" t="s">
        <v>335</v>
      </c>
      <c r="F125" s="148" t="s">
        <v>708</v>
      </c>
      <c r="G125" s="148" t="s">
        <v>335</v>
      </c>
      <c r="H125" s="148" t="s">
        <v>335</v>
      </c>
      <c r="I125" s="148" t="s">
        <v>335</v>
      </c>
      <c r="J125" s="148" t="s">
        <v>708</v>
      </c>
      <c r="K125" s="148" t="s">
        <v>335</v>
      </c>
      <c r="L125" s="148" t="s">
        <v>708</v>
      </c>
      <c r="M125" s="148" t="s">
        <v>708</v>
      </c>
      <c r="N125" s="148" t="s">
        <v>548</v>
      </c>
      <c r="O125" s="148" t="s">
        <v>335</v>
      </c>
      <c r="P125" s="148" t="s">
        <v>335</v>
      </c>
      <c r="Q125" s="148" t="s">
        <v>335</v>
      </c>
    </row>
    <row r="126" spans="1:17" s="76" customFormat="1" x14ac:dyDescent="0.25">
      <c r="A126" s="1">
        <v>2017</v>
      </c>
      <c r="B126" s="1" t="s">
        <v>103</v>
      </c>
      <c r="C126" s="149" t="s">
        <v>732</v>
      </c>
      <c r="D126" s="149" t="s">
        <v>405</v>
      </c>
      <c r="E126" s="149" t="s">
        <v>405</v>
      </c>
      <c r="F126" s="149" t="s">
        <v>405</v>
      </c>
      <c r="G126" s="149" t="s">
        <v>405</v>
      </c>
      <c r="H126" s="149" t="s">
        <v>405</v>
      </c>
      <c r="I126" s="149" t="s">
        <v>405</v>
      </c>
      <c r="J126" s="149" t="s">
        <v>405</v>
      </c>
      <c r="K126" s="149" t="s">
        <v>405</v>
      </c>
      <c r="L126" s="149" t="s">
        <v>405</v>
      </c>
      <c r="M126" s="149" t="s">
        <v>405</v>
      </c>
      <c r="N126" s="148" t="s">
        <v>548</v>
      </c>
      <c r="O126" s="149" t="s">
        <v>405</v>
      </c>
      <c r="P126" s="149" t="s">
        <v>405</v>
      </c>
      <c r="Q126" s="149" t="s">
        <v>405</v>
      </c>
    </row>
    <row r="127" spans="1:17" s="92" customFormat="1" x14ac:dyDescent="0.25">
      <c r="A127" s="90">
        <v>2017</v>
      </c>
      <c r="B127" s="90" t="s">
        <v>97</v>
      </c>
      <c r="C127" s="148" t="s">
        <v>335</v>
      </c>
      <c r="D127" s="148" t="s">
        <v>335</v>
      </c>
      <c r="E127" s="148" t="s">
        <v>335</v>
      </c>
      <c r="F127" s="148" t="s">
        <v>708</v>
      </c>
      <c r="G127" s="148" t="s">
        <v>335</v>
      </c>
      <c r="H127" s="148" t="s">
        <v>335</v>
      </c>
      <c r="I127" s="148" t="s">
        <v>335</v>
      </c>
      <c r="J127" s="148" t="s">
        <v>708</v>
      </c>
      <c r="K127" s="148" t="s">
        <v>330</v>
      </c>
      <c r="L127" s="148" t="s">
        <v>708</v>
      </c>
      <c r="M127" s="148" t="s">
        <v>708</v>
      </c>
      <c r="N127" s="148" t="s">
        <v>335</v>
      </c>
      <c r="O127" s="148" t="s">
        <v>335</v>
      </c>
      <c r="P127" s="148" t="s">
        <v>335</v>
      </c>
      <c r="Q127" s="148" t="s">
        <v>727</v>
      </c>
    </row>
    <row r="128" spans="1:17" s="92" customFormat="1" x14ac:dyDescent="0.25">
      <c r="A128" s="90">
        <v>2017</v>
      </c>
      <c r="B128" s="90" t="s">
        <v>104</v>
      </c>
      <c r="C128" s="149" t="s">
        <v>405</v>
      </c>
      <c r="D128" s="149" t="s">
        <v>405</v>
      </c>
      <c r="E128" s="149" t="s">
        <v>405</v>
      </c>
      <c r="F128" s="149" t="s">
        <v>405</v>
      </c>
      <c r="G128" s="149" t="s">
        <v>405</v>
      </c>
      <c r="H128" s="149" t="s">
        <v>405</v>
      </c>
      <c r="I128" s="149" t="s">
        <v>405</v>
      </c>
      <c r="J128" s="149" t="s">
        <v>405</v>
      </c>
      <c r="K128" s="148" t="s">
        <v>330</v>
      </c>
      <c r="L128" s="149" t="s">
        <v>405</v>
      </c>
      <c r="M128" s="149" t="s">
        <v>405</v>
      </c>
      <c r="N128" s="149" t="s">
        <v>405</v>
      </c>
      <c r="O128" s="149" t="s">
        <v>405</v>
      </c>
      <c r="P128" s="149" t="s">
        <v>405</v>
      </c>
      <c r="Q128" s="148" t="s">
        <v>330</v>
      </c>
    </row>
    <row r="129" spans="1:17" s="76" customFormat="1" x14ac:dyDescent="0.25">
      <c r="A129" s="1">
        <v>2017</v>
      </c>
      <c r="B129" s="1" t="s">
        <v>105</v>
      </c>
      <c r="C129" s="149" t="s">
        <v>405</v>
      </c>
      <c r="D129" s="149" t="s">
        <v>405</v>
      </c>
      <c r="E129" s="149" t="s">
        <v>405</v>
      </c>
      <c r="F129" s="149" t="s">
        <v>405</v>
      </c>
      <c r="G129" s="149" t="s">
        <v>405</v>
      </c>
      <c r="H129" s="149" t="s">
        <v>405</v>
      </c>
      <c r="I129" s="149" t="s">
        <v>405</v>
      </c>
      <c r="J129" s="149" t="s">
        <v>405</v>
      </c>
      <c r="K129" s="149" t="s">
        <v>405</v>
      </c>
      <c r="L129" s="149" t="s">
        <v>405</v>
      </c>
      <c r="M129" s="149" t="s">
        <v>405</v>
      </c>
      <c r="N129" s="149" t="s">
        <v>405</v>
      </c>
      <c r="O129" s="149" t="s">
        <v>405</v>
      </c>
      <c r="P129" s="149" t="s">
        <v>405</v>
      </c>
      <c r="Q129" s="149" t="s">
        <v>405</v>
      </c>
    </row>
    <row r="130" spans="1:17" s="76" customFormat="1" x14ac:dyDescent="0.25">
      <c r="A130" s="1">
        <v>2017</v>
      </c>
      <c r="B130" s="1" t="s">
        <v>106</v>
      </c>
      <c r="C130" s="149" t="s">
        <v>405</v>
      </c>
      <c r="D130" s="149" t="s">
        <v>405</v>
      </c>
      <c r="E130" s="149" t="s">
        <v>405</v>
      </c>
      <c r="F130" s="149" t="s">
        <v>405</v>
      </c>
      <c r="G130" s="148" t="s">
        <v>719</v>
      </c>
      <c r="H130" s="149" t="s">
        <v>405</v>
      </c>
      <c r="I130" s="149" t="s">
        <v>405</v>
      </c>
      <c r="J130" s="149" t="s">
        <v>405</v>
      </c>
      <c r="K130" s="149" t="s">
        <v>405</v>
      </c>
      <c r="L130" s="149" t="s">
        <v>405</v>
      </c>
      <c r="M130" s="149" t="s">
        <v>405</v>
      </c>
      <c r="N130" s="149" t="s">
        <v>405</v>
      </c>
      <c r="O130" s="149" t="s">
        <v>405</v>
      </c>
      <c r="P130" s="149" t="s">
        <v>405</v>
      </c>
      <c r="Q130" s="149" t="s">
        <v>405</v>
      </c>
    </row>
    <row r="131" spans="1:17" s="76" customFormat="1" x14ac:dyDescent="0.25">
      <c r="A131" s="1">
        <v>2017</v>
      </c>
      <c r="B131" s="1" t="s">
        <v>61</v>
      </c>
      <c r="C131" s="149" t="s">
        <v>304</v>
      </c>
      <c r="D131" s="149" t="s">
        <v>304</v>
      </c>
      <c r="E131" s="149" t="s">
        <v>312</v>
      </c>
      <c r="F131" s="149" t="s">
        <v>303</v>
      </c>
      <c r="G131" s="149" t="s">
        <v>304</v>
      </c>
      <c r="H131" s="149" t="s">
        <v>312</v>
      </c>
      <c r="I131" s="149" t="s">
        <v>303</v>
      </c>
      <c r="J131" s="149" t="s">
        <v>303</v>
      </c>
      <c r="K131" s="149" t="s">
        <v>312</v>
      </c>
      <c r="L131" s="149" t="s">
        <v>303</v>
      </c>
      <c r="M131" s="149" t="s">
        <v>303</v>
      </c>
      <c r="N131" s="149" t="s">
        <v>312</v>
      </c>
      <c r="O131" s="149" t="s">
        <v>312</v>
      </c>
      <c r="P131" s="149" t="s">
        <v>304</v>
      </c>
      <c r="Q131" s="149" t="s">
        <v>304</v>
      </c>
    </row>
    <row r="132" spans="1:17" s="76" customFormat="1" x14ac:dyDescent="0.25">
      <c r="A132" s="1">
        <v>2017</v>
      </c>
      <c r="B132" s="1" t="s">
        <v>62</v>
      </c>
      <c r="C132" s="149" t="s">
        <v>732</v>
      </c>
      <c r="D132" s="149" t="s">
        <v>304</v>
      </c>
      <c r="E132" s="149" t="s">
        <v>312</v>
      </c>
      <c r="F132" s="149" t="s">
        <v>303</v>
      </c>
      <c r="G132" s="149" t="s">
        <v>304</v>
      </c>
      <c r="H132" s="149" t="s">
        <v>312</v>
      </c>
      <c r="I132" s="149" t="s">
        <v>303</v>
      </c>
      <c r="J132" s="149" t="s">
        <v>303</v>
      </c>
      <c r="K132" s="149" t="s">
        <v>312</v>
      </c>
      <c r="L132" s="149" t="s">
        <v>303</v>
      </c>
      <c r="M132" s="149" t="s">
        <v>303</v>
      </c>
      <c r="N132" s="149" t="s">
        <v>312</v>
      </c>
      <c r="O132" s="149" t="s">
        <v>312</v>
      </c>
      <c r="P132" s="149" t="s">
        <v>304</v>
      </c>
      <c r="Q132" s="148" t="s">
        <v>732</v>
      </c>
    </row>
    <row r="133" spans="1:17" s="92" customFormat="1" x14ac:dyDescent="0.25">
      <c r="A133" s="90">
        <v>2017</v>
      </c>
      <c r="B133" s="90" t="s">
        <v>63</v>
      </c>
      <c r="C133" s="148" t="s">
        <v>304</v>
      </c>
      <c r="D133" s="148" t="s">
        <v>304</v>
      </c>
      <c r="E133" s="148" t="s">
        <v>312</v>
      </c>
      <c r="F133" s="148" t="s">
        <v>303</v>
      </c>
      <c r="G133" s="148" t="s">
        <v>350</v>
      </c>
      <c r="H133" s="148" t="s">
        <v>312</v>
      </c>
      <c r="I133" s="148" t="s">
        <v>303</v>
      </c>
      <c r="J133" s="148" t="s">
        <v>303</v>
      </c>
      <c r="K133" s="148" t="s">
        <v>312</v>
      </c>
      <c r="L133" s="148" t="s">
        <v>303</v>
      </c>
      <c r="M133" s="148" t="s">
        <v>303</v>
      </c>
      <c r="N133" s="148" t="s">
        <v>312</v>
      </c>
      <c r="O133" s="148" t="s">
        <v>312</v>
      </c>
      <c r="P133" s="148" t="s">
        <v>304</v>
      </c>
      <c r="Q133" s="148" t="s">
        <v>330</v>
      </c>
    </row>
    <row r="134" spans="1:17" s="76" customFormat="1" x14ac:dyDescent="0.25">
      <c r="A134" s="1">
        <v>2017</v>
      </c>
      <c r="B134" s="1" t="s">
        <v>64</v>
      </c>
      <c r="C134" s="149" t="s">
        <v>304</v>
      </c>
      <c r="D134" s="149" t="s">
        <v>304</v>
      </c>
      <c r="E134" s="149" t="s">
        <v>312</v>
      </c>
      <c r="F134" s="149" t="s">
        <v>303</v>
      </c>
      <c r="G134" s="149" t="s">
        <v>304</v>
      </c>
      <c r="H134" s="149" t="s">
        <v>312</v>
      </c>
      <c r="I134" s="149" t="s">
        <v>303</v>
      </c>
      <c r="J134" s="149" t="s">
        <v>303</v>
      </c>
      <c r="K134" s="149" t="s">
        <v>312</v>
      </c>
      <c r="L134" s="149" t="s">
        <v>303</v>
      </c>
      <c r="M134" s="149" t="s">
        <v>303</v>
      </c>
      <c r="N134" s="149" t="s">
        <v>312</v>
      </c>
      <c r="O134" s="149" t="s">
        <v>312</v>
      </c>
      <c r="P134" s="149" t="s">
        <v>304</v>
      </c>
      <c r="Q134" s="149" t="s">
        <v>304</v>
      </c>
    </row>
    <row r="135" spans="1:17" s="76" customFormat="1" x14ac:dyDescent="0.25">
      <c r="A135" s="1">
        <v>2017</v>
      </c>
      <c r="B135" s="1" t="s">
        <v>65</v>
      </c>
      <c r="C135" s="149" t="s">
        <v>732</v>
      </c>
      <c r="D135" s="149" t="s">
        <v>304</v>
      </c>
      <c r="E135" s="149" t="s">
        <v>312</v>
      </c>
      <c r="F135" s="149" t="s">
        <v>303</v>
      </c>
      <c r="G135" s="149" t="s">
        <v>304</v>
      </c>
      <c r="H135" s="149" t="s">
        <v>312</v>
      </c>
      <c r="I135" s="149" t="s">
        <v>303</v>
      </c>
      <c r="J135" s="149" t="s">
        <v>303</v>
      </c>
      <c r="K135" s="149" t="s">
        <v>312</v>
      </c>
      <c r="L135" s="148" t="s">
        <v>548</v>
      </c>
      <c r="M135" s="149" t="s">
        <v>303</v>
      </c>
      <c r="N135" s="149" t="s">
        <v>312</v>
      </c>
      <c r="O135" s="149" t="s">
        <v>312</v>
      </c>
      <c r="P135" s="148" t="s">
        <v>732</v>
      </c>
      <c r="Q135" s="149" t="s">
        <v>304</v>
      </c>
    </row>
    <row r="136" spans="1:17" s="92" customFormat="1" x14ac:dyDescent="0.25">
      <c r="A136" s="90">
        <v>2017</v>
      </c>
      <c r="B136" s="90" t="s">
        <v>66</v>
      </c>
      <c r="C136" s="148" t="s">
        <v>304</v>
      </c>
      <c r="D136" s="148" t="s">
        <v>304</v>
      </c>
      <c r="E136" s="148" t="s">
        <v>312</v>
      </c>
      <c r="F136" s="148" t="s">
        <v>303</v>
      </c>
      <c r="G136" s="148" t="s">
        <v>350</v>
      </c>
      <c r="H136" s="148" t="s">
        <v>312</v>
      </c>
      <c r="I136" s="148" t="s">
        <v>303</v>
      </c>
      <c r="J136" s="148" t="s">
        <v>303</v>
      </c>
      <c r="K136" s="148" t="s">
        <v>312</v>
      </c>
      <c r="L136" s="148" t="s">
        <v>303</v>
      </c>
      <c r="M136" s="148" t="s">
        <v>303</v>
      </c>
      <c r="N136" s="149" t="s">
        <v>553</v>
      </c>
      <c r="O136" s="148" t="s">
        <v>312</v>
      </c>
      <c r="P136" s="148" t="s">
        <v>304</v>
      </c>
      <c r="Q136" s="148" t="s">
        <v>330</v>
      </c>
    </row>
    <row r="137" spans="1:17" s="76" customFormat="1" x14ac:dyDescent="0.25">
      <c r="A137" s="1">
        <v>2017</v>
      </c>
      <c r="B137" s="1" t="s">
        <v>67</v>
      </c>
      <c r="C137" s="149" t="s">
        <v>304</v>
      </c>
      <c r="D137" s="149" t="s">
        <v>304</v>
      </c>
      <c r="E137" s="149" t="s">
        <v>312</v>
      </c>
      <c r="F137" s="149" t="s">
        <v>303</v>
      </c>
      <c r="G137" s="148" t="s">
        <v>350</v>
      </c>
      <c r="H137" s="149" t="s">
        <v>312</v>
      </c>
      <c r="I137" s="149" t="s">
        <v>303</v>
      </c>
      <c r="J137" s="149" t="s">
        <v>303</v>
      </c>
      <c r="K137" s="149" t="s">
        <v>312</v>
      </c>
      <c r="L137" s="149" t="s">
        <v>303</v>
      </c>
      <c r="M137" s="149" t="s">
        <v>303</v>
      </c>
      <c r="N137" s="149" t="s">
        <v>312</v>
      </c>
      <c r="O137" s="149" t="s">
        <v>312</v>
      </c>
      <c r="P137" s="149" t="s">
        <v>304</v>
      </c>
      <c r="Q137" s="149" t="s">
        <v>304</v>
      </c>
    </row>
    <row r="138" spans="1:17" s="76" customFormat="1" x14ac:dyDescent="0.25">
      <c r="A138" s="1">
        <v>2017</v>
      </c>
      <c r="B138" s="33" t="s">
        <v>68</v>
      </c>
      <c r="C138" s="149" t="s">
        <v>304</v>
      </c>
      <c r="D138" s="149" t="s">
        <v>304</v>
      </c>
      <c r="E138" s="149" t="s">
        <v>312</v>
      </c>
      <c r="F138" s="149" t="s">
        <v>303</v>
      </c>
      <c r="G138" s="148" t="s">
        <v>350</v>
      </c>
      <c r="H138" s="149" t="s">
        <v>312</v>
      </c>
      <c r="I138" s="149" t="s">
        <v>303</v>
      </c>
      <c r="J138" s="149" t="s">
        <v>303</v>
      </c>
      <c r="K138" s="149" t="s">
        <v>312</v>
      </c>
      <c r="L138" s="149" t="s">
        <v>303</v>
      </c>
      <c r="M138" s="149" t="s">
        <v>303</v>
      </c>
      <c r="N138" s="149" t="s">
        <v>312</v>
      </c>
      <c r="O138" s="149" t="s">
        <v>312</v>
      </c>
      <c r="P138" s="149" t="s">
        <v>304</v>
      </c>
      <c r="Q138" s="149" t="s">
        <v>304</v>
      </c>
    </row>
    <row r="139" spans="1:17" s="76" customFormat="1" x14ac:dyDescent="0.25">
      <c r="A139" s="1">
        <v>2017</v>
      </c>
      <c r="B139" s="1" t="s">
        <v>69</v>
      </c>
      <c r="C139" s="149" t="s">
        <v>304</v>
      </c>
      <c r="D139" s="149" t="s">
        <v>304</v>
      </c>
      <c r="E139" s="149" t="s">
        <v>312</v>
      </c>
      <c r="F139" s="149" t="s">
        <v>303</v>
      </c>
      <c r="G139" s="149" t="s">
        <v>304</v>
      </c>
      <c r="H139" s="149" t="s">
        <v>312</v>
      </c>
      <c r="I139" s="149" t="s">
        <v>303</v>
      </c>
      <c r="J139" s="149" t="s">
        <v>303</v>
      </c>
      <c r="K139" s="149" t="s">
        <v>312</v>
      </c>
      <c r="L139" s="149" t="s">
        <v>303</v>
      </c>
      <c r="M139" s="149" t="s">
        <v>303</v>
      </c>
      <c r="N139" s="149" t="s">
        <v>312</v>
      </c>
      <c r="O139" s="149" t="s">
        <v>312</v>
      </c>
      <c r="P139" s="149" t="s">
        <v>304</v>
      </c>
      <c r="Q139" s="149" t="s">
        <v>304</v>
      </c>
    </row>
    <row r="140" spans="1:17" s="76" customFormat="1" x14ac:dyDescent="0.25">
      <c r="A140" s="1">
        <v>2017</v>
      </c>
      <c r="B140" s="1" t="s">
        <v>70</v>
      </c>
      <c r="C140" s="149" t="s">
        <v>304</v>
      </c>
      <c r="D140" s="149" t="s">
        <v>304</v>
      </c>
      <c r="E140" s="149" t="s">
        <v>312</v>
      </c>
      <c r="F140" s="149" t="s">
        <v>303</v>
      </c>
      <c r="G140" s="149" t="s">
        <v>304</v>
      </c>
      <c r="H140" s="149" t="s">
        <v>312</v>
      </c>
      <c r="I140" s="149" t="s">
        <v>303</v>
      </c>
      <c r="J140" s="149" t="s">
        <v>303</v>
      </c>
      <c r="K140" s="149" t="s">
        <v>312</v>
      </c>
      <c r="L140" s="149" t="s">
        <v>303</v>
      </c>
      <c r="M140" s="149" t="s">
        <v>303</v>
      </c>
      <c r="N140" s="149" t="s">
        <v>312</v>
      </c>
      <c r="O140" s="149" t="s">
        <v>312</v>
      </c>
      <c r="P140" s="149" t="s">
        <v>304</v>
      </c>
      <c r="Q140" s="149" t="s">
        <v>304</v>
      </c>
    </row>
    <row r="141" spans="1:17" s="76" customFormat="1" x14ac:dyDescent="0.25">
      <c r="A141" s="1">
        <v>2017</v>
      </c>
      <c r="B141" s="1" t="s">
        <v>71</v>
      </c>
      <c r="C141" s="149" t="s">
        <v>732</v>
      </c>
      <c r="D141" s="149" t="s">
        <v>304</v>
      </c>
      <c r="E141" s="149" t="s">
        <v>312</v>
      </c>
      <c r="F141" s="149" t="s">
        <v>303</v>
      </c>
      <c r="G141" s="149" t="s">
        <v>304</v>
      </c>
      <c r="H141" s="149" t="s">
        <v>312</v>
      </c>
      <c r="I141" s="149" t="s">
        <v>303</v>
      </c>
      <c r="J141" s="149" t="s">
        <v>303</v>
      </c>
      <c r="K141" s="149" t="s">
        <v>312</v>
      </c>
      <c r="L141" s="149" t="s">
        <v>303</v>
      </c>
      <c r="M141" s="149" t="s">
        <v>303</v>
      </c>
      <c r="N141" s="149" t="s">
        <v>312</v>
      </c>
      <c r="O141" s="149" t="s">
        <v>312</v>
      </c>
      <c r="P141" s="148" t="s">
        <v>732</v>
      </c>
      <c r="Q141" s="149" t="s">
        <v>304</v>
      </c>
    </row>
    <row r="142" spans="1:17" s="76" customFormat="1" x14ac:dyDescent="0.25">
      <c r="A142" s="1">
        <v>2017</v>
      </c>
      <c r="B142" s="33" t="s">
        <v>72</v>
      </c>
      <c r="C142" s="149" t="s">
        <v>304</v>
      </c>
      <c r="D142" s="149" t="s">
        <v>304</v>
      </c>
      <c r="E142" s="149" t="s">
        <v>312</v>
      </c>
      <c r="F142" s="149" t="s">
        <v>303</v>
      </c>
      <c r="G142" s="149" t="s">
        <v>304</v>
      </c>
      <c r="H142" s="149" t="s">
        <v>312</v>
      </c>
      <c r="I142" s="149" t="s">
        <v>303</v>
      </c>
      <c r="J142" s="149" t="s">
        <v>303</v>
      </c>
      <c r="K142" s="149" t="s">
        <v>312</v>
      </c>
      <c r="L142" s="149" t="s">
        <v>303</v>
      </c>
      <c r="M142" s="149" t="s">
        <v>303</v>
      </c>
      <c r="N142" s="149" t="s">
        <v>312</v>
      </c>
      <c r="O142" s="149" t="s">
        <v>312</v>
      </c>
      <c r="P142" s="149" t="s">
        <v>304</v>
      </c>
      <c r="Q142" s="149" t="s">
        <v>304</v>
      </c>
    </row>
    <row r="143" spans="1:17" s="76" customFormat="1" x14ac:dyDescent="0.25">
      <c r="A143" s="1">
        <v>2017</v>
      </c>
      <c r="B143" s="1" t="s">
        <v>73</v>
      </c>
      <c r="C143" s="149" t="s">
        <v>304</v>
      </c>
      <c r="D143" s="149" t="s">
        <v>304</v>
      </c>
      <c r="E143" s="149" t="s">
        <v>312</v>
      </c>
      <c r="F143" s="149" t="s">
        <v>303</v>
      </c>
      <c r="G143" s="149" t="s">
        <v>304</v>
      </c>
      <c r="H143" s="149" t="s">
        <v>312</v>
      </c>
      <c r="I143" s="149" t="s">
        <v>303</v>
      </c>
      <c r="J143" s="149" t="s">
        <v>303</v>
      </c>
      <c r="K143" s="149" t="s">
        <v>312</v>
      </c>
      <c r="L143" s="149" t="s">
        <v>303</v>
      </c>
      <c r="M143" s="149" t="s">
        <v>303</v>
      </c>
      <c r="N143" s="149" t="s">
        <v>553</v>
      </c>
      <c r="O143" s="149" t="s">
        <v>312</v>
      </c>
      <c r="P143" s="149" t="s">
        <v>304</v>
      </c>
      <c r="Q143" s="149" t="s">
        <v>304</v>
      </c>
    </row>
    <row r="144" spans="1:17" s="92" customFormat="1" x14ac:dyDescent="0.25">
      <c r="A144" s="90">
        <v>2017</v>
      </c>
      <c r="B144" s="90" t="s">
        <v>74</v>
      </c>
      <c r="C144" s="149" t="s">
        <v>732</v>
      </c>
      <c r="D144" s="149" t="s">
        <v>732</v>
      </c>
      <c r="E144" s="148" t="s">
        <v>312</v>
      </c>
      <c r="F144" s="148" t="s">
        <v>303</v>
      </c>
      <c r="G144" s="148" t="s">
        <v>304</v>
      </c>
      <c r="H144" s="148" t="s">
        <v>312</v>
      </c>
      <c r="I144" s="148" t="s">
        <v>303</v>
      </c>
      <c r="J144" s="148" t="s">
        <v>303</v>
      </c>
      <c r="K144" s="148" t="s">
        <v>312</v>
      </c>
      <c r="L144" s="148" t="s">
        <v>303</v>
      </c>
      <c r="M144" s="148" t="s">
        <v>303</v>
      </c>
      <c r="N144" s="148" t="s">
        <v>312</v>
      </c>
      <c r="O144" s="148" t="s">
        <v>312</v>
      </c>
      <c r="P144" s="148" t="s">
        <v>304</v>
      </c>
      <c r="Q144" s="148" t="s">
        <v>330</v>
      </c>
    </row>
    <row r="145" spans="1:17" s="76" customFormat="1" x14ac:dyDescent="0.25">
      <c r="A145" s="1">
        <v>2017</v>
      </c>
      <c r="B145" s="1" t="s">
        <v>75</v>
      </c>
      <c r="C145" s="149" t="s">
        <v>304</v>
      </c>
      <c r="D145" s="149" t="s">
        <v>304</v>
      </c>
      <c r="E145" s="149" t="s">
        <v>312</v>
      </c>
      <c r="F145" s="149" t="s">
        <v>303</v>
      </c>
      <c r="G145" s="148" t="s">
        <v>350</v>
      </c>
      <c r="H145" s="149" t="s">
        <v>312</v>
      </c>
      <c r="I145" s="149" t="s">
        <v>303</v>
      </c>
      <c r="J145" s="149" t="s">
        <v>303</v>
      </c>
      <c r="K145" s="149" t="s">
        <v>312</v>
      </c>
      <c r="L145" s="149" t="s">
        <v>303</v>
      </c>
      <c r="M145" s="149" t="s">
        <v>303</v>
      </c>
      <c r="N145" s="149" t="s">
        <v>312</v>
      </c>
      <c r="O145" s="149" t="s">
        <v>312</v>
      </c>
      <c r="P145" s="149" t="s">
        <v>304</v>
      </c>
      <c r="Q145" s="149" t="s">
        <v>304</v>
      </c>
    </row>
    <row r="146" spans="1:17" s="76" customFormat="1" x14ac:dyDescent="0.25">
      <c r="A146" s="1">
        <v>2017</v>
      </c>
      <c r="B146" s="1" t="s">
        <v>76</v>
      </c>
      <c r="C146" s="149" t="s">
        <v>304</v>
      </c>
      <c r="D146" s="149" t="s">
        <v>304</v>
      </c>
      <c r="E146" s="149" t="s">
        <v>312</v>
      </c>
      <c r="F146" s="149" t="s">
        <v>303</v>
      </c>
      <c r="G146" s="149" t="s">
        <v>304</v>
      </c>
      <c r="H146" s="149" t="s">
        <v>312</v>
      </c>
      <c r="I146" s="149" t="s">
        <v>303</v>
      </c>
      <c r="J146" s="149" t="s">
        <v>303</v>
      </c>
      <c r="K146" s="149" t="s">
        <v>312</v>
      </c>
      <c r="L146" s="148" t="s">
        <v>335</v>
      </c>
      <c r="M146" s="149" t="s">
        <v>303</v>
      </c>
      <c r="N146" s="149" t="s">
        <v>312</v>
      </c>
      <c r="O146" s="149" t="s">
        <v>312</v>
      </c>
      <c r="P146" s="149" t="s">
        <v>304</v>
      </c>
      <c r="Q146" s="149" t="s">
        <v>304</v>
      </c>
    </row>
    <row r="147" spans="1:17" s="76" customFormat="1" x14ac:dyDescent="0.25">
      <c r="A147" s="1">
        <v>2017</v>
      </c>
      <c r="B147" s="1" t="s">
        <v>77</v>
      </c>
      <c r="C147" s="149" t="s">
        <v>304</v>
      </c>
      <c r="D147" s="149" t="s">
        <v>304</v>
      </c>
      <c r="E147" s="149" t="s">
        <v>312</v>
      </c>
      <c r="F147" s="149" t="s">
        <v>303</v>
      </c>
      <c r="G147" s="148" t="s">
        <v>350</v>
      </c>
      <c r="H147" s="149" t="s">
        <v>312</v>
      </c>
      <c r="I147" s="149" t="s">
        <v>303</v>
      </c>
      <c r="J147" s="149" t="s">
        <v>303</v>
      </c>
      <c r="K147" s="149" t="s">
        <v>312</v>
      </c>
      <c r="L147" s="149" t="s">
        <v>303</v>
      </c>
      <c r="M147" s="149" t="s">
        <v>303</v>
      </c>
      <c r="N147" s="149" t="s">
        <v>312</v>
      </c>
      <c r="O147" s="149" t="s">
        <v>312</v>
      </c>
      <c r="P147" s="149" t="s">
        <v>304</v>
      </c>
      <c r="Q147" s="149" t="s">
        <v>304</v>
      </c>
    </row>
    <row r="148" spans="1:17" s="76" customFormat="1" x14ac:dyDescent="0.25">
      <c r="A148" s="1">
        <v>2017</v>
      </c>
      <c r="B148" s="1" t="s">
        <v>78</v>
      </c>
      <c r="C148" s="149" t="s">
        <v>304</v>
      </c>
      <c r="D148" s="149" t="s">
        <v>304</v>
      </c>
      <c r="E148" s="149" t="s">
        <v>312</v>
      </c>
      <c r="F148" s="149" t="s">
        <v>303</v>
      </c>
      <c r="G148" s="148" t="s">
        <v>350</v>
      </c>
      <c r="H148" s="149" t="s">
        <v>312</v>
      </c>
      <c r="I148" s="149" t="s">
        <v>303</v>
      </c>
      <c r="J148" s="149" t="s">
        <v>303</v>
      </c>
      <c r="K148" s="149" t="s">
        <v>312</v>
      </c>
      <c r="L148" s="149" t="s">
        <v>303</v>
      </c>
      <c r="M148" s="149" t="s">
        <v>303</v>
      </c>
      <c r="N148" s="149" t="s">
        <v>312</v>
      </c>
      <c r="O148" s="149" t="s">
        <v>312</v>
      </c>
      <c r="P148" s="149" t="s">
        <v>304</v>
      </c>
      <c r="Q148" s="149" t="s">
        <v>304</v>
      </c>
    </row>
    <row r="149" spans="1:17" s="92" customFormat="1" x14ac:dyDescent="0.25">
      <c r="A149" s="90">
        <v>2017</v>
      </c>
      <c r="B149" s="91" t="s">
        <v>79</v>
      </c>
      <c r="C149" s="149" t="s">
        <v>732</v>
      </c>
      <c r="D149" s="149" t="s">
        <v>732</v>
      </c>
      <c r="E149" s="148" t="s">
        <v>312</v>
      </c>
      <c r="F149" s="148" t="s">
        <v>303</v>
      </c>
      <c r="G149" s="148" t="s">
        <v>719</v>
      </c>
      <c r="H149" s="148" t="s">
        <v>312</v>
      </c>
      <c r="I149" s="148" t="s">
        <v>303</v>
      </c>
      <c r="J149" s="148" t="s">
        <v>303</v>
      </c>
      <c r="K149" s="148" t="s">
        <v>312</v>
      </c>
      <c r="L149" s="148" t="s">
        <v>303</v>
      </c>
      <c r="M149" s="148" t="s">
        <v>303</v>
      </c>
      <c r="N149" s="148" t="s">
        <v>312</v>
      </c>
      <c r="O149" s="148" t="s">
        <v>312</v>
      </c>
      <c r="P149" s="148" t="s">
        <v>304</v>
      </c>
      <c r="Q149" s="148" t="s">
        <v>732</v>
      </c>
    </row>
    <row r="150" spans="1:17" s="76" customFormat="1" x14ac:dyDescent="0.25">
      <c r="A150" s="1">
        <v>2017</v>
      </c>
      <c r="B150" s="1" t="s">
        <v>80</v>
      </c>
      <c r="C150" s="149" t="s">
        <v>304</v>
      </c>
      <c r="D150" s="149" t="s">
        <v>304</v>
      </c>
      <c r="E150" s="149" t="s">
        <v>312</v>
      </c>
      <c r="F150" s="149" t="s">
        <v>303</v>
      </c>
      <c r="G150" s="149" t="s">
        <v>304</v>
      </c>
      <c r="H150" s="149" t="s">
        <v>312</v>
      </c>
      <c r="I150" s="149" t="s">
        <v>303</v>
      </c>
      <c r="J150" s="149" t="s">
        <v>303</v>
      </c>
      <c r="K150" s="149" t="s">
        <v>312</v>
      </c>
      <c r="L150" s="149" t="s">
        <v>303</v>
      </c>
      <c r="M150" s="149" t="s">
        <v>303</v>
      </c>
      <c r="N150" s="149" t="s">
        <v>312</v>
      </c>
      <c r="O150" s="149" t="s">
        <v>312</v>
      </c>
      <c r="P150" s="149" t="s">
        <v>304</v>
      </c>
      <c r="Q150" s="149" t="s">
        <v>304</v>
      </c>
    </row>
    <row r="151" spans="1:17" s="76" customFormat="1" x14ac:dyDescent="0.25">
      <c r="A151" s="1">
        <v>2017</v>
      </c>
      <c r="B151" s="1" t="s">
        <v>81</v>
      </c>
      <c r="C151" s="149" t="s">
        <v>304</v>
      </c>
      <c r="D151" s="149" t="s">
        <v>304</v>
      </c>
      <c r="E151" s="149" t="s">
        <v>312</v>
      </c>
      <c r="F151" s="149" t="s">
        <v>303</v>
      </c>
      <c r="G151" s="149" t="s">
        <v>304</v>
      </c>
      <c r="H151" s="149" t="s">
        <v>312</v>
      </c>
      <c r="I151" s="149" t="s">
        <v>303</v>
      </c>
      <c r="J151" s="149" t="s">
        <v>303</v>
      </c>
      <c r="K151" s="149" t="s">
        <v>312</v>
      </c>
      <c r="L151" s="149" t="s">
        <v>303</v>
      </c>
      <c r="M151" s="149" t="s">
        <v>303</v>
      </c>
      <c r="N151" s="149" t="s">
        <v>312</v>
      </c>
      <c r="O151" s="149" t="s">
        <v>312</v>
      </c>
      <c r="P151" s="149" t="s">
        <v>304</v>
      </c>
      <c r="Q151" s="149" t="s">
        <v>304</v>
      </c>
    </row>
    <row r="152" spans="1:17" s="76" customFormat="1" x14ac:dyDescent="0.25">
      <c r="A152" s="1">
        <v>2017</v>
      </c>
      <c r="B152" s="1" t="s">
        <v>82</v>
      </c>
      <c r="C152" s="149" t="s">
        <v>304</v>
      </c>
      <c r="D152" s="149" t="s">
        <v>304</v>
      </c>
      <c r="E152" s="149" t="s">
        <v>312</v>
      </c>
      <c r="F152" s="149" t="s">
        <v>303</v>
      </c>
      <c r="G152" s="149" t="s">
        <v>304</v>
      </c>
      <c r="H152" s="149" t="s">
        <v>312</v>
      </c>
      <c r="I152" s="149" t="s">
        <v>303</v>
      </c>
      <c r="J152" s="149" t="s">
        <v>303</v>
      </c>
      <c r="K152" s="149" t="s">
        <v>312</v>
      </c>
      <c r="L152" s="149" t="s">
        <v>303</v>
      </c>
      <c r="M152" s="149" t="s">
        <v>303</v>
      </c>
      <c r="N152" s="149" t="s">
        <v>312</v>
      </c>
      <c r="O152" s="149" t="s">
        <v>312</v>
      </c>
      <c r="P152" s="149" t="s">
        <v>304</v>
      </c>
      <c r="Q152" s="149" t="s">
        <v>304</v>
      </c>
    </row>
    <row r="153" spans="1:17" s="76" customFormat="1" x14ac:dyDescent="0.25">
      <c r="A153" s="1">
        <v>2017</v>
      </c>
      <c r="B153" s="1" t="s">
        <v>83</v>
      </c>
      <c r="C153" s="149" t="s">
        <v>304</v>
      </c>
      <c r="D153" s="149" t="s">
        <v>304</v>
      </c>
      <c r="E153" s="149" t="s">
        <v>312</v>
      </c>
      <c r="F153" s="149" t="s">
        <v>303</v>
      </c>
      <c r="G153" s="148" t="s">
        <v>350</v>
      </c>
      <c r="H153" s="149" t="s">
        <v>312</v>
      </c>
      <c r="I153" s="149" t="s">
        <v>303</v>
      </c>
      <c r="J153" s="149" t="s">
        <v>303</v>
      </c>
      <c r="K153" s="149" t="s">
        <v>312</v>
      </c>
      <c r="L153" s="149" t="s">
        <v>303</v>
      </c>
      <c r="M153" s="149" t="s">
        <v>303</v>
      </c>
      <c r="N153" s="149" t="s">
        <v>312</v>
      </c>
      <c r="O153" s="149" t="s">
        <v>312</v>
      </c>
      <c r="P153" s="149" t="s">
        <v>304</v>
      </c>
      <c r="Q153" s="149" t="s">
        <v>304</v>
      </c>
    </row>
    <row r="154" spans="1:17" s="76" customFormat="1" x14ac:dyDescent="0.25">
      <c r="A154" s="1">
        <v>2017</v>
      </c>
      <c r="B154" s="1" t="s">
        <v>84</v>
      </c>
      <c r="C154" s="149" t="s">
        <v>304</v>
      </c>
      <c r="D154" s="149" t="s">
        <v>304</v>
      </c>
      <c r="E154" s="149" t="s">
        <v>312</v>
      </c>
      <c r="F154" s="149" t="s">
        <v>303</v>
      </c>
      <c r="G154" s="148" t="s">
        <v>350</v>
      </c>
      <c r="H154" s="149" t="s">
        <v>312</v>
      </c>
      <c r="I154" s="149" t="s">
        <v>303</v>
      </c>
      <c r="J154" s="149" t="s">
        <v>303</v>
      </c>
      <c r="K154" s="149" t="s">
        <v>312</v>
      </c>
      <c r="L154" s="149" t="s">
        <v>303</v>
      </c>
      <c r="M154" s="149" t="s">
        <v>303</v>
      </c>
      <c r="N154" s="149" t="s">
        <v>312</v>
      </c>
      <c r="O154" s="149" t="s">
        <v>312</v>
      </c>
      <c r="P154" s="149" t="s">
        <v>304</v>
      </c>
      <c r="Q154" s="149" t="s">
        <v>304</v>
      </c>
    </row>
    <row r="155" spans="1:17" s="76" customFormat="1" x14ac:dyDescent="0.25">
      <c r="A155" s="1">
        <v>2017</v>
      </c>
      <c r="B155" s="1" t="s">
        <v>85</v>
      </c>
      <c r="C155" s="149" t="s">
        <v>304</v>
      </c>
      <c r="D155" s="149" t="s">
        <v>304</v>
      </c>
      <c r="E155" s="149" t="s">
        <v>312</v>
      </c>
      <c r="F155" s="149" t="s">
        <v>303</v>
      </c>
      <c r="G155" s="149" t="s">
        <v>304</v>
      </c>
      <c r="H155" s="149" t="s">
        <v>312</v>
      </c>
      <c r="I155" s="149" t="s">
        <v>303</v>
      </c>
      <c r="J155" s="149" t="s">
        <v>303</v>
      </c>
      <c r="K155" s="149" t="s">
        <v>312</v>
      </c>
      <c r="L155" s="149" t="s">
        <v>303</v>
      </c>
      <c r="M155" s="149" t="s">
        <v>303</v>
      </c>
      <c r="N155" s="149" t="s">
        <v>312</v>
      </c>
      <c r="O155" s="149" t="s">
        <v>312</v>
      </c>
      <c r="P155" s="149" t="s">
        <v>304</v>
      </c>
      <c r="Q155" s="149" t="s">
        <v>304</v>
      </c>
    </row>
    <row r="156" spans="1:17" s="92" customFormat="1" x14ac:dyDescent="0.25">
      <c r="A156" s="90">
        <v>2017</v>
      </c>
      <c r="B156" s="90" t="s">
        <v>86</v>
      </c>
      <c r="C156" s="149" t="s">
        <v>732</v>
      </c>
      <c r="D156" s="148" t="s">
        <v>304</v>
      </c>
      <c r="E156" s="148" t="s">
        <v>312</v>
      </c>
      <c r="F156" s="148" t="s">
        <v>548</v>
      </c>
      <c r="G156" s="148" t="s">
        <v>719</v>
      </c>
      <c r="H156" s="148" t="s">
        <v>312</v>
      </c>
      <c r="I156" s="148" t="s">
        <v>303</v>
      </c>
      <c r="J156" s="148" t="s">
        <v>303</v>
      </c>
      <c r="K156" s="148" t="s">
        <v>312</v>
      </c>
      <c r="L156" s="148" t="s">
        <v>335</v>
      </c>
      <c r="M156" s="148" t="s">
        <v>303</v>
      </c>
      <c r="N156" s="148" t="s">
        <v>312</v>
      </c>
      <c r="O156" s="148" t="s">
        <v>312</v>
      </c>
      <c r="P156" s="148" t="s">
        <v>304</v>
      </c>
      <c r="Q156" s="148" t="s">
        <v>732</v>
      </c>
    </row>
    <row r="157" spans="1:17" s="92" customFormat="1" x14ac:dyDescent="0.25">
      <c r="A157" s="90">
        <v>2017</v>
      </c>
      <c r="B157" s="90" t="s">
        <v>87</v>
      </c>
      <c r="C157" s="148" t="s">
        <v>304</v>
      </c>
      <c r="D157" s="148" t="s">
        <v>304</v>
      </c>
      <c r="E157" s="148" t="s">
        <v>312</v>
      </c>
      <c r="F157" s="148" t="s">
        <v>303</v>
      </c>
      <c r="G157" s="148" t="s">
        <v>304</v>
      </c>
      <c r="H157" s="148" t="s">
        <v>312</v>
      </c>
      <c r="I157" s="148" t="s">
        <v>303</v>
      </c>
      <c r="J157" s="148" t="s">
        <v>303</v>
      </c>
      <c r="K157" s="148" t="s">
        <v>312</v>
      </c>
      <c r="L157" s="148" t="s">
        <v>303</v>
      </c>
      <c r="M157" s="148" t="s">
        <v>303</v>
      </c>
      <c r="N157" s="148" t="s">
        <v>312</v>
      </c>
      <c r="O157" s="148" t="s">
        <v>312</v>
      </c>
      <c r="P157" s="148" t="s">
        <v>304</v>
      </c>
      <c r="Q157" s="148" t="s">
        <v>330</v>
      </c>
    </row>
    <row r="158" spans="1:17" s="92" customFormat="1" x14ac:dyDescent="0.25">
      <c r="A158" s="90">
        <v>2017</v>
      </c>
      <c r="B158" s="90" t="s">
        <v>88</v>
      </c>
      <c r="C158" s="148" t="s">
        <v>304</v>
      </c>
      <c r="D158" s="148" t="s">
        <v>304</v>
      </c>
      <c r="E158" s="148" t="s">
        <v>312</v>
      </c>
      <c r="F158" s="148" t="s">
        <v>303</v>
      </c>
      <c r="G158" s="148" t="s">
        <v>304</v>
      </c>
      <c r="H158" s="148" t="s">
        <v>312</v>
      </c>
      <c r="I158" s="148" t="s">
        <v>303</v>
      </c>
      <c r="J158" s="148" t="s">
        <v>303</v>
      </c>
      <c r="K158" s="148" t="s">
        <v>312</v>
      </c>
      <c r="L158" s="148" t="s">
        <v>303</v>
      </c>
      <c r="M158" s="148" t="s">
        <v>303</v>
      </c>
      <c r="N158" s="148" t="s">
        <v>312</v>
      </c>
      <c r="O158" s="148" t="s">
        <v>312</v>
      </c>
      <c r="P158" s="148" t="s">
        <v>304</v>
      </c>
      <c r="Q158" s="148" t="s">
        <v>330</v>
      </c>
    </row>
    <row r="159" spans="1:17" s="92" customFormat="1" x14ac:dyDescent="0.25">
      <c r="A159" s="90">
        <v>2017</v>
      </c>
      <c r="B159" s="90" t="s">
        <v>89</v>
      </c>
      <c r="C159" s="148" t="s">
        <v>304</v>
      </c>
      <c r="D159" s="148" t="s">
        <v>304</v>
      </c>
      <c r="E159" s="148" t="s">
        <v>312</v>
      </c>
      <c r="F159" s="148" t="s">
        <v>303</v>
      </c>
      <c r="G159" s="148" t="s">
        <v>304</v>
      </c>
      <c r="H159" s="148" t="s">
        <v>312</v>
      </c>
      <c r="I159" s="148" t="s">
        <v>303</v>
      </c>
      <c r="J159" s="148" t="s">
        <v>303</v>
      </c>
      <c r="K159" s="148" t="s">
        <v>312</v>
      </c>
      <c r="L159" s="148" t="s">
        <v>303</v>
      </c>
      <c r="M159" s="148" t="s">
        <v>303</v>
      </c>
      <c r="N159" s="148" t="s">
        <v>312</v>
      </c>
      <c r="O159" s="148" t="s">
        <v>312</v>
      </c>
      <c r="P159" s="148" t="s">
        <v>304</v>
      </c>
      <c r="Q159" s="148" t="s">
        <v>330</v>
      </c>
    </row>
    <row r="160" spans="1:17" s="92" customFormat="1" x14ac:dyDescent="0.25">
      <c r="A160" s="90">
        <v>2017</v>
      </c>
      <c r="B160" s="90" t="s">
        <v>90</v>
      </c>
      <c r="C160" s="148" t="s">
        <v>304</v>
      </c>
      <c r="D160" s="148" t="s">
        <v>304</v>
      </c>
      <c r="E160" s="148" t="s">
        <v>312</v>
      </c>
      <c r="F160" s="148" t="s">
        <v>303</v>
      </c>
      <c r="G160" s="148" t="s">
        <v>304</v>
      </c>
      <c r="H160" s="148" t="s">
        <v>312</v>
      </c>
      <c r="I160" s="148" t="s">
        <v>303</v>
      </c>
      <c r="J160" s="148" t="s">
        <v>303</v>
      </c>
      <c r="K160" s="148" t="s">
        <v>312</v>
      </c>
      <c r="L160" s="148" t="s">
        <v>303</v>
      </c>
      <c r="M160" s="148" t="s">
        <v>303</v>
      </c>
      <c r="N160" s="148" t="s">
        <v>312</v>
      </c>
      <c r="O160" s="148" t="s">
        <v>312</v>
      </c>
      <c r="P160" s="148" t="s">
        <v>304</v>
      </c>
      <c r="Q160" s="148" t="s">
        <v>330</v>
      </c>
    </row>
    <row r="161" spans="1:17" s="76" customFormat="1" x14ac:dyDescent="0.25">
      <c r="A161" s="1">
        <v>2017</v>
      </c>
      <c r="B161" s="33" t="s">
        <v>107</v>
      </c>
      <c r="C161" s="149" t="s">
        <v>405</v>
      </c>
      <c r="D161" s="149" t="s">
        <v>405</v>
      </c>
      <c r="E161" s="149" t="s">
        <v>405</v>
      </c>
      <c r="F161" s="149" t="s">
        <v>405</v>
      </c>
      <c r="G161" s="149" t="s">
        <v>405</v>
      </c>
      <c r="H161" s="149" t="s">
        <v>405</v>
      </c>
      <c r="I161" s="149" t="s">
        <v>405</v>
      </c>
      <c r="J161" s="149" t="s">
        <v>405</v>
      </c>
      <c r="K161" s="149" t="s">
        <v>405</v>
      </c>
      <c r="L161" s="149" t="s">
        <v>405</v>
      </c>
      <c r="M161" s="149" t="s">
        <v>405</v>
      </c>
      <c r="N161" s="149" t="s">
        <v>405</v>
      </c>
      <c r="O161" s="149" t="s">
        <v>405</v>
      </c>
      <c r="P161" s="149" t="s">
        <v>405</v>
      </c>
      <c r="Q161" s="149" t="s">
        <v>405</v>
      </c>
    </row>
    <row r="162" spans="1:17" s="76" customFormat="1" x14ac:dyDescent="0.25">
      <c r="A162" s="1">
        <v>2017</v>
      </c>
      <c r="B162" s="1" t="s">
        <v>122</v>
      </c>
      <c r="C162" s="149" t="s">
        <v>547</v>
      </c>
      <c r="D162" s="149" t="s">
        <v>547</v>
      </c>
      <c r="E162" s="149" t="s">
        <v>547</v>
      </c>
      <c r="F162" s="149" t="s">
        <v>547</v>
      </c>
      <c r="G162" s="149" t="s">
        <v>547</v>
      </c>
      <c r="H162" s="149" t="s">
        <v>547</v>
      </c>
      <c r="I162" s="149" t="s">
        <v>547</v>
      </c>
      <c r="J162" s="149" t="s">
        <v>547</v>
      </c>
      <c r="K162" s="148" t="s">
        <v>548</v>
      </c>
      <c r="L162" s="149" t="s">
        <v>547</v>
      </c>
      <c r="M162" s="149" t="s">
        <v>547</v>
      </c>
      <c r="N162" s="149" t="s">
        <v>547</v>
      </c>
      <c r="O162" s="149" t="s">
        <v>547</v>
      </c>
      <c r="P162" s="149" t="s">
        <v>547</v>
      </c>
      <c r="Q162" s="149" t="s">
        <v>547</v>
      </c>
    </row>
    <row r="163" spans="1:17" s="76" customFormat="1" x14ac:dyDescent="0.25">
      <c r="A163" s="1">
        <v>2017</v>
      </c>
      <c r="B163" s="1" t="s">
        <v>108</v>
      </c>
      <c r="C163" s="149" t="s">
        <v>405</v>
      </c>
      <c r="D163" s="149" t="s">
        <v>405</v>
      </c>
      <c r="E163" s="149" t="s">
        <v>405</v>
      </c>
      <c r="F163" s="149" t="s">
        <v>405</v>
      </c>
      <c r="G163" s="149" t="s">
        <v>405</v>
      </c>
      <c r="H163" s="149" t="s">
        <v>405</v>
      </c>
      <c r="I163" s="149" t="s">
        <v>405</v>
      </c>
      <c r="J163" s="149" t="s">
        <v>405</v>
      </c>
      <c r="K163" s="149" t="s">
        <v>405</v>
      </c>
      <c r="L163" s="149" t="s">
        <v>405</v>
      </c>
      <c r="M163" s="149" t="s">
        <v>405</v>
      </c>
      <c r="N163" s="149" t="s">
        <v>405</v>
      </c>
      <c r="O163" s="149" t="s">
        <v>405</v>
      </c>
      <c r="P163" s="149" t="s">
        <v>405</v>
      </c>
      <c r="Q163" s="149" t="s">
        <v>405</v>
      </c>
    </row>
    <row r="164" spans="1:17" s="76" customFormat="1" x14ac:dyDescent="0.25">
      <c r="A164" s="1">
        <v>2017</v>
      </c>
      <c r="B164" s="1" t="s">
        <v>109</v>
      </c>
      <c r="C164" s="149" t="s">
        <v>405</v>
      </c>
      <c r="D164" s="149" t="s">
        <v>405</v>
      </c>
      <c r="E164" s="149" t="s">
        <v>405</v>
      </c>
      <c r="F164" s="149" t="s">
        <v>405</v>
      </c>
      <c r="G164" s="148" t="s">
        <v>719</v>
      </c>
      <c r="H164" s="149" t="s">
        <v>405</v>
      </c>
      <c r="I164" s="149" t="s">
        <v>405</v>
      </c>
      <c r="J164" s="149" t="s">
        <v>405</v>
      </c>
      <c r="K164" s="149" t="s">
        <v>405</v>
      </c>
      <c r="L164" s="149" t="s">
        <v>405</v>
      </c>
      <c r="M164" s="149" t="s">
        <v>405</v>
      </c>
      <c r="N164" s="149" t="s">
        <v>405</v>
      </c>
      <c r="O164" s="149" t="s">
        <v>405</v>
      </c>
      <c r="P164" s="149" t="s">
        <v>405</v>
      </c>
      <c r="Q164" s="149" t="s">
        <v>405</v>
      </c>
    </row>
    <row r="165" spans="1:17" s="76" customFormat="1" x14ac:dyDescent="0.25">
      <c r="A165" s="1">
        <v>2017</v>
      </c>
      <c r="B165" s="1" t="s">
        <v>110</v>
      </c>
      <c r="C165" s="149" t="s">
        <v>405</v>
      </c>
      <c r="D165" s="149" t="s">
        <v>405</v>
      </c>
      <c r="E165" s="149" t="s">
        <v>405</v>
      </c>
      <c r="F165" s="149" t="s">
        <v>405</v>
      </c>
      <c r="G165" s="149" t="s">
        <v>405</v>
      </c>
      <c r="H165" s="149" t="s">
        <v>405</v>
      </c>
      <c r="I165" s="149" t="s">
        <v>405</v>
      </c>
      <c r="J165" s="149" t="s">
        <v>405</v>
      </c>
      <c r="K165" s="149" t="s">
        <v>405</v>
      </c>
      <c r="L165" s="149" t="s">
        <v>405</v>
      </c>
      <c r="M165" s="149" t="s">
        <v>405</v>
      </c>
      <c r="N165" s="148" t="s">
        <v>548</v>
      </c>
      <c r="O165" s="149" t="s">
        <v>405</v>
      </c>
      <c r="P165" s="149" t="s">
        <v>405</v>
      </c>
      <c r="Q165" s="149" t="s">
        <v>405</v>
      </c>
    </row>
    <row r="166" spans="1:17" s="76" customFormat="1" x14ac:dyDescent="0.25">
      <c r="A166" s="1">
        <v>2017</v>
      </c>
      <c r="B166" s="1" t="s">
        <v>123</v>
      </c>
      <c r="C166" s="149" t="s">
        <v>547</v>
      </c>
      <c r="D166" s="149" t="s">
        <v>547</v>
      </c>
      <c r="E166" s="149" t="s">
        <v>547</v>
      </c>
      <c r="F166" s="149" t="s">
        <v>547</v>
      </c>
      <c r="G166" s="149" t="s">
        <v>547</v>
      </c>
      <c r="H166" s="149" t="s">
        <v>547</v>
      </c>
      <c r="I166" s="149" t="s">
        <v>547</v>
      </c>
      <c r="J166" s="149" t="s">
        <v>547</v>
      </c>
      <c r="K166" s="149" t="s">
        <v>547</v>
      </c>
      <c r="L166" s="149" t="s">
        <v>547</v>
      </c>
      <c r="M166" s="149" t="s">
        <v>547</v>
      </c>
      <c r="N166" s="149" t="s">
        <v>547</v>
      </c>
      <c r="O166" s="149" t="s">
        <v>547</v>
      </c>
      <c r="P166" s="149" t="s">
        <v>547</v>
      </c>
      <c r="Q166" s="149" t="s">
        <v>547</v>
      </c>
    </row>
    <row r="167" spans="1:17" s="76" customFormat="1" x14ac:dyDescent="0.25">
      <c r="A167" s="1">
        <v>2017</v>
      </c>
      <c r="B167" s="1" t="s">
        <v>124</v>
      </c>
      <c r="C167" s="149" t="s">
        <v>547</v>
      </c>
      <c r="D167" s="149" t="s">
        <v>547</v>
      </c>
      <c r="E167" s="149" t="s">
        <v>547</v>
      </c>
      <c r="F167" s="149" t="s">
        <v>547</v>
      </c>
      <c r="G167" s="149" t="s">
        <v>547</v>
      </c>
      <c r="H167" s="149" t="s">
        <v>547</v>
      </c>
      <c r="I167" s="149" t="s">
        <v>547</v>
      </c>
      <c r="J167" s="149" t="s">
        <v>547</v>
      </c>
      <c r="K167" s="149" t="s">
        <v>547</v>
      </c>
      <c r="L167" s="149" t="s">
        <v>547</v>
      </c>
      <c r="M167" s="149" t="s">
        <v>547</v>
      </c>
      <c r="N167" s="149" t="s">
        <v>547</v>
      </c>
      <c r="O167" s="149" t="s">
        <v>547</v>
      </c>
      <c r="P167" s="149" t="s">
        <v>547</v>
      </c>
      <c r="Q167" s="149" t="s">
        <v>547</v>
      </c>
    </row>
    <row r="168" spans="1:17" s="76" customFormat="1" x14ac:dyDescent="0.25">
      <c r="A168" s="1">
        <v>2017</v>
      </c>
      <c r="B168" s="1" t="s">
        <v>125</v>
      </c>
      <c r="C168" s="149" t="s">
        <v>547</v>
      </c>
      <c r="D168" s="149" t="s">
        <v>547</v>
      </c>
      <c r="E168" s="149" t="s">
        <v>547</v>
      </c>
      <c r="F168" s="149" t="s">
        <v>547</v>
      </c>
      <c r="G168" s="148" t="s">
        <v>548</v>
      </c>
      <c r="H168" s="149" t="s">
        <v>547</v>
      </c>
      <c r="I168" s="149" t="s">
        <v>547</v>
      </c>
      <c r="J168" s="149" t="s">
        <v>547</v>
      </c>
      <c r="K168" s="149" t="s">
        <v>547</v>
      </c>
      <c r="L168" s="149" t="s">
        <v>547</v>
      </c>
      <c r="M168" s="149" t="s">
        <v>547</v>
      </c>
      <c r="N168" s="149" t="s">
        <v>547</v>
      </c>
      <c r="O168" s="149" t="s">
        <v>547</v>
      </c>
      <c r="P168" s="149" t="s">
        <v>547</v>
      </c>
      <c r="Q168" s="149" t="s">
        <v>547</v>
      </c>
    </row>
    <row r="169" spans="1:17" s="76" customFormat="1" x14ac:dyDescent="0.25">
      <c r="A169" s="1">
        <v>2017</v>
      </c>
      <c r="B169" s="1" t="s">
        <v>126</v>
      </c>
      <c r="C169" s="149" t="s">
        <v>732</v>
      </c>
      <c r="D169" s="149" t="s">
        <v>547</v>
      </c>
      <c r="E169" s="149" t="s">
        <v>547</v>
      </c>
      <c r="F169" s="149" t="s">
        <v>547</v>
      </c>
      <c r="G169" s="149" t="s">
        <v>547</v>
      </c>
      <c r="H169" s="149" t="s">
        <v>547</v>
      </c>
      <c r="I169" s="149" t="s">
        <v>547</v>
      </c>
      <c r="J169" s="149" t="s">
        <v>547</v>
      </c>
      <c r="K169" s="149" t="s">
        <v>547</v>
      </c>
      <c r="L169" s="149" t="s">
        <v>547</v>
      </c>
      <c r="M169" s="149" t="s">
        <v>547</v>
      </c>
      <c r="N169" s="149" t="s">
        <v>547</v>
      </c>
      <c r="O169" s="149" t="s">
        <v>547</v>
      </c>
      <c r="P169" s="149" t="s">
        <v>547</v>
      </c>
      <c r="Q169" s="148" t="s">
        <v>732</v>
      </c>
    </row>
    <row r="170" spans="1:17" s="76" customFormat="1" x14ac:dyDescent="0.25">
      <c r="A170" s="1">
        <v>2017</v>
      </c>
      <c r="B170" s="1" t="s">
        <v>127</v>
      </c>
      <c r="C170" s="149" t="s">
        <v>547</v>
      </c>
      <c r="D170" s="148" t="s">
        <v>548</v>
      </c>
      <c r="E170" s="149" t="s">
        <v>547</v>
      </c>
      <c r="F170" s="149" t="s">
        <v>547</v>
      </c>
      <c r="G170" s="149" t="s">
        <v>547</v>
      </c>
      <c r="H170" s="148" t="s">
        <v>548</v>
      </c>
      <c r="I170" s="148" t="s">
        <v>548</v>
      </c>
      <c r="J170" s="149" t="s">
        <v>547</v>
      </c>
      <c r="K170" s="149" t="s">
        <v>547</v>
      </c>
      <c r="L170" s="149" t="s">
        <v>547</v>
      </c>
      <c r="M170" s="149" t="s">
        <v>547</v>
      </c>
      <c r="N170" s="149" t="s">
        <v>553</v>
      </c>
      <c r="O170" s="149" t="s">
        <v>547</v>
      </c>
      <c r="P170" s="149" t="s">
        <v>547</v>
      </c>
      <c r="Q170" s="149" t="s">
        <v>553</v>
      </c>
    </row>
    <row r="171" spans="1:17" s="76" customFormat="1" x14ac:dyDescent="0.25">
      <c r="A171" s="1">
        <v>2017</v>
      </c>
      <c r="B171" s="1" t="s">
        <v>128</v>
      </c>
      <c r="C171" s="149" t="s">
        <v>553</v>
      </c>
      <c r="D171" s="149" t="s">
        <v>553</v>
      </c>
      <c r="E171" s="149" t="s">
        <v>547</v>
      </c>
      <c r="F171" s="149" t="s">
        <v>547</v>
      </c>
      <c r="G171" s="148" t="s">
        <v>548</v>
      </c>
      <c r="H171" s="148" t="s">
        <v>548</v>
      </c>
      <c r="I171" s="149" t="s">
        <v>553</v>
      </c>
      <c r="J171" s="149" t="s">
        <v>547</v>
      </c>
      <c r="K171" s="149" t="s">
        <v>547</v>
      </c>
      <c r="L171" s="149" t="s">
        <v>547</v>
      </c>
      <c r="M171" s="149" t="s">
        <v>547</v>
      </c>
      <c r="N171" s="148" t="s">
        <v>548</v>
      </c>
      <c r="O171" s="148" t="s">
        <v>548</v>
      </c>
      <c r="P171" s="149" t="s">
        <v>547</v>
      </c>
      <c r="Q171" s="149" t="s">
        <v>553</v>
      </c>
    </row>
    <row r="172" spans="1:17" s="76" customFormat="1" x14ac:dyDescent="0.25">
      <c r="A172" s="1">
        <v>2017</v>
      </c>
      <c r="B172" s="1" t="s">
        <v>129</v>
      </c>
      <c r="C172" s="149" t="s">
        <v>547</v>
      </c>
      <c r="D172" s="149" t="s">
        <v>547</v>
      </c>
      <c r="E172" s="149" t="s">
        <v>547</v>
      </c>
      <c r="F172" s="149" t="s">
        <v>547</v>
      </c>
      <c r="G172" s="148" t="s">
        <v>616</v>
      </c>
      <c r="H172" s="149" t="s">
        <v>547</v>
      </c>
      <c r="I172" s="149" t="s">
        <v>547</v>
      </c>
      <c r="J172" s="149" t="s">
        <v>547</v>
      </c>
      <c r="K172" s="149" t="s">
        <v>547</v>
      </c>
      <c r="L172" s="149" t="s">
        <v>547</v>
      </c>
      <c r="M172" s="149" t="s">
        <v>547</v>
      </c>
      <c r="N172" s="149" t="s">
        <v>547</v>
      </c>
      <c r="O172" s="149" t="s">
        <v>547</v>
      </c>
      <c r="P172" s="149" t="s">
        <v>547</v>
      </c>
      <c r="Q172" s="149" t="s">
        <v>553</v>
      </c>
    </row>
    <row r="173" spans="1:17" s="76" customFormat="1" x14ac:dyDescent="0.25">
      <c r="A173" s="1">
        <v>2017</v>
      </c>
      <c r="B173" s="1" t="s">
        <v>130</v>
      </c>
      <c r="C173" s="149" t="s">
        <v>547</v>
      </c>
      <c r="D173" s="149" t="s">
        <v>547</v>
      </c>
      <c r="E173" s="149" t="s">
        <v>547</v>
      </c>
      <c r="F173" s="149" t="s">
        <v>547</v>
      </c>
      <c r="G173" s="149" t="s">
        <v>547</v>
      </c>
      <c r="H173" s="149" t="s">
        <v>547</v>
      </c>
      <c r="I173" s="149" t="s">
        <v>547</v>
      </c>
      <c r="J173" s="149" t="s">
        <v>547</v>
      </c>
      <c r="K173" s="149" t="s">
        <v>547</v>
      </c>
      <c r="L173" s="149" t="s">
        <v>547</v>
      </c>
      <c r="M173" s="149" t="s">
        <v>547</v>
      </c>
      <c r="N173" s="149" t="s">
        <v>547</v>
      </c>
      <c r="O173" s="149" t="s">
        <v>547</v>
      </c>
      <c r="P173" s="149" t="s">
        <v>547</v>
      </c>
      <c r="Q173" s="149" t="s">
        <v>548</v>
      </c>
    </row>
    <row r="174" spans="1:17" s="76" customFormat="1" x14ac:dyDescent="0.25">
      <c r="A174" s="1">
        <v>2017</v>
      </c>
      <c r="B174" s="1" t="s">
        <v>131</v>
      </c>
      <c r="C174" s="149" t="s">
        <v>547</v>
      </c>
      <c r="D174" s="149" t="s">
        <v>553</v>
      </c>
      <c r="E174" s="148" t="s">
        <v>548</v>
      </c>
      <c r="F174" s="149" t="s">
        <v>547</v>
      </c>
      <c r="G174" s="149" t="s">
        <v>553</v>
      </c>
      <c r="H174" s="148" t="s">
        <v>548</v>
      </c>
      <c r="I174" s="148" t="s">
        <v>548</v>
      </c>
      <c r="J174" s="148" t="s">
        <v>548</v>
      </c>
      <c r="K174" s="148" t="s">
        <v>548</v>
      </c>
      <c r="L174" s="149" t="s">
        <v>547</v>
      </c>
      <c r="M174" s="149" t="s">
        <v>547</v>
      </c>
      <c r="N174" s="149" t="s">
        <v>547</v>
      </c>
      <c r="O174" s="149" t="s">
        <v>547</v>
      </c>
      <c r="P174" s="148" t="s">
        <v>548</v>
      </c>
      <c r="Q174" s="149" t="s">
        <v>548</v>
      </c>
    </row>
    <row r="175" spans="1:17" s="76" customFormat="1" x14ac:dyDescent="0.25">
      <c r="A175" s="1">
        <v>2017</v>
      </c>
      <c r="B175" s="1" t="s">
        <v>132</v>
      </c>
      <c r="C175" s="148" t="s">
        <v>678</v>
      </c>
      <c r="D175" s="149" t="s">
        <v>553</v>
      </c>
      <c r="E175" s="149" t="s">
        <v>547</v>
      </c>
      <c r="F175" s="149" t="s">
        <v>547</v>
      </c>
      <c r="G175" s="149" t="s">
        <v>547</v>
      </c>
      <c r="H175" s="148" t="s">
        <v>548</v>
      </c>
      <c r="I175" s="149" t="s">
        <v>547</v>
      </c>
      <c r="J175" s="149" t="s">
        <v>547</v>
      </c>
      <c r="K175" s="149" t="s">
        <v>547</v>
      </c>
      <c r="L175" s="149" t="s">
        <v>547</v>
      </c>
      <c r="M175" s="149" t="s">
        <v>547</v>
      </c>
      <c r="N175" s="148" t="s">
        <v>548</v>
      </c>
      <c r="O175" s="149" t="s">
        <v>547</v>
      </c>
      <c r="P175" s="149" t="s">
        <v>547</v>
      </c>
      <c r="Q175" s="149" t="s">
        <v>553</v>
      </c>
    </row>
    <row r="176" spans="1:17" s="76" customFormat="1" x14ac:dyDescent="0.25">
      <c r="A176" s="1">
        <v>2017</v>
      </c>
      <c r="B176" s="1" t="s">
        <v>111</v>
      </c>
      <c r="C176" s="149" t="s">
        <v>477</v>
      </c>
      <c r="D176" s="149" t="s">
        <v>553</v>
      </c>
      <c r="E176" s="148" t="s">
        <v>548</v>
      </c>
      <c r="F176" s="149" t="s">
        <v>477</v>
      </c>
      <c r="G176" s="148" t="s">
        <v>548</v>
      </c>
      <c r="H176" s="148" t="s">
        <v>548</v>
      </c>
      <c r="I176" s="149" t="s">
        <v>553</v>
      </c>
      <c r="J176" s="149" t="s">
        <v>477</v>
      </c>
      <c r="K176" s="149" t="s">
        <v>477</v>
      </c>
      <c r="L176" s="149" t="s">
        <v>477</v>
      </c>
      <c r="M176" s="149" t="s">
        <v>477</v>
      </c>
      <c r="N176" s="148" t="s">
        <v>548</v>
      </c>
      <c r="O176" s="149" t="s">
        <v>477</v>
      </c>
      <c r="P176" s="149" t="s">
        <v>477</v>
      </c>
      <c r="Q176" s="149" t="s">
        <v>477</v>
      </c>
    </row>
    <row r="177" spans="1:17" s="76" customFormat="1" x14ac:dyDescent="0.25">
      <c r="A177" s="1">
        <v>2017</v>
      </c>
      <c r="B177" s="1" t="s">
        <v>112</v>
      </c>
      <c r="C177" s="149" t="s">
        <v>477</v>
      </c>
      <c r="D177" s="149" t="s">
        <v>477</v>
      </c>
      <c r="E177" s="149" t="s">
        <v>477</v>
      </c>
      <c r="F177" s="149" t="s">
        <v>477</v>
      </c>
      <c r="G177" s="148" t="s">
        <v>719</v>
      </c>
      <c r="H177" s="149" t="s">
        <v>477</v>
      </c>
      <c r="I177" s="149" t="s">
        <v>477</v>
      </c>
      <c r="J177" s="149" t="s">
        <v>477</v>
      </c>
      <c r="K177" s="149" t="s">
        <v>477</v>
      </c>
      <c r="L177" s="149" t="s">
        <v>477</v>
      </c>
      <c r="M177" s="149" t="s">
        <v>477</v>
      </c>
      <c r="N177" s="149" t="s">
        <v>477</v>
      </c>
      <c r="O177" s="149" t="s">
        <v>477</v>
      </c>
      <c r="P177" s="149" t="s">
        <v>477</v>
      </c>
      <c r="Q177" s="149" t="s">
        <v>477</v>
      </c>
    </row>
    <row r="178" spans="1:17" s="92" customFormat="1" x14ac:dyDescent="0.25">
      <c r="A178" s="90">
        <v>2017</v>
      </c>
      <c r="B178" s="90" t="s">
        <v>113</v>
      </c>
      <c r="C178" s="149" t="s">
        <v>732</v>
      </c>
      <c r="D178" s="149" t="s">
        <v>477</v>
      </c>
      <c r="E178" s="149" t="s">
        <v>477</v>
      </c>
      <c r="F178" s="149" t="s">
        <v>477</v>
      </c>
      <c r="G178" s="149" t="s">
        <v>477</v>
      </c>
      <c r="H178" s="149" t="s">
        <v>477</v>
      </c>
      <c r="I178" s="149" t="s">
        <v>477</v>
      </c>
      <c r="J178" s="149" t="s">
        <v>477</v>
      </c>
      <c r="K178" s="148" t="s">
        <v>330</v>
      </c>
      <c r="L178" s="149" t="s">
        <v>477</v>
      </c>
      <c r="M178" s="149" t="s">
        <v>477</v>
      </c>
      <c r="N178" s="149" t="s">
        <v>477</v>
      </c>
      <c r="O178" s="149" t="s">
        <v>477</v>
      </c>
      <c r="P178" s="149" t="s">
        <v>477</v>
      </c>
      <c r="Q178" s="148" t="s">
        <v>330</v>
      </c>
    </row>
    <row r="179" spans="1:17" s="76" customFormat="1" x14ac:dyDescent="0.25">
      <c r="A179" s="1">
        <v>2017</v>
      </c>
      <c r="B179" s="1" t="s">
        <v>114</v>
      </c>
      <c r="C179" s="149" t="s">
        <v>477</v>
      </c>
      <c r="D179" s="149" t="s">
        <v>477</v>
      </c>
      <c r="E179" s="149" t="s">
        <v>477</v>
      </c>
      <c r="F179" s="149" t="s">
        <v>477</v>
      </c>
      <c r="G179" s="149" t="s">
        <v>477</v>
      </c>
      <c r="H179" s="149" t="s">
        <v>477</v>
      </c>
      <c r="I179" s="149" t="s">
        <v>477</v>
      </c>
      <c r="J179" s="149" t="s">
        <v>477</v>
      </c>
      <c r="K179" s="149" t="s">
        <v>477</v>
      </c>
      <c r="L179" s="149" t="s">
        <v>477</v>
      </c>
      <c r="M179" s="149" t="s">
        <v>477</v>
      </c>
      <c r="N179" s="149" t="s">
        <v>477</v>
      </c>
      <c r="O179" s="149" t="s">
        <v>477</v>
      </c>
      <c r="P179" s="149" t="s">
        <v>477</v>
      </c>
      <c r="Q179" s="149" t="s">
        <v>477</v>
      </c>
    </row>
    <row r="180" spans="1:17" s="76" customFormat="1" x14ac:dyDescent="0.25">
      <c r="A180" s="1">
        <v>2017</v>
      </c>
      <c r="B180" s="1" t="s">
        <v>115</v>
      </c>
      <c r="C180" s="149" t="s">
        <v>732</v>
      </c>
      <c r="D180" s="149" t="s">
        <v>477</v>
      </c>
      <c r="E180" s="149" t="s">
        <v>477</v>
      </c>
      <c r="F180" s="149" t="s">
        <v>477</v>
      </c>
      <c r="G180" s="149" t="s">
        <v>477</v>
      </c>
      <c r="H180" s="149" t="s">
        <v>477</v>
      </c>
      <c r="I180" s="149" t="s">
        <v>477</v>
      </c>
      <c r="J180" s="149" t="s">
        <v>477</v>
      </c>
      <c r="K180" s="149" t="s">
        <v>477</v>
      </c>
      <c r="L180" s="149" t="s">
        <v>477</v>
      </c>
      <c r="M180" s="149" t="s">
        <v>477</v>
      </c>
      <c r="N180" s="149" t="s">
        <v>477</v>
      </c>
      <c r="O180" s="149" t="s">
        <v>477</v>
      </c>
      <c r="P180" s="149" t="s">
        <v>477</v>
      </c>
      <c r="Q180" s="148" t="s">
        <v>732</v>
      </c>
    </row>
    <row r="181" spans="1:17" s="76" customFormat="1" x14ac:dyDescent="0.25">
      <c r="A181" s="1">
        <v>2017</v>
      </c>
      <c r="B181" s="1" t="s">
        <v>116</v>
      </c>
      <c r="C181" s="149" t="s">
        <v>732</v>
      </c>
      <c r="D181" s="149" t="s">
        <v>477</v>
      </c>
      <c r="E181" s="149" t="s">
        <v>477</v>
      </c>
      <c r="F181" s="149" t="s">
        <v>477</v>
      </c>
      <c r="G181" s="149" t="s">
        <v>477</v>
      </c>
      <c r="H181" s="149" t="s">
        <v>477</v>
      </c>
      <c r="I181" s="149" t="s">
        <v>477</v>
      </c>
      <c r="J181" s="149" t="s">
        <v>477</v>
      </c>
      <c r="K181" s="149" t="s">
        <v>477</v>
      </c>
      <c r="L181" s="149" t="s">
        <v>477</v>
      </c>
      <c r="M181" s="149" t="s">
        <v>477</v>
      </c>
      <c r="N181" s="149" t="s">
        <v>477</v>
      </c>
      <c r="O181" s="149" t="s">
        <v>477</v>
      </c>
      <c r="P181" s="148" t="s">
        <v>732</v>
      </c>
      <c r="Q181" s="149" t="s">
        <v>477</v>
      </c>
    </row>
    <row r="182" spans="1:17" s="76" customFormat="1" x14ac:dyDescent="0.25">
      <c r="A182" s="1">
        <v>2017</v>
      </c>
      <c r="B182" s="1" t="s">
        <v>117</v>
      </c>
      <c r="C182" s="149" t="s">
        <v>477</v>
      </c>
      <c r="D182" s="149" t="s">
        <v>553</v>
      </c>
      <c r="E182" s="149" t="s">
        <v>477</v>
      </c>
      <c r="F182" s="148" t="s">
        <v>548</v>
      </c>
      <c r="G182" s="149" t="s">
        <v>477</v>
      </c>
      <c r="H182" s="149" t="s">
        <v>477</v>
      </c>
      <c r="I182" s="149" t="s">
        <v>477</v>
      </c>
      <c r="J182" s="149" t="s">
        <v>477</v>
      </c>
      <c r="K182" s="149" t="s">
        <v>477</v>
      </c>
      <c r="L182" s="148" t="s">
        <v>548</v>
      </c>
      <c r="M182" s="149" t="s">
        <v>477</v>
      </c>
      <c r="N182" s="149" t="s">
        <v>553</v>
      </c>
      <c r="O182" s="149" t="s">
        <v>477</v>
      </c>
      <c r="P182" s="149" t="s">
        <v>477</v>
      </c>
      <c r="Q182" s="149" t="s">
        <v>477</v>
      </c>
    </row>
    <row r="183" spans="1:17" s="92" customFormat="1" x14ac:dyDescent="0.25">
      <c r="A183" s="90">
        <v>2017</v>
      </c>
      <c r="B183" s="90" t="s">
        <v>118</v>
      </c>
      <c r="C183" s="149" t="s">
        <v>477</v>
      </c>
      <c r="D183" s="149" t="s">
        <v>477</v>
      </c>
      <c r="E183" s="149" t="s">
        <v>477</v>
      </c>
      <c r="F183" s="149" t="s">
        <v>477</v>
      </c>
      <c r="G183" s="149" t="s">
        <v>477</v>
      </c>
      <c r="H183" s="149" t="s">
        <v>477</v>
      </c>
      <c r="I183" s="149" t="s">
        <v>477</v>
      </c>
      <c r="J183" s="149" t="s">
        <v>477</v>
      </c>
      <c r="K183" s="148" t="s">
        <v>330</v>
      </c>
      <c r="L183" s="149" t="s">
        <v>477</v>
      </c>
      <c r="M183" s="149" t="s">
        <v>477</v>
      </c>
      <c r="N183" s="149" t="s">
        <v>553</v>
      </c>
      <c r="O183" s="149" t="s">
        <v>477</v>
      </c>
      <c r="P183" s="149" t="s">
        <v>477</v>
      </c>
      <c r="Q183" s="148" t="s">
        <v>330</v>
      </c>
    </row>
    <row r="184" spans="1:17" s="76" customFormat="1" x14ac:dyDescent="0.25">
      <c r="A184" s="1">
        <v>2017</v>
      </c>
      <c r="B184" s="1" t="s">
        <v>119</v>
      </c>
      <c r="C184" s="149" t="s">
        <v>477</v>
      </c>
      <c r="D184" s="149" t="s">
        <v>477</v>
      </c>
      <c r="E184" s="149" t="s">
        <v>477</v>
      </c>
      <c r="F184" s="149" t="s">
        <v>477</v>
      </c>
      <c r="G184" s="149" t="s">
        <v>477</v>
      </c>
      <c r="H184" s="149" t="s">
        <v>477</v>
      </c>
      <c r="I184" s="149" t="s">
        <v>477</v>
      </c>
      <c r="J184" s="149" t="s">
        <v>477</v>
      </c>
      <c r="K184" s="149" t="s">
        <v>477</v>
      </c>
      <c r="L184" s="149" t="s">
        <v>477</v>
      </c>
      <c r="M184" s="149" t="s">
        <v>477</v>
      </c>
      <c r="N184" s="149" t="s">
        <v>477</v>
      </c>
      <c r="O184" s="149" t="s">
        <v>477</v>
      </c>
      <c r="P184" s="149" t="s">
        <v>477</v>
      </c>
      <c r="Q184" s="149" t="s">
        <v>477</v>
      </c>
    </row>
    <row r="185" spans="1:17" s="92" customFormat="1" x14ac:dyDescent="0.25">
      <c r="A185" s="90">
        <v>2017</v>
      </c>
      <c r="B185" s="90" t="s">
        <v>91</v>
      </c>
      <c r="C185" s="148" t="s">
        <v>708</v>
      </c>
      <c r="D185" s="148" t="s">
        <v>708</v>
      </c>
      <c r="E185" s="148" t="s">
        <v>708</v>
      </c>
      <c r="F185" s="148" t="s">
        <v>708</v>
      </c>
      <c r="G185" s="148" t="s">
        <v>708</v>
      </c>
      <c r="H185" s="148" t="s">
        <v>708</v>
      </c>
      <c r="I185" s="148" t="s">
        <v>708</v>
      </c>
      <c r="J185" s="148" t="s">
        <v>708</v>
      </c>
      <c r="K185" s="148" t="s">
        <v>330</v>
      </c>
      <c r="L185" s="148" t="s">
        <v>708</v>
      </c>
      <c r="M185" s="148" t="s">
        <v>708</v>
      </c>
      <c r="N185" s="148" t="s">
        <v>707</v>
      </c>
      <c r="O185" s="148" t="s">
        <v>708</v>
      </c>
      <c r="P185" s="148" t="s">
        <v>708</v>
      </c>
      <c r="Q185" s="148" t="s">
        <v>330</v>
      </c>
    </row>
    <row r="186" spans="1:17" customFormat="1" x14ac:dyDescent="0.25">
      <c r="A186" s="1">
        <v>2017</v>
      </c>
      <c r="B186" s="1" t="s">
        <v>92</v>
      </c>
      <c r="C186" s="149" t="s">
        <v>732</v>
      </c>
      <c r="D186" s="148" t="s">
        <v>708</v>
      </c>
      <c r="E186" s="148" t="s">
        <v>708</v>
      </c>
      <c r="F186" s="148" t="s">
        <v>708</v>
      </c>
      <c r="G186" s="148" t="s">
        <v>708</v>
      </c>
      <c r="H186" s="148" t="s">
        <v>708</v>
      </c>
      <c r="I186" s="148" t="s">
        <v>708</v>
      </c>
      <c r="J186" s="148" t="s">
        <v>708</v>
      </c>
      <c r="K186" s="148" t="s">
        <v>732</v>
      </c>
      <c r="L186" s="148" t="s">
        <v>708</v>
      </c>
      <c r="M186" s="148" t="s">
        <v>708</v>
      </c>
      <c r="N186" s="149" t="s">
        <v>708</v>
      </c>
      <c r="O186" s="148" t="s">
        <v>708</v>
      </c>
      <c r="P186" s="148" t="s">
        <v>708</v>
      </c>
      <c r="Q186" s="148" t="s">
        <v>708</v>
      </c>
    </row>
    <row r="187" spans="1:17" s="76" customFormat="1" x14ac:dyDescent="0.25">
      <c r="A187" s="1">
        <v>2017</v>
      </c>
      <c r="B187" s="1" t="s">
        <v>120</v>
      </c>
      <c r="C187" s="149" t="s">
        <v>477</v>
      </c>
      <c r="D187" s="149" t="s">
        <v>477</v>
      </c>
      <c r="E187" s="149" t="s">
        <v>477</v>
      </c>
      <c r="F187" s="149" t="s">
        <v>477</v>
      </c>
      <c r="G187" s="149" t="s">
        <v>477</v>
      </c>
      <c r="H187" s="149" t="s">
        <v>477</v>
      </c>
      <c r="I187" s="149" t="s">
        <v>477</v>
      </c>
      <c r="J187" s="149" t="s">
        <v>477</v>
      </c>
      <c r="K187" s="149" t="s">
        <v>477</v>
      </c>
      <c r="L187" s="149" t="s">
        <v>477</v>
      </c>
      <c r="M187" s="149" t="s">
        <v>477</v>
      </c>
      <c r="N187" s="149" t="s">
        <v>553</v>
      </c>
      <c r="O187" s="149" t="s">
        <v>477</v>
      </c>
      <c r="P187" s="149" t="s">
        <v>477</v>
      </c>
      <c r="Q187" s="149" t="s">
        <v>548</v>
      </c>
    </row>
    <row r="188" spans="1:17" s="76" customFormat="1" x14ac:dyDescent="0.25">
      <c r="A188" s="1">
        <v>2017</v>
      </c>
      <c r="B188" s="1" t="s">
        <v>121</v>
      </c>
      <c r="C188" s="149" t="s">
        <v>477</v>
      </c>
      <c r="D188" s="149" t="s">
        <v>553</v>
      </c>
      <c r="E188" s="149" t="s">
        <v>477</v>
      </c>
      <c r="F188" s="149" t="s">
        <v>477</v>
      </c>
      <c r="G188" s="149" t="s">
        <v>477</v>
      </c>
      <c r="H188" s="148" t="s">
        <v>548</v>
      </c>
      <c r="I188" s="148" t="s">
        <v>548</v>
      </c>
      <c r="J188" s="149" t="s">
        <v>477</v>
      </c>
      <c r="K188" s="149" t="s">
        <v>477</v>
      </c>
      <c r="L188" s="149" t="s">
        <v>477</v>
      </c>
      <c r="M188" s="149" t="s">
        <v>477</v>
      </c>
      <c r="N188" s="148" t="s">
        <v>548</v>
      </c>
      <c r="O188" s="149" t="s">
        <v>477</v>
      </c>
      <c r="P188" s="149" t="s">
        <v>477</v>
      </c>
      <c r="Q188" s="149" t="s">
        <v>553</v>
      </c>
    </row>
    <row r="189" spans="1:17" s="76" customFormat="1" x14ac:dyDescent="0.25"/>
    <row r="190" spans="1:17" s="76" customFormat="1" x14ac:dyDescent="0.25"/>
    <row r="191" spans="1:17" s="76" customFormat="1" x14ac:dyDescent="0.25"/>
    <row r="192" spans="1:17" s="76" customFormat="1" x14ac:dyDescent="0.25"/>
    <row r="193" s="76" customFormat="1" x14ac:dyDescent="0.25"/>
    <row r="194" s="76" customFormat="1" x14ac:dyDescent="0.25"/>
    <row r="195" s="76" customFormat="1" x14ac:dyDescent="0.25"/>
    <row r="196" s="76" customFormat="1" x14ac:dyDescent="0.25"/>
    <row r="197" s="76" customFormat="1" x14ac:dyDescent="0.25"/>
    <row r="198" s="76" customFormat="1" x14ac:dyDescent="0.25"/>
    <row r="199" s="76" customFormat="1" x14ac:dyDescent="0.25"/>
    <row r="200" s="76" customFormat="1" x14ac:dyDescent="0.25"/>
    <row r="201" s="76" customFormat="1" x14ac:dyDescent="0.25"/>
    <row r="202" s="76" customFormat="1" x14ac:dyDescent="0.25"/>
    <row r="203" s="76" customFormat="1" x14ac:dyDescent="0.25"/>
    <row r="204" s="76" customFormat="1" x14ac:dyDescent="0.25"/>
    <row r="205" s="76" customFormat="1" x14ac:dyDescent="0.25"/>
    <row r="206" s="76" customFormat="1" x14ac:dyDescent="0.25"/>
    <row r="207" s="76" customFormat="1" x14ac:dyDescent="0.25"/>
    <row r="208" s="76" customFormat="1" x14ac:dyDescent="0.25"/>
    <row r="209" s="76" customFormat="1" x14ac:dyDescent="0.25"/>
    <row r="210" s="76" customFormat="1" x14ac:dyDescent="0.25"/>
    <row r="211" s="76" customFormat="1" x14ac:dyDescent="0.25"/>
    <row r="212" s="76" customFormat="1" x14ac:dyDescent="0.25"/>
    <row r="213" s="76" customFormat="1" x14ac:dyDescent="0.25"/>
    <row r="214" s="76" customFormat="1" x14ac:dyDescent="0.25"/>
    <row r="215" s="76" customFormat="1" x14ac:dyDescent="0.25"/>
    <row r="216" s="76" customFormat="1" x14ac:dyDescent="0.25"/>
    <row r="217" s="76" customFormat="1" x14ac:dyDescent="0.25"/>
    <row r="218" s="76" customFormat="1" x14ac:dyDescent="0.25"/>
    <row r="219" s="76" customFormat="1" x14ac:dyDescent="0.25"/>
    <row r="220" s="76" customFormat="1" x14ac:dyDescent="0.25"/>
    <row r="221" s="76" customFormat="1" x14ac:dyDescent="0.25"/>
    <row r="222" s="76" customFormat="1" x14ac:dyDescent="0.25"/>
    <row r="223" s="76" customFormat="1" x14ac:dyDescent="0.25"/>
    <row r="224" s="76" customFormat="1" x14ac:dyDescent="0.25"/>
    <row r="225" s="76" customFormat="1" x14ac:dyDescent="0.25"/>
    <row r="226" s="76" customFormat="1" x14ac:dyDescent="0.25"/>
    <row r="227" s="76" customFormat="1" x14ac:dyDescent="0.25"/>
    <row r="228" s="76" customFormat="1" x14ac:dyDescent="0.25"/>
    <row r="229" s="76" customFormat="1" x14ac:dyDescent="0.25"/>
    <row r="230" s="76" customFormat="1" x14ac:dyDescent="0.25"/>
    <row r="231" s="76" customFormat="1" x14ac:dyDescent="0.25"/>
    <row r="232" s="76" customFormat="1" x14ac:dyDescent="0.25"/>
    <row r="233" s="76" customFormat="1" x14ac:dyDescent="0.25"/>
    <row r="234" s="76" customFormat="1" x14ac:dyDescent="0.25"/>
    <row r="235" s="76" customFormat="1" x14ac:dyDescent="0.25"/>
    <row r="236" s="76" customFormat="1" x14ac:dyDescent="0.25"/>
    <row r="237" s="76" customFormat="1" x14ac:dyDescent="0.25"/>
    <row r="238" s="76" customFormat="1" x14ac:dyDescent="0.25"/>
    <row r="239" s="76" customFormat="1" x14ac:dyDescent="0.25"/>
    <row r="240" s="76" customFormat="1" x14ac:dyDescent="0.25"/>
    <row r="241" s="76" customFormat="1" x14ac:dyDescent="0.25"/>
    <row r="242" s="76" customFormat="1" x14ac:dyDescent="0.25"/>
    <row r="243" s="76" customFormat="1" x14ac:dyDescent="0.25"/>
    <row r="244" s="76" customFormat="1" x14ac:dyDescent="0.25"/>
    <row r="245" s="76" customFormat="1" x14ac:dyDescent="0.25"/>
    <row r="246" s="76" customFormat="1" x14ac:dyDescent="0.25"/>
    <row r="247" s="76" customFormat="1" x14ac:dyDescent="0.25"/>
    <row r="248" s="76" customFormat="1" x14ac:dyDescent="0.25"/>
    <row r="249" s="76" customFormat="1" x14ac:dyDescent="0.25"/>
    <row r="250" s="76" customFormat="1" x14ac:dyDescent="0.25"/>
    <row r="251" s="76" customFormat="1" x14ac:dyDescent="0.25"/>
    <row r="252" s="76" customFormat="1" x14ac:dyDescent="0.25"/>
    <row r="253" s="76" customFormat="1" x14ac:dyDescent="0.25"/>
    <row r="254" s="76" customFormat="1" x14ac:dyDescent="0.25"/>
    <row r="255" s="76" customFormat="1" x14ac:dyDescent="0.25"/>
    <row r="256" s="76" customFormat="1" x14ac:dyDescent="0.25"/>
    <row r="257" s="76" customFormat="1" x14ac:dyDescent="0.25"/>
    <row r="258" s="76" customFormat="1" x14ac:dyDescent="0.25"/>
    <row r="259" s="76" customFormat="1" x14ac:dyDescent="0.25"/>
    <row r="260" s="76" customFormat="1" x14ac:dyDescent="0.25"/>
    <row r="261" s="76" customFormat="1" x14ac:dyDescent="0.25"/>
    <row r="262" s="76" customFormat="1" x14ac:dyDescent="0.25"/>
    <row r="263" s="76" customFormat="1" x14ac:dyDescent="0.25"/>
    <row r="264" s="76" customFormat="1" x14ac:dyDescent="0.25"/>
  </sheetData>
  <autoFilter ref="A1:S264"/>
  <conditionalFormatting sqref="B95:B112">
    <cfRule type="containsText" dxfId="0" priority="1" operator="containsText" text="NA">
      <formula>NOT(ISERROR(SEARCH("NA",B95)))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60" zoomScaleNormal="60" workbookViewId="0">
      <selection activeCell="B10" sqref="B10"/>
    </sheetView>
  </sheetViews>
  <sheetFormatPr baseColWidth="10" defaultColWidth="19.140625" defaultRowHeight="15" x14ac:dyDescent="0.25"/>
  <cols>
    <col min="1" max="1" width="22.5703125" bestFit="1" customWidth="1"/>
  </cols>
  <sheetData>
    <row r="1" spans="1:3" x14ac:dyDescent="0.25">
      <c r="A1" s="107" t="s">
        <v>722</v>
      </c>
      <c r="B1" s="107" t="s">
        <v>550</v>
      </c>
    </row>
    <row r="2" spans="1:3" x14ac:dyDescent="0.25">
      <c r="A2" t="s">
        <v>551</v>
      </c>
      <c r="B2" t="s">
        <v>547</v>
      </c>
    </row>
    <row r="3" spans="1:3" x14ac:dyDescent="0.25">
      <c r="A3" t="s">
        <v>405</v>
      </c>
      <c r="B3" t="s">
        <v>561</v>
      </c>
    </row>
    <row r="4" spans="1:3" x14ac:dyDescent="0.25">
      <c r="A4" t="s">
        <v>583</v>
      </c>
      <c r="B4" s="135" t="s">
        <v>574</v>
      </c>
    </row>
    <row r="5" spans="1:3" x14ac:dyDescent="0.25">
      <c r="A5" t="s">
        <v>602</v>
      </c>
      <c r="B5" s="150" t="s">
        <v>583</v>
      </c>
    </row>
    <row r="6" spans="1:3" x14ac:dyDescent="0.25">
      <c r="A6" t="s">
        <v>659</v>
      </c>
      <c r="B6" s="150" t="s">
        <v>593</v>
      </c>
    </row>
    <row r="7" spans="1:3" x14ac:dyDescent="0.25">
      <c r="B7" s="150" t="s">
        <v>622</v>
      </c>
    </row>
    <row r="8" spans="1:3" x14ac:dyDescent="0.25">
      <c r="B8" s="150" t="s">
        <v>678</v>
      </c>
    </row>
    <row r="9" spans="1:3" x14ac:dyDescent="0.25">
      <c r="B9" s="150" t="s">
        <v>660</v>
      </c>
    </row>
    <row r="10" spans="1:3" x14ac:dyDescent="0.25">
      <c r="B10" s="144" t="s">
        <v>627</v>
      </c>
      <c r="C10" s="26" t="s">
        <v>628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1eras Lecturas</vt:lpstr>
      <vt:lpstr>2das Lecturas</vt:lpstr>
      <vt:lpstr>Diferencias</vt:lpstr>
      <vt:lpstr>Ubicaciones</vt:lpstr>
      <vt:lpstr>Errores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Rodrigo Arce Valdés</cp:lastModifiedBy>
  <dcterms:created xsi:type="dcterms:W3CDTF">2017-06-06T21:36:18Z</dcterms:created>
  <dcterms:modified xsi:type="dcterms:W3CDTF">2018-05-21T23:48:04Z</dcterms:modified>
</cp:coreProperties>
</file>