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https://usachcl-my.sharepoint.com/personal/luis_rojo_g_usach_cl/Documents/PhD/Literature_Review/Coordinated-Charging-Literature-Review/"/>
    </mc:Choice>
  </mc:AlternateContent>
  <xr:revisionPtr revIDLastSave="463" documentId="8_{11581BE0-299A-8F49-932A-90BA12D1B0CB}" xr6:coauthVersionLast="47" xr6:coauthVersionMax="47" xr10:uidLastSave="{463EF65A-8BE3-804F-933F-D9C527E99800}"/>
  <bookViews>
    <workbookView xWindow="0" yWindow="760" windowWidth="30240" windowHeight="17600" xr2:uid="{00000000-000D-0000-FFFF-FFFF00000000}"/>
  </bookViews>
  <sheets>
    <sheet name="ReadingList" sheetId="1" r:id="rId1"/>
    <sheet name="Dashboard" sheetId="7" r:id="rId2"/>
    <sheet name="Draft" sheetId="2" r:id="rId3"/>
    <sheet name="Single_Facility" sheetId="8" r:id="rId4"/>
    <sheet name="Multi_Facility" sheetId="9" r:id="rId5"/>
    <sheet name="Distribution_Network" sheetId="10" r:id="rId6"/>
    <sheet name="Dictionary" sheetId="3" r:id="rId7"/>
  </sheets>
  <definedNames>
    <definedName name="_xlnm._FilterDatabase" localSheetId="6" hidden="1">Dictionary!$A$1:$F$60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 r="H2" i="2"/>
  <c r="G2" i="2"/>
  <c r="F2" i="2"/>
  <c r="E2" i="2"/>
  <c r="D2" i="2"/>
  <c r="D12" i="7"/>
  <c r="D20" i="7"/>
  <c r="D28" i="7"/>
  <c r="D9" i="7"/>
  <c r="C11" i="7"/>
  <c r="C18" i="7"/>
  <c r="C19" i="7"/>
  <c r="C26" i="7"/>
  <c r="C27" i="7"/>
  <c r="C10" i="7"/>
  <c r="C9" i="7"/>
  <c r="E9" i="7" s="1"/>
  <c r="B11" i="7"/>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10" i="7"/>
  <c r="D10" i="7" s="1"/>
  <c r="B6" i="7"/>
  <c r="G3" i="7"/>
  <c r="F3" i="7"/>
  <c r="E3" i="7"/>
  <c r="D3" i="7"/>
  <c r="C3" i="7"/>
  <c r="D33" i="7" l="1"/>
  <c r="C33" i="7"/>
  <c r="D27" i="7"/>
  <c r="F27" i="7" s="1"/>
  <c r="G27" i="7" s="1"/>
  <c r="D19" i="7"/>
  <c r="F19" i="7" s="1"/>
  <c r="G19" i="7" s="1"/>
  <c r="D11" i="7"/>
  <c r="F11" i="7" s="1"/>
  <c r="G11" i="7" s="1"/>
  <c r="C25" i="7"/>
  <c r="C17" i="7"/>
  <c r="D26" i="7"/>
  <c r="F26" i="7" s="1"/>
  <c r="G26" i="7" s="1"/>
  <c r="D18" i="7"/>
  <c r="C32" i="7"/>
  <c r="C24" i="7"/>
  <c r="C16" i="7"/>
  <c r="D25" i="7"/>
  <c r="D17" i="7"/>
  <c r="C31" i="7"/>
  <c r="C23" i="7"/>
  <c r="C15" i="7"/>
  <c r="D32" i="7"/>
  <c r="D24" i="7"/>
  <c r="D16" i="7"/>
  <c r="F16" i="7" s="1"/>
  <c r="G16" i="7" s="1"/>
  <c r="C30" i="7"/>
  <c r="C22" i="7"/>
  <c r="C14" i="7"/>
  <c r="D31" i="7"/>
  <c r="D23" i="7"/>
  <c r="D15" i="7"/>
  <c r="C29" i="7"/>
  <c r="C21" i="7"/>
  <c r="C13" i="7"/>
  <c r="D30" i="7"/>
  <c r="D22" i="7"/>
  <c r="D14" i="7"/>
  <c r="C28" i="7"/>
  <c r="F28" i="7" s="1"/>
  <c r="G28" i="7" s="1"/>
  <c r="C20" i="7"/>
  <c r="F20" i="7" s="1"/>
  <c r="G20" i="7" s="1"/>
  <c r="C12" i="7"/>
  <c r="F12" i="7" s="1"/>
  <c r="G12" i="7" s="1"/>
  <c r="D29" i="7"/>
  <c r="D21" i="7"/>
  <c r="D13" i="7"/>
  <c r="F18" i="7"/>
  <c r="G18" i="7" s="1"/>
  <c r="F10" i="7"/>
  <c r="G10" i="7" s="1"/>
  <c r="E10" i="7"/>
  <c r="E11" i="7" s="1"/>
  <c r="F33" i="7"/>
  <c r="G33" i="7" s="1"/>
  <c r="F9" i="7"/>
  <c r="G9" i="7" s="1"/>
  <c r="D6" i="7"/>
  <c r="C6" i="7"/>
  <c r="F29" i="7" l="1"/>
  <c r="G29" i="7" s="1"/>
  <c r="F15" i="7"/>
  <c r="G15" i="7" s="1"/>
  <c r="F23" i="7"/>
  <c r="G23" i="7" s="1"/>
  <c r="F31" i="7"/>
  <c r="G31" i="7" s="1"/>
  <c r="F22" i="7"/>
  <c r="G22" i="7" s="1"/>
  <c r="F30" i="7"/>
  <c r="G30" i="7" s="1"/>
  <c r="F17" i="7"/>
  <c r="G17" i="7" s="1"/>
  <c r="F21" i="7"/>
  <c r="G21" i="7" s="1"/>
  <c r="E12" i="7"/>
  <c r="E13" i="7" s="1"/>
  <c r="E14" i="7" s="1"/>
  <c r="E15" i="7" s="1"/>
  <c r="E16" i="7" s="1"/>
  <c r="E17" i="7" s="1"/>
  <c r="E18" i="7" s="1"/>
  <c r="E19" i="7" s="1"/>
  <c r="E20" i="7" s="1"/>
  <c r="E21" i="7" s="1"/>
  <c r="E22" i="7" s="1"/>
  <c r="E23" i="7" s="1"/>
  <c r="E24" i="7" s="1"/>
  <c r="E25" i="7" s="1"/>
  <c r="E26" i="7" s="1"/>
  <c r="E27" i="7" s="1"/>
  <c r="E28" i="7" s="1"/>
  <c r="E29" i="7" s="1"/>
  <c r="E30" i="7" s="1"/>
  <c r="E31" i="7" s="1"/>
  <c r="E32" i="7" s="1"/>
  <c r="E33" i="7" s="1"/>
  <c r="F14" i="7"/>
  <c r="G14" i="7" s="1"/>
  <c r="F25" i="7"/>
  <c r="G25" i="7" s="1"/>
  <c r="F13" i="7"/>
  <c r="G13" i="7" s="1"/>
  <c r="F24" i="7"/>
  <c r="G24" i="7" s="1"/>
  <c r="F32" i="7"/>
  <c r="G32" i="7" s="1"/>
  <c r="E6" i="7"/>
  <c r="F6" i="7" s="1"/>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tc={5F40A5CA-F8A2-2845-AB31-74E3B4CAEDCF}</author>
    <author>tc={D324A352-51E1-A544-8CC7-1414FBE4E1E3}</author>
    <author>tc={D26F1A0D-0F9B-574E-A20D-91F1CE988380}</author>
    <author>tc={1BE41607-3BA7-8846-8651-66B26533E372}</author>
    <author>tc={1ACF3C87-5849-3B4E-8152-EBF7B5CC9E77}</author>
    <author>tc={865E1C76-1BC1-1547-874A-BAEF950AB3F0}</author>
    <author>tc={A2C45A54-5201-1E43-8711-94BD36FD5475}</author>
    <author>tc={265D6401-B9E8-8E45-9F30-0D6DDFC4EDAD}</author>
    <author>tc={CC39A77C-1ADB-2745-A329-BFFBD775739E}</author>
    <author>tc={58AD1711-1A19-8146-B0D5-F927BE6F6E33}</author>
    <author>tc={35A2B4E1-F9CE-744F-A7E7-2060A7EC5F32}</author>
    <author>tc={0F4E068E-ED4E-0141-9E5A-D6ED5844A0E6}</author>
    <author>tc={281CC1DB-42A3-D242-B60E-B1E3C53B36C3}</author>
    <author>tc={7CB844F6-8AE7-B145-91E9-CE897F3E881C}</author>
  </authors>
  <commentList>
    <comment ref="N1" authorId="0" shapeId="0" xr:uid="{5F40A5CA-F8A2-2845-AB31-74E3B4CAEDCF}">
      <text>
        <t>[Threaded comment]
Your version of Excel allows you to read this threaded comment; however, any edits to it will get removed if the file is opened in a newer version of Excel. Learn more: https://go.microsoft.com/fwlink/?linkid=870924
Comment:
    Full or Partial</t>
      </text>
    </comment>
    <comment ref="R1" authorId="1" shapeId="0" xr:uid="{D324A352-51E1-A544-8CC7-1414FBE4E1E3}">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S1" authorId="2" shapeId="0" xr:uid="{D26F1A0D-0F9B-574E-A20D-91F1CE988380}">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T1" authorId="3" shapeId="0" xr:uid="{1BE41607-3BA7-8846-8651-66B26533E372}">
      <text>
        <t>[Threaded comment]
Your version of Excel allows you to read this threaded comment; however, any edits to it will get removed if the file is opened in a newer version of Excel. Learn more: https://go.microsoft.com/fwlink/?linkid=870924
Comment:
    Number of EVs</t>
      </text>
    </comment>
    <comment ref="U1" authorId="4" shapeId="0" xr:uid="{1ACF3C87-5849-3B4E-8152-EBF7B5CC9E77}">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V1" authorId="5" shapeId="0" xr:uid="{865E1C76-1BC1-1547-874A-BAEF950AB3F0}">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X1" authorId="6" shapeId="0" xr:uid="{A2C45A54-5201-1E43-8711-94BD36FD5475}">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A1" authorId="7" shapeId="0" xr:uid="{265D6401-B9E8-8E45-9F30-0D6DDFC4EDAD}">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D1" authorId="8" shapeId="0" xr:uid="{CC39A77C-1ADB-2745-A329-BFFBD775739E}">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E1" authorId="9" shapeId="0" xr:uid="{58AD1711-1A19-8146-B0D5-F927BE6F6E33}">
      <text>
        <t>[Threaded comment]
Your version of Excel allows you to read this threaded comment; however, any edits to it will get removed if the file is opened in a newer version of Excel. Learn more: https://go.microsoft.com/fwlink/?linkid=870924
Comment:
    TCC, PCC</t>
      </text>
    </comment>
    <comment ref="AF1" authorId="10" shapeId="0" xr:uid="{35A2B4E1-F9CE-744F-A7E7-2060A7EC5F32}">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H1" authorId="11" shapeId="0" xr:uid="{0F4E068E-ED4E-0141-9E5A-D6ED5844A0E6}">
      <text>
        <t>[Threaded comment]
Your version of Excel allows you to read this threaded comment; however, any edits to it will get removed if the file is opened in a newer version of Excel. Learn more: https://go.microsoft.com/fwlink/?linkid=870924
Comment:
    EVSE or Power</t>
      </text>
    </comment>
    <comment ref="AQ1" authorId="12" shapeId="0" xr:uid="{281CC1DB-42A3-D242-B60E-B1E3C53B36C3}">
      <text>
        <t>[Threaded comment]
Your version of Excel allows you to read this threaded comment; however, any edits to it will get removed if the file is opened in a newer version of Excel. Learn more: https://go.microsoft.com/fwlink/?linkid=870924
Comment:
    Public, Workplace, Home</t>
      </text>
    </comment>
    <comment ref="AR1" authorId="13" shapeId="0" xr:uid="{7CB844F6-8AE7-B145-91E9-CE897F3E881C}">
      <text>
        <t>[Threaded comment]
Your version of Excel allows you to read this threaded comment; however, any edits to it will get removed if the file is opened in a newer version of Excel. Learn more: https://go.microsoft.com/fwlink/?linkid=870924
Comment:
    Station, Parking, Home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tc={31A009A4-1E33-8742-A306-D928B2D98DC2}</author>
    <author>tc={E445025F-74FE-2942-8C2B-90BF86C0209A}</author>
    <author>tc={1B6EA6CE-A48C-794D-B8B6-6E46CE288F42}</author>
    <author>tc={82028123-5F69-2149-9B7B-8464A0564A12}</author>
    <author>tc={A1B05BD5-8C4A-7542-944C-29A7CAA9FA04}</author>
    <author>tc={3092943D-2E7D-EB44-BD32-57FE22EC03EE}</author>
    <author>tc={CFC53A6A-CC1A-B14E-8ABA-50AA1F5F0209}</author>
    <author>tc={49648B61-2FC7-B44C-AF83-FED9B5A6EBC4}</author>
    <author>tc={2F826642-48AA-BD40-AC8A-33F875BE305C}</author>
    <author>tc={14138322-2D8C-CC4F-8A51-5EB272BEC597}</author>
    <author>tc={6109E827-0EA4-514C-BA45-79549F267314}</author>
    <author>tc={EFF65708-3C88-4348-9D6F-75F0BB8DA8E5}</author>
    <author>tc={5C282D65-9731-4149-8138-50DBDD61DCFB}</author>
    <author>tc={3886620D-47A2-A643-B6D3-4D7CFAED2DAA}</author>
  </authors>
  <commentList>
    <comment ref="N1" authorId="0" shapeId="0" xr:uid="{31A009A4-1E33-8742-A306-D928B2D98DC2}">
      <text>
        <t>[Threaded comment]
Your version of Excel allows you to read this threaded comment; however, any edits to it will get removed if the file is opened in a newer version of Excel. Learn more: https://go.microsoft.com/fwlink/?linkid=870924
Comment:
    Full or Partial</t>
      </text>
    </comment>
    <comment ref="R1" authorId="1" shapeId="0" xr:uid="{E445025F-74FE-2942-8C2B-90BF86C0209A}">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S1" authorId="2" shapeId="0" xr:uid="{1B6EA6CE-A48C-794D-B8B6-6E46CE288F42}">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T1" authorId="3" shapeId="0" xr:uid="{82028123-5F69-2149-9B7B-8464A0564A12}">
      <text>
        <t>[Threaded comment]
Your version of Excel allows you to read this threaded comment; however, any edits to it will get removed if the file is opened in a newer version of Excel. Learn more: https://go.microsoft.com/fwlink/?linkid=870924
Comment:
    Number of EVs</t>
      </text>
    </comment>
    <comment ref="U1" authorId="4" shapeId="0" xr:uid="{A1B05BD5-8C4A-7542-944C-29A7CAA9FA04}">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V1" authorId="5" shapeId="0" xr:uid="{3092943D-2E7D-EB44-BD32-57FE22EC03EE}">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X1" authorId="6" shapeId="0" xr:uid="{CFC53A6A-CC1A-B14E-8ABA-50AA1F5F0209}">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A1" authorId="7" shapeId="0" xr:uid="{49648B61-2FC7-B44C-AF83-FED9B5A6EBC4}">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D1" authorId="8" shapeId="0" xr:uid="{2F826642-48AA-BD40-AC8A-33F875BE305C}">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E1" authorId="9" shapeId="0" xr:uid="{14138322-2D8C-CC4F-8A51-5EB272BEC597}">
      <text>
        <t>[Threaded comment]
Your version of Excel allows you to read this threaded comment; however, any edits to it will get removed if the file is opened in a newer version of Excel. Learn more: https://go.microsoft.com/fwlink/?linkid=870924
Comment:
    TCC, PCC</t>
      </text>
    </comment>
    <comment ref="AF1" authorId="10" shapeId="0" xr:uid="{6109E827-0EA4-514C-BA45-79549F267314}">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H1" authorId="11" shapeId="0" xr:uid="{EFF65708-3C88-4348-9D6F-75F0BB8DA8E5}">
      <text>
        <t>[Threaded comment]
Your version of Excel allows you to read this threaded comment; however, any edits to it will get removed if the file is opened in a newer version of Excel. Learn more: https://go.microsoft.com/fwlink/?linkid=870924
Comment:
    EVSE or Power</t>
      </text>
    </comment>
    <comment ref="AQ1" authorId="12" shapeId="0" xr:uid="{5C282D65-9731-4149-8138-50DBDD61DCFB}">
      <text>
        <t>[Threaded comment]
Your version of Excel allows you to read this threaded comment; however, any edits to it will get removed if the file is opened in a newer version of Excel. Learn more: https://go.microsoft.com/fwlink/?linkid=870924
Comment:
    Public, Workplace, Home</t>
      </text>
    </comment>
    <comment ref="AR1" authorId="13" shapeId="0" xr:uid="{3886620D-47A2-A643-B6D3-4D7CFAED2DAA}">
      <text>
        <t>[Threaded comment]
Your version of Excel allows you to read this threaded comment; however, any edits to it will get removed if the file is opened in a newer version of Excel. Learn more: https://go.microsoft.com/fwlink/?linkid=870924
Comment:
    Station, Parking, Home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tc={DC218E4C-A41F-5C41-A6A1-CE6429647995}</author>
    <author>tc={65B7DA8A-FA3B-FB4F-8979-AB4D0BF2B058}</author>
    <author>tc={DCE3A2B0-89B6-AE4D-A71C-BD5AE8949375}</author>
    <author>tc={6592437D-726C-BE40-9F84-B39DE68F43D1}</author>
    <author>tc={63C54150-2F42-724D-AFBB-72E5D32F824E}</author>
    <author>tc={27E1F8AF-85BB-524B-A439-81E88D42FF33}</author>
    <author>tc={5A771AEA-E227-E043-BEE4-B2B2FD93AE05}</author>
    <author>tc={C7FF9041-A23C-AD45-83B7-F0F91C39816A}</author>
    <author>tc={38172D69-637B-4149-BB36-D67B8A97B70E}</author>
    <author>tc={C1C87364-7615-234D-AC45-4C035E89EA7F}</author>
    <author>tc={9CFDD40E-24D2-0F43-AB7A-4A1BA529EAAE}</author>
    <author>tc={902A7AC1-D9F5-1543-A6B8-4580A6D29A23}</author>
    <author>tc={979E3373-D1CA-CF46-8B6F-1D6DFD01BE20}</author>
    <author>tc={F558B9C0-FBF9-6645-B4F3-233E4802DE2A}</author>
  </authors>
  <commentList>
    <comment ref="N1" authorId="0" shapeId="0" xr:uid="{DC218E4C-A41F-5C41-A6A1-CE6429647995}">
      <text>
        <t>[Threaded comment]
Your version of Excel allows you to read this threaded comment; however, any edits to it will get removed if the file is opened in a newer version of Excel. Learn more: https://go.microsoft.com/fwlink/?linkid=870924
Comment:
    Full or Partial</t>
      </text>
    </comment>
    <comment ref="R1" authorId="1" shapeId="0" xr:uid="{65B7DA8A-FA3B-FB4F-8979-AB4D0BF2B058}">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S1" authorId="2" shapeId="0" xr:uid="{DCE3A2B0-89B6-AE4D-A71C-BD5AE8949375}">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T1" authorId="3" shapeId="0" xr:uid="{6592437D-726C-BE40-9F84-B39DE68F43D1}">
      <text>
        <t>[Threaded comment]
Your version of Excel allows you to read this threaded comment; however, any edits to it will get removed if the file is opened in a newer version of Excel. Learn more: https://go.microsoft.com/fwlink/?linkid=870924
Comment:
    Number of EVs</t>
      </text>
    </comment>
    <comment ref="U1" authorId="4" shapeId="0" xr:uid="{63C54150-2F42-724D-AFBB-72E5D32F824E}">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V1" authorId="5" shapeId="0" xr:uid="{27E1F8AF-85BB-524B-A439-81E88D42FF33}">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X1" authorId="6" shapeId="0" xr:uid="{5A771AEA-E227-E043-BEE4-B2B2FD93AE05}">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A1" authorId="7" shapeId="0" xr:uid="{C7FF9041-A23C-AD45-83B7-F0F91C39816A}">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D1" authorId="8" shapeId="0" xr:uid="{38172D69-637B-4149-BB36-D67B8A97B70E}">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E1" authorId="9" shapeId="0" xr:uid="{C1C87364-7615-234D-AC45-4C035E89EA7F}">
      <text>
        <t>[Threaded comment]
Your version of Excel allows you to read this threaded comment; however, any edits to it will get removed if the file is opened in a newer version of Excel. Learn more: https://go.microsoft.com/fwlink/?linkid=870924
Comment:
    TCC, PCC</t>
      </text>
    </comment>
    <comment ref="AF1" authorId="10" shapeId="0" xr:uid="{9CFDD40E-24D2-0F43-AB7A-4A1BA529EAAE}">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H1" authorId="11" shapeId="0" xr:uid="{902A7AC1-D9F5-1543-A6B8-4580A6D29A23}">
      <text>
        <t>[Threaded comment]
Your version of Excel allows you to read this threaded comment; however, any edits to it will get removed if the file is opened in a newer version of Excel. Learn more: https://go.microsoft.com/fwlink/?linkid=870924
Comment:
    EVSE or Power</t>
      </text>
    </comment>
    <comment ref="AQ1" authorId="12" shapeId="0" xr:uid="{979E3373-D1CA-CF46-8B6F-1D6DFD01BE20}">
      <text>
        <t>[Threaded comment]
Your version of Excel allows you to read this threaded comment; however, any edits to it will get removed if the file is opened in a newer version of Excel. Learn more: https://go.microsoft.com/fwlink/?linkid=870924
Comment:
    Public, Workplace, Home</t>
      </text>
    </comment>
    <comment ref="AR1" authorId="13" shapeId="0" xr:uid="{F558B9C0-FBF9-6645-B4F3-233E4802DE2A}">
      <text>
        <t>[Threaded comment]
Your version of Excel allows you to read this threaded comment; however, any edits to it will get removed if the file is opened in a newer version of Excel. Learn more: https://go.microsoft.com/fwlink/?linkid=870924
Comment:
    Station, Parking, Home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tc={D3A4B366-0A7B-C146-98FF-BFEE80AEE00E}</author>
    <author>tc={1E9D7219-596D-3842-BCA7-E45CBEB6C9F3}</author>
    <author>tc={60EF15B9-F4D6-3347-A409-22F58AE5E02F}</author>
    <author>tc={FD337A46-512E-7946-86ED-C0A8328F891B}</author>
    <author>tc={26A84BC1-8A40-1942-A2F8-E2FBCCB83370}</author>
    <author>tc={A40D4BBF-AEA1-8549-8855-DC46CC987FA8}</author>
    <author>tc={8BE265E3-4082-F142-A56E-496B08D4CF96}</author>
    <author>tc={A7018EFF-7143-6E4B-9F5D-885DB7CE1062}</author>
    <author>tc={97672E08-737C-B14A-8BF7-86E338CE2055}</author>
    <author>tc={4650AF1B-753B-FE4B-A129-3D91458172DF}</author>
    <author>tc={3677856D-0063-FC40-9ABF-F169F84CCE53}</author>
    <author>tc={424F3A2A-43DC-5C4A-8EF9-AA532ADE8E9B}</author>
    <author>tc={840B1AE1-9EA0-B34D-9F9C-51AF69094B1D}</author>
    <author>tc={C36A4E97-4E66-3E44-A623-892CF2BCC570}</author>
  </authors>
  <commentList>
    <comment ref="N1" authorId="0" shapeId="0" xr:uid="{D3A4B366-0A7B-C146-98FF-BFEE80AEE00E}">
      <text>
        <t>[Threaded comment]
Your version of Excel allows you to read this threaded comment; however, any edits to it will get removed if the file is opened in a newer version of Excel. Learn more: https://go.microsoft.com/fwlink/?linkid=870924
Comment:
    Full or Partial</t>
      </text>
    </comment>
    <comment ref="R1" authorId="1" shapeId="0" xr:uid="{1E9D7219-596D-3842-BCA7-E45CBEB6C9F3}">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S1" authorId="2" shapeId="0" xr:uid="{60EF15B9-F4D6-3347-A409-22F58AE5E02F}">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T1" authorId="3" shapeId="0" xr:uid="{FD337A46-512E-7946-86ED-C0A8328F891B}">
      <text>
        <t>[Threaded comment]
Your version of Excel allows you to read this threaded comment; however, any edits to it will get removed if the file is opened in a newer version of Excel. Learn more: https://go.microsoft.com/fwlink/?linkid=870924
Comment:
    Number of EVs</t>
      </text>
    </comment>
    <comment ref="U1" authorId="4" shapeId="0" xr:uid="{26A84BC1-8A40-1942-A2F8-E2FBCCB83370}">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V1" authorId="5" shapeId="0" xr:uid="{A40D4BBF-AEA1-8549-8855-DC46CC987FA8}">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X1" authorId="6" shapeId="0" xr:uid="{8BE265E3-4082-F142-A56E-496B08D4CF96}">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A1" authorId="7" shapeId="0" xr:uid="{A7018EFF-7143-6E4B-9F5D-885DB7CE1062}">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D1" authorId="8" shapeId="0" xr:uid="{97672E08-737C-B14A-8BF7-86E338CE2055}">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E1" authorId="9" shapeId="0" xr:uid="{4650AF1B-753B-FE4B-A129-3D91458172DF}">
      <text>
        <t>[Threaded comment]
Your version of Excel allows you to read this threaded comment; however, any edits to it will get removed if the file is opened in a newer version of Excel. Learn more: https://go.microsoft.com/fwlink/?linkid=870924
Comment:
    TCC, PCC</t>
      </text>
    </comment>
    <comment ref="AF1" authorId="10" shapeId="0" xr:uid="{3677856D-0063-FC40-9ABF-F169F84CCE53}">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H1" authorId="11" shapeId="0" xr:uid="{424F3A2A-43DC-5C4A-8EF9-AA532ADE8E9B}">
      <text>
        <t>[Threaded comment]
Your version of Excel allows you to read this threaded comment; however, any edits to it will get removed if the file is opened in a newer version of Excel. Learn more: https://go.microsoft.com/fwlink/?linkid=870924
Comment:
    EVSE or Power</t>
      </text>
    </comment>
    <comment ref="AQ1" authorId="12" shapeId="0" xr:uid="{840B1AE1-9EA0-B34D-9F9C-51AF69094B1D}">
      <text>
        <t>[Threaded comment]
Your version of Excel allows you to read this threaded comment; however, any edits to it will get removed if the file is opened in a newer version of Excel. Learn more: https://go.microsoft.com/fwlink/?linkid=870924
Comment:
    Public, Workplace, Home</t>
      </text>
    </comment>
    <comment ref="AR1" authorId="13" shapeId="0" xr:uid="{C36A4E97-4E66-3E44-A623-892CF2BCC570}">
      <text>
        <t>[Threaded comment]
Your version of Excel allows you to read this threaded comment; however, any edits to it will get removed if the file is opened in a newer version of Excel. Learn more: https://go.microsoft.com/fwlink/?linkid=870924
Comment:
    Station, Parking, Home</t>
      </text>
    </comment>
  </commentList>
</comments>
</file>

<file path=xl/sharedStrings.xml><?xml version="1.0" encoding="utf-8"?>
<sst xmlns="http://schemas.openxmlformats.org/spreadsheetml/2006/main" count="3594" uniqueCount="2130">
  <si>
    <t>Title</t>
  </si>
  <si>
    <t>Accession number</t>
  </si>
  <si>
    <t>Author</t>
  </si>
  <si>
    <t>Author affiliation</t>
  </si>
  <si>
    <t>Corresponding author(s)</t>
  </si>
  <si>
    <t>Source</t>
  </si>
  <si>
    <t>Abbreviated source title</t>
  </si>
  <si>
    <t>Publisher</t>
  </si>
  <si>
    <t>Volume</t>
  </si>
  <si>
    <t>Issue</t>
  </si>
  <si>
    <t>Pages</t>
  </si>
  <si>
    <t>Issue date</t>
  </si>
  <si>
    <t>Publication date</t>
  </si>
  <si>
    <t>Publication year</t>
  </si>
  <si>
    <t>Language</t>
  </si>
  <si>
    <t>ISSN</t>
  </si>
  <si>
    <t>E-ISSN</t>
  </si>
  <si>
    <t>DOI</t>
  </si>
  <si>
    <t>Article number</t>
  </si>
  <si>
    <t>CODEN</t>
  </si>
  <si>
    <t>Country of publication</t>
  </si>
  <si>
    <t>Document type</t>
  </si>
  <si>
    <t>Abstract</t>
  </si>
  <si>
    <t>Number of references</t>
  </si>
  <si>
    <t>Main heading</t>
  </si>
  <si>
    <t>Controlled/Subject terms</t>
  </si>
  <si>
    <t>Uncontrolled terms</t>
  </si>
  <si>
    <t>Classification code</t>
  </si>
  <si>
    <t>IPC code</t>
  </si>
  <si>
    <t>Treatment</t>
  </si>
  <si>
    <t>Discipline</t>
  </si>
  <si>
    <t>Funding details</t>
  </si>
  <si>
    <t>Funding text</t>
  </si>
  <si>
    <t>Open Access type(s)</t>
  </si>
  <si>
    <t>Database</t>
  </si>
  <si>
    <t>Copyright</t>
  </si>
  <si>
    <t>Data Provider</t>
  </si>
  <si>
    <t>Resiliency-oriented islanding of distribution network in the presence of charging stations for electric vehicles</t>
  </si>
  <si>
    <t xml:space="preserve">Alizadeh, Mohammad (1); Jafari-Nokandi, Meysam (1); Shahabi, Majid (1) </t>
  </si>
  <si>
    <t xml:space="preserve">(1) Faculty of Electrical and Computer Engineering, Babol Noshirvani University of Technology, Babol, Iran </t>
  </si>
  <si>
    <t>Jafari-Nokandi, Meysam(m.jafari@nit.ac.ir)</t>
  </si>
  <si>
    <t>International Transactions on Electrical Energy Systems</t>
  </si>
  <si>
    <t>Int. Trans. Elecr. Energy Sys.</t>
  </si>
  <si>
    <t>John Wiley and Sons Ltd</t>
  </si>
  <si>
    <t>English</t>
  </si>
  <si>
    <t>10.1002/2050-7038.12670</t>
  </si>
  <si>
    <t>e12670</t>
  </si>
  <si>
    <t>Journal article (JA)</t>
  </si>
  <si>
    <t>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 ¬© 2020 John Wiley &amp; Sons Ltd</t>
  </si>
  <si>
    <t>Plug-in electric vehicles</t>
  </si>
  <si>
    <t>Distributed power generation - Optimization - Restoration - Decision making - Charging (batteries) - Materials handling</t>
  </si>
  <si>
    <t>Bi-level optimization models - Charging station - Decision making models - Fast charging stations - Optimization modeling - Restoration problems - Transportation and Distribution networks - Transportation network</t>
  </si>
  <si>
    <t>702.1.2 Secondary Batteries - 706.1.2 Electric Power Distribution - 912.2 Management - 921.5 Optimization Techniques</t>
  </si>
  <si>
    <t xml:space="preserve">Number: BNUT/370162/98, Acronym: BUT, Sponsor: Babol Noshirvani University of Technology; </t>
  </si>
  <si>
    <t>The authors acknowledge the funding support of Babol Noshirvani University of Technology through Grant program No. BNUT/370162/98.</t>
  </si>
  <si>
    <t>All Open Access, Bronze</t>
  </si>
  <si>
    <t>Compendex</t>
  </si>
  <si>
    <t>Compilation and indexing terms, Copyright 2022 Elsevier Inc.</t>
  </si>
  <si>
    <t>Engineering Village</t>
  </si>
  <si>
    <t>A Deep Reinforcement Learning Method for Pricing Electric Vehicles with Discrete Charging Levels</t>
  </si>
  <si>
    <t xml:space="preserve">Qiu, Dawei (1); Ye, Yujian (1, 2); Papadaskalopoulos, Dimitrios (1); Strbac, Goran (1) </t>
  </si>
  <si>
    <t xml:space="preserve">(1) Department of Electrical and Electronic Engineering, Imperial College London, London; SW7 2AZ, United Kingdom (2) Fetch.ai, Cambridge; CB4 0WS, United Kingdom </t>
  </si>
  <si>
    <t>Ye, Yujian(yujian.ye11@imperial.ac.uk)</t>
  </si>
  <si>
    <t>IEEE Transactions on Industry Applications</t>
  </si>
  <si>
    <t>IEEE Trans Ind Appl</t>
  </si>
  <si>
    <t>Institute of Electrical and Electronics Engineers Inc., United States</t>
  </si>
  <si>
    <t>5901-5912</t>
  </si>
  <si>
    <t>September-October 2020</t>
  </si>
  <si>
    <t>10.1109/TIA.2020.2984614</t>
  </si>
  <si>
    <t>ITIACR</t>
  </si>
  <si>
    <t>The effective pricing of electric vehicle (EV) charging by aggregators constitutes a key problem toward the realization of the significant EV flexibility potential in deregulated electricity systems and has been addressed by previous work through bi-level optimization formulations. However, the solution approach adopted in previous work cannot capture the discrete nature of the EV charging/discharging levels. Although reinforcement learning (RL) can tackle this challenge, state-of-the-art RL methods require discretization of state and/or action spaces and thus exhibit limitations in terms of solution optimality and computational requirements. This article proposes a novel deep reinforcement learning (DRL) method to solve the examined EV pricing problem, combining deep deterministic policy gradient (DDPG) principles with a prioritized experience replay (PER) strategy and setting up the problem in multi-dimensional continuous state and action spaces. Case studies demonstrate that the proposed method outperforms state-of-the-art RL methods in terms of both solution optimality and computational requirements and comprehensively analyze the economic impacts of smart-charging and vehicle-to-grid (V2G) flexibility on both aggregators and EV owners. ¬© 1972-2012 IEEE.</t>
  </si>
  <si>
    <t>Reinforcement learning</t>
  </si>
  <si>
    <t>Charging (batteries) - Power markets - Electric vehicles - Costs - Deep learning - Vehicle-to-grid</t>
  </si>
  <si>
    <t>Bi-level optimization - Computational requirements - Discrete charging - Electricity system - Multi dimensional - Reinforcement learning method - Solution approach - Vehicle to Grid (V2G)</t>
  </si>
  <si>
    <t>461.4 Ergonomics and Human Factors Engineering - 702.1.2 Secondary Batteries - 706.1 Electric Power Systems - 723.4 Artificial Intelligence - 911 Cost and Value Engineering; Industrial Economics</t>
  </si>
  <si>
    <t xml:space="preserve">Number: EP/R045518/1, Acronym: EPSRC, Sponsor: Engineering and Physical Sciences Research Council; Number: 104249, Acronym: -, Sponsor: Innovate UK; </t>
  </si>
  <si>
    <t>This work was financially supported by E-FLEX project, which has received funding from Innovate UK, under Project 104249.</t>
  </si>
  <si>
    <t>Optimal Day-Ahead Charging and Frequency Reserve Scheduling of Electric Vehicles Considering the Regulation Signal Uncertainty</t>
  </si>
  <si>
    <t xml:space="preserve">Cui, Yan (1); Hu, Zechun (1); Luo, Haocheng (1) </t>
  </si>
  <si>
    <t xml:space="preserve">(1) Department of Electrical Engineering, Tsinghua University, Beijing; 100084, China </t>
  </si>
  <si>
    <t>Hu, Zechun(zechhu@tsinghua.edu.cn)</t>
  </si>
  <si>
    <t>5824-5835</t>
  </si>
  <si>
    <t>10.1109/TIA.2020.2976839</t>
  </si>
  <si>
    <t>With large-scale integration of intermittent renewable energy sources (RESs), power systems need more ancillary services to guarantee system stability and security. When properly managed, large-scale electric vehicles (EVs), whose markets have been growing rapidly in recently years, can provide frequency regulation service for power systems, benefiting both EVs and the grid. However, interests balance between different parties and regulation signals uncertainty are not well considered when deploying EVs to provide regulation services in previous studies. In this article, a leader-follower game is proposed for individual EVs and their aggregator to determine optimal day-ahead charging and frequency reserve scheduling considering regulation signals uncertainty. Acting as the leader in the game, the EV aggregator prices for its charging service and offers for regulation service to encourage EVs' participation. EVs act as price-takers and aim at achieving a tradeoff between costs from electricity consumption and revenues from providing regulation service through an aggregative game. The proposed leader-follower game is then converted to a bilevel optimization problem, which can be solved by introducing an aggregate EV model. Furthermore, for the sake of privacy protection, a distributed approach is designed for EVs to optimize their scheduling. Case studies with the proposed scheduling model are carried out to demonstrate its effectiveness. ¬© 1972-2012 IEEE.</t>
  </si>
  <si>
    <t>Optimization</t>
  </si>
  <si>
    <t>Costs - Renewable energy resources - Electric vehicles - System stability - Scheduling - Charging (batteries)</t>
  </si>
  <si>
    <t>Bilevel optimization problems - Distributed approaches - Electric Vehicles (EVs) - Electricity-consumption - Frequency regulation services - Leader-follower games - Regulation services - Renewable energy source</t>
  </si>
  <si>
    <t>525.1 Energy Resources and Renewable Energy Issues - 702.1.2 Secondary Batteries - 911 Cost and Value Engineering; Industrial Economics - 912.2 Management - 921.5 Optimization Techniques - 961 Systems Science</t>
  </si>
  <si>
    <t xml:space="preserve">Number: 51861135301,U1766205, Acronym: NSFC, Sponsor: National Natural Science Foundation of China; </t>
  </si>
  <si>
    <t>This work was supported in part by the National Natural Science Foundation of China under Grants U1766205 and 51861135301.Manuscript received November 7, 2019; revised January 23, 2020; accepted February 16, 2020. Date of publication February 27, 2020; date of current version September18,2020.Paper2019-AAAE-1284.R1,approvedforpublicationin ITH large-scale integration of intermittent renewable en-proachesandApplicationsforElectricVehicleChargingDemandManagementWtheIEEETRANSACTIONSONINDUSTRYAPPLICATIONSbytheAdvancedAp-ergy sources (RESs), power systems are going through Committee of the IEEE Industry Applications Society. This work was supported a profound evolution to a cleaner and more efficient energy in part by the National Natural Science Foundation of China under Grants system. However, high penetration of intermittent RESs can TheauthorsarewiththeDepartmentofElectricalEngineering,TsinghuaU1766205and51861135301.(Correspondingauthor:ZechunHu.) bring about power fluctuation problems, and jeopardize power University, Beijing 100084, China (e-mail: cuiyan18@mails.tsinghua.edu.cn; system stability [1]. In order to guarantee secure and stable zechhu@tsinghua.edu.cn;luohc15@mails.tsinghua.edu.cn). operation, power systems need more flexible ancillary services athttp://ieeexplore.ieee.org.Colorversionsofoneormoreofthefiguresinthisarticleareavailableonline to gain power and energy supports. With rapid developments of Digital Object Identifier 10.1109/TIA.2020.2976839 advanced communication and control technology, aggregating 0093-9994 &amp;copy; 2020 IEEE. Personal use is permitted, but republication/redistribution requires IEEE permission. See https://www.ieee.org/publications/rights/index.html for more information.</t>
  </si>
  <si>
    <t>Hesitant fuzzy for conflicting criteria in multi-objective deployment of electric vehicle charging stations</t>
  </si>
  <si>
    <t xml:space="preserve">Panah, Payam Ghaebi (1); Bornapour, Seyyed Mohammad (2); Nosratabadi, Seyyed Mostafa (3); Guerrero, Josep M. (1) </t>
  </si>
  <si>
    <t xml:space="preserve">(1) Energy Department, Aalborg University, Aalborg East; 9220, Denmark (2) Electrical Engineering Department, Faculty of Engineering, Yasouj University, Yasouj, Iran (3) Department of Electrical Engineering, Sirjan University of Technology, Sirjan; 78137, Iran </t>
  </si>
  <si>
    <t>Bornapour, Seyyed Mohammad(mbornapour@yu.ac.ir)</t>
  </si>
  <si>
    <t>Sustainable Cities and Society</t>
  </si>
  <si>
    <t>Sustainable Cities Soc.</t>
  </si>
  <si>
    <t>Elsevier Ltd</t>
  </si>
  <si>
    <t>10.1016/j.scs.2022.104054</t>
  </si>
  <si>
    <t>The penetration rate of electric vehicles is expected to experience continual growth. The expansion planning of charging stations includes conflicting interests in urban distribution systems. This paper addresses three different viewpoints from stakeholders, municipalities, and DSOs who may not easily agree on unanimous interests in infrastructure developments. A multi-objective optimization approach is suggested regarding profit, greenhouse gas (GHG) emission, and voltage profile. The vagueness and contradiction of experts‚Äô opinions are taken into account. Multi-Criteria Decision Making (MCDM) techniques are employed to prioritize the candidates. Besides, uncertainties of price, load, and number of available electric vehicles are considered and the best solutions are selected using Crow Search Algorithm (CSA). Hesitant Fuzzy Independent Judgement (HFIJ), Analytic Hierarchy Process (AHP), and Hesitant Fuzzy AHP mechanisms are implemented to vote for the best expansion solution. IEEE 69-bus test system with modified loads along with the market data from Nordpool are considered in simulations. Sensitivity analysis is also provided to assess the solidity of MCDM. The results show that HFAHP makes more concrete and consistent assembly choices that even 30% variations in weighting coefficients cannot change the alternative rankings. ¬© 2022 Elsevier Ltd</t>
  </si>
  <si>
    <t>Analytic hierarchy process</t>
  </si>
  <si>
    <t>Charging (batteries) - Decision making - Electric vehicles - Emission control - Expansion - Greenhouse gases - Hierarchical systems - Learning algorithms - Multiobjective optimization - Sensitivity analysis</t>
  </si>
  <si>
    <t>Charging station - Crow search algorithm - E-transport - Greenhouse gas emission reduction - Multi criteria decision-making - Multi objective - Multicriteria decision-making - Multicriterion decision makings - Search Algorithms - Voltage profile</t>
  </si>
  <si>
    <t>451.1 Air Pollution Sources - 451.2 Air Pollution Control - 702.1.2 Secondary Batteries - 723.4.2 Machine Learning - 912.2 Management - 921 Mathematics - 921.5 Optimization Techniques - 951 Materials Science - 961 Systems Science</t>
  </si>
  <si>
    <t>This research did not receive any specific grant from funding agencies in the public, commercial, or not-for-profit sectors.</t>
  </si>
  <si>
    <t>System of Systems Model for Planning Electric Vehicle Charging Infrastructure in Intercity Transportation Networks Under Emission Consideration</t>
  </si>
  <si>
    <t xml:space="preserve">Chao Lei (1, 2); Liqun Lu (3); Yanfeng Ouyang (1) </t>
  </si>
  <si>
    <t xml:space="preserve">(1) University of Illinois at Urbana-Champaign, Department of Civil and Environmental Engineering, Urbana, IL 61801, United States (2) Shanghai Maritime University, College of Transport and Communications, China (3) Alibaba Inc., China </t>
  </si>
  <si>
    <t>IEEE Transactions on Intelligent Transportation Systems</t>
  </si>
  <si>
    <t>IEEE Trans. Intell. Transp. Syst. (USA)</t>
  </si>
  <si>
    <t>IEEE</t>
  </si>
  <si>
    <t>8103-13</t>
  </si>
  <si>
    <t>1558-0016</t>
  </si>
  <si>
    <t>10.1109/TITS.2021.3076008</t>
  </si>
  <si>
    <t>ITISFG</t>
  </si>
  <si>
    <t>USA</t>
  </si>
  <si>
    <t>Rapid development of electric vehicles holds the promise to significantly mitigate greenhouse gas emissions. However, the lack of pervasive en-route charging infrastructure on regional highway networks hinders the use of electric vehicles for long-distance intercity trips. Traditionally, transportation and power systems are often studied separately, each by itself as a complex system. This paper proposes a system of systems modeling framework for planning charging infrastructure deployment in intercity transportation networks while considering users' travel behavior and coupling relationships between transportation and power systems. The aim is at facilitating long-distance electric vehicle travels and providing an effective and comprehensive tool to evaluate the total emissions from both the transportation and power sectors. We look at a somewhat 'forward-looking' problem in which the charging loads of widely-adopted electric vehicles induce interdependence between the power and the transportation sectors. A general equilibrium modeling framework is developed to capture the interdependencies among charging infrastructure design, users' travel behaviors, and power sector operations. An iterative solution approach is proposed to solve the overall equilibrium between the transportation and power sectors, and a heuristic algorithm is developed to solve the bi-level subproblem for the charging infrastructure deployment. Numerical experiments based on a semi-realistic case study are performed to demonstrate the applicability of the proposed modeling and solution approach.</t>
  </si>
  <si>
    <t>air pollution - atmospheric composition - electric vehicle charging - heuristic programming - iterative methods - power system planning - transportation</t>
  </si>
  <si>
    <t>greenhouse gas emissions - en-route charging infrastructure - intercity transportation networks - charging loads - transportation sectors - power sector operations - charging infrastructure deployment - planning electric vehicle charging infrastructure - equilibrium modeling framework - iterative solution approach - heuristic algorithm - numerical experiments</t>
  </si>
  <si>
    <t>B8520B Automobile electronics and electrics - B0290F Interpolation and function approximation (numerical analysis) - B8110D Power system planning and layout</t>
  </si>
  <si>
    <t>B60L</t>
  </si>
  <si>
    <t>Practical (PRA); Theoretical or Mathematical (THR); Experimental (EXP)</t>
  </si>
  <si>
    <t>Electrical/Electronic engineering (B)</t>
  </si>
  <si>
    <t>Inspec</t>
  </si>
  <si>
    <t>Copyright 2022, The Institution of Engineering and Technology</t>
  </si>
  <si>
    <t>A bi-layer optimal strategy for coordinated charging of electric vehicle charging station considering multiple charging modes</t>
  </si>
  <si>
    <t xml:space="preserve">Zhou Buxiang (1); Liu Zhifan (1); Huang He (1); Zhang Zhiqiang (1) </t>
  </si>
  <si>
    <t xml:space="preserve">(1) Sichuan University, School of Electrical Engineering and Information, China </t>
  </si>
  <si>
    <t>Electrical Measurement and Instrumentation</t>
  </si>
  <si>
    <t>Electr. Meas. Instrum. (China)</t>
  </si>
  <si>
    <t>Electrical Measurement &amp; Instrumentation Magazine House</t>
  </si>
  <si>
    <t>15-22</t>
  </si>
  <si>
    <t>1001-1390</t>
  </si>
  <si>
    <t>10.19753/j.issn1001-1390.2021.03.003</t>
  </si>
  <si>
    <t>China</t>
  </si>
  <si>
    <t>Large-scale electric vehicles (EVs) integration into charging station disorderly will not only cause 'peak load overlap' in distribution network, but also cause charging congestion and increase the waiting time of EV. A bi-layer optimization model for coordinated charging of EV charging station considering multiple charging modes is established in this paper. In the upper model, the objective is to minimize the variance of load and dispatch plan deviation between upper and lower levels, so as to achieve peak load shifting, and make the load curve flatter. In the lower model, a charging station queuing system based on multi-queue and mullti-server is established to minimize the travel time and charging cost of EV. This paper proposes genetic algorithm (GA) and ant colony optimization (ACO) to solve this problem by hierarchical iterative, the simulation is carried out in IEEE 33-node distribution system with four charging stations. By comparing with un-coordinated charging and active scheduling (AS) model, the results show that the proposed model is effective in optimizing distribution system load, reducing travel time and charging cost of EV.</t>
  </si>
  <si>
    <t>ant colony optimisation - cost reduction - electric vehicle charging - electric vehicles - genetic algorithms - load dispatching - power distribution economics - power distribution planning - scheduling</t>
  </si>
  <si>
    <t>cost reduction - active scheduling model - IEEE 33-node distribution system - ACO - genetic algorithm - load variance - distribution network - peak load overlap - electric vehicle charging station - bi-layer optimal strategy - distribution system load - ant colony optimization - charging station queuing system - load curve flatter - peak load shifting - dispatch plan deviation - EV charging station - bi-layer optimization model - charging congestion - large-scale electric vehicles integration - multiple charging modes</t>
  </si>
  <si>
    <t>B8520 Transportation - B0260 Optimisation techniques - B8110B Power system management, operation and economics - B8110D Power system planning and layout - B8120J Distribution networks</t>
  </si>
  <si>
    <t>B60L - H02J3/00</t>
  </si>
  <si>
    <t>Economic (ECO); Practical (PRA); Theoretical or Mathematical (THR)</t>
  </si>
  <si>
    <t>Copyright 2021, The Institution of Engineering and Technology</t>
  </si>
  <si>
    <t>An optimal charging station location model with the consideration of electric vehicle's driving range</t>
  </si>
  <si>
    <t xml:space="preserve">He, Jia (1); Yang, Hai (2); Tang, Tie-Qiao (3); Huang, Hai-Jun (1) </t>
  </si>
  <si>
    <t xml:space="preserve">(1) School of Economics and Management, Beihang University, Beijing; 100191, China (2) Department of Civil and Environmental Engineering, The Hong Kong University of Science and Technology, Clear Water Bay, Kowloon, Hong Kong (3) School of Transportation Science and Engineering, Beihang University, Beijing; 100191, China </t>
  </si>
  <si>
    <t>Huang, Hai-Jun(haijunhuang@buaa.edu.cn)</t>
  </si>
  <si>
    <t>Transportation Research Part C: Emerging Technologies</t>
  </si>
  <si>
    <t>Transp. Res. Part C Emerg. Technol.</t>
  </si>
  <si>
    <t>641-654</t>
  </si>
  <si>
    <t>0968090X</t>
  </si>
  <si>
    <t>10.1016/j.trc.2017.11.026</t>
  </si>
  <si>
    <t>Reasonable charging station positions are critical to prompt the widespread use of electric vehicles (EVs). This paper proposes a bi-level programming model with the consideration of EV's driving range, for finding the optimal locations of charging stations. In this model, the upper level is to optimize the position of charging stations so as to maximize the path flows that use the charging stations, while the user equilibrium of route choice with the EV's driving range constraint is formulated in the lower level. In order to find the optimal solution of the model efficiently, we reformulate the proposed model as a single-level mathematical program and further linearize it in designing the heuristic algorithm. The model validity is demonstrated with numerical examples on two test networks. It is shown that the vehicle's driving range has a great influence on the optimal charging station locations. ¬© 2017 Elsevier Ltd</t>
  </si>
  <si>
    <t>Location</t>
  </si>
  <si>
    <t>Heuristic algorithms - Electric vehicles - Optimization - Charging (batteries)</t>
  </si>
  <si>
    <t>Bilevel programming models - Charging station - Driving range - Electric Vehicles (EVs) - Mathematical program - Optimal locations - Optimal solutions - User equilibrium</t>
  </si>
  <si>
    <t>702.1.2 Secondary Batteries - 723.1 Computer Programming - 921.5 Optimization Techniques</t>
  </si>
  <si>
    <t xml:space="preserve">Number: 71371020, Acronym: NSFC, Sponsor: National Natural Science Foundation of China; Number: 2012CB725401, Acronym: NKRDPC, Sponsor: National Key Research and Development Program of China; </t>
  </si>
  <si>
    <t>This research was jointly supported by grants from the National Basic Research Program of China ( 2012CB725401 ) and the National Natural Science Foundation of China ( 71371020 ). The authors would like to thank participants at Beihang University&amp;rsquo;s seminars for their helpful remarks. Qiong Tian, Tian-Liang Liu and others provided useful comments on an earlier version of the paper. The authors would also like to thank the anonymous referees for their comments and valuable suggestions which lead to substantial improvement of the paper.</t>
  </si>
  <si>
    <t>Estimating the optimal number and locations of electric vehicle charging stations: the application of multi-criteria p-median methodology</t>
  </si>
  <si>
    <t xml:space="preserve">Janji, Aleksandar (1); Velimirovi, Lazar (2); Velimirovi, Jelena (2); Vrani, Petar (2) </t>
  </si>
  <si>
    <t xml:space="preserve">(1) Faculty of Electronic Engineering, University of Ni, Ni, Serbia (2) Mathematical Institute of the Serbian Academy of Science and Arts, Belgrade, Serbia </t>
  </si>
  <si>
    <t>Vrani, Petar(petarvvv@mi.sanu.ac.rs)</t>
  </si>
  <si>
    <t>Transportation Planning and Technology</t>
  </si>
  <si>
    <t>Transp. Plann. Technol.</t>
  </si>
  <si>
    <t>Routledge</t>
  </si>
  <si>
    <t>827-842</t>
  </si>
  <si>
    <t>10.1080/03081060.2021.1992177</t>
  </si>
  <si>
    <t>Recent developments related to the widespread utilization of electric vehicles (EV) have required the building of sound and reliable public charging networks. In the literature, this task has usually been approached by optimizing the spatial distribution of a predefined number of stations, based on a number of selection criteria. Our study provides a new multi-criteria approach to the optimization of both charging station numbers and locations. The optimization procedure is based on the fulfilment of the following criteria: EV installation costs, walking distances to the charging station locations, location safety, access to parking, and power distribution network capacity. The novel methodology used for the analysis is the p-median based modified with an iterative approach and distances weighted with the Analytic Hierarchy Process (AHP) approach. The optimal number and site selection methodology of charging stations are verified based on a case study of the city of Ni (Serbia). ¬© 2021 Informa UK Limited, trading as Taylor &amp; Francis Group.</t>
  </si>
  <si>
    <t>Iterative methods - Electric vehicles - Charging (batteries) - Hierarchical systems - Site selection - Location</t>
  </si>
  <si>
    <t>Analytic hierarchy process - Case-studies - Charging station - Electric vehicle charging - Electric vehicle charging station - Modified p-median - Multicriteria analysis - Optimal number - Optimisations - P-median</t>
  </si>
  <si>
    <t>702.1.2 Secondary Batteries - 921.6 Numerical Methods - 961 Systems Science</t>
  </si>
  <si>
    <t xml:space="preserve">Number: -, Acronym: MPNTR, Sponsor: Ministarstvo Prosvete, Nauke i Tehnolo&amp;scaron;kog Razvoja; </t>
  </si>
  <si>
    <t>This work was supported by the Ministry of Education, Science and Technological Development of the Republic of Serbia through the Mathematical Institute SANU.</t>
  </si>
  <si>
    <t>Dynamic programming-based optimisation of charging an electric vehicle fleet system represented by an aggregate battery model</t>
  </si>
  <si>
    <t xml:space="preserve">≈†kugor, Branimir (1); Deur, Joko (1) </t>
  </si>
  <si>
    <t xml:space="preserve">(1) University of Zagreb, Faculty of Mechanical Engineering and Naval Architecture, I. Luia 5, Zagreb; HR-10002, Croatia </t>
  </si>
  <si>
    <t>≈†kugor, Branimir(branimir.skugor@fsb.hr)</t>
  </si>
  <si>
    <t>Energy</t>
  </si>
  <si>
    <t>456-465</t>
  </si>
  <si>
    <t>10.1016/j.energy.2015.03.057</t>
  </si>
  <si>
    <t>ENEYDS</t>
  </si>
  <si>
    <t>This paper proposes a DP(dynamic programming)-based optimisation method of charging an EV (electric vehicle) fleet modelled as a single, so-called aggregate battery. The main advantage of the approach is that it provides a globally optimal solution, with a relatively non-excessive computational load owing to a low order of the aggregate battery model. The method is illustrated through a case study of an isolated, hypothetically electrified delivery truck transport system charged from both grid and RES (renewable energy sources). Two scenarios of energy production from RES (with and without excess in RES production), along with several electricity price models are studied. The DP optimisation results are compared with the results obtained by an existing heuristic charging algorithm used in EnergyPLAN software to illustrate the DP algorithm advantages in minimising the charging energy cost and satisfying the aggregate battery charge sustaining conditions. The proposed DP optimisation method can be used in various energy planning studies, as well as a core of the supervisory/aggregator level of hierarchical EV fleet charging strategies. ¬© 2015 Elsevier Ltd.</t>
  </si>
  <si>
    <t>Aggregates</t>
  </si>
  <si>
    <t>Secondary batteries - Fleet operations - Renewable energy resources - Charging (batteries) - Battery management systems - Trucks - Dynamic programming - Electric vehicles</t>
  </si>
  <si>
    <t>Charging strategies - Computational loads - Electricity price model - EV (electric vehicle) - Fleet - Optimisation method - Optimisations - Renewable energy source</t>
  </si>
  <si>
    <t>406 Highway Engineering - 412.2 Concrete Reinforcements - 525.1 Energy Resources and Renewable Energy Issues - 663.1 Heavy Duty Motor Vehicles - 702.1.2 Secondary Batteries - 921.5 Optimization Techniques</t>
  </si>
  <si>
    <t xml:space="preserve">Number: 09/128, Acronym: HRZZ, Sponsor: Hrvatska Zaklada za Znanost; </t>
  </si>
  <si>
    <t>It is gratefully acknowledged that this work has been supported by the Croatian Science Foundation through the project No. 09/128 . The data and technical support from Konzum d.d. is greatly appreciated, as well. The authors also express their gratitude to Dr. Luka Perkovi&amp;#263; for providing the data related to local energy production from photovoltaic panels.</t>
  </si>
  <si>
    <t>Optimal fast charging station locations for electric ridesharing service with online vehicle-charging station assignment [arXiv]</t>
  </si>
  <si>
    <t xml:space="preserve">Tai-Yu Ma (1); Simin Xie (2) </t>
  </si>
  <si>
    <t xml:space="preserve">(1) Luxembourg Institute of Socio-Economic Research, Department of Urban Development and Mobility, Luxembourg (2) Katholieke Universiteit Leuven, Oude Markt 13, Belgium </t>
  </si>
  <si>
    <t>arXiv</t>
  </si>
  <si>
    <t>arXiv (USA)</t>
  </si>
  <si>
    <t>19 pp.</t>
  </si>
  <si>
    <t>13 Aug. 2020</t>
  </si>
  <si>
    <t>Electrified shared mobility services need to handle charging infrastructure planning and manage their daily charging operations to minimize total charging operation time and cost. However, existing studies tend to address these problems separately. A new online vehicle-charging assignment model is proposed and integrated into the fast charging location problem for dynamic ridesharing services using electric vehicles. The latter is formulated as a bi-level optimization problem to minimize the fleet's daily charging operation time. A surrogate-assisted optimization approach is proposed to solve the combinatorial optimization problem efficiently. The proposed model is tested on a realistic flexible bus service in Luxembourg. The results show that the proposed online charging policy can effectively reduce the charging delays of the fleet compared to the state-of-the-art methods. With 10 additional DC fast chargers installed, charging operation time can be reduced up to 27.8% when applying the online charging policy under the test scenarios.</t>
  </si>
  <si>
    <t>battery chargers - battery powered vehicles - cost reduction - electric vehicle charging - optimisation - planning</t>
  </si>
  <si>
    <t>optimal fast charging station locations - electric ridesharing service - online vehicle-charging station assignment - shared mobility services - charging infrastructure planning - daily charging operations - total charging operation time - online vehicle-charging assignment model - fast charging location problem - dynamic ridesharing services - electric vehicles - bi-level optimization problem - fleet - surrogate-assisted optimization approach - combinatorial optimization problem - realistic flexible bus service - online charging policy - charging delays</t>
  </si>
  <si>
    <t>B8520 Transportation - B0260 Optimisation techniques - B8360J AC-DC power convertors (rectifiers)</t>
  </si>
  <si>
    <t>B60L - H02J7/00 - H02M7/00 - B60L50/50</t>
  </si>
  <si>
    <t>Practical (PRA); Theoretical or Mathematical (THR)</t>
  </si>
  <si>
    <t>Copyright 2020, The Institution of Engineering and Technology</t>
  </si>
  <si>
    <t>Distribution network hierarchically partitioned optimization considering electric vehicle orderly charging with isolated bidirectional dc-dc converter optimal efficiency model</t>
  </si>
  <si>
    <t xml:space="preserve">Zhang, Qiushi (1); Zhao, Jian (1); Wang, Xiaoyu (1); Tong, Li (2); Jiang, Hang (2); Zhou, Jinhui (2) </t>
  </si>
  <si>
    <t xml:space="preserve">(1) College of Electric Power Engineering, Shanghai University of Electric Power, Shanghai; 200090, China (2) State Grid Zhejiang Electric Power Research Institute, Hangzhou; 310006, China </t>
  </si>
  <si>
    <t>Zhao, Jian(zhoujinhui_hz@163.com)</t>
  </si>
  <si>
    <t>Energies</t>
  </si>
  <si>
    <t>MDPI AG</t>
  </si>
  <si>
    <t>10.3390/en14061614</t>
  </si>
  <si>
    <t>The access of large-scale electric vehicles (EVs) will increase the network loss of medium voltage distribution network, which can be alleviated by adjusting the network structure and orderly charging for EVs. However, it is difficult to accurately evaluate the charging efficiency in the orderly charging of electric vehicle (EV), which will cause the scheduling model to be insufficiently accurate. Therefore, this paper proposes an EV double-layer scheduling model based on the isolated bidirectional DC‚ÄìDC (IBDC) converter optimal efficiency model, and establishes the hierarchical and partitioned optimization model with feeder‚Äìbranch‚Äìload layer. Firstly, based on the actual topology of medium voltage distribution network, a dynamic reconfiguration model between switching stations is established with the goal of load balancing. Secondly, with the goal of minimizing the branch layer network loss, a dynamic reconstruction model under the switch station is established, and the chaotic niche particle swarm optimization is proposed to improve the global search capability and iteration speed. Finally, the power transmission loss model of IBDC converter is established, and the optimal phase shift parameter is determined to formulate the double-layer collaborative optimization operation strategy of electric vehicles. The example verifies that the above model can improve the system load balancing degree and reduce the operation loss of medium voltage distribution network. ¬© 2021 by the authors. Licensee MDPI, Basel, Switzerland.</t>
  </si>
  <si>
    <t>Efficiency</t>
  </si>
  <si>
    <t>Dynamic models - Capacitance - Electric power distribution - Vehicle transmissions - Voltage control - Electric switches - Electric vehicles - Network layers - Scheduling - Electric losses - Topology - Charging (batteries)</t>
  </si>
  <si>
    <t>Bidirectional DC-DC converters - Collaborative optimization - Dynamic re-configuration - Dynamic reconstruction models - Global search capability - Medium-voltage distribution networks - Niche particle swarm optimizations - Power transmission loss</t>
  </si>
  <si>
    <t>602.2 Mechanical Transmissions - 701.1 Electricity: Basic Concepts and Phenomena - 702.1.2 Secondary Batteries - 706.1.2 Electric Power Distribution - 723 Computer Software, Data Handling and Applications - 731.3 Specific Variables Control - 912.2 Management - 913.1 Production Engineering - 921 Mathematics - 921.4 Combinatorial Mathematics, Includes Graph Theory, Set Theory</t>
  </si>
  <si>
    <t xml:space="preserve">Number: 5211DS18002S, Acronym: -, Sponsor: -; Number: 51907114, Acronym: NSFC, Sponsor: National Natural Science Foundation of China; Number: 2018YFB0905105, Acronym: NKRDPC, Sponsor: National Key Research and Development Program of China; </t>
  </si>
  <si>
    <t>Funding: This research was funded by National Key R&amp;D Program of China (2018YFB0905105); National Natural Science Foundation of China (Grant NO. 51907114) and Science and Technology Project of State Grid Zhejiang Electric Power Co., LTD. (5211DS18002S).Acknowledgments: The authors would like to acknowledge the support of the National Natural Science Foundation of China (Grant NO. 51907114) and Science and Technology Project of State Grid Zhejiang Electric Power Co., LTD. (5211DS18002S).</t>
  </si>
  <si>
    <t>All Open Access, Gold, Green</t>
  </si>
  <si>
    <t>Optimal planning of inverter-based renewable energy sources towards autonomous microgrids accommodating electric vehicle charging stations</t>
  </si>
  <si>
    <t xml:space="preserve">Ali, Abdelfatah (1); Mahmoud, Karar (2, 3); Lehtonen, Matti (2) </t>
  </si>
  <si>
    <t xml:space="preserve">(1) Department of Electrical Engineering, South Valley University, Qena; 83523, Egypt (2) Department of Electrical Engineering and Automation, Aalto University, Espoo; FI-00076, Finland (3) Department of Electrical Engineering, Aswan University, Aswan; 81542, Egypt </t>
  </si>
  <si>
    <t>Mahmoud, Karar(karar.mostafa@aalto.fi)</t>
  </si>
  <si>
    <t>IET Generation, Transmission and Distribution</t>
  </si>
  <si>
    <t>IET Gener. Transm. Distrib.</t>
  </si>
  <si>
    <t>John Wiley and Sons Inc</t>
  </si>
  <si>
    <t>219-232</t>
  </si>
  <si>
    <t>10.1049/gtd2.12268</t>
  </si>
  <si>
    <t>Renewable energy sources have recently been integrated into microgrids that are in turn connected to electric vehicle (EV) charging stations. In this regard, the optimal planning of microgrids is challenging with such uncertain generation and stochastic charging/discharging EV models. To achieve such ambitious goals, the best sites and sizes of photovoltaic and wind energy units in microgrids with EV are accurately determined in this work using an optimization technique. This proposed technique considers 1) generation profile uncertainty in photovoltaic and wind energy units as well as the total load demand, 2)¬†photovoltaic and wind generation units' DSTATCOM operation capability, and 3) various branch and node constraints in the microgrid. Most importantly, the possible EV requirements are also taken into account, including initial and predetermined state of charge (SOC) arrangements, arrival and departure hours, and diverse regulated and unregulated charging strategies. A bi-level metaheuristic-based solution is established to address this complex planning model. The outer level and inner-level functions optimize renewable energy sources and EV decision variables. Sub-objectives to be optimized voltage deviations as well as grid power. The results demonstrate the effectiveness of the introduced method for planning renewable energy sources and managing EV to effectively achieve autonomous microgrids. ¬© 2021 The Authors. IET Generation, Transmission &amp; Distribution published by John Wiley &amp; Sons Ltd on behalf of The Institution of Engineering and Technology</t>
  </si>
  <si>
    <t>Charging (batteries)</t>
  </si>
  <si>
    <t>Wind power - Planning - Stochastic models - Electric inverters - Electric vehicles - Optimization - Stochastic systems</t>
  </si>
  <si>
    <t>Autonomous microgrids - Charging strategies - Charging/discharging - Electric vehicle charging - Optimization techniques - Renewable energy source - Voltage deviations - Wind generation unit</t>
  </si>
  <si>
    <t>615.8 Wind Power (Before 1993, use code 611 ) - 702.1.2 Secondary Batteries - 731.1 Control Systems - 912.2 Management - 921.5 Optimization Techniques - 922.1 Probability Theory - 961 Systems Science</t>
  </si>
  <si>
    <t>All Open Access, Green</t>
  </si>
  <si>
    <t>Planning of static and dynamic charging facilities for electric vehicles in electrified transportation networks</t>
  </si>
  <si>
    <t xml:space="preserve">Zhou, Ze (1); Liu, Zhitao (1); Su, Hongye (1); Zhang, Liyan (2) </t>
  </si>
  <si>
    <t xml:space="preserve">(1) State Key Laboratory of Industrial Control Technology, Institute of Cyber-Systems and Control, Zhejiang University, Hangzhou, China (2) School of Automation, Wuhan University of Technology, Wuhan, China </t>
  </si>
  <si>
    <t>Liu, Zhitao(ztliu@zju.edu.cn)</t>
  </si>
  <si>
    <t>10.1016/j.energy.2022.126073</t>
  </si>
  <si>
    <t>Dynamic wireless charging technology can promote the popularization of electric vehicles due to its role in alleviating range anxiety. It is necessary to consider it as a significant charging method in future urban scenarios. The development of EVs and charging facilities has brought about the electrification of transportation, forming a power-traffic system. To maximize the comprehensive performance of the system, this paper proposes a planning strategy for the coexistence of static and dynamic charging facilities. First, considering the response of vehicle users in the transportation network to the planned results, we design a bi-level optimization framework. Then, in the lower-level optimization model, taking into account the charging demands of different vehicles, we construct a multi-class user equilibrium model and adopt a modified adaptive path generation algorithm and a variable update factor algorithm to solve the traffic assignment problem. In the upper level, we utilize an evaluation indicator to indicate the comprehensive performance of the system, and the evaluation indicator is minimized under constraints on the capacities, charging prices, and usage prices of hybrid charging facilities. Then, an algorithm based on the surrogate model is introduced to solve the bi-level programming. Finally, the case studies demonstrate the advantages of hybrid charging facilities as well as the feasibility and effectiveness of the solution algorithm. ¬© 2022 Elsevier Ltd</t>
  </si>
  <si>
    <t>Electric vehicles</t>
  </si>
  <si>
    <t>Charging (batteries) - Combinatorial optimization - Costs - Electric power distribution - Inductive power transmission - Planning</t>
  </si>
  <si>
    <t>Charging facilities - Comprehensive performance - Dynamic wireless charging - Evaluation indicators - Power distribution network - Statics and dynamics - Traffic assignment problem - Transportation network - User equilibrium - Wireless charging</t>
  </si>
  <si>
    <t>702.1.2 Secondary Batteries - 706.1.1 Electric Power Transmission - 706.1.2 Electric Power Distribution - 911 Cost and Value Engineering; Industrial Economics - 912.2 Management - 921.4 Combinatorial Mathematics, Includes Graph Theory, Set Theory - 921.5 Optimization Techniques</t>
  </si>
  <si>
    <t xml:space="preserve">Number: 2022C01035, Acronym: -, Sponsor: -; Number: 61621002,62173297, Acronym: NSFC, Sponsor: National Natural Science Foundation of China; Number: 2021YFB3301000, Acronym: NKRDPC, Sponsor: National Key Research and Development Program of China; Number: 226-2022-00086, Acronym: -, Sponsor: Fundamental Research Funds for the Central Universities; </t>
  </si>
  <si>
    <t>This work was partially supported by National Key R&amp;D Program of China (Grant NO. 2021YFB3301000 ); Science Fund for Creative Research Group of the National Natural Science Foundation of China (Grant NO. 61621002 ), National Natural Science Foundation of China (NSFC: 62173297 ), Zhejiang Key R&amp;D Program, China (Grant NO. 2022C01035 ), Fundamental Research Funds for the Central Universities, China (NO. 226-2022-00086 ).</t>
  </si>
  <si>
    <t>Optimal station locations for en-route charging of electric vehicles in congested intercity networks: A new problem formulation and exact and approximate partitioning algorithms</t>
  </si>
  <si>
    <t xml:space="preserve">Bao, Zhaoyao (1); Xie, Chi (2, 3) </t>
  </si>
  <si>
    <t xml:space="preserve">(1) School of Naval Architecture, Ocean and Civil Engineering, Shanghai Jiao Tong University, China (2) Key Laboratory of Road and Traffic Engineering of Ministry of Education, Tongji University, China (3) School of Transportation Engineering, Tongji University, China </t>
  </si>
  <si>
    <t>Xie, Chi(chi.xie@tongji.edu.cn)</t>
  </si>
  <si>
    <t>10.1016/j.trc.2021.103447</t>
  </si>
  <si>
    <t>This paper addresses a new electricity-charging station location problem for congested intercity or regional networks, in which electric vehicles with a limited driving range require recharges for their long-distance trips. When the distribution of charging stations does not sufficiently cover all used routes, some drivers may take a detour to find charging opportunities (or switch to another transportation mode). The goal of this station location problem is to find, under a limited construction budget, an optimal set of charging station locations such that all vehicles finish their trips by choosing a self-optimal route with necessary charging opportunities while the overall network congestion caused by possible detours is minimized. The problem is written as a bi-level mixed nonlinear integer programming model, where the upper level of the model is set to regulate the selection of station locations subject to the construction budget while the lower level is used to characterize the equilibrium flow pattern of electric vehicles with the charging requirement. Selected exact and approximate algorithms, namely, the branch-and-bound algorithm and the nested partitions algorithm are adopted to solve this station location problem. While both algorithms imply a divide-and-conquer strategy, the branch-and-bound algorithm poses a deterministic, exact procedure that utilizes the bounding mechanism to prune impossible solution subspaces, whereas the nested partitions algorithm performs a stochastic search and selection process in terms of the optimality probability for near-optimal solutions. To get numerical insights on the algorithmic performance and solution behavior, we test these algorithms through a couple of benchmark network instances. A performance comparison of the algorithms indicates that, the branch-and-bound algorithm can quickly obtain the global optimum when the driving range is relatively low, while the nested partitions algorithm can find optimal solutions or extremely near-optimal solutions in all cases and typically spend on average only one fourth of the computing time of the branch-and-bound algorithm. The network flow solutions clearly show, compared to gasoline vehicle drivers, how an insufficient driving range or number of charging stations may significantly reduce the number of feasible paths and force electric vehicle drivers to choose more costly paths, which thus reshapes flow patterns and possibly increases congestion levels. ¬© 2021 Elsevier Ltd</t>
  </si>
  <si>
    <t>Stochastic systems</t>
  </si>
  <si>
    <t>Benchmarking - Flow patterns - Traffic congestion - Transportation routes - Branch and bound method - Integer programming - Optimal systems - Budget control - Charging (batteries) - Electric vehicles - Location</t>
  </si>
  <si>
    <t>Branch and bounds - Branch-and-bound algorithms - Charging station - Driving range - Facility location problem - Intercity network - Location problems - Nested partitions - Partition algorithms - Station location</t>
  </si>
  <si>
    <t>631.1 Fluid Flow, General - 702.1.2 Secondary Batteries - 731.1 Control Systems - 921.5 Optimization Techniques - 961 Systems Science</t>
  </si>
  <si>
    <t xml:space="preserve">Number: 71771150,71890970,72021002,72171175, Acronym: NSFC, Sponsor: National Natural Science Foundation of China; Number: 2018YFB1600900, Acronym: NKRDPC, Sponsor: National Key Research and Development Program of China; </t>
  </si>
  <si>
    <t>The authors are sincerely grateful to Jiapei Li, a Ph.D. student from the Transport and Energy Systems Laboratory at Tongji University, for her technical help during the course of this study. This research is sponsored by the National Natural Science Foundation of China (Grant No. 71771150 , 72171175 , 71890970 , 72021002 ) and the National Key Research and Development Program of China (Contract No. 2018YFB1600900 ).</t>
  </si>
  <si>
    <t>Coordinated Charging Scheduling of Electric Vehicles: A Mixed-Variable Differential Evolution Approach</t>
  </si>
  <si>
    <t xml:space="preserve">Liu, Wei-Li (1); Gong, Yue-Jiao (1); Chen, Wei-Neng (1); Liu, Zhiqin (2); Wang, Hua (3); Zhang, Jun (3) </t>
  </si>
  <si>
    <t xml:space="preserve">(1) School of Computer Science and Engineering, South China University of Technology, Guangzhou; 510006, China (2) School of Computer Science and Technology, Southwest University of Science and Technology, Mianyang; 510006, China (3) Victoria University, Melbourne; VIC; 8001, Australia </t>
  </si>
  <si>
    <t>Gong, Yue-Jiao(gongyuejiao@gmail.com); Zhang, Jun(junzhang@ieee.org)</t>
  </si>
  <si>
    <t>IEEE Trans. Intell. Transp. Syst.</t>
  </si>
  <si>
    <t>Institute of Electrical and Electronics Engineers Inc.</t>
  </si>
  <si>
    <t>5094-5109</t>
  </si>
  <si>
    <t>10.1109/TITS.2019.2948596</t>
  </si>
  <si>
    <t>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 ¬© 2000-2011 IEEE.</t>
  </si>
  <si>
    <t>Scheduling</t>
  </si>
  <si>
    <t>Charging (batteries) - Constrained optimization - Evolutionary algorithms - Electric vehicles - Scheduling algorithms</t>
  </si>
  <si>
    <t>Constrained shortest path - Coordinated charging - Differential Evolution - Discrete optimization - Electric vehicle charging - Optimization problems - Specific operators - Transportation network</t>
  </si>
  <si>
    <t>702.1.2 Secondary Batteries - 912.2 Management - 961 Systems Science</t>
  </si>
  <si>
    <t xml:space="preserve">Number: 2018B050502006, Acronym: -, Sponsor: -; Number: 201904010211, Acronym: -, Sponsor: -; Number: 61873095,61873097,U1701267, Acronym: NSFC, Sponsor: National Natural Science Foundation of China; Number: 2018B030312003, Acronym: -, Sponsor: Natural Science Foundation of Guangdong Province; </t>
  </si>
  <si>
    <t>Manuscript received November 23, 2018; revised April 28, 2019 and September 1, 2019; accepted October 15, 2019. Date of publication October 28, 2019; date of current version November 30, 2020. This work was supported in part by the National Natural Science Foundation of China under Grant 61873095, Grant 61873097, and Grant U1701267, in part by the Science and Technology Planning Project of Guangzhou under Grant 201904010211, in part by the Guangdong Natural Science Foundation Research Team Project under Grant 2018B030312003, and in part by the Guangdong-Hong Kong Joint Innovation Platform Project under Grant 2018B050502006. The Associate Editor for this article was A. Malikopoulos. (Corresponding authors: Yue-Jiao Gong; Jun Zhang.) W.-L. Liu, Y.-J. Gong, and W.-N. Chen are with the School of Computer Science and Engineering, South China University of Technology, Guangzhou 510006, China (e-mail: gongyuejiao@gmail.com).</t>
  </si>
  <si>
    <t>Multi-Objective Optimization for Cyber-Physical-Social Systems: A Case Study of Electric Vehicles Charging and Discharging</t>
  </si>
  <si>
    <t xml:space="preserve">Li, Wei (1); Lin, Zhiyun (2); Zhou, Hanyun (3); Yan, Gangfeng (1) </t>
  </si>
  <si>
    <t xml:space="preserve">(1) College of Electrical Engineering, Zhejiang University, Hangzhou; 310027, China (2) School of Automation, Hangzhou Dianzi University, Hangzhou; 310018, China (3) Institute of Marine Information Science and Technology, Zhejiang University, Zhoushan; 316022, China </t>
  </si>
  <si>
    <t>Lin, Zhiyun(linz@hdu.edu.cn)</t>
  </si>
  <si>
    <t>IEEE Access</t>
  </si>
  <si>
    <t>76754-76767</t>
  </si>
  <si>
    <t>10.1109/ACCESS.2019.2921716</t>
  </si>
  <si>
    <t>Cyber-physical-social system (CPSS), an integration of cyberspace, physical space, and social space, has revolutionized the relationship between human, computers, and physical environments. Electrical cyber-physical system integrating human behaviors and interactions is a typical CPSS, and the study of electric vehicles (EVs) charging and discharging in the CPSS has become a research hotspot due to its environmental advantages and social benefits. This paper focuses on simultaneously optimizing the power load stability and the total cost of vehicle owners in the CPSS. First, the optimal scheduling problem is formulated as a multi-objective optimization problem with system's technical constraints, and then a hierarchical optimal algorithm is proposed to solve the problem. The convergence analysis of the proposed algorithm is presented to ensure its optimal performance. Further, this paper combines the proposed algorithm with a moving horizon method to deal with the EV owners random arrival and departure case based on the owners' convenience and preferences. It shows that the proposed algorithm not only enhances stable performance of the power load but also improves satisfaction of the vehicle owners in the CPSS framework integrating power grids, energy consumption areas, and social components. Numerical simulations are presented to demonstrate the effectiveness of the proposed algorithm. ¬© 2013 IEEE.</t>
  </si>
  <si>
    <t>Multiobjective optimization</t>
  </si>
  <si>
    <t>Charging (batteries) - Cyber Physical System - Electric power transmission networks - Scheduling - Vehicle-to-grid - Behavioral research - Embedded systems - Energy utilization - Electric vehicles - Hierarchical systems</t>
  </si>
  <si>
    <t>Electric Vehicles (EVs) - EVs penetration - Human behaviors - Multi-objective optimization problem - Optimal algorithm - Physical environments - Social systems - Technical constraints</t>
  </si>
  <si>
    <t>461.4 Ergonomics and Human Factors Engineering - 525.3 Energy Utilization - 702.1.2 Secondary Batteries - 706.1 Electric Power Systems - 706.1.1 Electric Power Transmission - 912.2 Management - 921.5 Optimization Techniques - 961 Systems Science - 971 Social Sciences</t>
  </si>
  <si>
    <t xml:space="preserve">Number: 61673344, Acronym: NSFC, Sponsor: National Natural Science Foundation of China; </t>
  </si>
  <si>
    <t>This work was supported by the National Natural Science Foundation of China under Grant 61673344.</t>
  </si>
  <si>
    <t>All Open Access, Gold</t>
  </si>
  <si>
    <t>Optimal location of fast charging stations for mixed traffic of electric vehicles and gasoline vehicles subject to elastic demands</t>
  </si>
  <si>
    <t xml:space="preserve">Gao, Hong (1); Liu, Kai (1); Peng, Xinchao (1); Li, Cheng (2) </t>
  </si>
  <si>
    <t xml:space="preserve">(1) School of Transportation and Logistics, Dalian University of Technology, Dalian; 116024, China (2) China Academy of Transportation Sciences, Beijing; 100029, China </t>
  </si>
  <si>
    <t>Liu, Kai(liukai@dlut.edu.cn)</t>
  </si>
  <si>
    <t>10.3390/en13081964</t>
  </si>
  <si>
    <t>With the rapid development of electric vehicles (EVs), one of the urgent issues is how to deploy limited charging facilities to provide services for as many EVs as possible. This paper proposes a bilevel model to depict the interaction between traffic flow distribution and the location of charging stations (CSs) in the EVs and gasoline vehicles (GVs) hybrid network. The upper level model is a maximum flow-covering model where the CSs are deployed on links with higher demands. The lower level model is a stochastic user equilibrium model under elastic demands (SUE-ED) that considers both demands uncertainty and perceived path constraints, which have a significant influence on the distribution of link flow. Besides the path travel cost, the utility of charging facilities, charging speed, and waiting time at CSs due to space capacity restraint are also considered for the EVs when making a path assignment in the lower level model. A mixed-integer nonlinear program is constructed, and the equivalence of SUE-ED is proven, where a heuristic algorithm is used to solve the model. Finally, the network trial and sensitivity analysis are carried out to illustrate the feasibility and effectiveness of the proposed model. ¬© 2020 by the authors. Licensee MDPI, Basel, Switzerland. This article is an open access article distributed under the terms and conditions of the Creative Commons Attribution (CC BY) license (http://creativecommons.org/licenses/by/4.0/).</t>
  </si>
  <si>
    <t>Gasoline - Nonlinear programming - Electric vehicles - Heuristic algorithms - Integer programming - Sensitivity analysis - Charging (batteries) - Stochastic models</t>
  </si>
  <si>
    <t>Charging facilities - Demands uncertainty - Electric Vehicles (EVs) - Fast charging stations - Gasoline vehicle - Mixed integer nonlinear program - Optimal locations - Stochastic user equilibrium</t>
  </si>
  <si>
    <t>523 Liquid Fuels - 702.1.2 Secondary Batteries - 723.1 Computer Programming - 731.1 Control Systems - 921 Mathematics - 921.5 Optimization Techniques - 922.1 Probability Theory - 961 Systems Science</t>
  </si>
  <si>
    <t xml:space="preserve">Number: 51378091,71871043, Acronym: NSFC, Sponsor: National Natural Science Foundation of China; </t>
  </si>
  <si>
    <t>Funding: This research was funded by the National Natural Science Foundation of China (Grant Nos. 51378091 and 71871043) and the open project of the Key Laboratory of Advanced Urban Public Transportation Science, Ministry of Transport, PRC.</t>
  </si>
  <si>
    <t>Optimal electric vehicle fast charging station placement based on game theoretical framework</t>
  </si>
  <si>
    <t xml:space="preserve">Xiong, Yanhai (1); Gan, Jiarui (2); An, Bo (3); Miao, Chunyan (3); Bazzan, Ana L.C. (4) </t>
  </si>
  <si>
    <t xml:space="preserve">(1) Joint NTU-UBC Research Centre of Excellence in Active Living for the Elderly (LILY), Interdisciplinary Graduate School, Nanyang Technological University, Singapore; 639798, Singapore (2) Department of Computer Science, University of Oxford, Oxford; OX1 2JD, United Kingdom (3) School of Computer Science and Engineering, Nanyang Technological University, Singapore; 639798, Singapore (4) Institute of Informatics, Universidade Federal Do Rio Grande Do sul, Porto Alegre; 90040-060, Brazil </t>
  </si>
  <si>
    <t>Xiong, Yanhai(yanhaixiong7@gmail.com)</t>
  </si>
  <si>
    <t>2493-2504</t>
  </si>
  <si>
    <t>10.1109/TITS.2017.2754382</t>
  </si>
  <si>
    <t>To reduce the air pollution and improve the energy efficiency, many countries and cities (e.g., Singapore) are on the way of introducing electric vehicles (EVs) to replace the vehicles serving in current traffic system. Effective placement of charging stations is essential for the rapid development of EVs, because it is necessary for providing convenience for EVs and ensuring the efficiency of the traffic network. However, existing works mostly concentrate on the mileage anxiety from EV users but ignore their strategic and competitive charging behaviors. To capture the competitive and strategic charging behaviors of the EV users, we consider that an EV user's charging cost, which is dependent on other EV users' choices, consists of the travel cost to access the charging station and the queuing cost in charging stations. First, we formulate the Charging Station Placement Problem (CSPP) as a bilevel optimization problem. Then, by exploiting the equilibrium of the EV charging game, we convert the bilevel optimization problem to a single-level one, following which we analyze the properties of CSPP and propose an algorithm Optimizing eleCtric vEhicle chArging statioN (OCEAN) to compute the optimal allocation of charging stations. Due to OCEAN's scalability issue, we furthermore present a heuristic algorithm OCEAN with Continuous variables to deal with large-scale real-world problems. Finally, we demonstrate and discuss the results of the extensive experiments we did. It is shown that our approach outperform baseline methods significantly. ¬© 2000-2011 IEEE.</t>
  </si>
  <si>
    <t>Charging (batteries) - Game theory - Traffic congestion - Heuristic algorithms - Oceanography - Costs - Energy efficiency - Optimization</t>
  </si>
  <si>
    <t>Bilevel optimization problems - Congestion Games - Continuous variables - Electric vehicle charging - Electric Vehicles (EVs) - Fast charging stations - Game-theoretical framework - Real-world problem</t>
  </si>
  <si>
    <t>471.1 Oceanography, General - 525.2 Energy Conservation - 702.1.2 Secondary Batteries - 723.1 Computer Programming - 911 Cost and Value Engineering; Industrial Economics - 921.5 Optimization Techniques - 922.1 Probability Theory</t>
  </si>
  <si>
    <t xml:space="preserve">Number: -, Acronym: -, Sponsor: National Research Foundation; </t>
  </si>
  <si>
    <t>Manuscript received May 26, 2016; revised June 30, 2017; accepted September 2, 2017. Date of publication October 10, 2017; date of current version August 1, 2018. This work was supported by the National Research Foundation, Prime Minister&amp;rsquo;s Office, Singapore, under its IDM Futures Funding Initiative. The Associate Editor for this paper was E. Kosmatopoulos. (Corresponding author: Yanhai Xiong.) Y. Xiong is with the Joint NTU-UBC Research Centre of Excellence in Active Living for the Elderly (LILY), Interdisciplinary Graduate School, Nanyang Technological University, Singapore 639798 (e-mail: yanhaixiong7@gmail.com).Bo An received the Ph.D. degree in computer science from the University of Massachusetts, Amherst. He is currently a Nanyang Assistant Professor with the School of Computer Science and Engineering, Nanyang Technological Univer-sity, Singapore. He has published over 70 referred papers at AAMAS, IJCAI, AAAI, ICAPS, KDD, JAAMAS, AIJ, and ACM/IEEE Transactions. His current research interests include artificial intelli-gence, multiagent systems, game theory, and opti-mization. He is a member of the Editorial Board of JAIR and the Associate Editor of JAAMAS. He was a recipient of the 2010 IFAAMAS Victor Lesser Distinguished Dissertation Award, an Operational Excellence Award from the Commander, First Coast Guard District of the United States, the Best Innovative Application Paper Award at AAMAS-12, the 2012 INFORMS Daniel H. Wagner Prize for Excellence in Operations Research Practice, and the Innovative Application Award at IAAI-16. He was invited to give Early Career Spotlight talk at IJCAI-17. He led the team HogRider, which won the 2017 Microsoft Collaborative AI Challenge. He was elected to the board of directors of IFAAMAS.</t>
  </si>
  <si>
    <t>Integrated planning of static and dynamic charging infrastructure for electric vehicles</t>
  </si>
  <si>
    <t xml:space="preserve">Sun, Xiaotong (1); Chen, Zhibin (2, 3); Yin, Yafeng (1) </t>
  </si>
  <si>
    <t xml:space="preserve">(1) Department of Civil and Environmental Engineering, University of Michigan, Ann Arbor; 48107, United States (2) Division of Engineering and Computer Science, NYU Shanghai, Shanghai; 200122, China (3) Center for Data Science and Artificial Intelligence, NYU Shanghai, Shanghai; 200122, China </t>
  </si>
  <si>
    <t>Yin, Yafeng(yafeng@umich.edu)</t>
  </si>
  <si>
    <t>Transportation Research Part D: Transport and Environment</t>
  </si>
  <si>
    <t>Transp. Res. Part D Transp. Environ.</t>
  </si>
  <si>
    <t>10.1016/j.trd.2020.102331</t>
  </si>
  <si>
    <t>TRDTFX</t>
  </si>
  <si>
    <t>This paper investigates the optimal deployment of static and dynamic charging infrastructure considering the interdependency between transportation and power networks. Static infrastructure means plug-in charging stations, while the dynamic counterpart refers to electrified roads or charging lanes enabled by charging-while-driving technology. A network equilibrium model is first developed to capture the interactions among battery electric vehicles‚Äô (BEVs) route choices, charging plans, and the prices of electricity. A mixed-integer bi-level program is then formulated to determine the deployment plan of charging infrastructure to minimize the total social cost of the coupled networks. Numerical examples are provided to demonstrate travel and charging plans of BEV drivers and the competitiveness of static and dynamic charging infrastructure. The numerical results on three networks suggest that (1) for individual BEV drivers, the choice between using charging lanes and charging stations is more sensitive to parameters including value of travel time, service fee markup, and battery size, but less sensitive to the charging rates and travel demand; (2) deploying more charging lanes is favorable for transportation networks with sparser topology while more charging stations can be more preferable for those denser networks. ¬© 2020 Elsevier Ltd</t>
  </si>
  <si>
    <t>Travel time</t>
  </si>
  <si>
    <t>Electric power transmission networks - Charging (batteries) - Electric network analysis - Electric vehicles - Costs - Secondary batteries - Vehicle-to-grid - Integer programming</t>
  </si>
  <si>
    <t>Charging infrastructures - Charging station - Deployment plans - Integrated planning - Network equilibrium models - Numerical results - Optimal deployment - Transportation network</t>
  </si>
  <si>
    <t>431 Air Transportation - 432 Highway Transportation - 433 Railroad Transportation - 434 Waterway Transportation - 702.1.2 Secondary Batteries - 703.1.1 Electric Network Analysis - 706.1 Electric Power Systems - 706.1.1 Electric Power Transmission - 911 Cost and Value Engineering; Industrial Economics - 921.5 Optimization Techniques</t>
  </si>
  <si>
    <t xml:space="preserve">Number: EFRI-1441231, Acronym: NSF, Sponsor: National Science Foundation; </t>
  </si>
  <si>
    <t>The work described in this paper was partly supported by research grants from the National Science Foundation (EFRI-1441231; CMMI-1854684). We also would like to thank Lloyd&amp;rsquo;s Register Foundation (LRF) for the support. LRF helps to protect life and property by supporting engineering-related education, public engagement and the application of research.</t>
  </si>
  <si>
    <t>Coordinated electric vehicle charging with reactive power support to distribution grids</t>
  </si>
  <si>
    <t xml:space="preserve">Jingyuan Wang (1); Bharati, G.R. (2); Paudyal, S. (1); Ceylan, O. (3); Bhattarai, B.P. (4); Myers, K.S. (5) </t>
  </si>
  <si>
    <t xml:space="preserve">(1) Michigan Technological University, Department of Electrical and Computer Engineering, Houghton, MI 49931, United States (2) OPAL-RT Technologies, Brighton, MI 48114, United States (3) Kadir Has University, Turkey (4) Pacific Northwest National Laboratory, Richland, WA 99354, United States (5) Idaho National Laboratory, Idaho Falls, ID 83402, United States </t>
  </si>
  <si>
    <t>IEEE Transactions on Industrial Informatics</t>
  </si>
  <si>
    <t>IEEE Trans. Ind. Inform. (USA)</t>
  </si>
  <si>
    <t>54-63</t>
  </si>
  <si>
    <t>Jan. 2019</t>
  </si>
  <si>
    <t>1551-3203</t>
  </si>
  <si>
    <t>10.1109/TII.2018.2829710</t>
  </si>
  <si>
    <t>ITIICH</t>
  </si>
  <si>
    <t>We develop hierarchical coordination frameworks to optimally manage active and reactive power dispatch of number of spatially distributed electric vehicles (EVs) incorporating distribution grid level constraints. The frameworks consist of detailed mathematical models, which can benefit the operation of both entities involved, i.e., the grid operations and EV charging. The first model comprises of a comprehensive optimal power flow model at the distribution grid level, while the second model represents detailed optimal EV charging with reactive power support to the grid. We demonstrate benefits of coordinated dispatch of active and reactive power from EVs using a 33-node distribution feeder with large number of EVs (more than 5000). Case studies demonstrate that, in constrained distribution grids, coordinated charging reduces the average cost of EV charging if the charging takes place at nonunity power factor mode compared to unity power factor. Similarly, the results also demonstrate that distribution grids can accommodate charging of increased number of EVs, if EV charging takes place at nonunity power factor mode compared to unity power factor.</t>
  </si>
  <si>
    <t>battery powered vehicles - load flow - optimisation - power distribution planning - power factor - power grids - reactive power - smart power grids</t>
  </si>
  <si>
    <t>detailed mathematical models - grid operations - comprehensive optimal power flow model - optimal EV charging - coordinated dispatch - 33-node distribution feeder - constrained distribution grids - coordinated charging - nonunity power factor mode - distribution grid level constraints - spatially distributed electric vehicles - hierarchical coordination frameworks - reactive power support - coordinated electric vehicle charging - unity power factor - spatially distributed EV - active power dispatch - reactive power dispatch</t>
  </si>
  <si>
    <t>B8520 Transportation - B8110D Power system planning and layout - B0260 Optimisation techniques - B8110B Power system management, operation and economics - B8120J Distribution networks</t>
  </si>
  <si>
    <t>H02J3/00 - H02J13/00 - B60L50/50</t>
  </si>
  <si>
    <t>Copyright 2019, The Institution of Engineering and Technology</t>
  </si>
  <si>
    <t>A highly efficient control framework for centralized residential charging coordination of large electric vehicle populations</t>
  </si>
  <si>
    <t xml:space="preserve">Yi, Zonggen (1); Scoffield, Don (1); Smart, John (1); Meintz, Andrew (2); Jun, Myungsoo (2); Mohanpurkar, Manish (1); Medam, Anudeep (1) </t>
  </si>
  <si>
    <t xml:space="preserve">(1) Idaho National Laboratory, Idaho Falls; ID, United States (2) National Renewable Energy Laboratory, Golden; CO, United States </t>
  </si>
  <si>
    <t>Yi, Zonggen(zonggen.yi@inl.gov)</t>
  </si>
  <si>
    <t>International Journal of Electrical Power and Energy Systems</t>
  </si>
  <si>
    <t>Int J Electr Power Energy Syst</t>
  </si>
  <si>
    <t>10.1016/j.ijepes.2019.105661</t>
  </si>
  <si>
    <t>IEPSDC</t>
  </si>
  <si>
    <t>The potential for widespread adoption of plug-in electric vehicles (PEVs) brings with it the potential for negative impacts on the electric grid from electric vehicle charging. Uncoordinated PEV charging may increase electricity demand during peak hours, which could create concerns for the grid as the number of PEVs increases. Therefore, it is important to coordinate charging to alleviate potential negative impacts. Centralized charging coordination is preferred by grid operator over distributed control strategies because it can systematically allocate energy across a large population of PEVs and achieve global coordination benefits. However, centralized methods presented in the literature to date require prohibitively expensive computational resources and lack realistic PEV charging models. As a result, they cannot achieve the efficiency and accuracy required to implement charging coordination in the real world. This paper introduces a highly efficient receding horizon control framework that enables dynamic charging coordination for large PEV populations. A two-stage hierarchical optimization routine is proposed that aggregates individual PEV charging flexibility to reduce the computational complexity of the optimization process. The control framework is based on high-fidelity, validated charging system models and charging behavior models derived from a real-world data set of residential charging activities collected from thousands of charging stations over multiple years. Case studies illustrate that the proposed charging control framework is capable of effectively coordinating the charging of millions of PEVs using a standard desktop computer. ¬© 2019 Elsevier Ltd</t>
  </si>
  <si>
    <t>Distributed parameter control systems - Electric power transmission networks - Vehicle-to-grid - Charging (batteries) - Housing</t>
  </si>
  <si>
    <t>Aggregator - Centralized charging coordination - Highly efficient - Receding horizon control - Smart charging</t>
  </si>
  <si>
    <t>403.1 Urban Planning and Development - 702.1.2 Secondary Batteries - 706.1 Electric Power Systems - 706.1.1 Electric Power Transmission - 731.1 Control Systems</t>
  </si>
  <si>
    <t xml:space="preserve">Number: DE-AC36-08GO28308, Acronym: -, Sponsor: -; Number: -, Acronym: USDOE, Sponsor: U.S. Department of Energy; Number: -, Acronym: -, Sponsor: Battelle; Number: -, Acronym: EERE, Sponsor: Office of Energy Efficiency and Renewable Energy; Number: -, Acronym: NREL, Sponsor: National Renewable Energy Laboratory; Number: -, Acronym: INL, Sponsor: Idaho National Laboratory; </t>
  </si>
  <si>
    <t>This work has been authored by the Idaho National Laboratory , operated by Battelle Energy Alliance, LLC under Contract No. DE-AC07-05ID14517 with the U.S. Department of Energy (DOE) . This work was also authored in part by the National Renewable Energy Laboratory, operated by Alliance for Sustainable Energy, LLC, for the U.S. Department of Energy under Contract No. DE-AC36-08GO28308 . Funding is provided by the U.S. Department of Energy Office of Energy Efficiency and Renewable Energy Vehicle Technologies Office through the Grid Modernization Laboratory Consortium (GMLC). Idaho National Laboratory (INL) and National Renewable Energy Laboratory (NREL) are members of GMLC. The views expressed in the article do not necessarily represent the views of the DOE or the U.S. Government. The U.S. Government retains and the publisher, by accepting the article for publication, acknowledges that the U.S. Government retains a nonexclusive, paid-up, irrevocable, worldwide license to publish or reproduce the published form of this work, or allow others to do so, for U.S. Government purposes. Appendix 1 Algorithm 1 is the charging energy allocation algorithm used in Section 3.5 . Algorithm 1: Charging Energy Allocation Input: PEVid : Identification ID for PEV; BeginNextTimeStep : Beginning time of next aggregator time step; DepartTime : Departure time vector; MinTimetoCharge : Minimum necessary time to get required energy; e remain charge : Remaining energy to be charged; e max step : Maximum energy that can be charged at next aggregator time step; e LB step : The lower bound for allocated energy; E step : Total energy to be allocated at next aggregator time step; w 2 : A coefficient between 0 and 1 to adjust the energy allocation Output: e ranked step : The ranked array for energy allocation; PEVid ranked : The corresponding PEV ID information for energy allocation; LastIndexofNonZeroEnergy : The index of the last one that is greater than zero in e ranked step Initialization: E remain = E step ; LastIndexofNonZeroEnergy = 0 ; EnergyAllocationComplete = F a l s e (1) Charging Priority Calculation: Calculate charging priority for each connected vehicle using Eq. (10) and obtain an array ChargePriority with length N. (2) Charging Priority Sorting: Sort ChargePriority array and Obtain sorted index array n ranked , which can access the charging priority by descending order. (3) Charging Energy Allocation: FOR rank in [1,2, &amp;hellip;, N]: n = n ranked [ r a n k ] , PEVid ranked [ r a n k ] = P E V i d [ n ] IF EnergyAllocationComplete = = F a l s e : AdjustChargePriority = m i n ( 1 , C h a r g e P r i o r i t y [ n ] ) , LastIndexofNonZeroEnergy = r a n k MaxEnergy = e max step [ n ] , MinEnergy = m a x ( e LB step n , A d j u s t C h a r g e P r i o r i t y &amp;lowast; e max step [ n ] ) DispatchEnergy = m i n ( w 2 &amp;lowast; M a x E n e r g y + 1 - w 2 &amp;lowast; M i n E n e r g y , e remain charge [ n ] ) IF DispatchEnergy &amp;le; E remain : e tmp = D i s p a t c h E n e r g y ELSE: EnergyAllocationComplete = T r u e , e tmp = E remain END IF e tmp = m i n ( e tmp , e remain charge [ n ] ) , E remain = E remain - e tmp ELSE: e tmp = 0 END IF e ranked step r a n k = e tmp END FOR</t>
  </si>
  <si>
    <t>All Open Access, Bronze, Green</t>
  </si>
  <si>
    <t>Multi-objective optimal charging control of plug-in hybrid electric vehicles in power distribution systems</t>
  </si>
  <si>
    <t xml:space="preserve">Li, Wei (1); Lin, Zhiyun (2); Cai, Kai (3); Zhou, Hanyun (4); Yan, Gangfeng (1) </t>
  </si>
  <si>
    <t xml:space="preserve">(1) College of Electrical Engineering, Zhejiang University, Hangzhou; 310027, China (2) School of Automation, Hangzhou Dianzi University, Hangzhou; 310018, China (3) Department of Electrical and Information Engineering, Osaka City University, Osaka; 5588585, Japan (4) Institute of Marine Information Science and Technology, Zhejiang University, Zhoushan; 316022, China </t>
  </si>
  <si>
    <t>10.3390/en12132563</t>
  </si>
  <si>
    <t>With the increasing popularity of plug-in hybrid electric vehicles (PHEVs), the coordinated charging of PHEVs has become an important issue in power distribution systems. This paper employs a multi-objective optimization model for coordinated charging of PHEVs in the system, in which the problem of valley filling and total cost minimization are both investigated under the system‚Äôs technical constraints. To this end, a hierarchical optimal algorithm combining the water-filling-based algorithm with the consensus-based method is proposed to solve the constrained optimization problem. Moreover, a moving horizon approach is adopted to deal with the case where PHEVs arrive and leave randomly. We show that the proposed algorithm not only enhances the stability of the power load but also achieves the global minimization of vehicle owners charging costs, and its implementation is convenient in the multi-level power distribution system integrating the physical power grid with a heterogeneous information network. Numerical simulations are presented to show the desirable performance of the proposed algorithm. ¬© 2019 by the authors.</t>
  </si>
  <si>
    <t>Constrained optimization - Electric power system control - Information services - Electric power distribution - Electric power transmission networks - Plug-in hybrid vehicles - Charging (batteries)</t>
  </si>
  <si>
    <t>Constrained optimi-zation problems - Coordinated charging - Hierarchical algorithm - Moving horizon - Multi-objective optimization models - PHEVs - Plug-in hybrid electric vehicles - Power distribution system</t>
  </si>
  <si>
    <t>432 Highway Transportation - 662.1 Automobiles - 702.1.2 Secondary Batteries - 706.1 Electric Power Systems - 706.1.1 Electric Power Transmission - 706.1.2 Electric Power Distribution - 731.2 Control System Applications - 903.4 Information Services - 921.5 Optimization Techniques - 961 Systems Science</t>
  </si>
  <si>
    <t xml:space="preserve">Number: 2018YFB0904900,2018YFB0904904, Acronym: -, Sponsor: -; </t>
  </si>
  <si>
    <t>Funding: This work was supported by the National Key R&amp;D Program of China (2018YFB0904900, 2018YFB0904904).</t>
  </si>
  <si>
    <t>An integrated planning strategy for a power network and the charging infrastructure of electric vehicles for power system resilience enhancement</t>
  </si>
  <si>
    <t xml:space="preserve">Yao, Fang (1); Wang, Jiawei (2); Wen, Fushuan (3, 4); Tseng, Chung-Li (5); Zhao, Xingyong (1); Wang, Qiang (6) </t>
  </si>
  <si>
    <t xml:space="preserve">(1) School of Electric Power Engineering, Shanxi University, Taiyuan; 030013, China (2) Economic Research Institute of State Grid Shanxi Electric Power Company, Taiyuan; 030001, China (3) Department for Management of Science and Technology Development, Ton Duc Thang University, Ho Chi Minh City, Viet Nam (4) Faculty of Electrical and Electronics Engineering, Ton Duc Thang University, Ho Chi Minh City, Viet Nam (5) UNSW School of Business, University of New South Wales, Sydney; NSW; 2052, Australia (6) State Grid Shanxi Electric Power Company, Taiyuan; 030001, China </t>
  </si>
  <si>
    <t>Wen, Fushuan(fushuan.wen@tdtu.edu.vn)</t>
  </si>
  <si>
    <t>10.3390/en12203918</t>
  </si>
  <si>
    <t>This paper addresses the integrated planning problem of a power network and the charging infrastructure of electric vehicles (EVs) for enhancing power system resilience under various extreme weather scenarios. The planning methodology determines the optimal joint expansion decisions while modeling the benchmark system operation under the n .. k resilience criterion. The proposed coordinated planning framework is a robust two-stage/tri-level mixed-integer optimization model. The proposed robust joint planning model includes the construction plan in the first level, identifying the worst-case scenario in the second level, and optimizing the operation cost and load shedding in the final level. To solve this model, a duality-based column and constraint generation (D-CCG) algorithm is developed. Using case studies, both the robust sole transmission planning and joint planning models are demonstrated on the IEEE 30-bus and IEEE 118-bus power systems. Numerical simulations of the benchmark systems validate the effectiveness of the developed framework and the efficiency of the proposed solution approach. Simulation results show the superiority of the proposed robust integrated planning over the sole transmission planning model. ¬© 2019 by the authors.</t>
  </si>
  <si>
    <t>Integer programming - Electric power transmission - Electric power system planning - Electric power transmission networks - Electric power plant loads - Electric load shedding - Electric network analysis</t>
  </si>
  <si>
    <t>Constraint generation - Integrated planning - Load-shedding - Power system - Robust optimization</t>
  </si>
  <si>
    <t>703.1.1 Electric Network Analysis - 706.1 Electric Power Systems - 706.1.1 Electric Power Transmission - 912.2 Management - 921.5 Optimization Techniques</t>
  </si>
  <si>
    <t xml:space="preserve">Number: U1509218, Acronym: NSFC, Sponsor: National Natural Science Foundation of China; Number: -, Acronym: -, Sponsor: Science and Technology Foundation of State Grid Corporation of China; </t>
  </si>
  <si>
    <t>Funding: This research was jointly funded by the National Natural Science Foundation of China [No. U1509218], and a Science and Technology Project of State Grid Corporation of China [No. SGSXJYOOPSJS1900021].</t>
  </si>
  <si>
    <t>Coordinated motion and powertrain control of a series-parallel hybrid 8√ó8 vehicle with electric wheels</t>
  </si>
  <si>
    <t xml:space="preserve">Shuai, Zhibin (1); Li, Chunming (1); Gai, Jiangtao (1); Han, Zhengda (1); Zeng, Gen (1); Zhou, Guangming (1) </t>
  </si>
  <si>
    <t xml:space="preserve">(1) Science and Technology on Vehicle Transmission Laboratory, China North Vehicle Research Institute, Beijing; 100072, China </t>
  </si>
  <si>
    <t>Shuai, Zhibin(shuaizhibin@163.com)</t>
  </si>
  <si>
    <t>Mechanical Systems and Signal Processing</t>
  </si>
  <si>
    <t>Mech Syst Signal Process</t>
  </si>
  <si>
    <t>Academic Press</t>
  </si>
  <si>
    <t>560-583</t>
  </si>
  <si>
    <t>10.1016/j.ymssp.2018.10.033</t>
  </si>
  <si>
    <t>MSSPEP</t>
  </si>
  <si>
    <t>This article deals with the coordinated motion and powertrain control of a series-parallel hybrid 8 √ó 8 vehicle equipped with mechanical transmission and electric wheels. With six wheels driven by in-wheel motors and two driven by an AMT, the 8 √ó 8 vehicle has enormous potential to improve its dynamic performance, fuel economy, off-road mobility, maneuverability, gradeability, etc. On the other hand, as vehicle motion dynamics and powertrain components are closely coupled in the complex hybrid system, appropriate control strategy is urgently desired to deal with the torque distribution problem. Continuous control variables such as wheel torque, engine torque, generator torque, and discrete variable like transmission gear should be determined properly to achieve optimum control of the vehicle. A hierarchical control strategy constructed by tracking controller and allocation algorithm is proposed. Integral sliding mode control is adopted in the upper layer to track desired vehicle planar motion. The allocation problem is handled by a three-step control allocation algorithm based on quadratic programming, with carefully consideration of vehicle and powertrain features. Co-simulations with Matlab/Simulink¬Æ and TruckSim¬Æ show that the proposed coordinated control approach is capable of controlling vehicle planar motion and managing the complex series-parallel hybrid system simultaneously. ¬© 2018 Elsevier Ltd</t>
  </si>
  <si>
    <t>All wheel drive vehicles</t>
  </si>
  <si>
    <t>MATLAB - Torque - Hybrid vehicles - Sliding mode control - Automobile steering equipment - Hybrid systems - Off road vehicles - Powertrains - Wheels - Maneuverability - Quadratic programming - Vehicle transmissions - Fuel economy</t>
  </si>
  <si>
    <t>Control allocation - Electric wheels - Multi-axle - Series-parallel - Vehicle motion controls</t>
  </si>
  <si>
    <t>432 Highway Transportation - 525.2 Energy Conservation - 601.2 Machine Components - 602.2 Mechanical Transmissions - 662.1 Automobiles - 662.4 Automobile and Smaller Vehicle Components - 663.2 Heavy Duty Motor Vehicle Components - 723.5 Computer Applications - 731.1 Control Systems - 921 Mathematics - 931.2 Physical Properties of Gases, Liquids and Solids</t>
  </si>
  <si>
    <t xml:space="preserve">Number: 51505436, Acronym: NSFC, Sponsor: National Natural Science Foundation of China; </t>
  </si>
  <si>
    <t>This work is supported by National Natural Science Foundation of China (Grant no. 51505436 ).</t>
  </si>
  <si>
    <t>A review of strategic charging‚Äìdischarging control of grid-connected electric vehicles</t>
  </si>
  <si>
    <t xml:space="preserve">Solanke, T.U. (1); Ramachandaramurthy, V.K. (1); Jia Ying Yong (1); Pasupuleti, J. (1); Kasinathan, P. (2); Rajagopalan, A. (3) </t>
  </si>
  <si>
    <t xml:space="preserve">(1) Universiti Tenaga Nasional, Department of Electrical Power Engineering, Jalan IKRAM-UNITEN, Selangor, Malaysia (2) Agni College of Technology, Department of Electrical &amp; Electronics Engineering, Thalambur, Tamil Nadu, India (3) Vellore Institute of Technology, School of Electrical Engineering, Chennai Campus, Tamil Nadu, India </t>
  </si>
  <si>
    <t>Journal of Energy Storage</t>
  </si>
  <si>
    <t>J. Energy Storage (Netherlands)</t>
  </si>
  <si>
    <t>Elsevier B.V.</t>
  </si>
  <si>
    <t>101193 (15 pp.)</t>
  </si>
  <si>
    <t>2352-152X</t>
  </si>
  <si>
    <t>10.1016/j.est.2020.101193</t>
  </si>
  <si>
    <t>Netherlands</t>
  </si>
  <si>
    <t>Charging‚Äìdischarging coordination between electric vehicles and the power grid is gaining interest as a de-carbonization tool and provider of ancillary services. In electric vehicle applications, the aggregator acts as the intelligent mediator between the power grid and the vehicle. In recent years, researchers have introduced the concepts of aggregated energy management, centralized-decentralized planning, and ideal charging‚Äìdischarging through improved technologies and integrated energy planning. These methods have the technical ability to adapt the distribution network according to load, aggregator-controlled optimal charging‚Äìdischarging, demand management systems, strategic load assessments, and management. A comprehensive review suggests that large-scale electric vehicle charging technologies for controlled charging‚Äìdischarging is becoming a pitfall within the grid and distribution network. This paper reviews several controlled charging‚Äìdischarging issues with respect to system performance, such as overloading, deteriorating power quality, and power loss. Thus, it highlights a new approach in the form of multistage hierarchical controlled charging‚Äìdischarging. The challenges and issues faced by electric vehicle applications are also discussed from the aggregator's point of view. [All rights reserved Elsevier].</t>
  </si>
  <si>
    <t>battery powered vehicles - distributed power generation - electric vehicle charging - energy management systems - optimisation - power distribution control - power distribution planning - power supply quality - smart power grids</t>
  </si>
  <si>
    <t>grid-connected electric vehicles - charging‚Äìdischarging coordination - power grid - de-carbonization tool - ancillary services - electric vehicle applications - aggregated energy management - centralized-decentralized planning - ideal charging‚Äìdischarging - improved technologies - integrated energy planning - distribution network - aggregator-controlled optimal charging‚Äìdischarging - demand management systems - strategic load assessments - large-scale electric vehicle - controlled charging‚Äìdischarging issues - power quality - power loss - strategic charging‚Äìdischarging control</t>
  </si>
  <si>
    <t>B8520 Transportation - B0260 Optimisation techniques - B8120K Distributed power generation - B8110B Power system management, operation and economics - B8110C Power system control - B8110D Power system planning and layout - B8120J Distribution networks - B8120L Power supply quality and harmonics - C3360 Transportation system control - C1180 Optimisation techniques - C3340H Control of electric power systems</t>
  </si>
  <si>
    <t>B60L - G05D1/00 - H02J3/00 - H02J3/01 - H02J3/38 - H02J13/00 - B60L50/50</t>
  </si>
  <si>
    <t>Bibliography (BIB); General or Review (GEN)</t>
  </si>
  <si>
    <t>Electrical/Electronic engineering (B); Computers/Control engineering (C)</t>
  </si>
  <si>
    <t>Network security-aware charging of electric vehicles</t>
  </si>
  <si>
    <t xml:space="preserve">Tian, Aina (1); Li, Weixing (1); Li, Zuyi (2); Sun, Yong (3) </t>
  </si>
  <si>
    <t xml:space="preserve">(1) Department of Electrical Engineering, Harbin Institute of Technology, Harbin; 150001, China (2) Galvin Center for Electricity Innovation Laboratory, Illinois Institute of Technology, Chicago; IL; 60616, United States (3) State Grid Jilin Electric Power Supply Company, Changchun; 130021, China </t>
  </si>
  <si>
    <t>Li, Weixing(wxli@hit.edu.cn)</t>
  </si>
  <si>
    <t>42-49</t>
  </si>
  <si>
    <t>10.1016/j.ijepes.2018.02.002</t>
  </si>
  <si>
    <t>Large-scale integration of electric vehicles (EV) and wind power could have significantly negative impacts on power systems security. So, it is becoming an increasingly important issue to develop an effective network security-aware charging strategy of EVs. This paper proposes a multi-objective formulation for the optimal charging schedule of EVs while considering N ‚àí 1 security constraints. An EV aggregator representing a cluster of controllable EVs is modeled for determining the optimal charging schedule based on a trilevel hierarchy. On the top level, the grid control center determines the EV charging strategy from the proposed formulation, where bus voltage fluctuations, network power losses, and EV charging adjustments are considered as multi-objective functions. To reduce the computational burden, Lagrangian Relaxation (LR) is introduced to handle time coupled constraints and Benders Decomposition is introduced to handle contingencies. Case studies have been conducted on the New England 39-bus system, and the results verify the necessity of considering N ‚àí 1 security constraints and the effectiveness of the proposed formulation and solution approach. ¬© 2018 Elsevier Ltd</t>
  </si>
  <si>
    <t>Lagrange multipliers - Wind power - Stochastic programming - Charging (batteries) - Network security</t>
  </si>
  <si>
    <t>Benders decomposition - LaGrangian relaxation - Lagrangian relaxations - Multi-objective formulation - Multi-objective functions - Optimal charging - Power system security - Power systems security</t>
  </si>
  <si>
    <t>615.8 Wind Power (Before 1993, use code 611 ) - 702.1.2 Secondary Batteries - 723 Computer Software, Data Handling and Applications</t>
  </si>
  <si>
    <t xml:space="preserve">Number: 2015BAA01B01, Acronym: -, Sponsor: -; Number: 51361130153, Acronym: NSFC, Sponsor: National Natural Science Foundation of China; </t>
  </si>
  <si>
    <t>This work was supported in part by the National Science and Technology Support Program of China ( 2015BAA01B01 ) and in part by the National Natural Science Foundation of China ( 51361130153 ).</t>
  </si>
  <si>
    <t>Research on charging and discharging dispatching strategy for electric vehicles</t>
  </si>
  <si>
    <t xml:space="preserve">Yong, Wang (1); Haihong, Bian (2); Chunning, Wang (1) </t>
  </si>
  <si>
    <t xml:space="preserve">(1) Jiangsu Nanjing Power Supply Company, Nanjing; 210000, China (2) School of Power Engineering, Nanjing Institute of Technology, Nanjing; 210000, China </t>
  </si>
  <si>
    <t>Haihong, Bian</t>
  </si>
  <si>
    <t>Open Fuels and Energy Science Journal</t>
  </si>
  <si>
    <t>Open Fuels Energy Sci. J.</t>
  </si>
  <si>
    <t>Bentham Science Publishers B.V., P.O. Box 294, Bussum, 1400 AG, Netherlands</t>
  </si>
  <si>
    <t>176-182</t>
  </si>
  <si>
    <t>1876973X</t>
  </si>
  <si>
    <t>The popularity of electric vehicles may lead to negative effects on the power system if the charging procedures of plug-in electric vehicles (PEVs) are uncoordinated. In order to solve the problem, the hierarchical and zonal dispatching architecture and a new bi-level optimization model are respectively presented for the charging/discharging schedules of the PEVs. The upper level model is devoted to minimizing the system load variance so as to implement peak load shifting by optimizing the dispatching plan of all periods for each electric vehicle aggregator (EVA), and the lower one is aimed at tracing the dispatching scheme determined by the upper decision-maker through presenting an optimal schedule of charging and discharging for electric vehicles in the charging areas. Two highly efficient commercial solvers, AMPL/IPOPT and AMPL/CPLEX respectively, are employed to solve the developed optimization problem. Finally, the testing IEEE system consisting of 5 agents and 30 nodes is adopted to illustrate the characteristics of the model and solving method presented in this paper. ¬© 2015 Yong et al.</t>
  </si>
  <si>
    <t>Decision making - Charging (batteries) - Electric load dispatching - Plug-in electric vehicles</t>
  </si>
  <si>
    <t>Bi-level optimization models - Charging/discharging - Commercial solvers - Decision makers - Hierarchical and zonal dispatching - Optimal schedule - Optimization problems - Peak load shifting</t>
  </si>
  <si>
    <t>702.1.2 Secondary Batteries - 706.1.1 Electric Power Transmission - 912.2 Management - 921.5 Optimization Techniques</t>
  </si>
  <si>
    <t>Coordinated control of the steering system and the distributed motors for comprehensive optimization of the dynamics performance and the energy consumption of an electric vehicle</t>
  </si>
  <si>
    <t xml:space="preserve">Li, Yutong (1); Zhang, Junzhi (1, 2); Lv, Chen (1); Yuan, Ye (1) </t>
  </si>
  <si>
    <t xml:space="preserve">(1) State Key Laboratory of Automotive Safety and Energy, Tsinghua University, Beijing; 100084, China (2) Collaborative Innovation Center of Electric Vehicles in Beijing, Beijing, China </t>
  </si>
  <si>
    <t>Zhang, Junzhi(jzhzhang@mail.tsinghua.edu.cn)</t>
  </si>
  <si>
    <t>Proceedings of the Institution of Mechanical Engineers, Part D: Journal of Automobile Engineering</t>
  </si>
  <si>
    <t>Proc. Inst. Mech. Eng. Part D J. Automob. Eng.</t>
  </si>
  <si>
    <t>SAGE Publications Ltd</t>
  </si>
  <si>
    <t>1605-1626</t>
  </si>
  <si>
    <t>10.1177/0954407016677917</t>
  </si>
  <si>
    <t>PMDEEA</t>
  </si>
  <si>
    <t>This paper presents a coordinated control algorithm for comprehensive optimization of the vehicle dynamics performance and the energy consumption for a full drive-by-wire electric vehicle, which is driven by a four-in-wheel-motor actuated system and steered by a steer-by-wire system. In order to coordinate the four-in-wheel-motor actuated system and the steer-by-wire system, first, the mechanisms influencing the vehicle dynamics control performance and the energy consumption of the two systems are derived on the basis of quantitative analyses of a typical vehicle motion control process and, then, the control algorithms for each subsystem are developed. For the steer-by-wire system, a triple-step control technique is implemented to decouple the yaw rate and the side-slip angle controls, which makes it easier to tune the control parameters. The control algorithm of the four-in-wheel-motor actuated system is designed with a hierarchical control scheme, which is able not only to satisfy the yaw rate and side-slip angle tracking demands but also to deal with the actuation redundancy and the constraints. Finally, based on the mechanisms influencing the control performances of the two subsystems, coordinated control is proposed to obtain comprehensive optimization of the vehicle dynamics control performance and the energy consumption. The coordinated control developed is convenient for implementation as the structures and the control algorithms of the subsystems remain unchanged. In this way, the control algorithms of the subsystems can be developed independently. Simulations are carried out with a CarSim software full-vehicle model for three typical driving scenarios and with different road conditions. The results show the effectiveness of the coordinated control algorithm developed. ¬© Institution of Mechanical Engineers.</t>
  </si>
  <si>
    <t>Sliding mode control</t>
  </si>
  <si>
    <t>Traction motors - Energy utilization - Steering - Electric vehicles - Wire - Automobile steering equipment - Dynamics - Electric machine control - Vehicle wheels - Vehicle performance</t>
  </si>
  <si>
    <t>Co-ordinated control - Comprehensive optimizations - Control allocation - Energy optimization - Hierarchical control scheme - Side-slip angle control - Vehicle dynamics controls - Vehicle motion controls</t>
  </si>
  <si>
    <t>525.3 Energy Utilization - 535.2 Metal Forming - 601.2 Machine Components - 662.1 Automobiles - 662.4 Automobile and Smaller Vehicle Components - 663.1 Heavy Duty Motor Vehicles - 731.1 Control Systems - 731.2 Control System Applications</t>
  </si>
  <si>
    <t xml:space="preserve">Number: 2015BAG 17B06, Acronym: -, Sponsor: Key Technology Research and Development Program of Shandong; Number: 51475253, Acronym: -, Sponsor: National Natural Science Foundation of China; </t>
  </si>
  <si>
    <t>The author(s) disclosed receipt of the following financial support for the research, authorship, and/or publication of this article: This work was supported by the Natural Science Foundation of China (grant number 51475253) and the National Key Technology Research and Development Program of the Ministry of Science and Technology of China (grant number 2015BAG 17B06).</t>
  </si>
  <si>
    <t xml:space="preserve">(1) Jiangsu Nanjing Power Supply Company, Nanjing, China (2) School of Power Engineering, Nanjing Institute of Technology, Nanjing, China </t>
  </si>
  <si>
    <t>Haihong, Bian(bhh_njit@126.com)</t>
  </si>
  <si>
    <t>10.2174/1876973X01508010176</t>
  </si>
  <si>
    <t>The popularity of electric vehicles may lead to negative effects on the power system if the charging procedures of plug-in electric vehicles (PEVs) are uncoordinated. In order to solve the problem, the hierarchical and zonal dispatching architecture and a new bi-level optimization model are respectively presented for the charging/discharging schedules of the PEVs. The upper level model is devoted to minimizing the system load variance so as to implement peak load shifting by optimizing the dispatching plan of all periods for each electric vehicle aggregator (EVA), and the lower one is aimed at tracing the dispatching scheme determined by the upper decision-maker through presenting an optimal schedule of charging and discharging for electric vehicles in the charging areas. Two highly efficient commercial solvers, AMPL/IPOPT and AMPL/CPLEX respectively, are employed to solve the developed optimization problem. Finally, the testing IEEE system consisting of 5 agents and 30 nodes is adopted to illustrate the characteristics of the model and solving method presented in this paper. ¬© 2015, Yong et al.; Licensee Bentham Open.</t>
  </si>
  <si>
    <t>Bi-level optimization models - Charging/discharging - Commercial solvers - Hierarchical and zonal dispatching - Optimal schedule - Optimization problems - Peak load shifting - Plug-in Electric Vehicles</t>
  </si>
  <si>
    <t>Consensus-based coordination of electric vehicle charging considering transformer hierarchy</t>
  </si>
  <si>
    <t xml:space="preserve">Zou, Suli (1); Hiskens, Ian (2); Ma, Zhongjing (3) </t>
  </si>
  <si>
    <t xml:space="preserve">(1) Automatic Control Laboratory, Department of Information Technology and Electrical Engineering, ETH, Zurich, Switzerland (2) Department of Electrical Engineering and Computer Science, University of Michigan, Ann Arbor, United States (3) School of Automation, Beijing Institute of Technology, Beijing; 100081, China </t>
  </si>
  <si>
    <t>Hiskens, Ian(hiskens@umich.edu)</t>
  </si>
  <si>
    <t>Control Engineering Practice</t>
  </si>
  <si>
    <t>Control Eng. Pract.</t>
  </si>
  <si>
    <t>138-145</t>
  </si>
  <si>
    <t>10.1016/j.conengprac.2018.08.018</t>
  </si>
  <si>
    <t>COEPEL</t>
  </si>
  <si>
    <t>The paper considers the coordination of electric vehicle (EV) charging where the loading on the transformers that serve the distribution feeders is taken into account. A decentralized control method is designed such that self-interested EVs are motivated to achieve global benefits. The formulation has a hierarchical structure. At the lower level, each transformer broadcasts a price signal to the EVs that it supplies, and the EVs individually determine their optimal charging strategies. At the upper level, the communication network between transformers is described as a graph and a consensus algorithm among the transformers is used to obtain a group consensus price that reflects the system generation cost. Each transformer then establishes a price which is composed of the consensus price together with a contribution that accounts for its loading characteristic. An update algorithm is developed which converges in a few (typically around ten) iterations to the unique and efficient (socially optimal) solution. ¬© 2018 Elsevier Ltd</t>
  </si>
  <si>
    <t>Decentralized control</t>
  </si>
  <si>
    <t>Charging (batteries) - Electric machine control - Electric vehicles</t>
  </si>
  <si>
    <t>Charging control - Consensus - Convergence - Decentralized optimization - Distributed protocols - Transformer limits</t>
  </si>
  <si>
    <t>702.1.2 Secondary Batteries - 731.1 Control Systems - 731.2 Control System Applications</t>
  </si>
  <si>
    <t xml:space="preserve">Number: CNS-1238962, Acronym: NSF, Sponsor: National Science Foundation; </t>
  </si>
  <si>
    <t>This work was supported by the International S&amp;T Cooperation Program of China (ISTCP) through Grant 2015DFA61520 and the US National Science Foundation under Grant CNS-1238962.</t>
  </si>
  <si>
    <t>Location Design of Electric Vehicle Charging Facilities: A Path-Distance Constrained Stochastic User Equilibrium Approach</t>
  </si>
  <si>
    <t xml:space="preserve">Jing, Wentao (1); An, Kun (1); Ramezani, Mohsen (2); Kim, Inhi (1) </t>
  </si>
  <si>
    <t xml:space="preserve">(1) Institute of Transport Studies, Department of Civil Engineering, Monash University, 23 College Walk, Melbourne; VIC, Australia (2) School of Civil Engineering, University of Sydney, Sydney; NSW, Australia </t>
  </si>
  <si>
    <t>Kim, Inhi(inhi.kim@monash.edu)</t>
  </si>
  <si>
    <t>Journal of Advanced Transportation</t>
  </si>
  <si>
    <t>J Adv Transp</t>
  </si>
  <si>
    <t>Hindawi Limited, 410 Park Avenue, 15th Floor, 287 pmb, New York, NY 10022, United States</t>
  </si>
  <si>
    <t>10.1155/2017/4252946</t>
  </si>
  <si>
    <t>JATRDC</t>
  </si>
  <si>
    <t>Location of public charging stations, range limit, and long battery-charging time inevitably affect drivers' path choice behavior and equilibrium flows of battery electric vehicles (BEVs) in a transportation network. This study investigates the effect of the location of BEVs public charging facilities on a network with mixed conventional gasoline vehicles (GVs) and BEVs. These two types of vehicles are distinguished from each other in terms of travel cost composition and distance limit. A bilevel model is developed to address this problem. In the upper level, the objective is to maximize coverage of BEV flows by locating a given number of charging stations on road segments considering budget constraints. A mixed-integer nonlinear program is proposed to formulate this model. A simple equilibrium-based heuristic algorithm is developed to obtain the solution. Finally, two numerical tests are presented to demonstrate applicability of the proposed model and feasibility and effectiveness of the solution algorithm. The results demonstrate that the equilibrium traffic flows are affected by charging speed, range limit, and charging facilities' utility and that BEV drivers incline to choose the route with charging stations and less charging time. ¬© 2017 Wentao Jing et al.</t>
  </si>
  <si>
    <t>Charging (batteries) - Behavioral research - Stochastic systems - Budget control - Heuristic algorithms - Integer programming - Nonlinear programming - Secondary batteries</t>
  </si>
  <si>
    <t>Budget constraint - Charging facilities - Conventional gasoline - Electric vehicle charging facilities - Mixed integer nonlinear program - Solution algorithms - Stochastic user equilibrium - Transportation network</t>
  </si>
  <si>
    <t>461.4 Ergonomics and Human Factors Engineering - 702.1.2 Secondary Batteries - 723.1 Computer Programming - 731.1 Control Systems - 921.5 Optimization Techniques - 961 Systems Science - 971 Social Sciences</t>
  </si>
  <si>
    <t>Mixed-Vehicular Aggregated Transportation Network Design Considering En-route Recharge Service Provision for Electric Vehicles</t>
  </si>
  <si>
    <t xml:space="preserve">Zhang, Xiang (1); Waller, S. Travis (1) </t>
  </si>
  <si>
    <t xml:space="preserve">(1) School of Civil and Environmental Engineering, University of New South Wales, Kensington, Australia </t>
  </si>
  <si>
    <t>Zhang, Xiang(zhangxiang.civil@gmail.com)</t>
  </si>
  <si>
    <t>Journal of Systems Science and Complexity</t>
  </si>
  <si>
    <t>J. Syst. Sci. Complex.</t>
  </si>
  <si>
    <t>Springer Science and Business Media, LLC</t>
  </si>
  <si>
    <t>1329-1349</t>
  </si>
  <si>
    <t>10.1007/s11424-018-7165-1</t>
  </si>
  <si>
    <t>This paper addresses the transportation network design problem (NDP) wherein the distance limit and en-route recharge of electric vehicles are taken into account. Specifically, in this work, the network design problem aims to select the optimal planning policy from a set of infrastructure design scenarios considering both road expansions and charging station allocations under a specified construction budget. The user-equilibrium mixed-vehicular traffic assignment problem with en-route recharge (MVTAP-ER) is formulated into a novel convex optimization model and extended to a newly developed bi-level program of the aggregated NDP integrating recharge facility allocation (NDP-RFA). In the algorithmic framework, a convex optimization technique and a tailored GA are adopted for, respectively, solving the subproblem MVTAP-ER and the primal problem NDP-RFA. Systematic experiments are conducted to test the efficacy of the proposed approaches. The results highlight the impacts of distance limits and budget levels on the project selection and evaluation, and the benefits of considering both road improvement policy and recharge service provision as compared to accounting for the latter only. The results also report that the two design objectives, to respectively minimize the total system travel time and vehicle miles travelled, are conflicting for certain scenarios. ¬© 2018, Institute of Systems Science, Academy of Mathematics and Systems Science, CAS and Springer-Verlag GmbH Germany, part of Springer Nature.</t>
  </si>
  <si>
    <t>Combinatorial optimization - Budget control - Roads and streets - Electric vehicles - Convex optimization - Transportation routes</t>
  </si>
  <si>
    <t>Aggregated networks - Charging station allocations - Convex optimization techniques - Project selection and evaluation - recharge facility allocation - Transport systems - Vehicle miles travelled - Vehicular traffic assignments</t>
  </si>
  <si>
    <t>406.2 Roads and Streets - 431 Air Transportation - 432 Highway Transportation - 433 Railroad Transportation - 434 Waterway Transportation - 921.4 Combinatorial Mathematics, Includes Graph Theory, Set Theory - 921.5 Optimization Techniques</t>
  </si>
  <si>
    <t xml:space="preserve">Number: -, Acronym: UNSW, Sponsor: University of New South Wales; </t>
  </si>
  <si>
    <t>This research was supported by Research Centre for Integrated Transport Innovation, UNSW.</t>
  </si>
  <si>
    <t>Deploying public charging stations for electric vehicles on urban road networks</t>
  </si>
  <si>
    <t xml:space="preserve">Fang He (1); Yafeng Yin (2); Jing Zhou (3) </t>
  </si>
  <si>
    <t xml:space="preserve">(1) Tsinghua University, Department of Industrial Engineering, China (2) University of Florida, Department of Civil and Coastal Engineering, Gainesville, FL 32611, United States (3) Nanjing University, School of Management and Engineering, China </t>
  </si>
  <si>
    <t>Transportation Research, Part C: Emerging Technologies</t>
  </si>
  <si>
    <t>Transp. Res., C, Emerg. Technol. (Netherlands)</t>
  </si>
  <si>
    <t>227-40</t>
  </si>
  <si>
    <t>Nov. 2015</t>
  </si>
  <si>
    <t>0968-090X</t>
  </si>
  <si>
    <t>10.1016/j.trc.2015.08.018</t>
  </si>
  <si>
    <t>TRCEFH</t>
  </si>
  <si>
    <t>This paper explores how to optimally locate public charging stations for electric vehicles on a road network, considering drivers‚Äô spontaneous adjustments and interactions of travel and recharging decisions. The proposed approach captures the interdependency of different trips conducted by the same driver by examining the complete tour of the driver. Given the limited driving range and recharging needs of battery electric vehicles, drivers of electric vehicles are assumed to simultaneously determine tour paths and recharging plans to minimize their travel and recharging time while guaranteeing not running out of charge before completing their tours. Moreover, different initial states of charge of batteries and risk-taking attitudes of drivers toward the uncertainty of energy consumption are considered. The resulting multi-class network equilibrium flow pattern is described by a mathematical program, which is solved by an iterative procedure. Based on the proposed equilibrium framework, the charging station location problem is then formulated as a bi-level mathematical program and solved by a genetic-algorithm-based procedure. Numerical examples are presented to demonstrate the models and provide insights on public charging infrastructure deployment and behaviors of electric vehicles. [All rights reserved Elsevier].</t>
  </si>
  <si>
    <t>battery powered vehicles - genetic algorithms - mathematical programming - road vehicles - secondary cells</t>
  </si>
  <si>
    <t>genetic algorithm - bilevel mathematical program - multiclass network equilibrium flow pattern - energy consumption uncertainty - recharging decision - travel decision - urban road networks - electric vehicles - public charging station deployment</t>
  </si>
  <si>
    <t>A8620A General transportation (energy utilisation) - B8520 Transportation - B0260 Optimisation techniques - C1290H Systems theory applications in transportation - C1180 Optimisation techniques</t>
  </si>
  <si>
    <t>B60L50/50</t>
  </si>
  <si>
    <t>Physics (A); Electrical/Electronic engineering (B); Computers/Control engineering (C)</t>
  </si>
  <si>
    <t>Copyright 2016, The Institution of Engineering and Technology</t>
  </si>
  <si>
    <t>Comprehensive Optimization of Dynamics Performance and Energy Consumption for an Electric Vehicle via Coordinated Control of SBW and FIWMA</t>
  </si>
  <si>
    <t xml:space="preserve">Li, Yutong (1); Zhang, Junzhi (1); Lv, Chen (1); Yuan, Ye (1) </t>
  </si>
  <si>
    <t xml:space="preserve">(1) State Key Lab of ASE, Tsinghua Univ, China </t>
  </si>
  <si>
    <t>SAE International Journal of Passenger Cars - Mechanical Systems</t>
  </si>
  <si>
    <t>SAE Int. J. Passeng. Cars - Mech. Syst.</t>
  </si>
  <si>
    <t>SAE International</t>
  </si>
  <si>
    <t>90-98</t>
  </si>
  <si>
    <t>10.4271/2016-01-0457</t>
  </si>
  <si>
    <t>This paper presents a coordinated controller for comprehensive optimization of vehicle dynamics performance and energy consumption for a full drive-by-wire electric vehicle, which is driven by a four in-wheel motor actuated (FIWMA) system and steered by a steer-by-wire (SBW) system. In order to coordinate the FIWMA and SBW systems, the mechanisms influencing the vehicle dynamics control performance and the energy consumption of the two systems are first derived. Second, the controllers for each subsystem are developed. For the SBW system, a triple-step control technique is implemented to decouple the yaw rate and sideslip angle controls. The FIWMA system controller is designed with a hierarchical control scheme, which is able not only to satisfy the yaw rate and sideslip angle tracking demands, but also to deal with actuation redundancy and constraints. Finally, coordinated control is proposed to obtain the comprehensive optimization of the vehicle dynamics control performance and energy consumption. The developed coordinated control is convenient for implementation as the structures and control algorithms of the subsystems remain unchanged. In this way, the control algorithms of the subsystems can be developed independently. Simulations are carried out with a CarSim software full-vehicle model under two typical driving scenarios, and with different road conditions. The results show the effectiveness of the developed coordinated control. Copyright ¬© 2016 SAE International.</t>
  </si>
  <si>
    <t>Energy utilization</t>
  </si>
  <si>
    <t>Dynamics - Vehicle performance - Electric vehicles - Controllers - Electric machine control</t>
  </si>
  <si>
    <t>Actuation redundancy - Co-ordinated control - Comprehensive optimizations - Coordinated controllers - Dynamics performance - Hierarchical control scheme - Side-slip angle control - Vehicle dynamics controls</t>
  </si>
  <si>
    <t>525.3 Energy Utilization - 662.1 Automobiles - 663.1 Heavy Duty Motor Vehicles - 731.2 Control System Applications - 732.1 Control Equipment</t>
  </si>
  <si>
    <t>Multi-objective hydro-thermal-wind coordination scheduling integrated with large-scale electric vehicles using IMOPSO</t>
  </si>
  <si>
    <t xml:space="preserve">Zhang, Yachao (1); Le, Jian (2); Liao, Xiaobing (2); Zheng, Feng (1); Liu, Kaipei (2); An, Xueli (3) </t>
  </si>
  <si>
    <t xml:space="preserve">(1) School of Electrical Engineering and Automation, Fuzhou University, Fuzhou; 350116, China (2) School of Electrical Engineering, Wuhan University, Wuhan; 430072, China (3) China Institute of Water Resources and Hydropower Research, Beijing; 100038, China </t>
  </si>
  <si>
    <t>Zhang, Yachao(yczhang@fzu.edu.cn)</t>
  </si>
  <si>
    <t>Renewable Energy</t>
  </si>
  <si>
    <t>Renew. Energy</t>
  </si>
  <si>
    <t>91-107</t>
  </si>
  <si>
    <t>10.1016/j.renene.2018.05.067</t>
  </si>
  <si>
    <t>Since the intermittency and volatility of wind power has restricted its penetration into power grid, coordination scheduling of flexible resources and wind energy becomes a promising technique for promoting wind power utilization. Hence, this paper integrates large-scale electric vehicles (EVs) with wind power generation to formulate multi-objective hydro-thermal-wind with EVs scheduling (MOHTWES) problem. And what's more, an improved multi-objective particle swarm optimization (IMOPSO) algorithm is proposed for solving the above problem with various constraints. By introducing a unique dual population evolution mechanism and a hierarchical elitism preserving strategy based on crowding entropy, IMOPSO can achieve excellent and well-distributed Pareto optimal solutions in objective space. Furthermore, a set of constraint handling strategies are utilized to guarantee that the solutions obtained are in feasible region. Finally, a daily scheduling problem of hydro-thermal system is used to verify the performance of IMOPSO, the numerical results of which shows the Pareto optimal solutions obtained by IMOPSO have greater advantages than the comparison algorithms. Furthermore, it can be concluded from the simulation results for MOHTWES problem that, smart scheduling of EVs integrated with wind energy can promote wind power utilization and reduce the generation cost and emission simultaneously. ¬© 2018 Elsevier Ltd</t>
  </si>
  <si>
    <t>Wind power</t>
  </si>
  <si>
    <t>Pareto principle - Multiobjective optimization - Electric power generation - Electric power transmission networks - Constraint handling - Electric power utilization - Electric vehicles - Scheduling - Particle swarm optimization (PSO) - Optimal systems</t>
  </si>
  <si>
    <t>Constraint handling - Constraint handling strategies - Coordination dispatch - Coordination scheduling - Electric Vehicles (EVs) - Multi objective particle swarm optimization - Pareto optimal solutions - Well-distributed Pareto-optimal solutions</t>
  </si>
  <si>
    <t>615.8 Wind Power (Before 1993, use code 611 ) - 706.1 Electric Power Systems - 706.1.1 Electric Power Transmission - 721.1 Computer Theory, Includes Formal Logic, Automata Theory, Switching Theory, Programming Theory - 723 Computer Software, Data Handling and Applications - 912.2 Management - 921.5 Optimization Techniques - 961 Systems Science</t>
  </si>
  <si>
    <t xml:space="preserve">Number: 51309258, Acronym: NSFC, Sponsor: National Natural Science Foundation of China; Number: 2017YFB0903705, Acronym: NKRDPC, Sponsor: National Key Research and Development Program of China; </t>
  </si>
  <si>
    <t>This work was supported by National Natural Science Foundation of China ( 51309258 ) and National Key Research and Development Plan of China ( 2017YFB0903705 ).</t>
  </si>
  <si>
    <t>Multitype Recharge Facility Location for Electric Vehicles</t>
  </si>
  <si>
    <t xml:space="preserve">Zhang, Xiang (1); Rey, David (1); Waller, S. Travis (1) </t>
  </si>
  <si>
    <t xml:space="preserve">(1) Research Centre for Integrated Transport Innovation, School of Civil and Environmental Engineering, University of New South Wales, Sydney, Australia </t>
  </si>
  <si>
    <t>Rey, David(d.rey@unsw.edu.au)</t>
  </si>
  <si>
    <t>Computer-Aided Civil and Infrastructure Engineering</t>
  </si>
  <si>
    <t>Comput.-Aided Civ. Infrastruct. Eng.</t>
  </si>
  <si>
    <t>Blackwell Publishing Inc.</t>
  </si>
  <si>
    <t>943-965</t>
  </si>
  <si>
    <t>10.1111/mice.12379</t>
  </si>
  <si>
    <t>CCIEFR</t>
  </si>
  <si>
    <t>The motivation of this study is to minimize the system-level travel time costs and greenhouse emissions, which include tailpipe emissions by internal combustion engine vehicles (ICEVs) and smokestack emissions indirectly caused by electric vehicles (EVs), while satisfying EVs‚Äô replenishment need in transport networks subject to financial restraints for infrastructure development. In this study, we address recharge facility locations of EVs, where two types of recharge services are taken into account, that is, traditional charging stations and modern charging lanes. The multitype recharge facility location problem is formulated by employing the bilevel framework of the network design problem. In the lower-level program, the mixed-vehicular traffic assignment problem with en-route multitype recharge is employed, which accounts for both ICEVs and EVs with various driving ranges. The upper-level program aims to minimize the total system travel costs by selecting the optimal solution from a set of infrastructure design options considering both expansions of road capacities and provisions of multitype recharge facilities for EVs. In the algorithmic framework, we propose a tailored metaheuristic to solve medium to large instances. Systematic evaluation is conducted to test the efficacy of the proposed approach. The results highlight the impacts of traffic composition, distance ranges of EVs, budget levels and facility expenses on the project selection and evaluation. The results indicate that the two design objectives, to respectively minimize the network-wide travel time and greenhouse emissions, are conflicting for certain scenarios. Additionally, the results demonstrate the advantages of the network design problem (NDP) considering both multitype recharge service provision and road capacity enhancement over the NDP accounting for the former only. ¬© 2018‚ÄÇComputer-Aided Civil and Infrastructure Engineering</t>
  </si>
  <si>
    <t>Budget control - Greenhouses - Smoke - Combinatorial optimization - Location - Roads and streets - Electric vehicles</t>
  </si>
  <si>
    <t>Electric Vehicles (EVs) - Facility location problem - Infrastructure development - Internal combustion engine vehicles - Network design problems - Project selection and evaluation - Systematic evaluation - Vehicular traffic assignments</t>
  </si>
  <si>
    <t>406.2 Roads and Streets - 431 Air Transportation - 432 Highway Transportation - 433 Railroad Transportation - 434 Waterway Transportation - 821.6 Farm Buildings and Other Structures - 921.4 Combinatorial Mathematics, Includes Graph Theory, Set Theory - 921.5 Optimization Techniques</t>
  </si>
  <si>
    <t xml:space="preserve">Number: -, Acronym: ARC, Sponsor: Australian Research Council; Number: -, Acronym: UNSW, Sponsor: University of New South Wales; </t>
  </si>
  <si>
    <t>This study is conducted at Research Centre for Integrated Transport Innovation (rCITI) at University of New South Wales, and partially supported by the Australian Research Council (ARC) Linkage Projects.</t>
  </si>
  <si>
    <t>Traffic Equilibrium and Charging Facility Locations for Electric Vehicles</t>
  </si>
  <si>
    <t xml:space="preserve">Zheng, Hong (1); He, Xiaozheng (1); Li, Yongfu (1, 2); Peeta, Srinivas (3) </t>
  </si>
  <si>
    <t xml:space="preserve">(1) NEXTRANS Center, Purdue University, 3000 Kent Ave, West Lafayette; IN; 47906, United States (2) College of Automation, Chongqing University of Posts and Telecommunications, Chongqing; 400065, China (3) School of Civil Engineering, Purdue University, 550 Stadium Mall Drive, West Lafayette; IN; 47907, United States </t>
  </si>
  <si>
    <t>Peeta, Srinivas(peeta@purdue.edu)</t>
  </si>
  <si>
    <t>Networks and Spatial Economics</t>
  </si>
  <si>
    <t>Netw. Spat. Econ.</t>
  </si>
  <si>
    <t>435-457</t>
  </si>
  <si>
    <t>1566113X</t>
  </si>
  <si>
    <t>10.1007/s11067-016-9332-z</t>
  </si>
  <si>
    <t>This study investigates the electric vehicle (EV) traffic equilibrium and optimal deployment of charging locations subject to range limitation. The problem is similar to a network design problem with traffic equilibrium, which is characterized by a bi-level model structure. The upper level objective is to optimally locate charging stations such that the total generalized cost of all users is minimized, where the user‚Äôs generalized cost includes two parts, travel time and energy consumption. The total generalized cost is a measure of the total societal cost. The lower level model seeks traffic equilibrium, in which travelers minimize their individual generalized cost. All the utilized paths have identical generalized cost while satisfying the range limitation constraint. In particular, we use origin-based flows to maintain the range limitation constraint at the path level without path enumeration. To obtain the global solution, the optimality condition of the lower level model is added to the upper level problem resulting in a single level model. The nonlinear travel time function is approximated by piecewise linear functions, enabling the problem to be formulated as a mixed integer linear program. We use a modest-sized network to analyze the model and illustrate that it can determine the optimal charging station locations in a planning context while factoring the EV users‚Äô individual path choice behaviours. ¬© 2016, Springer Science+Business Media New York.</t>
  </si>
  <si>
    <t>Energy utilization - Integer programming - Charging (batteries) - Location - Travel time - Costs - Piecewise linear techniques</t>
  </si>
  <si>
    <t>Mixed integer linear program - Network design - Network design problems - Optimality conditions - Piece-wise linear functions - Single-level models - Traffic equilibrium - Travel time functions</t>
  </si>
  <si>
    <t>431 Air Transportation - 432 Highway Transportation - 433 Railroad Transportation - 434 Waterway Transportation - 525.3 Energy Utilization - 702.1.2 Secondary Batteries - 911 Cost and Value Engineering; Industrial Economics - 921.4 Combinatorial Mathematics, Includes Graph Theory, Set Theory - 921.5 Optimization Techniques</t>
  </si>
  <si>
    <t xml:space="preserve">Number: 2016YFB0100906, Acronym: -, Sponsor: -; Number: cstc2014kjrc-qnrc30002, Acronym: -, Sponsor: -; Number: -, Acronym: DOT, Sponsor: U.S. Department of Transportation; Number: 61304197, Acronym: NSFC, Sponsor: National Natural Science Foundation of China; </t>
  </si>
  <si>
    <t>This research is based on the funding provided by the U.S. Department of Transportation through the NEXTRANS Center, the USDOT Region 5 University Transportation Center, and partly supported by the National Natural Science Foundation of China (Grant No.61304197), National Key Research and Development Program?(Grant No. 2016YFB0100906), and the Scientific and Technological Talents Project of Chongqing (Grant No. cstc2014kjrc-qnrc30002). The authors are solely responsible for the contents of this paper.</t>
  </si>
  <si>
    <t>Locating multiple types of charging facilities for battery electric vehicles</t>
  </si>
  <si>
    <t xml:space="preserve">Liu, Haoxiang (1, 2); Wang, David Z.W. (2) </t>
  </si>
  <si>
    <t xml:space="preserve">(1) School of Automotive and Transportation Engineering, Hefei University of Technology, Hefei; 230009, China (2) School of Civil and Environmental Engineering, Nanyang Technological University, 50 Nanyang Avenue, 639798, Singapore </t>
  </si>
  <si>
    <t>Wang, David Z.W.(wangzhiwei@ntu.edu.sg)</t>
  </si>
  <si>
    <t>Transportation Research Part B: Methodological</t>
  </si>
  <si>
    <t>Transp. Res. Part B Methodol.</t>
  </si>
  <si>
    <t>30-55</t>
  </si>
  <si>
    <t>10.1016/j.trb.2017.01.005</t>
  </si>
  <si>
    <t>To reduce greenhouse gas emissions in transportation sector, battery electric vehicle (BEV) is a better choice towards the ultimate goal of zero-emission. However, the shortened range, extended recharging time and insufficient charging facilities hinder the wide adoption of BEV. Recently, a wireless power transfer technology, which can provide dynamic recharging when vehicles are moving on roadway, has the potential to solve these problems. The dynamic recharging facilities, if widely applied on road network, can allow travelers to drive in unlimited range without stopping to recharge. This paper aims to study the complex charging facilities location problem, assuming the wireless charging is technologically mature and a new type of wireless recharging BEV is available to be selected by consumers in the future other than the traditional BEV requiring fixed and static charging stations. The objective is to assist the government planners on optimally locating multiple types of BEV recharging facilities to satisfy the need of different BEV types within a given budget to minimize the public social cost. Road users‚Äô ownership choice among multiple types BEV and BEV drivers‚Äô routing choice behavior are both explicitly considered. A tri-level programming is then developed to model the presented problem. The formulated model is first treated as a black-box optimization, and then solved by an efficient surface response approximation model based solution algorithm. ¬© 2017 Elsevier Ltd</t>
  </si>
  <si>
    <t>Energy transfer</t>
  </si>
  <si>
    <t>Greenhouse gases - Location - Gas emissions - Optimization - Roads and streets - Budget control - Motor transportation - Approximation algorithms - Charging (batteries) - Inductive power transmission - Problem solving - Secondary batteries</t>
  </si>
  <si>
    <t>Approximation model - Black-box optimization - Charging facilities - Charging station locations - Multi-class user equilibrium - Solution algorithms - Transportation sector - Vehicle choice</t>
  </si>
  <si>
    <t>406.2 Roads and Streets - 451.1 Air Pollution Sources - 702.1.2 Secondary Batteries - 706.1.1 Electric Power Transmission - 921 Mathematics - 921.5 Optimization Techniques</t>
  </si>
  <si>
    <t>This study is sponsored by the Singapore Ministry of Education Academic Research Fund Tier 1 Grant RG117/14 (M401030000).</t>
  </si>
  <si>
    <t>Coordinated control of distribution grid and electric vehicle loads</t>
  </si>
  <si>
    <t xml:space="preserve">Bharati, G.R. (1); Paudyal, S. (1) </t>
  </si>
  <si>
    <t xml:space="preserve">(1) Department of Electrical Engineering, Michigan Technological University, Houghton; MI; 49931, United States </t>
  </si>
  <si>
    <t>Paudyal, S.(sumitp@mtu.edu)</t>
  </si>
  <si>
    <t>Electric Power Systems Research</t>
  </si>
  <si>
    <t>Electr Power Syst Res</t>
  </si>
  <si>
    <t>761-768</t>
  </si>
  <si>
    <t>10.1016/j.epsr.2016.05.031</t>
  </si>
  <si>
    <t>EPSRDN</t>
  </si>
  <si>
    <t>Electric vehicle (EV) charging results in unusual power peaks during low energy prices, which can have adverse impacts on distribution grid operation. Therefore, coordinated dispatch of EV loads including the operational constraints of distribution grid is essential. However, a centralized approach to solve this problem is computationally challenging task. This work proposes a bi-level hierarchical vehicle-grid (VG) optimization framework. In the hierarchy, optimal operation of the distribution grid is considered in one level, while the optimal operation of EVs is carried out in another level. The proposed framework consists of comprehensive mathematical modelling of distribution system components, EVs, and operational constraints. The proposed framework is applied to coordinate charging of hundreds of EVs in the IEEE 34-node three-phase unbalanced distribution system. Case studies demonstrate that the hierarchical VG optimization framework provides benefits to the distribution grid operations as well as to the EV owners. ¬© 2016 Elsevier B.V.</t>
  </si>
  <si>
    <t>Vehicle-to-grid - Electric power transmission networks - Electric machine control - Electric power distribution - Electric power system control</t>
  </si>
  <si>
    <t>Centralized approaches - Co-ordinated control - Distribution systems - Operational constraints - Optimal operation - Optimization framework - Smart grid - Unbalanced distribution systems</t>
  </si>
  <si>
    <t>706.1 Electric Power Systems - 706.1.1 Electric Power Transmission - 706.1.2 Electric Power Distribution - 731.2 Control System Applications</t>
  </si>
  <si>
    <t>Distribution network planning integrating charging stations of electric vehicle with V2G</t>
  </si>
  <si>
    <t xml:space="preserve">Lin, Xiangning (1); Sun, Jinwen (1); Ai, Shengfang (1); Xiong, Xiaoping (2); Wan, Yunfei (3); Yang, Dexian (1) </t>
  </si>
  <si>
    <t xml:space="preserve">(1) State Key Laboratory of Advanced Electromagnetic Engineering and Technology, Huazhong University of Science and Technology, Wuhan 430074, China (2) Guangxi University, Nanning, Guangxi Province, China (3) China Three Gorges University, Yichang, Hubei Province, China </t>
  </si>
  <si>
    <t>Yang, D.(ydx@mail.hust.edu.cn)</t>
  </si>
  <si>
    <t>507-512</t>
  </si>
  <si>
    <t>10.1016/j.ijepes.2014.06.043</t>
  </si>
  <si>
    <t>Accompanied by the popularization of EVs, the planning of electric vehicle (EV) charging stations becomes an important concern of distribution network planning. In this paper, the load density method is introduced to determine the optimal capacity of the EV charging stations in the areas to be planned, and the difference between 1 and the weight coefficients obtained by the analytic hierarchy process (AHP) method is used to calculate the cost coefficients of the charging station. The objective function of the optimal distribution network planning model should be the minimal cost of the fixed investments, the operational costs and the maintenance costs including the substations, charging stations and feeders. In this model, the effect of vehicle-to-grid (V2G) is considered, i.e., the EV is respectively treated as both the load and the source. Moreover, the electricity price volatility has been taken into consideration. In this case, EV owners can be guided to charge and discharge EV orderly. The ordinal optimization approach is applied to get the best solution. The results of the case study based on IEEE 54 nodes model show the feasibility and effectiveness of the proposed model. ¬© 2014 Elsevier Ltd. All rights reserved.</t>
  </si>
  <si>
    <t>Charging (batteries) - Electric vehicles - Investments - Costs - Hierarchical systems - Vehicle-to-grid - Electric discharges</t>
  </si>
  <si>
    <t>Analytic hierarchy process (ahp) - Distribution network planning - Electric vehicle charging - Electricity price volatilities - Load density - Optimal distributions - Ordinal optimization - Vehicle to Grid (V2G)</t>
  </si>
  <si>
    <t>701.1 Electricity: Basic Concepts and Phenomena - 702.1.2 Secondary Batteries - 706.1 Electric Power Systems - 911 Cost and Value Engineering; Industrial Economics - 961 Systems Science</t>
  </si>
  <si>
    <t xml:space="preserve">Number: 20110142110055, Acronym: SRFDP, Sponsor: Specialized Research Fund for the Doctoral Program of Higher Education of China; Number: 2011J01281, Acronym: -, Sponsor: Natural Science Foundation of Fujian Province; Number: 2011AA05A109, Acronym: -, Sponsor: -; Number: 51277110, Acronym: NSFC, Sponsor: National Natural Science Foundation of China; </t>
  </si>
  <si>
    <t>This work was supported in part by the National Natural Science Foundation of China ( 51277110 ), and in part by the National High-Tech R&amp;D Program of China (863 Program) ( 2011AA05A109 ), and in part by the Research Fund for the Doctoral Program of Higher Education of China ( 20110142110055 ), and in part by Natural Science Foundation of Fujian Province ( 2011J01281 ).</t>
  </si>
  <si>
    <t>Bi-level Energy Management of Plug-in Hybrid Electric Vehicles for Fuel Economy and Battery Lifetime with Intelligent State-of-charge Reference</t>
  </si>
  <si>
    <t xml:space="preserve">Xudong Zhang (1); Lingxiong Guo (1); Ningyuan Guo (1); Yuan Zou (1); Guodong Du (1) </t>
  </si>
  <si>
    <t xml:space="preserve">(1) Beijing Institute of Technology, National Engineering Laboratory for Electric Vehicles, China </t>
  </si>
  <si>
    <t>Journal of Power Sources</t>
  </si>
  <si>
    <t>J. Power Sources (Netherlands)</t>
  </si>
  <si>
    <t>228798 (12 pp.)</t>
  </si>
  <si>
    <t>1 Jan. 2021</t>
  </si>
  <si>
    <t>0378-7753</t>
  </si>
  <si>
    <t>10.1016/j.jpowsour.2020.228798</t>
  </si>
  <si>
    <t>JPSODZ</t>
  </si>
  <si>
    <t>This paper proposes a bi-level energy management strategy of plug-in hybrid electric vehicles with intelligent state-of-charge (SOC) reference for satisfactory fuel economy and battery lifetime. In the upper layer, Q-learning algorithm is delegated to generate the SOC reference before departure, by taking the model nonlinearities and physical constraints into account while paying less computing labor. In the lower layer, with the short-term drive velocity accurately predicted by the radial basis function neural network, the model predictive control (MPC) controller is designed to online distribute the system power flows and track the SOC reference for the superior fuel economy and battery lifetime extension. Moreover, the terminal SOC constraints are transferred as soft ones by the relaxation operations to guarantee the solving feasibility and smooth tracking effects. Finally, the simulations are carried out to validate the effectiveness of the proposed strategy, which shows the considerable improvements in fuel economy and battery lifetime extension compared with the charge-depleting and charge-sustaining method. More importantly, the great robustness of the proposed approach is verified under the cases of inaccurately pre-known drive information, indicating the favorable adaptability for practical application. [All rights reserved Elsevier].</t>
  </si>
  <si>
    <t>control engineering computing - energy management systems - fuel economy - hybrid electric vehicles - learning (artificial intelligence) - optimal control - optimisation - power engineering computing - predictive control - radial basis function networks - secondary cells</t>
  </si>
  <si>
    <t>plug-in hybrid electric vehicles - intelligent state-of-charge reference - bi-level energy management strategy - fuel economy - Q-learning algorithm - SOC reference - model nonlinearities - physical constraints - short-term drive velocity - radial basis function neural network - model predictive control controller - system power flows - battery lifetime extension</t>
  </si>
  <si>
    <t>B8520 Transportation - B0260 Optimisation techniques - C7410B Power engineering computing - C1180 Optimisation techniques - C1330 Optimal control - C5290 Neural computing techniques - C7420 Control engineering computing</t>
  </si>
  <si>
    <t>G05B15/00 - G06N20/00 - B60L50/10 - B60L50/61</t>
  </si>
  <si>
    <t>Practical (PRA)</t>
  </si>
  <si>
    <t>An efficient multi-objective hierarchical energy management strategy for plug-in hybrid electric vehicle in connected scenario</t>
  </si>
  <si>
    <t xml:space="preserve">Cui, Wei (1); Cui, Naxin (1); Li, Tao (1); Cui, Zhongrui (1); Du, Yi (1); Zhang, Chenghui (1) </t>
  </si>
  <si>
    <t xml:space="preserve">(1) School of Control Science and Engineering, Shandong University, Jinan; 250061, China </t>
  </si>
  <si>
    <t>Cui, Naxin(cuinx@sdu.edu.cn)</t>
  </si>
  <si>
    <t>10.1016/j.energy.2022.124690</t>
  </si>
  <si>
    <t>Nowadays, the comprehensive performance of plug-in hybrid electric vehicle (PHEV) is expected to be further improved with development of connected vehicle technology. However, the strong coupling and traffic flow uncertainty characteristics of connected scenario pose formidable challenge to existing energy management strategies (EMSs) in terms of optimization effect and computational efficiency. For comprehensively improving connected PHEV performances including energy saving, safety, traffic efficiency and computational efficiency, a multi-objective hierarchical EMS with less computational burden is proposed by incorporating resistance network (RN) triggered motion planning and alternating direction method of multipliers (ADMM) based convex torque optimization. Specifically, the RN method is employed to characterize and decouple the complex interaction relationship within connected scenario from internal mechanism perspective, enabling the velocity profile optimization issue that with fixed end time constraint and online correction mechanism for traffic flow uncertainty. According to the velocity profile optimized in cloud level, the convex formulation of model predictive control (MPC) based torque distribution problem is formulated in vehicle level, and an efficient ADMM algorithm is used for its solution, with the aim of satisfying energy saving and practical application requirements simultaneously. Based on real connected information, the superiorities of proposed EMS are verified by both simulation and hardware-in-loop (HIL) experiment. ¬© 2022</t>
  </si>
  <si>
    <t>Energy management</t>
  </si>
  <si>
    <t>Computational efficiency - Constraint satisfaction problems - Energy efficiency - Energy management systems - Model predictive control - Motion planning - Plug-in hybrid vehicles - Predictive control systems</t>
  </si>
  <si>
    <t>Connected scenario - Energy-savings - Flow uncertainty - Hierarchical energy management - Management strategies - Motion-planning - Multi objective - Plug-In Hybrid Electric Vehicle - Torque distribution - Traffic flow</t>
  </si>
  <si>
    <t>432 Highway Transportation - 525 Energy Management and Conversion - 525.2 Energy Conservation - 662.1 Automobiles - 706 Electric Transmission and Distribution - 731.1 Control Systems - 921 Mathematics</t>
  </si>
  <si>
    <t xml:space="preserve">Number: 2019JZZY020814, Acronym: -, Sponsor: Key Technology Research and Development Program of Shandong; Number: U1864205, Acronym: NSFC, Sponsor: National Natural Science Foundation of China; </t>
  </si>
  <si>
    <t>This work was supported by the National Natural Science Foundation of China (No. U1864205 ), and the Key Technology Research and Development Program of Shandong Province (No. 2019JZZY020814 ).</t>
  </si>
  <si>
    <t>Electric Vehicle Trip Chain Information-Based Hierarchical Stochastic Energy Management With Multiple Uncertainties</t>
  </si>
  <si>
    <t xml:space="preserve">Rathor, S. (1); Saxena, D. (1); Khadkikar, V. (2) </t>
  </si>
  <si>
    <t xml:space="preserve">(1) Malaviya National Institute of Technology, Department of Electrical Engineering, India (2) Khalifa University, EECS Department, United Arab Emirates </t>
  </si>
  <si>
    <t>18492-18501</t>
  </si>
  <si>
    <t>10.1109/TITS.2022.3161953</t>
  </si>
  <si>
    <t>This paper proposes a vehicle trip chain information-based hierarchical stochastic energy management system (Hi-SEMS) for a microgrid integrated with highly uncertain plug-in electric vehicles (PEVs) fleet, renewable energy sources, and loads. The two-layer Hi-SEMS scheme aims at optimal scheduling of PEV fleet to counteract the operational uncertainties encountered in real-time operation and minimizing the microgrid daily operating cost comprising the fuel cost and the emission cost. In the proposed work, the realistic behavior of PEVs fleet is modeled using a stochastic trip chain information to accurately forecast the charge/discharge demand taking into account the driver's behavior as foundation. Realistic statistical trip data, multi-location charge/discharge of PEVs fleet to include coupled spatial-temporal dynamics of heterogeneous PEVs fleet is considered for intelligent charge/discharge scheduling. The effectiveness of the proposed strategy is verified on modified LV CIGRE and modified IEEE 33 bus radial distribution test networks and is compared with four different cases on each of the two test systems. The simulation results exhibit that the proposed Hi-SEMS outperforms the other four cases in terms of daily operating cost, the incentive to the PEVs owner, and robustness to multiple uncertainties.</t>
  </si>
  <si>
    <t>battery powered vehicles - cost reduction - distributed power generation - distribution networks - electric vehicles - energy management systems - optimisation - power distribution economics - power grids - renewable energy sources - stochastic processes</t>
  </si>
  <si>
    <t>electric vehicle trip chain information-based hierarchical stochastic energy management system - emission cost - fuel cost - heterogeneous PEVs fleet - microgrid daily operating cost - multiple uncertainties - operational uncertainties - PEVs owner - real-time operation - realistic statistical trip data - renewable energy sources - stochastic trip chain information - two-layer Hi-SEMS scheme</t>
  </si>
  <si>
    <t>B8520 Transportation - B0240Z Other topics in statistics - B0260 Optimisation techniques - B8110B Power system management, operation and economics - B8120K Distributed power generation</t>
  </si>
  <si>
    <t>H02J3/38 - B60L50/50 - B60L</t>
  </si>
  <si>
    <t>Multi-service provision for electric vehicles in power-transportation networks towards a low-carbon transition: A hierarchical and hybrid multi-agent reinforcement learning approach</t>
  </si>
  <si>
    <t xml:space="preserve">Qiu, Dawei (1); Wang, Yi (1); Sun, Mingyang (2); Strbac, Goran (1) </t>
  </si>
  <si>
    <t xml:space="preserve">(1) Department of Electrical and Electronic Engineering, Imperial College London, UK, London; SW7 2AZ, United Kingdom (2) Department of Control Science and Engineering, Zhejiang University, Hangzhou; 310027, China </t>
  </si>
  <si>
    <t>Wang, Yi(yi.wang18@imperial.ac.uk)</t>
  </si>
  <si>
    <t>Applied Energy</t>
  </si>
  <si>
    <t>Appl. Energy</t>
  </si>
  <si>
    <t>10.1016/j.apenergy.2022.118790</t>
  </si>
  <si>
    <t>APENDX</t>
  </si>
  <si>
    <t>In order to achieve the target of carbon peak and carbon neutrality, electric vehicles (EVs) have increasingly received a prominent interest to electrify the transportation sector due to their advantages of mobility and flexibility on handling complicated transportation and power networks. However, it is still challenging to realize the significant potential of EVs towards an emerging low-carbon transition. Previous works have focused on vehicle-to-grid (V2G) technology that allows for an increased utilization of EVs to make arbitrage by the temporal differentials of electricity prices. Nevertheless, the economic potential of EVs flexibility may not be fully exploited lacking an appropriate business model. This paper addresses this challenge by developing a coupled power-transportation network for cooperative EVs to optimize the provision of multiple inter-dependent services, including charging service, demand management service, carbon intensity service, and balancing service. In order to unlock this value, the EVs operation problem has already been tackled using model-based optimization approaches, which may raise privacy issues since the requirement for global information and also can be time consuming due to the high variability of transportation and power networks. In this paper, we propose a model-free hierarchical and hybrid multi-agent reinforcement learning method to learn the routing and scheduling decisions of EVs in a coupled power-transportation network with the objective of optimizing multi-service provisions. To this end, EVs do not reply on any knowledge of the simulated environment and are capable of handling system uncertainties via the learning process. Extensive case studies based on a 15-bus radial power distribution network and a 9-node 12-edge transportation network are developed to show that the proposed method outperforms the conventional learning algorithms in terms of policy quality and convergence speed. Finally, the generalizability and scalability are also investigated for different environment circumstances and EV numbers. ¬© 2022</t>
  </si>
  <si>
    <t>Electric vehicles - Learning algorithms - Vehicle-to-grid - Learning systems - Multi agent systems - Carbon - Electric network analysis - Electric power transmission networks</t>
  </si>
  <si>
    <t>Action spaces - Ancillary service - Carbon intensity - Continuous actions - Discrete/continuous - Hierarchical multi-agent reinforcement learning - Hybrid discrete‚Äìcontinuous action space - Multi-agent reinforcement learning - Power networks - Transportation network</t>
  </si>
  <si>
    <t>703.1.1 Electric Network Analysis - 706.1 Electric Power Systems - 706.1.1 Electric Power Transmission - 723.4 Artificial Intelligence - 723.4.2 Machine Learning - 804 Chemical Products Generally</t>
  </si>
  <si>
    <t xml:space="preserve">Number: EP/L001039/1,EP/T021780/1, Acronym: EPSRC, Sponsor: Engineering and Physical Sciences Research Council; Number: 62103371, Acronym: NSFC, Sponsor: National Natural Science Foundation of China; Number: 2020YFB1708700, Acronym: NKRDPC, Sponsor: National Key Research and Development Program of China; </t>
  </si>
  <si>
    <t>This work was supported in part by in part by the National Key R&amp;D Program of China under the project 2020YFB1708700 , the National Natural Science Foundation of China under Grant 62103371 ; as well as two UK EPSRC projects  Technology Transformation to Support Flexible and Resilient Local Energy Systems " (project code: EP/T021780/1 ) and " Grid Economics</t>
  </si>
  <si>
    <t xml:space="preserve"> Planning and Business Models for Smart Electric Mobility " (project code: EP/L001039/1 )."</t>
  </si>
  <si>
    <t>Bi-level framework for microgrid capacity planning under dynamic wireless charging of electric vehicles</t>
  </si>
  <si>
    <t>10.1016/j.ijepes.2022.108204</t>
  </si>
  <si>
    <t>The battery energy storage system in the microgrid can regulate energy and maintain the stability and continuity of renewable energy generation. This paper presents a new microgrid structure with in-motion electric vehicles as a distributed energy storage system. This structure combines the technology of dynamic wireless charging, allowing in-motion electric vehicles to participate in the energy regulation of the microgrid. The proposed microgrid mainly consists of wind turbines, photovoltaic arrays, as well as dynamic wireless charging facility. Two different planning objectives, i.e., maximizing the microgrid utility and minimizing the total generalized social cost, are investigated respectively. Taking into account the response of EV users to the microgrid capacity plans, we propose a bi-level framework. Further, an algorithm based on the surrogate model is used to solve the bi-level programming, where the radial basis function interpolation model is utilized to approximate the objective function. Finally, in case studies, the influence of parameter variations on the results is explored. The feasibility and advantages of the proposed microgrid capacity planning are demonstrated. Further, through the studies of the uncertainties of wind speed, light intensity, base load, and movable load, it is illustrated that the objective value can maintain good stability under the optimal capacity plan. ¬© 2022 Elsevier Ltd</t>
  </si>
  <si>
    <t>Energy policy</t>
  </si>
  <si>
    <t>Secondary batteries - Renewable energy resources - Wind - Battery storage - Electric vehicles - Charging (batteries) - Microgrids - Radial basis function networks</t>
  </si>
  <si>
    <t>Battery energy storage systems - Capacity planning - Distributed energy storage systems - Dynamic wireless charging - Energy - Microgrid - Microgrid structures - Renewable energy generation - Transportation network - Wireless charging</t>
  </si>
  <si>
    <t>443.1 Atmospheric Properties - 525.1 Energy Resources and Renewable Energy Issues - 525.6 Energy Policy - 525.7 Energy Storage - 702.1.2 Secondary Batteries - 706.1 Electric Power Systems</t>
  </si>
  <si>
    <t xml:space="preserve">Number: 2021C01198,2022C01035, Acronym: -, Sponsor: -; Number: 61621002,NSFC:62173297, Acronym: NSFC, Sponsor: National Natural Science Foundation of China; Number: 2021YFB3301000, Acronym: NKRDPC, Sponsor: National Key Research and Development Program of China; </t>
  </si>
  <si>
    <t>This work was partially supported by National Key R&amp;D Program of China (Grant NO. 2021YFB3301000); Science Fund for Creative Research Group of the National Natural Science Foundation of China (Grant NO.61621002), National Natural Science Foundation of China (NSFC:62173297), Zhejiang Key R&amp;D Program (Grant NO. 2021C01198,2022C01035).</t>
  </si>
  <si>
    <t>Hierarchical Energy Management System for Home-Energy-Hubs Considering Plug-In Electric Vehicles</t>
  </si>
  <si>
    <t xml:space="preserve">Gholinejad, H.R. (1); Adabi, J. (1); Marzband, M. (2, 3) </t>
  </si>
  <si>
    <t xml:space="preserve">(1) Babol Noshirvani University of Technology, Facultyof Electrical and Computer Engineering, Iran (2) Northumbria University, Faculty of Engineering and Environment, United Kingdom (3) King Abdulaziz University, Center of Research Excellence in Renewable Energy and Power Systems, Saudi Arabia </t>
  </si>
  <si>
    <t>IEEE Trans. Ind. Appl. (USA)</t>
  </si>
  <si>
    <t>5582-92</t>
  </si>
  <si>
    <t>1939-9367</t>
  </si>
  <si>
    <t>10.1109/TIA.2022.3158352</t>
  </si>
  <si>
    <t>The escalating demand on electric vehicles (EVs) has enhanced the necessity of adequate charging infrastructure, especially in residential areas. This article proposes a smart charging approach for off-board EVs chargers in home-energy-hub (HEH) applications along with dc sources such as photovoltaic and battery storage (BS). The proposed method facilitates smart charging and discharging of EVs to obtain both vehicle-to-x and x-to-vehicle operations focusing on the domestic applications integrated with renewable and storage elements. Furthermore, the optimal state-of-charge (SOC) profiles for BS and EV in the HEHs system is defined by the extended Bellman-Ford-Moor algorithm (BFMA). This modified BFMA utilizes the forecasted data such as solar irradiation, electricity tariff, and power consumption to gain economic benefits in HEHs with respect to the user and EV requirements. Moreover, the plugging time, duration, and initial/final SOC are fluctuating at each connection due to the stochastic nature of EV conditions and user settings. This study presents a laboratory implementation of two-level hierarchical energy management system for HEHs with plug-in electric vehicles. In fact, the primary level includes power converters controller, while the proposed algorithm is implemented in the secondary level. Finally, the simulation and experimental results confirm the effectiveness of the proposed analysis regarding the interaction of HEHs and power grid with EVs behavior.</t>
  </si>
  <si>
    <t>battery chargers - battery powered vehicles - battery storage plants - distributed power generation - electric vehicles - energy management systems - optimisation - power convertors - power engineering computing - power grids - quality of service - secondary cells - tariffs</t>
  </si>
  <si>
    <t>electricity tariff - HEH - plugging time - user settings - two-level hierarchical energy management system - plug-in - electric vehicles - EVs behavior - home-energy-hubs - escalating demand - adequate charging infrastructure - smart charging approach - off-board EVs chargers - home-energy-hub applications - photovoltaic battery storage - BS - x-to-vehicle operations - domestic applications - renewable storage elements - state-of-charge profiles - EV - HEHs system - extended Bellman-Ford-Moor algorithm</t>
  </si>
  <si>
    <t>B8520 Transportation - B8260 Other power stations and plants - B0260 Optimisation techniques - B8120K Distributed power generation - B8110B Power system management, operation and economics - B8410E Secondary cells</t>
  </si>
  <si>
    <t>B60L - H01M10/00 - H02J3/38 - H02J7/00 - H02M7/00 - B60L50/50</t>
  </si>
  <si>
    <t>Coordinated management of aggregated electric vehicles and thermostatically controlled loads in hierarchical energy systems</t>
  </si>
  <si>
    <t xml:space="preserve">Liu, Guozhong (1); Tao, Yuechuan (2); Xu, Litianlun (1); Chen, Zhihe (1); Qiu, Jing (2); Lai, Shuying (2) </t>
  </si>
  <si>
    <t xml:space="preserve">(1) School of Electrical Engineering &amp; Intelligentization, Dongguan University of Technology, Dongguan; 523808, China (2) School of Electrical and Information Engineering, The University of Sydney, Camperdown; 2006, Australia </t>
  </si>
  <si>
    <t>Tao, Yuechuan(yuechuan.tao@sydney.edu.au)</t>
  </si>
  <si>
    <t>10.1016/j.ijepes.2021.107090</t>
  </si>
  <si>
    <t>This paper presents an energy management model for electric vehicles (EVs) and thermostatically controlled loads (TCLs) in intelligent energy systems based on the transactive control of aggregators. The management strategy will penetrate through three physical layers of electricity networks: transmission layer, distribution layer, and behind-meter layer. In the proposed framework, the aggregated EVs are modeled as a battery energy storage system (BESS), and the aggregated TCLs are modeled as a virtual energy storage system (VESS) at the behind-meter layer. A deep learning method, namely a hybrid of convolutional neural networks and long short-term memory (CNN-LSTM), is used to forecast the local loads of EVs and TCLs. The aggregators can dispatch these controllable loads directly as demand management to fit the predicted load curve. Peer-to-peer (P2P) trading is realized at the distribution level, and distributed optimization is utilized since the information between each aggregator is opaque. The primal problem is decoupled into subproblems of aggregators. The sub-gradient method is employed to update the multipliers of each decomposed Lagrange function. After the local energy transaction is cleared at the distribution level, wind generators and thermal generators are centrally dispatched at the transmission level based on the conventional optimal power flow model. The proposed hierarchy framework is verified in the IEEE 30-bus system. Simulation results reveal that the scalability issue of single-layer centralized dispatch can be well addressed, and end-users‚Äô information privacy can be protected. The coordinated management of EVs and TCLs also brings in economic and environmental benefits. ¬© 2021 Elsevier Ltd</t>
  </si>
  <si>
    <t>Intelligent systems</t>
  </si>
  <si>
    <t>Long short-term memory - Electric vehicles - Energy management systems - Convolutional neural networks - Energy management - Hierarchical systems - Lagrange multipliers - Learning systems - Electric load dispatching - Electric power transmission networks - Electric load flow - Network layers</t>
  </si>
  <si>
    <t>Distribution levels - Electric vehicle - Energy - Energy systems - Intelligent energies - Management Model - Management strategies - Thermostatically controled load - Thermostatically controlled loads - Transactive controls</t>
  </si>
  <si>
    <t>525 Energy Management and Conversion - 706 Electric Transmission and Distribution - 706.1 Electric Power Systems - 706.1.1 Electric Power Transmission - 723 Computer Software, Data Handling and Applications - 723.4 Artificial Intelligence - 961 Systems Science</t>
  </si>
  <si>
    <t xml:space="preserve">Number: IC200100023,IH180100020,LP200100056, Acronym: ARC, Sponsor: Australian Research Council; </t>
  </si>
  <si>
    <t>This work is supported by the ARC Research Hub Grant IH180100020 , the ARC Training Centre IC200100023 , the ARC linkage project LP200100056, and Sir William Tyree Foundation-Distributed Power Generation Research Fund.</t>
  </si>
  <si>
    <t>Cooperative control strategy for plug-in hybrid electric vehicles based on a hierarchical framework with fast calculation</t>
  </si>
  <si>
    <t xml:space="preserve">Zhang, Yuanjian (1); Guo, Chong (1); Li, Guang (2); Liu, Yonggang (3); Chen, Zheng (4) </t>
  </si>
  <si>
    <t xml:space="preserve">(1) State Key Laboratory of Automotive Dynamic Simulation and Control, College of Automotive Engineering, Jilin University, Changchun; 130022, China (2) School of Engineering and Materials Science, Queen Mary University of London, London; E1 4NS, United Kingdom (3) State Key Laboratory of Mechanical Transmission &amp; School of Automotive Engineering, Chongqing University, Chongqing; 400044, China (4) Faculty of Transportation Engineering, Kunming University of Science and Technology, Kunming; 650500, China </t>
  </si>
  <si>
    <t>Chen, Zheng(chen@kust.edu.cn)</t>
  </si>
  <si>
    <t>Journal of Cleaner Production</t>
  </si>
  <si>
    <t>J. Clean. Prod.</t>
  </si>
  <si>
    <t>10.1016/j.jclepro.2019.119627</t>
  </si>
  <si>
    <t>JCROE8</t>
  </si>
  <si>
    <t>Developing optimal control strategies with capability of real-time implementation for plug-in hybrid electric vehicles (PHEVs) has drawn explosive attention. In this study, a novel hierarchical control framework is proposed for PHEVs to achieve the instantaneous vehicle-environment cooperative control. The mobile edge computation units (MECUs) and the on-board vehicle control units (VCUs) are included as the distributed controllers, which enable vehicle-environment cooperative control and reduce the computation intensity on the vehicle by transferring partial work from VCUs to MECUs. On this basis, a novel cooperative control strategy is designed to successively achieve the energy management planned by the iterative dynamic programming (IDP) in MECUs and the energy utilization management achieved by the model predictive control (MPC) algorithm in the VCU. The performance of raised control strategy is validated by simulation analysis, highlighting that the cooperative control strategy can achieve superior performance in real-time application that is close to the global optimization results solved offline. ¬© 2019 Elsevier Ltd</t>
  </si>
  <si>
    <t>Model predictive control</t>
  </si>
  <si>
    <t>Dynamic programming - Iterative methods - Control system synthesis - Plug-in hybrid vehicles - Predictive control systems - Electric machine control - Energy utilization - Optimal control systems - Real time control - Global optimization</t>
  </si>
  <si>
    <t>Co-operative control - Distributed controller - Hierarchical framework - Iterative Dynamic Programming - Optimal control strategy - Plug-in hybrid electric vehicles - Real-time application - Real-time implementations</t>
  </si>
  <si>
    <t>432 Highway Transportation - 525.3 Energy Utilization - 662.1 Automobiles - 731 Automatic Control Principles and Applications - 731.1 Control Systems - 731.2 Control System Applications - 921.5 Optimization Techniques - 921.6 Numerical Methods</t>
  </si>
  <si>
    <t xml:space="preserve">Number: 845102-HOEMEV-H2020-MSCA-IF-2018, Acronym: -, Sponsor: -; Number: 2018YFB0104900, Acronym: -, Sponsor: -; Number: 845102, Acronym: H2020, Sponsor: Horizon 2020 Framework Programme; Number: 51775063,61763021, Acronym: NSFC, Sponsor: National Natural Science Foundation of China; </t>
  </si>
  <si>
    <t>This work was supported in part by the National Natural Science Foundation of China (No. 61763021 and No. 51775063 ), in part by the National Key R&amp;D Program of China (No. 2018YFB0104900 ), and in part by the EU-funded Marie Sk&amp;lstrok;odowska-Curie Individual Fellowships Project under Grant 845102-HOEMEV-H2020-MSCA-IF-2018 .</t>
  </si>
  <si>
    <t>A bi-level optimization model for electric vehicle charging strategy based on regional grid load following</t>
  </si>
  <si>
    <t xml:space="preserve">Yang, Xiaolong (1, 2); Niu, Dongxiao (1, 3); Sun, Lijie (1, 3); Ji, Zhengsen (1, 3); Zhou, Jiancheng (4); Wang, Keke (1, 3); Siqin, Zhuoya (1, 3) </t>
  </si>
  <si>
    <t xml:space="preserve">(1) School of Economics and Management, North China Electric Power University, Beijing; 102206, China (2) School of Economics and Management, Northeast Electric Power University, Jilin; 132012, China (3) Beijing Key Laboratory of New Energy and Low-Carbon Development, Beijing; 102206, China (4) School of Computer Science, Northeast Electric Power University, Jilin; 132012, China </t>
  </si>
  <si>
    <t>Sun, Lijie(sunlijie@ncepu.edu.cn)</t>
  </si>
  <si>
    <t>10.1016/j.jclepro.2021.129313</t>
  </si>
  <si>
    <t>Because a greater proportion of large-scale electric vehicles (EVs) are connected to the grid, their stochastic charging load has a significant impact on the power quality and economic operation of the distribution network. However, a random charging load can be transformed into flexible demand response resources through intelligent control of the EV charging process. Therefore, a bi-level optimization model for EV charging is proposed in this study based on the real-time charging price according to the regional grid load, providing more flexible charging strategies for EVs. First, the framework for a bi-level optimization control strategy for EV charging based on the load is developed. Based on the regional grid load, the charging price of each period is optimized in accordance with the load elasticity coefficient of the real-time charging price. Second, an upper-level EV charging price optimization model and a lower-level EV charging load optimization model are established. Third, an optimal control strategy for the scheduling of EV charging is developed, which considers the charging cost of EV users as the objective function and the standard deviation and peak-valley difference of the regional grid load as validation functions. Finally, using a regional power grid in China as the simulation object, the daily operation data of the grid are used to analyze and verify the proposed model. The simulation results demonstrate that the optimized real-time charging price can better respond to the regional grid load, smooth the regional grid load curve, reduce the peak-valley difference, promote clean energy consumption, and further lower the charging cost for EV users. ¬© 2021</t>
  </si>
  <si>
    <t>Curve fitting - Electric power transmission networks - Charging (batteries) - Electric power system interconnection - Vehicle-to-grid - Electric vehicles - Optimal control systems - Stochastic systems</t>
  </si>
  <si>
    <t>Charging loads - Charging strategies - Demand response - Electric vehicle charging - Optimal charging - Optimal charging strategy - Peak load regulations - Real- time - Real-time charging price - Regional grids</t>
  </si>
  <si>
    <t>525.3 Energy Utilization - 702.1.2 Secondary Batteries - 706.1 Electric Power Systems - 706.1.1 Electric Power Transmission - 731.1 Control Systems - 921.6 Numerical Methods - 961 Systems Science</t>
  </si>
  <si>
    <t xml:space="preserve">Number: 18JZD032, Acronym: MOE, Sponsor: Ministry of Education of the People's Republic of China; Number: 2020YFB1707800, Acronym: MOST, Sponsor: Ministry of Science and Technology of the People's Republic of China; Number: -, Acronym: NKRDPC, Sponsor: National Key Research and Development Program of China; </t>
  </si>
  <si>
    <t>This study was supported by the National Key R&amp;D Program of China, Ministry of Science and Technology of the People's Republic of China ( 2020YFB1707800 ) and the 2018 Key Projects of Philosophy and Social Sciences Research, Ministry of Education of the People's Republic of China (grant number 18JZD032 ).</t>
  </si>
  <si>
    <t>Hierarchical Stochastic Optimal Scheduling of Electric Thermal Hydrogen Integrated Energy System Considering Electric Vehicles</t>
  </si>
  <si>
    <t xml:space="preserve">Jia, Shiduo (1); Kang, Xiaoning (1); Cui, Jinxu (1); Tian, Bowen (1); Xiao, Shuwen (1) </t>
  </si>
  <si>
    <t xml:space="preserve">(1) Shaanxi Key Laboratory of Smart Grid, Xi‚Äôan Jiaotong University, Xi‚Äôan; 710000, China </t>
  </si>
  <si>
    <t>Jia, Shiduo(jiashiduo@stu.xjtu.edu.cn); Kang, Xiaoning(kangxn@mail.xjtu.edu.cn)</t>
  </si>
  <si>
    <t>MDPI</t>
  </si>
  <si>
    <t>10.3390/en15155509</t>
  </si>
  <si>
    <t>After a large number of electric vehicles (EVs) are connected to the integrated energy system, disorderly charging and discharging of EVs will have a negative impact on the safe and stable operation of the system. In addition, EVs‚Äô uncertain travel plans and the stochastic fluctuation of renewable energy output and load power will bring risks and challenges. In view of the above problems, this paper establishes a hierarchical stochastic optimal scheduling model of an electric thermal hydrogen integrated energy system (ETH-IES) considering the EVs vehicle-to-grid (V2G) mechanism. The EVs charging and discharging management layer aims to minimize the variance of the load curve and minimize the dissatisfaction of EV owners participating in V2G. The multi-objective sand cat swarm optimization (MSCSO) algorithm is used to solve the proposed model. On this basis, the daily stochastic economic scheduling of ETH-IES is carried out with the goal of minimizing the operation cost. The simulation results show that the proposed strategy can better achieve a win-win situation between EV owners and microgrid operators, and the operation cost of the proposed strategy is reduced by 16.55% compared with that under the disorderly charging and discharging strategy, which verifies the effectiveness of the proposed model and algorithm. ¬© 2022 by the authors.</t>
  </si>
  <si>
    <t>Vehicle-to-grid</t>
  </si>
  <si>
    <t>Electric vehicles - Operating costs - Scheduling - Stochastic models - Stochastic systems</t>
  </si>
  <si>
    <t>Integrated energy systems - Operations cost - Optimal scheduling - Safe operation - Sand cat swarm optimization - Stable operation - Stochastic optimal scheduling - Stochastics - Swarm optimization - Thermal</t>
  </si>
  <si>
    <t>706.1 Electric Power Systems - 731.1 Control Systems - 911.1 Cost Accounting - 911.2 Industrial Economics - 912.2 Management - 922.1 Probability Theory - 961 Systems Science</t>
  </si>
  <si>
    <t xml:space="preserve">Number: 52061635105, Acronym: -, Sponsor: -; Number: -, Acronym: NSFC, Sponsor: National Natural Science Foundation of China; </t>
  </si>
  <si>
    <t>This research was funded by the China&amp;ndash;UK International Cooperative Research Project of the National Natural Science Foundation of China (NSFC-UKRI_EPSRC Project), No. 52061635105.</t>
  </si>
  <si>
    <t>Designing Multi-Mode Power Split Hybrid Electric Vehicles Using the Hierarchical Topological Graph Theory</t>
  </si>
  <si>
    <t xml:space="preserve">Pei, Huanxin (1); Hu, Xiaosong (1); Yang, Yalian (1); Peng, Huei (2); Hu, Lin (3); Lin, Xianke (1) </t>
  </si>
  <si>
    <t xml:space="preserve">(1) Department of Automotive Engineering, State Key Laboratory of Mechanical Transmissions, Chongqing University, Chongqing; 400044, China (2) Department of Mechanical Engineering, University of Michigan, Ann Arbor; MI; 48109, United States (3) School of Automotive and Mechanical Engineering, Changsha University of Science and Technology, Changsha; 410114, China </t>
  </si>
  <si>
    <t>Hu, Xiaosong(xiaosonghu@ieee.org); Yang, Yalian(yyl@cqu.edu.cn)</t>
  </si>
  <si>
    <t>IEEE Transactions on Vehicular Technology</t>
  </si>
  <si>
    <t>IEEE Trans. Veh. Technol.</t>
  </si>
  <si>
    <t>7159-7171</t>
  </si>
  <si>
    <t>10.1109/TVT.2020.2993019</t>
  </si>
  <si>
    <t>ITVTAB</t>
  </si>
  <si>
    <t>Power split hybrid electric vehicles (PS-HEVs) dominate the US and Japanese HEV market because of their superior fuel economy and drivability. In recent years, multi-mode PS-HEVs are offered by Toyota and GM. With multiple modes, it is possible for PS-HEVs to have both good launching/towing performance and fuel economy. Multiple modes are achieved by adding clutches or brakes. However, the corresponding design space can be quite large. To expedite the design process, a hierarchical topological graph theory approach is developed to systematically design a multi-mode PS-HEV with two planetary gear sets (PGSs). The process consists of three steps: 1) model the hybrid powertrain, 2) generate the multi-mode designs with specific modes, and 3) evaluate the performance of design candidates. In the performance screening process, designs are examined using the dynamic programming (DP) algorithm to evaluate their acceleration performance (0-100 km/h); and then a rapid dynamic programming (Rapid-DP) approach is used to compute their fuel economy under a specific driving cycle. Designs that pass the screening will then be retained as final vehicle designs. This design process ensures that the best designs are found and used. ¬© 1967-2012 IEEE.</t>
  </si>
  <si>
    <t>Hybrid vehicles</t>
  </si>
  <si>
    <t>Dynamic programming - Fuels - Fuel economy - Design - Graph theory</t>
  </si>
  <si>
    <t>Acceleration performance - Dynamic programming algorithm - Multiple modes - Performance screening - Planetary gear sets - Power split hybrid electric vehicles - Topological graph theories - Vehicle design</t>
  </si>
  <si>
    <t>432 Highway Transportation - 525.2 Energy Conservation - 662.1 Automobiles - 921.4 Combinatorial Mathematics, Includes Graph Theory, Set Theory - 921.5 Optimization Techniques</t>
  </si>
  <si>
    <t xml:space="preserve">Number: 51575064,51875054, Acronym: NSFC, Sponsor: National Natural Science Foundation of China; Number: 106112016CDJXZ338825,106112016CDJZR335521,106112017CDJQJ33 8811, Acronym: -, Sponsor: Fundamental Research Funds for the Central Universities; Number: cstc2019jcyjjq0010, Acronym: -, Sponsor: National Science Fund for Distinguished Young Scholars; </t>
  </si>
  <si>
    <t>Manuscript received February 13, 2019; revised June 13, 2019, September 23, 2019, December 29, 2019, and March 10, 2020; accepted April 27, 2020. Date of publication May 7, 2020; date of current version July 16, 2020. This work was supported in part by the National Natural Science Foundation of China under Projects 51575064 and 51875054, in part by the Chongqing Natural Science Foundation for Distinguished Young Scholars under Grant cstc2019jcyjjq0010, and in part by the Fundamental Research Funds for the Central Universities under Grants 106112016CDJZR335521, 106112017CDJQJ33 8811, and 106112016CDJXZ338825. The review of this article was coordinated by Prof. H. Chaoui. (Corresponding authors: Xiaosong Hu and Yalian Yang.) Huanxin Pei, Xiaosong Hu Pei, and Yalian Yang are with the State Key Laboratory of Mechanical Transmissions, Department of Automotive Engineering, Chongqing University, Chongqing 400044, China (e-mail: phx@cqu.edu.cn; xiaosonghu@ieee.org; yyl@cqu.edu.cn).</t>
  </si>
  <si>
    <t>A Novel Adaptive Cruise Control Strategy for Electric Vehicles Based on a Hierarchical Framework</t>
  </si>
  <si>
    <t xml:space="preserve">Yanwu Xu (1); Liang Chu (1); Di Zhao (1); Cheng Chang (1) </t>
  </si>
  <si>
    <t xml:space="preserve">(1) Jilin University, College of Automotive Engineering, China </t>
  </si>
  <si>
    <t>Machines</t>
  </si>
  <si>
    <t>Machines (Switzerland)</t>
  </si>
  <si>
    <t>263 (26 pp.)</t>
  </si>
  <si>
    <t>2075-1702</t>
  </si>
  <si>
    <t>10.3390/machines9110263</t>
  </si>
  <si>
    <t>Switzerland</t>
  </si>
  <si>
    <t>Conclusive evidence has demonstrated the critical importance of adaptive cruise control (ACC) in relieving traffic congestion. To improve the performance of the ACC system, this paper proposes a novel ACC strategy for electric vehicles based on a hierarchical framework. Three main efforts have been made to distinguish our work from the existing research. Firstly, a sliding acceleration identification model is established based on the recursive least squares algorithm with multiple forgetting factors (MFF-RLS). Secondly, with vehicle following, economy, and comfort as the optimization objectives, the upper-level controller is developed based on the model predictive control (MPC) algorithm. Benefit from the identification of the sliding acceleration, the MPC controller holds better capability in accommodating environmental changes. Thirdly, an iterative learning lower-level controller is designed to control the driving and braking systems. Considering the efficiency of regenerative braking, the braking force distribution strategy is also designed in the lower-level controller. Simulation results show that, compared with the conventional MPC-based ACC strategy, the proposed strategy has similar performance in vehicle following, but it makes great improvements in comfort and economy. The specific features are that the vehicle acceleration and speed fluctuation are significantly reduced, and the energy consumption is also reduced by 2.05%.</t>
  </si>
  <si>
    <t>adaptive control - brakes - braking - electric vehicles - least squares approximations - predictive control - regenerative braking - road vehicles - vehicle dynamics</t>
  </si>
  <si>
    <t>recursive least squares algorithm - multiple forgetting factors - economy - upper-level controller - model predictive control algorithm - MPC controller - lower-level controller - braking systems - regenerative braking - braking force distribution strategy - conventional MPC-based ACC strategy - vehicle acceleration - speed fluctuation - novel adaptive cruise control strategy - electric vehicles - hierarchical framework - conclusive evidence - traffic congestion - ACC system - novel ACC strategy - main efforts - sliding acceleration identification model</t>
  </si>
  <si>
    <t>B8520 Transportation - C3360B Road-traffic system control - C4130 Interpolation and function approximation (numerical analysis) - C1330 Optimal control - C1340E Self-adjusting control systems - C1180 Optimisation techniques - E2220 Vehicle mechanics</t>
  </si>
  <si>
    <t>B60L - B60L7/00 - B60T - B60T1/00 - B60W - F16D - G05B13/00 - G05D1/00 - G08G1/00</t>
  </si>
  <si>
    <t>Electrical/Electronic engineering (B); Computers/Control engineering (C); Manufacturing and production engineering (E)</t>
  </si>
  <si>
    <t>Coordinated Power Control of Electric Vehicles for Grid Frequency Support: MILP-Based Hierarchical Control Design</t>
  </si>
  <si>
    <t xml:space="preserve">Kaur, Kuljeet (1); Kumar, Neeraj (1); Singh, Mukesh (2) </t>
  </si>
  <si>
    <t xml:space="preserve">(1) Department of Computer Science and Engineering, Thapar University, Patiala; 147004, India (2) Department of Electrical and Instrumentation Engineering, Thapar University, Patiala; 147004, India </t>
  </si>
  <si>
    <t>Kumar, Neeraj(neeraj.kumar@thapar.edu)</t>
  </si>
  <si>
    <t>IEEE Transactions on Smart Grid</t>
  </si>
  <si>
    <t>IEEE Trans. Smart Grid</t>
  </si>
  <si>
    <t>3364-3373</t>
  </si>
  <si>
    <t>10.1109/TSG.2018.2825322</t>
  </si>
  <si>
    <t>Frequency regulation is one of the most crucial ancillary services that strives to maintain the demand and supply in smart grid setup. The deviations in grid's frequency can be managed efficiently by adjusting the power generation and consumption of supply and demand sides, respectively. Traditionally, frequency support is provided using conventional generators but their usage leads to the emission of harmful gases, degraded heat rate, and associated wear and tear. However, electric vehicles (EVs) can play a significant role in managing demand and supply imbalances in the near future; with their penetration expected to reach 400 billion by 2020. Moreover, EVs have large charging and discharging capacities due to which they can provide instantaneous frequency support. Motivated by these factors, in this paper, a power management scheme has been presented to leverage the participation of EVs for secondary frequency regulation. The proposed scheme uses a 2-level hierarchical control mechanism to attain the following objectives: 1) to minimize the frequency deviations at the grid level; 2) to support bi-directional vehicle-to-grid in accordance with users' power requirements; 3) to generate an optimal schedule for EV's charging and discharging needs; 4) to reduce battery degradation; and 5) to maximize EV's revenue. Using these objectives, the problem of frequency support has been formulated as a mixed integer linear programming problem. The proposed scheme has been evaluated using Mosek solver on real-time data acquired from PJM and CAISO. The results obtained demonstrate the effectiveness of the proposed scheme for providing frequency support in comparison to the existing scheme. ¬© 2010-2012 IEEE.</t>
  </si>
  <si>
    <t>Electric power transmission networks - Charging (batteries) - Economics - Integer programming - Electric machine control - Electric power system control - Power control - Vehicle-to-grid</t>
  </si>
  <si>
    <t>Ancillary service - Electric Vehicles (EVs) - Hierarchical control - Mixed-integer linear programming - Scheduling policies - Vehicle to Grid (V2G)</t>
  </si>
  <si>
    <t>702.1.2 Secondary Batteries - 706.1 Electric Power Systems - 706.1.1 Electric Power Transmission - 731.2 Control System Applications - 731.3 Specific Variables Control - 921.5 Optimization Techniques - 971 Social Sciences</t>
  </si>
  <si>
    <t xml:space="preserve">Number: -, Acronym: TCS, Sponsor: Tata Consultancy Services; </t>
  </si>
  <si>
    <t>Manuscript received July 22, 2017; revised November 30, 2017 and February 21, 2018; accepted March 19, 2018. Date of publication April 10, 2018; date of current version April 19, 2019. This work was supported by a grant under the TCS (Tata Consultancy Services) Research Scholar Program. Paper no. TSG-01029-2017. (Corresponding author: Kuljeet Kaur.) K. Kaur and N. Kumar are with the Department of Computer Science and Engineering, Thapar University, Patiala 147004, India (e-mail: kuljeet0389@gmail.com; neeraj.kumar@thapar.edu).</t>
  </si>
  <si>
    <t>Voltage regulation in constrained distribution networks by coordinating electric vehicle charging based on hierarchical ADMM</t>
  </si>
  <si>
    <t xml:space="preserve">Zhou, Xu (1); Zou, Suli (1); Wang, Peng (1); Ma, Zhongjing (1) </t>
  </si>
  <si>
    <t xml:space="preserve">(1) School of Automation, Beijing Institute of Technology, Beijing; 100081, China </t>
  </si>
  <si>
    <t>Ma, Zhongjing(mazhongjing@bit.edu.cn)</t>
  </si>
  <si>
    <t>Institution of Engineering and Technology</t>
  </si>
  <si>
    <t>3444-3457</t>
  </si>
  <si>
    <t>10.1049/iet-gtd.2020.0415</t>
  </si>
  <si>
    <t>The charging coordination of large-scale electric vehicles (EVs) for avoiding the voltages at some nodes to drop below feasible ranges in distribution networks, which is formulated as a class of optimisation problems with a certain class of coupled constraints, is studied. Then the alternating direction method of multipliers (ADMM) is introduced to obtain the optimal charging strategies. However, due to the non-separable property of the objective function which includes a non-linear term of the total charging power of EV populations, it is difficult to decentralise the update step of the charging strategy in the ADMM method. Consequently, a novel decentralised hierarchical method is proposed by further developing an iterative update of best responses of individual EVs at each iteration step of the proposed ADMM method, such that individual EVs can implement the coordination behaviours locally and simultaneously without sharing any other private information except the charging power. Furthermore, the proposed approach does not require the objective function to be continuously differentiable. The convergence and optimality of the proposed method are verified and some numerical simulations are studied to illustrate the developed results. ¬© The Institution of Engineering and Technology 2020.</t>
  </si>
  <si>
    <t>Charging (batteries) - Voltage regulators - Convergence of numerical methods - Iterative methods</t>
  </si>
  <si>
    <t>Alternating direction method of multipliers - Charging strategies - Continuously differentiable - Coupled constraints - Electric vehicle charging - Electric Vehicles (EVs) - Objective functions - Optimisation problems</t>
  </si>
  <si>
    <t>702.1.2 Secondary Batteries - 732.1 Control Equipment - 921.6 Numerical Methods</t>
  </si>
  <si>
    <t xml:space="preserve">Number: 61873303, Acronym: NSFC, Sponsor: National Natural Science Foundation of China; Number: -, Acronym: -, Sponsor: Beijing Institute of Technology Research Fund Program for Young Scholars; </t>
  </si>
  <si>
    <t>This work was supported by the National Natural Science Foundation (NNSF) of China under grant 61873303, and the Beijing Institute of Technology Research Fund Program for Young Scholars.</t>
  </si>
  <si>
    <t>A Hierarchical Energy Management for Hybrid Electric Tracked Vehicle Considering Velocity Planning with Pseudospectral Method</t>
  </si>
  <si>
    <t xml:space="preserve">Wu, Jinlong (1); Zou, Yuan (1); Zhang, Xudong (1); Du, Guangze (1); Du, Guodong (1); Zou, Runnan (1) </t>
  </si>
  <si>
    <t xml:space="preserve">(1) School of Mechanical Engineering, Beijing Institute of Technology, Beijing, China </t>
  </si>
  <si>
    <t>Zou, Yuan(zouyuan@bit.edu.cn); Zhang, Xudong(xudong.zhang@bit.edu.cn)</t>
  </si>
  <si>
    <t>IEEE Transactions on Transportation Electrification</t>
  </si>
  <si>
    <t>IEEE Trans. Transp. Electrif.</t>
  </si>
  <si>
    <t>703-716</t>
  </si>
  <si>
    <t>10.1109/TTE.2020.2973577</t>
  </si>
  <si>
    <t>This article proposes a hierarchical energy management strategy (EMS) for hybrid electric tracked vehicle (HETV) considering the two tracks velocity planning based on pseudospectral method (PM). Constrained by the reference path known a priori, the upper layer of the hierarchical EMS finds the optimal velocity of the two tracks, in which the two motor torques are chosen as the control variable to minimize an objective function, trading off the energy consumption, and path tracking accuracy. Based on the obtained optimal velocity profile, the lower layer distributes the power demand to the engine-generator and the battery to minimize the energy consumption. The hierarchical EMS is designed to minimize energy consumption while ensuring the premise of the vehicle path tracking performance. Both layers adopt the PM which transforms the optimal control problem (OCP) into nonlinear programming (NLP) problem, and the Sparse Nonlinear OPTimizer (SNOPT) solver is used. Simulation results show that the fuel economy of the PM outperforms that of dynamic programming (DP). Compared with DP, the hierarchical EMS can save fuel consumption by 3.92% with a significantly reduced computation burden. Finally, field experiments show that the proposed method improves fuel economy by 14.85% compared with the rule-based EMS without velocity optimal planning. ¬© 2015 IEEE.</t>
  </si>
  <si>
    <t>Dynamic programming - Optimal control systems - Fuel economy - Hybrid vehicles - Energy management - Fuels - Velocity - Mathematical transformations - Nonlinear programming</t>
  </si>
  <si>
    <t>Computation burden - Energy management strategies (EMS) - Engine generator - Objective functions - Optimal control problem - Optimal velocity - Pseudospectral methods - Velocity planning</t>
  </si>
  <si>
    <t>432 Highway Transportation - 525 Energy Management and Conversion - 525.2 Energy Conservation - 525.3 Energy Utilization - 662.1 Automobiles - 731.1 Control Systems - 921.3 Mathematical Transformations - 921.5 Optimization Techniques</t>
  </si>
  <si>
    <t xml:space="preserve">Number: B12022, Acronym: -, Sponsor: -; Number: 51775039, Acronym: NSFC, Sponsor: National Natural Science Foundation of China; </t>
  </si>
  <si>
    <t>Manuscript received October 7, 2019; revised December 23, 2019; accepted January 31, 2020. Date of publication February 12, 2020; date of current version June 19, 2020. This work was supported in part by the National Natural Science Foundation of China under Grant 51775039 and in part by the University Talent Introduction 111 Project under Grant B12022. (Corresponding authors: Yuan Zou; Xudong Zhang.) The authors are with the School of Mechanical Engineering, Beijing Institute of Technology, Beijing 100081, China (e-mail: wujl0519@163.com; zouyuan@bit.edu.cn; xudong.zhang@bit.edu.cn; 250097798@qq.com; guodongdu_robbie@163.com; 2120170449@bit.edu.cn). Digital Object Identifier 10.1109/TTE.2020.2973577</t>
  </si>
  <si>
    <t>Real-Time Optimal Energy and Reserve Management of Electric Vehicle Fast Charging Station: Hierarchical Game Approach</t>
  </si>
  <si>
    <t xml:space="preserve">Zhao, Tianyang (1); Li, Yuanzheng (1, 2, 3); Pan, Xuewei (4); Wang, Peng (5); Zhang, Jianhua (1) </t>
  </si>
  <si>
    <t xml:space="preserve">(1) State Key Laboratory of Alternate Power System with Renewable Energy Resources, North China Electric Power University, Beijing; 102206, China (2) State Key Laboratory of Advanced Electromagnetic Engineering and Technology, Huazhong University of Science and Technology, Wuhan; 430074, China (3) Nanyang Technological University, 639798, Singapore (4) Harbin Institute of Technology Shenzhen Graduate School, Shenzhen; 518052, China (5) School of Electrical and Electronic Engineering, Nanyang Technological University, Singapore; S639798, Singapore </t>
  </si>
  <si>
    <t>Li, Yuanzheng(yuanzheng_li@hust.edu.cn)</t>
  </si>
  <si>
    <t>5357-5370</t>
  </si>
  <si>
    <t>10.1109/TSG.2017.2687522</t>
  </si>
  <si>
    <t>In this paper, the aggregation of electric vehicles (EVs) and fast charging station (FCS) is modeled as a leader-followers game to provide regulation reserves for power systems. The leader of the game is FCS operator, who manages local sources and sets energy/reserve prices for EVs to increase its revenue, with the consideration of uncertain renewable sources and reserves called by the independent system operator. On the other hand, EVs act as the followers to obtain a tradeoff between the benefits from energy consumption and reserves provision, by deciding their charging and reserve strategies. The proposed game is reformulated as a bi-level optimization problem, which is solved by a mathematical programming with equilibrium constraints method. Furthermore, the existence of Stackelberg equilibriums has been proved. Effectiveness of the proposed game is verified by both single-period and multiple-periods simulation study. Simulation results demonstrate that the proposed game can increase the benefits of FCS operator and EVs simultaneously, compared with the centralized management method. ¬© 2010-2012 IEEE.</t>
  </si>
  <si>
    <t>Game theory</t>
  </si>
  <si>
    <t>Real time systems - Energy utilization - Electric vehicles - Mathematical programming - Charging (batteries)</t>
  </si>
  <si>
    <t>Bi-level optimization - Centralized management - Electric Vehicles (EVs) - Fast charging stations - Independent system operators - Mathematical programming with equilibrium constraints - regulation reserve - Stackelberg equilibrium</t>
  </si>
  <si>
    <t>525.3 Energy Utilization - 702.1.2 Secondary Batteries - 722.4 Digital Computers and Systems - 922.1 Probability Theory</t>
  </si>
  <si>
    <t xml:space="preserve">Number: 51537003,TSG-00682-2016, Acronym: NSFC, Sponsor: National Natural Science Foundation of China; Number: 2016M602296, Acronym: -, Sponsor: China Postdoctoral Science Foundation; Number: -, Acronym: NCEPU, Sponsor: North China Electrical Power University; Number: 2014XS09, Acronym: -, Sponsor: Fundamental Research Funds for the Central Universities; Number: LAPS16004, Acronym: -, Sponsor: State Key Laboratory Of Alternate Electrical Power System With Renewable Energy Sources; </t>
  </si>
  <si>
    <t>Manuscript received May 20, 2016; revised October 2, 2016 and January 20, 2017; accepted March 20, 2017. Date of publication March 27, 2017; date of current version August 21, 2018. This work was supported in part by the Fundamental Research Funds for the Central Universities under Grant 2014XS09, in part by the State Key Laboratory of Alternate Electrical Power System with Renewable Energy Sources under Grant LAPS16004, in part by the North China Electric Power University, in part by the China Post-Doctoral Science Foundation under Grant 2016M602296, and in part by the State Key Program of National Natural Science Foundation of China under Grant 51537003. Paper no. TSG-00682-2016. (Corresponding author: Yuanzheng Li.) T. Zhao and J. Zhang are with the State Key Laboratory of Alternate Power System with Renewable Energy Resources, North China Electric Power University, Beijing 102206, China (e-mail: matrixeigs@gmail.com; jianhuazhang001@163.com).</t>
  </si>
  <si>
    <t>Enhancing hosting capacity of intermittent wind turbine systems using bi-level optimisation considering oltc and electric vehicle charging stations</t>
  </si>
  <si>
    <t>Ali, Abdelfatah(engaaa2010@gmail.com)</t>
  </si>
  <si>
    <t>IET Renewable Power Generation</t>
  </si>
  <si>
    <t>IET. Renew. Power Gener.</t>
  </si>
  <si>
    <t>3558-3567</t>
  </si>
  <si>
    <t>10.1049/iet-rpg.2020.0837</t>
  </si>
  <si>
    <t>Worldwide, the hosting capacity of renewable energy sources (RES) is remarkably expanded in distribution systems. One of the most auspicious RES is wind turbine systems (WTSs), which can improve the performance of distribution systems. In turn, the integration of high WTS penetrations can also deviate the system operation away from the standard condition. To tackle this issue, we propose a method for enhancing the hosting capacity of multiple WTSs considering their intermittent generations in distribution systems. The proposed method considers the operation of the on-load tap changer (OLTC), allowing to solve voltage problems efficiently. Especially, the proposed method optimises the charging/discharging power of electric vehicles (EVs), which can contribute positively to regulating WTS intermittent generation. Additionally, the reactive power support of WTSs, complying with the IEEE 1547:2018 standard, is incorporated in the planning model of WTSs. To solve such an optimisation problem, a bi-level optimisation algorithm is developed based on the gravitational search algorithm. Comprehensive simulation results are performed on the 69-bus distribution feeder interconnected to four EV stations. Based on the results, the proposed approach can efficiently enhance/increase the hosting capacity of WTSs in distribution systems, thanks to the consideration of OLTC, reactive power support of WTSs and EVs. ¬© The Institution of Engineering and Technology 2020.</t>
  </si>
  <si>
    <t>Renewable energy resources - Wind turbines - Optimization - Voltage control - Reactive power - Charging (batteries)</t>
  </si>
  <si>
    <t>Distribution feeders - Distribution systems - Electric vehicle charging - Electric Vehicles (EVs) - Gravitational search algorithms - Optimisation problems - Reactive power support - Renewable energy source</t>
  </si>
  <si>
    <t>525.1 Energy Resources and Renewable Energy Issues - 615.8 Wind Power (Before 1993, use code 611 ) - 702.1.2 Secondary Batteries - 731.3 Specific Variables Control - 921.5 Optimization Techniques</t>
  </si>
  <si>
    <t>Hierarchical Distributed Framework for Optimal Dynamic Load Management of Electric Vehicles with Vehicle-to-Grid Technology</t>
  </si>
  <si>
    <t xml:space="preserve">Ahmed, Mohamed (1); Abouelseoud, Yasmine (1); Abbasy, Nabil H. (2); Kamel, Sara H. (1) </t>
  </si>
  <si>
    <t xml:space="preserve">(1) Department of Engineering Mathematics and Physics, Alexandria University, Alexandria; 21544, Egypt (2) Department of Electrical Engineering, Alexandria University, Alexandria; 21544, Egypt </t>
  </si>
  <si>
    <t>Ahmed, Mohamed(mohamed.abuyehia@alexu.edu.eg)</t>
  </si>
  <si>
    <t>164643-164658</t>
  </si>
  <si>
    <t>10.1109/ACCESS.2021.3134868</t>
  </si>
  <si>
    <t>The tendency towards carbon dioxide reduction greatly stimulates the popularity of electric vehicles against conventional vehicles. However, electric vehicle chargers represent a huge electric burden, which affects the performance and stability of the grid. Various optimization methodologies have been proposed in literature to enhance the performance of the distribution grids. However, existing techniques handle the raised issues from individual perspectives and/or with limited scopes. Therefore, this paper aims to develop a distributed controller-based coordination scheme in both medium and low voltage networks to handle the electric vehicles' charging impact on the power grid. The scope of this work covers improving the network voltage profile, reducing the total active and reactive power, reducing the load fluctuations and total charging cost, while taking into consideration the random arrivals/departures of electric vehicles and the vehicle owners' preferred charging time zones with vehicle-to-grid technology. Simulations are carried out to prove the success of the proposed method in improving the performance of IEEE 31-bus 23 kV system with several 415 V residential feeders. Additionally, the proposed method is validated using Controller Hardware-in-the-Loop. The results show that the proposed method can significantly reduce the issues that appear in the electric power grid during charging with minor changes in the existing grid. The results prove the successful implementation of different types of charging, namely, ultra-fast, fast, moderate, normal and vehicle-to-grid charging with minimum charging cost to enhance the owner's satisfaction level. ¬© 2013 IEEE.</t>
  </si>
  <si>
    <t>Quadratic programming</t>
  </si>
  <si>
    <t>Carbon dioxide - Charging (batteries) - Electric power plant loads - Pollution control - Electric load management - Press load control - Electric vehicles - Vehicle-to-grid - Dynamic loads - Electric power system control - Electric power transmission networks</t>
  </si>
  <si>
    <t>Carbon dioxide reduction - Distributed framework - Electric vehicles chargers - EV Charging - Grid technologies - Optimal dynamics - Pattern search - Performance - V2V - Vehicle to grids</t>
  </si>
  <si>
    <t>408.1 Structural Design, General - 603.1 Machine Tools, General - 702.1.2 Secondary Batteries - 706.1 Electric Power Systems - 706.1.1 Electric Power Transmission - 731.2 Control System Applications - 731.3 Specific Variables Control - 804.2 Inorganic Compounds</t>
  </si>
  <si>
    <t>Hierarchical optimization of electric vehicle system charging plan based on the scheduling priority</t>
  </si>
  <si>
    <t xml:space="preserve">Ni, Feng (1); Yan, Linfang (2); Wu, Ke (3); Shi, Mengxuan (4); Zhou, Jianyu (4); Chen, Xia (4) </t>
  </si>
  <si>
    <t xml:space="preserve">(1) Business School, University of Shanghai for Science and Technology, Shanghai, China (2) State Key Laboratory of Advanced Electromagnetic Engineering and Technology, Huazhong University of Science and Technology, Hubei Province, China (3) State Grid Jing Zhou Electric Power Supply Company, Hubei Province, China (4) State Key Laboratory of Advanced Electromagnetic, Engineering and Technology, Huazhong University of Science and Technology, Hubei Province, China </t>
  </si>
  <si>
    <t>Chen, Xia(cxhust@hust.edu.cn)</t>
  </si>
  <si>
    <t>Journal of Circuits, Systems and Computers</t>
  </si>
  <si>
    <t>J. Circuits Syst. Comput.</t>
  </si>
  <si>
    <t>World Scientific</t>
  </si>
  <si>
    <t>10.1142/S0218126619502219</t>
  </si>
  <si>
    <t>JCSME7</t>
  </si>
  <si>
    <t>Unregulated charging of a large number of electric vehicles (EVs) simultaneously may cause electricity shortages and price spikes in the power market. This paper deals with the optimization of EV charging strategy using the priority sequence. Firstly, the evaluation indices such as the schedulable interval ratio, the emergency probability and the battery losses are proposed. Then a comprehensive evaluation system for the EV scheduling priority is established by adopting the entropy weight method to incorporate multiple indices. Based on the scheduling priority obtained, a double-hierarchical optimal model is proposed, taking into account the constraints such as the demand of the EV owner. Its upper objective aims to minimize the sum of the square of deviation between the actual and the required schedulable capacity of EV aggregator over every interval. The lower one minimizes the sum of EV scheduling priority sequence over the scheduling interval. Case studies with 100 EVs show that the hierarchical optimization model can assist EV aggregator in making effective charging scheme. It is also observed that better flexibility for dispatching EVs can be achieved using multiple indices with weights. ¬© 2019 World Scientific Publishing Company.</t>
  </si>
  <si>
    <t>Electric vehicles - Charging (batteries) - Entropy</t>
  </si>
  <si>
    <t>Charging strategies - Comprehensive evaluation system - Electric Vehicles (EVs) - Entropy weight method - EV aggregator - Evaluation index - Hierarchical optimization - Scheduling interval</t>
  </si>
  <si>
    <t>641.1 Thermodynamics - 702.1.2 Secondary Batteries - 912.2 Management</t>
  </si>
  <si>
    <t xml:space="preserve">Number: 61403255, Acronym: NSFC, Sponsor: National Natural Science Foundation of China; Number: 2017YFB0903601, Acronym: -, Sponsor: National Basic Research Program of China (973 Program); </t>
  </si>
  <si>
    <t>This work was supported in part by the National Natural Science Foundation of China (Grant No. 61403255) and in part by the National Key Research and Development Program of China under Grant No. 2017YFB0903601.</t>
  </si>
  <si>
    <t>Bilevel Robust Optimization of Electric Vehicle Charging Stations with Distributed Energy Resources</t>
  </si>
  <si>
    <t xml:space="preserve">Zeng, Bo (1); Dong, Houqi (1); Sioshansi, Ramteen (2); Xu, Fuqiang (1); Zeng, Ming (1) </t>
  </si>
  <si>
    <t xml:space="preserve">(1) State Key Laboratory of Alternate Electrical Power System with Renewable Energy Sources, North China Electric Power University, Beijing; 102206, China (2) Department of Integrated Systems Engineering, Ohio State University, Columbus; OH; 43210, United States </t>
  </si>
  <si>
    <t>Sioshansi, Ramteen(sioshansi.1@osu.edu)</t>
  </si>
  <si>
    <t>5836-5847</t>
  </si>
  <si>
    <t>10.1109/TIA.2020.2984741</t>
  </si>
  <si>
    <t>We develop a bilevel model, which captures strategic decision making by plug-in electric vehicle (PEV) owners, to optimize the design of a PEV charging station with distributed energy resources. The upper level of the model determines the optimal configuration of the station and pricing schemes, whereas the lower level captures charging decisions by PEV owners. A robust formulation is employed to capture uncertain wholesale energy prices, renewable resource availability, and PEV flows. The resulting bilevel robust optimization model is transformed into an equivalent single-level optimization problem by replacing the lower level problem with Karush-Kuhn-Tucker optimality conditions. A column-and-constraint-generation algorithm is used to solve the resultant single-level problem. Results from a realistic case study and a parameter analysis demonstrate the effectiveness of the proposed model in capturing the impacts of uncertainty and self-interested behavior by PEV owners. ¬© 1972-2012 IEEE.</t>
  </si>
  <si>
    <t>Costs - Decision making - Optimization - Uncertainty analysis - Energy resources - Charging (batteries)</t>
  </si>
  <si>
    <t>Constraint generation - Distributed Energy Resources - Electric vehicle charging - Karush Kuhn Tucker optimality condition - Optimization problems - Plug in Electric Vehicle (PEV) - Robust optimization models - Strategic decision making</t>
  </si>
  <si>
    <t>525.1 Energy Resources and Renewable Energy Issues - 702.1.2 Secondary Batteries - 911 Cost and Value Engineering; Industrial Economics - 912.2 Management - 921.5 Optimization Techniques - 922.1 Probability Theory</t>
  </si>
  <si>
    <t xml:space="preserve">Number: 51507061,71601078, Acronym: NSFC, Sponsor: National Natural Science Foundation of China; Number: 2018ZD13, Acronym: -, Sponsor: Fundamental Research Funds for the Central Universities; Number: 2019-AAAE-1310,LAPS18006, Acronym: -, Sponsor: State Key Laboratory Of Alternate Electrical Power System With Renewable Energy Sources; </t>
  </si>
  <si>
    <t>Manuscript received November 8, 2019; revised February 12, 2020; accepted March 21, 2020. Date of publication April 2, 2020; date of current version September 18, 2020. This work was supported in part by the National Natural Science Foundation of China under Grants 71601078 and 51507061, in part by the Fundamental Research Funds for the Central Universities under Grant 2018ZD13, and in part by the State Key Laboratory of Alternate Electrical Power System With Renewable Energy Sources under Grant LAPS18006. Paper 2019-AAAE-1310.R1, approved for publication in the IEEE TRANSACTIONS ON INDUSTRY APPLICATIONS by the Renewable and Sustainable Energy Conversion Systems Committee of the IEEE Industry Applications Society. (Corresponding author: Ramteen Sioshansi.) Bo Zeng, Houqi Dong, Fuqiang Xu, and Ming Zeng are with the State Key Laboratory of Alternate Electrical Power System With Renewable Energy Sources, North China Electric Power University, Beijing 102206, China (e-mail: alosecity@126.com; 349237801@qq.com; 1401868217@qq.com; zengmingbj@vip.sina.com).</t>
  </si>
  <si>
    <t>Decentralised hierarchical coordination of electric vehicles in multi-microgrid systems</t>
  </si>
  <si>
    <t xml:space="preserve">Zou, Suli (1); Ma, Zhongjing (1); Yang, Nan (2) </t>
  </si>
  <si>
    <t xml:space="preserve">(1) School of Automation, National Key Laboratory of Complex System Intelligent Control and Decision, Beijing Institute of Technology (BIT), Beijing; 100081, China (2) China Electric Power Research Institute, Beijing; 100192, China </t>
  </si>
  <si>
    <t>Institution of Engineering and Technology, United States</t>
  </si>
  <si>
    <t>2899-2906</t>
  </si>
  <si>
    <t>10.1049/iet-gtd.2018.6767</t>
  </si>
  <si>
    <t>Here, the authors study the optimal coordination of electric vehicles (EVs) in a multi-microgrid (MMG) system with respect to a given time-of-use (TOU) price trajectory over a multi-time period. The authors firstly formulate a class of EV charging/discharging coordination problems for each individual microgrid (MG) to minimise the electricity cost of this MG, while the implemented strategy may result in high variations of the total demand and even build new peaky demands. To mitigate these negative effects, the authors build an aggregate optimisation problem with quadratic cost function under certain bounds on the electricity costs of each MG. The authors further propose a decentralised method for the underlying optimisation problem and verify the convergence of the system to the optimal strategy with a logarithmic convergence rate. Furthermore, the authors consider the power exchange capacity between the MMG system and the main grid, and present a decentralised algorithm to obtain an optimal strategy that minimises the system cost under this capacity constraint. Also, the convergence, the optimality, and the convergence rate of the proposed algorithm are shown. ¬© The Institution of Engineering and Technology 2019</t>
  </si>
  <si>
    <t>Hierarchical systems</t>
  </si>
  <si>
    <t>Electric vehicles - Optimization - Optimal systems - Cost functions - Costs</t>
  </si>
  <si>
    <t>Capacity constraints - Coordination problems - Electric Vehicles (EVs) - Hierarchical coordination - Optimal coordination - Optimisation problems - Quadratic cost functions - Time of use prices (TOU)</t>
  </si>
  <si>
    <t>911 Cost and Value Engineering; Industrial Economics - 921.5 Optimization Techniques - 961 Systems Science</t>
  </si>
  <si>
    <t xml:space="preserve">Number: 61873303, Acronym: -, Sponsor: -; </t>
  </si>
  <si>
    <t>This paper is supported by National Nature Science Foundation of China under Grant 61873303.</t>
  </si>
  <si>
    <t>Hierarchical coordinated control method of in-wheel motor drive electric vehicle based on energy optimization</t>
  </si>
  <si>
    <t xml:space="preserve">Wang, Junchang (1); Li, Junmin (1) </t>
  </si>
  <si>
    <t xml:space="preserve">(1) School of Mechanical Engineering, Anyang Institute of Technology, West Section of Yellow River Avenue, Anyang City; 455000, China </t>
  </si>
  <si>
    <t>Wang, Junchang(junchangwang123@126.com)</t>
  </si>
  <si>
    <t>World Electric Vehicle Journal</t>
  </si>
  <si>
    <t>World Electr. Veh. J.</t>
  </si>
  <si>
    <t>10.3390/wevj10020015</t>
  </si>
  <si>
    <t>In order to improve the endurance mileage and stability of an electric vehicle at the same time, a hierarchical coordinated control method of an in-wheel motor drive electric vehicle based on energy optimization is presented in this paper. The driving architecture of an in-wheel motor drive electric vehicle is developed, and a corresponding simulation model is established in CarSim software; then, the bicycle model of an electric vehicle is derived from vehicle dynamic equations. The energy-saving feasibility of an in-wheel motor drive electric vehicle is analyzed by a motor efficiency map, and on the basis of this, the hierarchical coordinated control method is proposed to achieve the simultaneous energy optimization control and stability control of the electric vehicle. The results show that the energy consumption is decreased by 32.41%, 45.92%, and 4.07% in different simulation manoeuver cases, and the vehicle stability can be ensured by the proposed control method. ¬© 2019 by the authors.</t>
  </si>
  <si>
    <t>Stability - Vehicle wheels - Energy utilization - Computer software - Electric drives - Traction motors - Energy efficiency - Electric machine control</t>
  </si>
  <si>
    <t>Co-ordinated control - Control methods - Energy optimization - Motor efficiencies - Simulation model - Stability control - Vehicle dynamics - Vehicle stability</t>
  </si>
  <si>
    <t>525.2 Energy Conservation - 525.3 Energy Utilization - 601.2 Machine Components - 723 Computer Software, Data Handling and Applications - 731.2 Control System Applications</t>
  </si>
  <si>
    <t>Funding: This work was supported by the Key Science and Technology Project of Anyang in 2018.</t>
  </si>
  <si>
    <t>A hierarchical energy management strategy based on model predictive control for plug-in hybrid electric vehicles</t>
  </si>
  <si>
    <t xml:space="preserve">Zhang, Yuanjian (1); Chu, Liang (1); Ding, Yan (2); Xu, Nan (1); Guo, Chong (1); Fu, Zicheng (1); Xu, Lei (3); Tang, Xin (1); Liu, Yadan (1) </t>
  </si>
  <si>
    <t xml:space="preserve">(1) State Key Laboratory of Automotive Dynamic Simulation and Control, Jilin University, Changchun; 130022, China (2) College of Computer Science, Chongqing University, Chongqing; 400044, China (3) China Automotive Engineering Research Institute Company Ltd., Chongqing; 401122, China </t>
  </si>
  <si>
    <t>Xu, Nan(nanxu@jlu.edu.cn)</t>
  </si>
  <si>
    <t>81612-81629</t>
  </si>
  <si>
    <t>10.1109/ACCESS.2019.2924165</t>
  </si>
  <si>
    <t>This paper presents a prescient energy management strategy based on the model predictive control (MPC) for the parallel plug-in hybrid electric vehicles (PHEVs). In this hierarchical strategy, dynamic programming (DP), with its improved calculation speed, is chosen as the solution algorithm to calculate the optimal power distribution combinations in the predicted receding horizon and under the given terminal battery state-of-charge (SOC) terminal constraint. A synthesized velocity profile prediction (SVPP) method is adopted. The macroscopically and microcosmically predicted velocities obtained by the participatory sensing data (PSD)-based method and the Markov chain (MC), respectively, are synthesized by the linear regression method, obtaining the final velocity profile. In the linear regression step, a particle filter (PF) is implemented for the parameter estimation. According to the characteristics of the driving conditions and components, the terminal battery SOC in each control horizon is constrained by a novel method. Finally, we demonstrate the capability of the proposed scheme in terms of fuel economy improvement by comparing the value of this metric with those of other strategies through simulation. ¬© 2019 IEEE.</t>
  </si>
  <si>
    <t>Electric machine control - Secondary batteries - Dynamic programming - Regression analysis - Predictive control systems - Velocity - Charging (batteries) - Fuel economy - Battery management systems - Markov processes - Plug-in hybrid vehicles</t>
  </si>
  <si>
    <t>Battery SOC - Battery state of charge - Energy management strategies - Hierarchical strategies - Linear regression methods - Participatory Sensing - Plug in hybrid electric vehicles - Velocity profiles</t>
  </si>
  <si>
    <t>432 Highway Transportation - 525.2 Energy Conservation - 662.1 Automobiles - 702.1.2 Secondary Batteries - 731.1 Control Systems - 731.2 Control System Applications - 921.5 Optimization Techniques - 922.1 Probability Theory - 922.2 Mathematical Statistics</t>
  </si>
  <si>
    <t xml:space="preserve">Number: 20180101062JC, Acronym: -, Sponsor: -; Number: 20150520115JH, Acronym: -, Sponsor: -; Number: 51805201, Acronym: NSFC, Sponsor: National Natural Science Foundation of China; </t>
  </si>
  <si>
    <t>This work was supported in part by the National Natural Science Foundation of China under Grant 51805201, in part by the Jilin Province Science and Technology Development Fund under Grant 20180101062JC, and in part by the Jilin Province Science and Technology Development Funds under Grant 20150520115JH.</t>
  </si>
  <si>
    <t>Multiobjective optimization for frequency support using electric vehicles: An aggregator-based hierarchical control mechanism</t>
  </si>
  <si>
    <t xml:space="preserve">Kaur, Kuljeet (1); Singh, Mukesh (2); Kumar, Neeraj (1) </t>
  </si>
  <si>
    <t>Kaur, Kuljeet(kuljeet0389@gmail.com)</t>
  </si>
  <si>
    <t>IEEE Systems Journal</t>
  </si>
  <si>
    <t>IEEE Syst. J.</t>
  </si>
  <si>
    <t>771-782</t>
  </si>
  <si>
    <t>10.1109/JSYST.2017.2771948</t>
  </si>
  <si>
    <t>In the last few years, there has been an exponential increase in the penetration of electric vehicles (EVs) due to their eco-friendly nature, and ability to support bidirectional energy exchanges with the smart grid. Besides serving transportation needs and reducing the carbon footprints in the environment, EVs are widely used for instantaneous grid frequency support. However, the existing research proposals have concentrated majorly on unidirectional vehicle-to-grid (V2G) support using fleet of EVs, which in turn leads to reduced frequency regulation and reserve capacity of participating EVs. Motivated from these facts, in this paper, an 'aggregator-based hierarchical control mechanism' for secondary frequency regulation (SFR) using a fleet of EVs has been presented. In the proposed solution, EVs' scheduling problem has been formulated to provide optimal SFR, while satisfying EVs' energy demands under battery degradation constraints. This multiobjective primal problem (Mo-PP) under multiple constraints is solved using an approximation approach. This task is achieved by decomposing the complex Mo-PP into four different subproblems (SPs), corresponding to controllers deployed at different layers. The designed SPs are then iteratively solved using interior point method. In summary, the tradeoff between SFR and EV's bidirectional energy demands has been investigated in this paper. Moreover, battery degradation issues induced due to frequent charging and discharging cycles of EVs are also explored. Optimal dispatch of regulation signals among the aggregators and charging stations also takes into account the advantages of conventional droop mechanism. Lastly, widely accepted Pennsylvania-New Jersey-Maryland and ERCOT regulation data have been used to perform extensive simulations. The results obtained demonstrate that the proposed scheme achieves 22.6% and 6.8% better performance in comparison with the existing schemes based on colored petri net and proportional integral derivative controller, respectively. ¬© 2017 IEEE</t>
  </si>
  <si>
    <t>Controllers - Secondary batteries - Two term control systems - Vehicle-to-grid - Proportional control systems - Charging (batteries) - Carbon footprint - Fleet operations - Constraint satisfaction problems - Iterative methods - Electric power transmission networks - Electric vehicles - Petri nets - Linear matrix inequalities</t>
  </si>
  <si>
    <t>Aggregator - Approximation approach - Electric Vehicles (EVs) - Hierarchical control - Proportional integral derivative controllers - Secondary frequency regulation - Unidirectional vehicles - Vehicle to Grid (V2G)</t>
  </si>
  <si>
    <t>454 Environmental Engineering - 702.1.2 Secondary Batteries - 706.1 Electric Power Systems - 706.1.1 Electric Power Transmission - 731.1 Control Systems - 732.1 Control Equipment - 921 Mathematics - 921.1 Algebra - 921.4 Combinatorial Mathematics, Includes Graph Theory, Set Theory - 921.5 Optimization Techniques - 921.6 Numerical Methods</t>
  </si>
  <si>
    <t>Manuscript received June 12, 2017; revised October 3, 2017; accepted October 31, 2017. Date of publication November 28, 2017; date of current version February 22, 2019.This work was supported by the Tata Consultancy Services, India. (Corresponding author: Kuljeet Kaur.) K. Kaur and N. Kumar are with the Department of Computer Science and Engineering, Thapar University, Patiala 147004, India (e-mail: kuljeet0389@ gmail.com; neeraj.kumar@thapar.edu).</t>
  </si>
  <si>
    <t>Integrated hierarchical control strategy of active suspension and differential assisted steering system for electric-wheel vehicle</t>
  </si>
  <si>
    <t xml:space="preserve">Wang, Shuai (1); Shi, Guobiao (1); Lin, Yi (1) </t>
  </si>
  <si>
    <t xml:space="preserve">(1) School of Mechanical and Vehicular Engineering, Beijing Institute of Technology, Beijing; 100081, China </t>
  </si>
  <si>
    <t>Shi, Guobiao(sgb@bit.edu.cn)</t>
  </si>
  <si>
    <t>International Journal of Vehicle Design</t>
  </si>
  <si>
    <t>Int J Veh Des</t>
  </si>
  <si>
    <t>Inderscience Publishers</t>
  </si>
  <si>
    <t>212-240</t>
  </si>
  <si>
    <t>10.1504/IJVD.2019.111581</t>
  </si>
  <si>
    <t>IJVDDW</t>
  </si>
  <si>
    <t>In order to solve the performance decrease of riding comfort and handling stability caused by the increase of unsprung mass for the electricwheel vehicle, an integrated hierarchical control strategy is proposed based on differential assisted steering system (DASS) and active suspension system (ASS). Here, the upper controller is designed to coordinate the overall control strategy and determine the control weight of the two subsystems by the fuzzy control algorithm. Afterwards, for the lower controllers, the linear quadratic optimal algorithm is taken in the differential steering system to determine the additional yaw moment, and the active disturbance rejection control is used in the active suspension system to suppress body vibration and improve riding comfort. The simulation results show that the proposed hierarchical control can effectively improve the riding comfort and handling stability of the electricwheel vehicle. Copyright ¬© 2019 Inderscience Enterprises Ltd.</t>
  </si>
  <si>
    <t>Fuzzy control</t>
  </si>
  <si>
    <t>Vehicle wheels - Automobile steering equipment - Vibrations (mechanical) - Automobile suspensions - Active suspension systems - Controllers - Quadratic programming - Electric machine control - Four wheel steering - Linear control systems - Disturbance rejection</t>
  </si>
  <si>
    <t>Active disturbance rejection controls - Active suspension - Differential assisted steering - Differential steering - Handling stabilities - Hierarchical control - Linear quadratic - Overall controls</t>
  </si>
  <si>
    <t>601.2 Machine Components - 662.4 Automobile and Smaller Vehicle Components - 663.2 Heavy Duty Motor Vehicle Components - 731 Automatic Control Principles and Applications - 731.1 Control Systems - 731.2 Control System Applications - 732.1 Control Equipment - 931.1 Mechanics - 961 Systems Science</t>
  </si>
  <si>
    <t xml:space="preserve">Number: 51575047, Acronym: NSFC, Sponsor: National Natural Science Foundation of China; </t>
  </si>
  <si>
    <t>This work was financially supported by the National Natural Science Foundation of China (Grant No.51575047).</t>
  </si>
  <si>
    <t>Battery anti-aging control for a plug-in hybrid electric vehicle with a hierarchical optimization energy management strategy</t>
  </si>
  <si>
    <t xml:space="preserve">Bai, Yunfei (1); He, Hongwen (1); Li, Jianwei (1); Li, Shuangqi (1); Wang, Ya-xiong (2); Yang, Qingqing (3) </t>
  </si>
  <si>
    <t xml:space="preserve">(1) Beijing Institute of Technology National Engineering Laboratory for Electric Vehicles, Beijing; 100081, China (2) School of Mechanical Engineering and Automation, Fuzhou University, Fuzhou, China (3) Faculty of Engineering, Environment and Computing, Coventry University, Coventry; CV1 5FB, United Kingdom </t>
  </si>
  <si>
    <t>Li, Jianwei(jianwei.li@bath.edu)</t>
  </si>
  <si>
    <t>10.1016/j.jclepro.2019.117841</t>
  </si>
  <si>
    <t>This paper proposes a hierarchical optimization energy management strategy to suppress the battery aging in plug-in hybrid electric vehicles. In the first-level, a variable-threshold dynamic programming algorithm to distribute the power between the energy storage system and the engine is proposed. By adding supercapacitor to form the hybrid energy storage system, and using adaptive low-pass filtering algorithm, the power between the battery and the supercapacitor is distributed. To control the supercapacitor and battery to work within the capacity range, a power limits management module for redistributing the power between the engine, the supercapacitor and the battery is considered. The adaptive low-pass filtering algorithm and power limits management module constitute adaptive power allocation method in the second-level. After that, the rain-flow counting algorithm is applied in this paper to calculate battery aging cost. By using the rain-flow counting algorithm, the battery performances are analyzed, and the results show that the adaptive power allocation method can improve the battery service life by about 54.9% compared with the global dynamic programming algorithm. Considering the initial cost of the supercapacitor, the costs of battery aging, fuel consumption, electricity consumption, and management cost of retired batteries, compared with the global dynamic programming algorithm, the life cycle economy of the vehicle is improved by 12.4% under the proposed method. ¬© 2019 Elsevier Ltd</t>
  </si>
  <si>
    <t>Adaptive control systems</t>
  </si>
  <si>
    <t>Battery management systems - Supercapacitor - Dynamic programming - Plug-in hybrid vehicles - Secondary batteries - Engines - Charging (batteries) - Electric machine control - Energy management systems - Life cycle - Low pass filters</t>
  </si>
  <si>
    <t>Battery aging - Cycle economy - Hybrid energy storage systems - Plug in hybrid electric vehicles - Power distributions</t>
  </si>
  <si>
    <t>432 Highway Transportation - 662.1 Automobiles - 702.1.2 Secondary Batteries - 703.2 Electric Filters - 704.1 Electric Components - 706 Electric Transmission and Distribution - 731.1 Control Systems - 731.2 Control System Applications - 921.5 Optimization Techniques</t>
  </si>
  <si>
    <t xml:space="preserve">Number: 51807008,U1864202, Acronym: -, Sponsor: -; </t>
  </si>
  <si>
    <t>This work was supported by the Nature Science Foundation of China with Grant Number U1864202 and Grant Number 51807008 .</t>
  </si>
  <si>
    <t>A bi-level optimization approach to charging load regulation of electric vehicle fast charging stations based on a battery energy storage system</t>
  </si>
  <si>
    <t xml:space="preserve">Bao, Yan (1); Luo, Yu (1); Zhang, Weige (1); Huang, Mei (1); Wang, Le Yi (2); Jiang, Jiuchun (1) </t>
  </si>
  <si>
    <t xml:space="preserve">(1) School of Electrical Engineering, Beijing Jiaotong University, Beijing; 100044, China (2) Department of Electrical and Computer Engineering, Wayne State University, Detroit; MI; 48202, United States </t>
  </si>
  <si>
    <t>Jiang, Jiuchun(jcjiang@bjtu.edu.cn)</t>
  </si>
  <si>
    <t>10.3390/en11010229</t>
  </si>
  <si>
    <t>en11010229</t>
  </si>
  <si>
    <t>Fast charging stations enable the high-powered rapid recharging of electric vehicles. However, these stations also face challenges due to power fluctuations, high peak loads, and low load factors, affecting the reliable and economic operation of charging stations and distribution networks. This paper introduces a battery energy storage system (BESS) for charging load control, which is a more user-friendly approach and is more robust to perturbations. With the goals of peak-shaving, total electricity cost reduction, and minimization of variation in the state-of-charge (SOC) range, a BESS-based bi-level optimization strategy for the charging load regulation of fast charging stations is proposed in this paper. At the first level, a day-ahead optimization strategy generates the optimal planned load curve and the deviation band to be used as a reference for ensuring multiple control objectives through linear programming, and even for avoiding control failure caused by insufficient BESS energy. Based on this day-ahead optimal plan, at a second level, real-time rolling optimization converts the control process to a multistage decision-making problem. The predictive control-based real-time rolling optimization strategy in the proposed model was used to achieve the above control objectives and maintain battery life. Finally, through a horizontal comparison of two control approaches in each case study, and a longitudinal comparison of the control robustness against different degrees of load disturbances in three cases, the results indicated that the proposed control strategy was able to significantly improve the charging load characteristics, even with large disturbances. Meanwhile, the proposed approach ensures the least amount of variation in the range of battery SOC and reduces the total electricity cost, which will be of a considerable benefit to station operators. ¬© 2018 by the authors. Licensee MDPI, Basel, Switzerland.</t>
  </si>
  <si>
    <t>Linear programming</t>
  </si>
  <si>
    <t>Cost reduction - Model predictive control - Decision making - Curve fitting - Battery storage - Electric load management - Electric vehicles - Battery management systems - Charging (batteries) - Secondary batteries</t>
  </si>
  <si>
    <t>Battery energy storage systems - Bi-level optimization - Economic operations - Fast charging stations - Multistage decision making problems - Optimization strategy - Real time - Rolling optimization</t>
  </si>
  <si>
    <t>525.7 Energy Storage - 702.1.2 Secondary Batteries - 706.1 Electric Power Systems - 912.2 Management - 921.6 Numerical Methods</t>
  </si>
  <si>
    <t xml:space="preserve">Number: 2016YFB0900500, Acronym: -, Sponsor: -; Number: 2016RC029, Acronym: -, Sponsor: Fundamental Research Funds for the Central Universities; </t>
  </si>
  <si>
    <t>Acknowledgments: This work was supported by the National Key R&amp;D Program of China [grant number 2016YFB0900500]; and the Fundamental Research Funds for the Central Universities [grant number 2016RC029].</t>
  </si>
  <si>
    <t>Data-driven reinforcement-learning-based hierarchical energy management strategy for fuel cell/battery/ultracapacitor hybrid electric vehicles</t>
  </si>
  <si>
    <t xml:space="preserve">Sun, Haochen (1); Fu, Zhumu (1, 2); Tao, Fazhan (1, 2); Zhu, Longlong (1); Si, Pengju (1, 2) </t>
  </si>
  <si>
    <t xml:space="preserve">(1) School of Information Engineering, Henan University of Science and Technology, Luoyang, China (2) Henan Key Laboratory of Robot and Intelligent Systems, Henan University of Science and Technology, Luoyang, China </t>
  </si>
  <si>
    <t>Fu, Zhumu(fuzhumu@haust.edu.cn)</t>
  </si>
  <si>
    <t>J Power Sources</t>
  </si>
  <si>
    <t>Elsevier B.V., Netherlands</t>
  </si>
  <si>
    <t>10.1016/j.jpowsour.2020.227964</t>
  </si>
  <si>
    <t>A reinforcement-learning-based energy management strategy is proposed in this paper for managing energy system of Fuel Cell Hybrid Electric Vehicles (FCHEV) equipped with three power sources. A hierarchical power splitting structure is employed to shrink large state-action space based on an adaptive fuzzy filter. Then, the reinforcement-learning-based algorithm using Equivalent Consumption Minimization Strategy (ECMS) is proposed for tackling high-dimensional state-action space, and finding a trade-off between global learning and real-time implementation. The power splitting policy based on experimental data is obtained by using reinforcement learning algorithm, which allows for many different driving cycles and traffic conditions. The proposed energy management strategy can achieve low computation cost, optimal fuel cell efficiency and energy consumption economy. Simulation results confirm that, compared with existing learning algorithms and optimization methods, the proposed reinforcement-learning-based energy management strategy using ECMS can achieve high computation efficiency, lower power fluctuation of fuel cell and optimal fuel economy of FCHEV. ¬© 2020 Elsevier B.V.</t>
  </si>
  <si>
    <t>Energy utilization - Fuel cells - Hybrid vehicles - Economic and social effects - Real time control - Computational efficiency - Energy efficiency - Energy management - Fuel economy - Learning algorithms</t>
  </si>
  <si>
    <t>Data driven - Energy consumption economy - Energy management strategies - Equivalent consumption minimization strategies (ECMS) - Fuel cell hybrid electric vehicles - High computation efficiency - Power splitting - Real-time implementations</t>
  </si>
  <si>
    <t>432 Highway Transportation - 525 Energy Management and Conversion - 525.2 Energy Conservation - 525.3 Energy Utilization - 662.1 Automobiles - 702.2 Fuel Cells - 723.4 Artificial Intelligence - 723.4.2 Machine Learning - 731 Automatic Control Principles and Applications - 971 Social Sciences</t>
  </si>
  <si>
    <t xml:space="preserve">Number: 18IRTSTHNO11, Acronym: -, Sponsor: -; Number: 194200510012, Acronym: -, Sponsor: -; Number: 61473115,U1704157, Acronym: NSFC, Sponsor: National Natural Science Foundation of China; Number: 61402100203,61403120207, Acronym: -, Sponsor: National Defense Pre-Research Foundation of China; Number: 19A413007,20A120008, Acronym: -, Sponsor: Key Scientific Research Project of Colleges and Universities in Henan Province; </t>
  </si>
  <si>
    <t>This paper was supported by National Natural Science Foundation of China (Grant Nos. 61473115, U1704157), the Scientific and Technological Innovation Leaders in Central Plains (Grant No. 194200510012) and Science, Technology Innovative Teams in University of Henan Province (Grant No. 18IRTSTHNO11) and Key Scientific Research Projects of Colleges and Universities in Henan Province (Grant Nos. 19A413007, 20A120008) and National Thirteen-Five Equipment Pre-Research Foundation of China (Grant Nos. 61403120207, 61402100203).</t>
  </si>
  <si>
    <t>Game-based hierarchical cooperative control for electric vehicle lateral stability via active four-wheel steering and direct yaw-moment control</t>
  </si>
  <si>
    <t xml:space="preserve">Zhao, Lin (1); Lu, Shaobo (1, 2); Zhang, Bohan (1) </t>
  </si>
  <si>
    <t xml:space="preserve">(1) School of Automotive Engineering, Chongqing University, Chongqing; 400040, China (2) State Key Laboratory of Mechanical Transmission, Chongqing University, Chongqing; 400040, China </t>
  </si>
  <si>
    <t>Lu, Shaobo(lsba@163.com)</t>
  </si>
  <si>
    <t>10.3390/en12173339</t>
  </si>
  <si>
    <t>A Stackelberg game-based cooperative control strategy is proposed for enhancing the lateral stability of a four-wheel independently driving electric vehicle (FWID-EV). An upperlower double-layer hierarchical control structure is adopted for the design of a stability control strategy. The leaderfollower-based Stackelberg game theory (SGT) is introduced to model the interaction between two unequal active chassis control subsystems in the upper layer. In this model, the direct yaw-moment control (DYC) and the active four-wheel steering (AFWS) are treated as the leader and the follower, respectively, based on their natural characteristics. Then, in order to guarantee the efficiency and convergence of the proposed control strategy, a sequential quadratic programming (SQP) algorithm is employed to solve the task allocation problem among the distributed actuators in the lower layer. Also, a double-mode adaptive weight (DMAW)- adjusting mechanism is designed, considering the negative effect of DYC. The results of cosimulation with CarSim and Matlab/Simulink demonstrate that the proposed control strategy can effectively improve the lateral stability by properly coordinating the actions of AFWS and DYC. ¬© 2019 by the authors</t>
  </si>
  <si>
    <t>Stability - Simulink - Electric vehicles - Game theory - Automobile steering equipment - Vehicle wheels - Electric machine control - Four wheel steering</t>
  </si>
  <si>
    <t>Active four-wheel steering - Direct yaw moment control - Lateral stability controls - Sequential quadratic programming - Stackelberg Games</t>
  </si>
  <si>
    <t>601.2 Machine Components - 662.4 Automobile and Smaller Vehicle Components - 663.2 Heavy Duty Motor Vehicle Components - 723.2 Data Processing and Image Processing - 731.2 Control System Applications - 922.1 Probability Theory</t>
  </si>
  <si>
    <t xml:space="preserve">Number: 51005256,51675066, Acronym: NSFC, Sponsor: National Natural Science Foundation of China; Number: 2019CDXYQC0002, Acronym: -, Sponsor: Fundamental Research Funds for the Central Universities; Number: cstc2017jcyjAX0323, Acronym: -, Sponsor: Chongqing Research Program of Basic Research and Frontier Technology; </t>
  </si>
  <si>
    <t>Funding: This research was funded by the National Natural Science Foundation of China (51675066, 51005256), Chongqing Research Program of Basic Research and Frontier Technology (cstc2017jcyjAX0323), and Fundamental Research Funds for the Central Universities (2019CDXYQC0002).</t>
  </si>
  <si>
    <t>Hierarchical MPC Control Scheme for Fuel Cell Hybrid Electric Vehicles</t>
  </si>
  <si>
    <t xml:space="preserve">Shiqi Liu (1); Yang Bin (2); Yaoyu Li (3); Scheppat, B. (4) </t>
  </si>
  <si>
    <t xml:space="preserve">(1) Beijing University of Technology, China (2) Chongqing University of Technology, China (3) University of Texas at Dallas, Dallas, TX 75080, United States (4) RheinMain University of Applied Sciences, Germany </t>
  </si>
  <si>
    <t>IFAC - Papers Online</t>
  </si>
  <si>
    <t>IFAC, Pap. Online (Netherlands)</t>
  </si>
  <si>
    <t>646-52</t>
  </si>
  <si>
    <t>2405-8963</t>
  </si>
  <si>
    <t>10.1016/j.ifacol.2018.10.151</t>
  </si>
  <si>
    <t>In this paper, we proposed a hierarchical model predictive control (H-MPC) strategy to optimize the efficiency of the polymer electrolyte membrane fuel cell (PEMFC) hybrid electric vehicles (HEV). A linearized control oriented FCHEV model is presented first. Then, we construct the H-MPC strategy control scheme, consisting of an upper and a lower-level MPC controller. The upper-level MPC controller is designed to optimize the power splitting ratio (PSR) between the PEMFC and battery pack, while the lower-level controller is used to realize the tracking of maximum PEMFC net output power, via optimizing the oxygen excessive ratio (OER). A convex polyhedral set is used as a constraint in the lower-level MPC controller to guaranty the safe operation of the compressor. The US06 driving cycle is adopted to evaluate the performance of the proposed method, and up to 7.79% equivalent fuel consumption is expected. [All rights reserved Elsevier].</t>
  </si>
  <si>
    <t>convex programming - fuel cell vehicles - hierarchical systems - hybrid electric vehicles - linear systems - predictive control - proton exchange membrane fuel cells - set theory</t>
  </si>
  <si>
    <t>polymer electrolyte membrane fuel cell - PEMFC net output power - hybrid electric vehicles - oxygen excessive ratio - OER - power splitting ratio - PSR - convex polyhedral set - US06 driving cycle - FCHEV model - battery pack - upper-level MPC controller - lower-level MPC controller - H-MPC strategy control scheme - linearized control - hierarchical model predictive control - hierarchical MPC control scheme</t>
  </si>
  <si>
    <t>B8520 Transportation - B8410G Fuel cells - B0260 Optimisation techniques - B0250 Combinatorial mathematics - C3340H Control of electric power systems - C1160 Combinatorial mathematics - C1340L Linear control systems - C1180 Optimisation techniques - C1340B Multivariable control systems - C1330 Optimal control</t>
  </si>
  <si>
    <t>G05B - H01M8/00 - H01M8/10 - B60L50/10 - B60L50/50 - B60L50/61</t>
  </si>
  <si>
    <t>Multidisciplinary Design of Electric Vehicles Based on Hierarchical Multi-Objective Optimization</t>
  </si>
  <si>
    <t xml:space="preserve">Ramakrishnan, Kesavan (1); Mastinu, Gianpiero (1); Gobbi, Massimiliano (1) </t>
  </si>
  <si>
    <t xml:space="preserve">(1) Department of Mechanical Engineering, Politecnico di Milano, Milan; 20158, Italy </t>
  </si>
  <si>
    <t>Journal of Mechanical Design, Transactions of the ASME</t>
  </si>
  <si>
    <t>J Mech Des, Trans ASME</t>
  </si>
  <si>
    <t>American Society of Mechanical Engineers (ASME)</t>
  </si>
  <si>
    <t>10.1115/1.4043840</t>
  </si>
  <si>
    <t>JMDEEC</t>
  </si>
  <si>
    <t>A method for the optimal design of complex systems is developed by effectively combining multi-objective optimization and analytical target cascading techniques. The complex systems with high dimensionality are partitioned into manageable subsystems that can be optimized using dedicated algorithms. The multiple objective functions in each subsystem are treated simultaneously, and the interactions between subsystems are managed using linking variables and shared variables. The analytical target cascading algorithm ensures the convergence of the optimal solution that meets the system level targets while complying with the subsystem level constraints. A design optimization of electric vehicles with in-wheel motors is formulated as a two-level hierarchical scheme where the top level has a model representing the electric vehicle and the bottom level contains models of battery and suspension. The vehicle model includes an electric motor model and a power electronics model. Pareto-optimal solutions are derived holistically. The effectiveness of the proposed method for optimizing the complex systems is compared against the conventional all-in-one optimization approach. ¬© 2020 Oxford University Press. All rights reserved.</t>
  </si>
  <si>
    <t>Pareto principle - Large scale systems - Traction motors - Electric vehicles - Optimal systems</t>
  </si>
  <si>
    <t>Analytical target cascading - Design optimization - High dimensionality - Multi-disciplinary designs - Multiple objective functions - Optimal solutions - Optimization approach - Pareto optimal solutions</t>
  </si>
  <si>
    <t>921.5 Optimization Techniques - 961 Systems Science</t>
  </si>
  <si>
    <t>A hierarchical optimization model for a network of electric vehicle charging stations</t>
  </si>
  <si>
    <t xml:space="preserve">Kong, Cuiyu (1); Jovanovic, Raka (2); Bayram, Islam Safak (2, 3); Devetsikiotis, Michael (4) </t>
  </si>
  <si>
    <t xml:space="preserve">(1) Department of Electrical and Computer Engineering, North Carolina State University, Raleigh; NC; 27695, United States (2) Qatar Environment and Energy Research Institute, Hamad Bin Khalifa University, P.O. Box 5825, Education City, Doha, Qatar (3) College of Science and Technology, Hamad Bin Khalifa University, P.O. Box 5825, Education City, Doha, Qatar (4) Department of Electrical and Computer Engineering, University of New Mexico, Albuquerque; NM; 87131, United States </t>
  </si>
  <si>
    <t>Kong, Cuiyu(ckong3@ncsu.edu)</t>
  </si>
  <si>
    <t>10.3390/en10050675</t>
  </si>
  <si>
    <t>Charging station location decisions are a critical element in mainstream adoption of electric vehicles (EVs). The consumer confidence in EVs can be boosted with the deployment of carefully-planned charging infrastructure that can fuel a fair number of trips. The charging station (CS) location problem is complex and differs considerably from the classical facility location literature, as the decision parameters are additionally linked to a relatively longer charging period, battery parameters, and available grid resources. In this study, we propose a three-layered system model of fast charging stations (FCSs). In the first layer, we solve the flow capturing location problem to identify the locations of the charging stations. In the second layer, we use a queuing model and introduce a resource allocation framework to optimally provision the limited grid resources. In the third layer, we consider the battery charging dynamics and develop a station policy to maximize the profit by setting maximum charging levels. The model is evaluated on the Arizona state highway system and North Dakota state network with a gravity data model, and on the City of Raleigh, North Carolina, using real traffic data. The results show that the proposed hierarchical model improves the system performance, as well as the quality of service (QoS), provided to the customers. The proposed model can efficiently assist city planners for CS location selection and system design. ¬© 2017 by the authors.</t>
  </si>
  <si>
    <t>Resource allocation</t>
  </si>
  <si>
    <t>Queueing theory - Charging (batteries) - Location - Electric vehicles - Hierarchical systems - Secondary batteries - Quality of service</t>
  </si>
  <si>
    <t>Charging infrastructures - Charging station - Charging station locations - Electric vehicle charging - Electric Vehicles (EVs) - Fast charging stations - Hierarchical model - Hierarchical optimization</t>
  </si>
  <si>
    <t>702.1.2 Secondary Batteries - 912.2 Management - 922.1 Probability Theory - 961 Systems Science</t>
  </si>
  <si>
    <t>Economic scheduling of a smart microgrid utilizing the benefits of plug-in electric vehicles contracts with a comprehensive model of information-gap decision theory</t>
  </si>
  <si>
    <t xml:space="preserve">Sriyakul, Thanaporn (1); Jermsittiparsert, Kittisak (2, 3, 4) </t>
  </si>
  <si>
    <t xml:space="preserve">(1) Faculty of Business Administration, Mahanakorn University of Technology, Bangkok; 10530, Thailand (2) Institute of Research and Development, Duy Tan University, Da Nang; 550000, Viet Nam (3) Faculty of Information Technology, Duy Tan University, Da Nang; 550000, Viet Nam (4) MBA School, Henan University of Economics and Law, Henan; 450046, China </t>
  </si>
  <si>
    <t>Jermsittiparsert, Kittisak(k.jermsittiparsert@gmail.com)</t>
  </si>
  <si>
    <t>J. Energy Storage</t>
  </si>
  <si>
    <t>2352152X</t>
  </si>
  <si>
    <t>10.1016/j.est.2020.102010</t>
  </si>
  <si>
    <t>In this paper, a hybrid optimization approach is proposed to smart microgrid (SMG) operators to schedule the existing energy resources optimally to meet the load demand of the system. The proposed hybrid optimization is structured based on information-gap decision theory (IGDT) and two-stage stochastic programming to minimize the operational cost of the system in day-ahead (DA) and real-time (RT) power markets. The uncertainty of the day-ahead market price is tackled with the IGDT. The IGDT is furnished with robustness and opportunity functions leading to various risk-averse and risk-taker decision-making strategies. The problem is structured as bi-level programming, while by implementing the concept of envelop bounds, it is transferred into a single-level optimization problem. On the other hand, the uncertainties of the operation of the real-time market are modeled using scenarios with stochastic programming. The studied SMG is equipped with a photovoltaic system, a wind turbine, two microturbines (MTs), and battery storage. The results determine the scheduling of day-ahead exchange power and scheduled PEV contracts as here-and-now decisions of the optimization. However, the traded energy in the real-time market, MTs‚Äô dispatch, and the charging/discharging plan of battery storage are wait-and-see decisions made by the second stage of the programming. The results are obtained and discussed from the perspective of risk-neutral, risk-averse, and risk-taker decision-makers. As an example of performance, when the uncertainty horizon is increased by 10% in the robustness mode, the operation cost is increased by about 27.5%. In comparison, the same amount of increment of uncertainty horizon leads to cost-saving about 33.3% addressing the positive aspect of uncertainty using opportunity function. ¬© 2020 Elsevier Ltd</t>
  </si>
  <si>
    <t>Decision theory</t>
  </si>
  <si>
    <t>Stochastic systems - Plug-in hybrid vehicles - Stochastic models - Decision making - Energy resources - Risk analysis - Scheduling - Plug-in electric vehicles - Stochastic programming - Commerce - Secondary batteries</t>
  </si>
  <si>
    <t>Bi-level programming - Charging/discharging - Comprehensive model - Decision-making strategies - Hybrid optimization approaches - Optimization problems - Photovoltaic systems - Two-stage stochastic programming</t>
  </si>
  <si>
    <t>432 Highway Transportation - 525.1 Energy Resources and Renewable Energy Issues - 662.1 Automobiles - 702.1.2 Secondary Batteries - 731.1 Control Systems - 912.2 Management - 922 Statistical Methods - 922.1 Probability Theory - 961 Systems Science</t>
  </si>
  <si>
    <t>A hierarchical energy efficiency optimization control strategy for distributed drive electric vehicles</t>
  </si>
  <si>
    <t xml:space="preserve">Hua, Min (1); Chen, Guoying (1); Zhang, Buyang (1); Huang, Yanjun (2) </t>
  </si>
  <si>
    <t xml:space="preserve">(1) State Key Laboratory of Automotive Simulation and Control, Jilin University, Changchun, China (2) College of Mechanical and Mechatronics Engineering, University of Waterloo, Waterloo; ON, Canada </t>
  </si>
  <si>
    <t>Chen, Guoying(cgy-011@163.com)</t>
  </si>
  <si>
    <t>605-621</t>
  </si>
  <si>
    <t>10.1177/0954407017751788</t>
  </si>
  <si>
    <t>Distributed drive electric vehicle with four in-wheel motors is widespread with various characteristics, such as performance potentials for independent wheel drive control and energy efficiency. However, in future, one of the biggest obstacles for its success in the automotive industry would be its limited energy storage. This paper proposes a hierarchical control method that involves a high-level motion controller that uses sliding mode control to calculate the total desired force and yaw moment and a low-level allocation controller in which an optimal energy-efficient control allocation scheme is presented to provide optimally distributed torques of four in-wheel motors in all the normal cases. A practicable motor energy efficiency model as a motor actuator is proposed by incorporating the electric motor efficiency map based on measured data into the motor efficiency experiment and a current closed-loop motor model. Moreover, both tracking performance and energy-saving are carried out in this research and evaluated via a co-simulation approach using MATLAB/Simulink and CarSim. A ramp maneuver at a constant speed and New European Driving Cycle and Urban Dynamometer Driving Schedule maneuvers have been conducted. To conclude, it is demonstrated that distributed drive electric vehicle with four in-wheel motors can reduce total power consumption and enhance tracking performance compared with a simple control allocation in which the torques are the fixed ratio distribution. ¬© IMechE 2018.</t>
  </si>
  <si>
    <t>Energy efficiency</t>
  </si>
  <si>
    <t>Dynamometers - Digital storage - Electric machine control - MATLAB - Vehicle wheels - All wheel drive vehicles - Automotive industry - Vehicle performance - Controllers - Sliding mode control - Traction motors - Electric vehicles</t>
  </si>
  <si>
    <t>Electric motor efficiency - Energy efficiency optimizations - In-wheel motor - Motor efficiencies - New european driving cycles - Optimal energy - Total power consumption - Urban dynamometer driving schedules</t>
  </si>
  <si>
    <t>525.2 Energy Conservation - 601.2 Machine Components - 662.1 Automobiles - 663.1 Heavy Duty Motor Vehicles - 722.1 Data Storage, Equipment and Techniques - 723.5 Computer Applications - 731.1 Control Systems - 731.2 Control System Applications - 732.1 Control Equipment - 921 Mathematics - 943.1 Mechanical Instruments</t>
  </si>
  <si>
    <t xml:space="preserve">Number: 51505178, Acronym: NSFC, Sponsor: National Natural Science Foundation of China; Number: 2014M561289, Acronym: -, Sponsor: China Postdoctoral Science Foundation; </t>
  </si>
  <si>
    <t>The author(s) disclosed receipt of the following financial support for the research, authorship, and/or publication of this article: This project is supported by National Natural Science Foundation of China (Grant No. 51505178) and China Postdoctoral Science Foundation (Grant No. 2014M561289).</t>
  </si>
  <si>
    <t>Hierarchical electric vehicle charging aggregator strategy using dantzig-wolfe decomposition</t>
  </si>
  <si>
    <t xml:space="preserve">Amini, M. Hadi (1, 2); McNamara, Paul (3); Weng, Paul (4); Karabasoglu, Orkun (5); Xu, Yinliang (1, 6) </t>
  </si>
  <si>
    <t xml:space="preserve">(1) Department of Electrical and Computer Engineering, Carnegie Mellon University, Pittsburgh; PA; 15213, United States (2) School of Electronics and Information Technology, Sun Yat-sen University, Guangzhou, China (3) Electricity Research Center, University College Dublin, Dublin, Ireland (4) Sun Yat-sen University, Carnegie Mellon University, Joint Institute of Engineering, Guangzhou, China (5) Industrial Engineering Department, Yasar University, Izmir, Turkey (6) Laboratory of Smart Grid and Renewable Energy, Tsinghua-Berkeley Shenzhen Institute, Shenzhen, China </t>
  </si>
  <si>
    <t>Amini, M. Hadi(amini@cmu.edu)</t>
  </si>
  <si>
    <t>IEEE Design and Test</t>
  </si>
  <si>
    <t>IEEE Des. Test</t>
  </si>
  <si>
    <t>IEEE Computer Society</t>
  </si>
  <si>
    <t>25-36</t>
  </si>
  <si>
    <t>10.1109/MDAT.2017.2759505</t>
  </si>
  <si>
    <t>This article focuses on reducing a charging cost for electric vehicles (EVs). A charging strategy is proposed to minimize the charging cost of EVs within the charging station constraints. ¬© 2018 IEEE.</t>
  </si>
  <si>
    <t>Charging (batteries) - Electric vehicles</t>
  </si>
  <si>
    <t>Charging station - Charging strategies - Dantzig-wolfe decomposition - Electric vehicle charging - Electric Vehicles (EVs) - Hierarchical optimziation - Hierarchical scheduling</t>
  </si>
  <si>
    <t>702.1.2 Secondary Batteries</t>
  </si>
  <si>
    <t>Intelligent energy management strategy based on hierarchical approximate global optimization for plug-in fuel cell hybrid electric vehicles</t>
  </si>
  <si>
    <t xml:space="preserve">Yuan, Jingni (1); Yang, Lin (1); Chen, Qu (2) </t>
  </si>
  <si>
    <t xml:space="preserve">(1) School of Mechanical Engineering, Shanghai Jiao Tong University, Shanghai; 200240, China (2) Department of Automatic Control and Systems Engineering, The University of Sheffield, Sheffield, United Kingdom </t>
  </si>
  <si>
    <t>Yang, Lin(yanglin@sjtu.edu.cn)</t>
  </si>
  <si>
    <t>International Journal of Hydrogen Energy</t>
  </si>
  <si>
    <t>Int J Hydrogen Energy</t>
  </si>
  <si>
    <t>8063-8078</t>
  </si>
  <si>
    <t>10.1016/j.ijhydene.2018.03.033</t>
  </si>
  <si>
    <t>IJHEDX</t>
  </si>
  <si>
    <t>The energy management strategy (EMS) is a key to reduce the equivalent hydrogen consumption and slow down fuel cell performance degradation of the plug-in fuel cell hybrid electric vehicles. Global optimal EMS based on the whole trip information can achieve the minimum hydrogen consumption, but it is difficult to apply in real driving. This paper tries to solve this problem with a novel hierarchical EMS proposed to realize the real-time application and approximate global optimization. The long-term average speed in each future trip segment is predicted by KNN, and the short-term speed series is predicted by a new model averaging method. The approximate global optimization is realized by introducing hierarchical reinforcement learning (HRL), and the strategy within the speed forecast window is optimized by introducing upper confidence tree search (UCTS). The vehicle speed prediction and the proposed EMS have been verified using the collected real driving cycles. The results show that the proposed strategy can adapt to driving style changes through self-learning. Compared with the widely used rule-based strategy, it can evidently reduce hydrogen consumption by 6.14% and fuel cell start-stop times by 21.7% on average to suppress the aging of fuel cell. Moreover, its computation time is less than 0.447 s at each step, and combined with rolling optimization, it can be used for real-time application. ¬© 2018 Hydrogen Energy Publications LLC</t>
  </si>
  <si>
    <t>Global optimization</t>
  </si>
  <si>
    <t>Plug-in hybrid vehicles - Energy management - Fuel cells - Energy management systems - Reinforcement learning</t>
  </si>
  <si>
    <t>Energy management strategies - Fuel cell hybrid electric vehicles - Hierarchical reinforcement learning - Model averaging - Upper confidence trees</t>
  </si>
  <si>
    <t>432 Highway Transportation - 525 Energy Management and Conversion - 662.1 Automobiles - 702.2 Fuel Cells - 706 Electric Transmission and Distribution - 723.4 Artificial Intelligence - 921.5 Optimization Techniques</t>
  </si>
  <si>
    <t xml:space="preserve">Number: 1502, Acronym: -, Sponsor: -; Number: 51741707, Acronym: NSFC, Sponsor: National Natural Science Foundation of China; </t>
  </si>
  <si>
    <t>This work was supported by the National Natural Science Foundation of China (Grant No. 51741707 ) and Shanghai Automotive Industry Science and Technology Development Foundation (Grant No. 1502 ).</t>
  </si>
  <si>
    <t>Hierarchical Direct Yaw-Moment Control System Design for In-Wheel Motor Driven Electric Vehicle</t>
  </si>
  <si>
    <t xml:space="preserve">Yue, Shi (1); Fan, Yu (1) </t>
  </si>
  <si>
    <t xml:space="preserve">(1) School of Mechanical Engineering, Shanghai Jiao Tong University, Shanghai; 200240, China </t>
  </si>
  <si>
    <t>Fan, Yu(fanyu@sjtu.edu.cn)</t>
  </si>
  <si>
    <t>International Journal of Automotive Technology</t>
  </si>
  <si>
    <t>Int. J. Automot. Technol.</t>
  </si>
  <si>
    <t>Korean Society of Automotive Engineers</t>
  </si>
  <si>
    <t>695-703</t>
  </si>
  <si>
    <t>10.1007/s12239-018-0067-3</t>
  </si>
  <si>
    <t>In this study, a hierarchical structured direct yaw-moment control (DYC) system, which consists of a main-loop controller and a servo-loop controller, is designed to enhance the handling and stability of an in-wheel motor driven driven electric vehicle (IEV). In the main loop, a Fractional Order PID (FO-PID) controller is proposed to generate desired external yaw moment. A modified Differential Evolution (M-DE) algorithm is adopted to optimize the controller parameters. In the servo-loop controller, the desired external yaw moment is optimally distributed to individual wheel torques by using sequential quadratic programming (SQP) approach, with the tire force boundaries estimated by Unscented Kalman Filter (UKF) based on a fitted empirical tire model. The IEV prototype is virtually modelled by using Adams/Car collaborating with SolidWorks, validated by track tests, and serves as the control plant for simulation. The feasibility and effectiveness of the designed control system are examined by simulations in typical handling maneuver scenarios. ¬© 2018, The Korean Society of Automotive Engineers and Springer-Verlag GmbH Germany, part of Springer Nature.</t>
  </si>
  <si>
    <t>Three term control systems</t>
  </si>
  <si>
    <t>Vehicle wheels - Controllers - System stability - Electric vehicles - Traction motors - Quadratic programming - Electric machine control - Evolutionary algorithms - Kalman filters</t>
  </si>
  <si>
    <t>Controller parameter - Direct yaw moment control - Handling and stabilities - Loop controllers - Modified differential evolution - Sequential quadratic programming - Unscented Kalman Filter - Vehicle stability control</t>
  </si>
  <si>
    <t>601.2 Machine Components - 731.1 Control Systems - 731.2 Control System Applications - 732.1 Control Equipment - 961 Systems Science</t>
  </si>
  <si>
    <t xml:space="preserve">Number: 20161111, Acronym: ASCL, Sponsor: State Key Laboratory of Automotive Simulation and Control; Number: 51611130188, Acronym: -, Sponsor: -; Number: 51375298, Acronym: NSFC, Sponsor: National Natural Science Foundation of China; </t>
  </si>
  <si>
    <t>ACKNOWLEDGEMENT&amp;minus;This study is supported by National Natural Science Foundation of China (Grant No. 51375298), National Natural Science Foundation of China (NSFC-RS, Grant No. 51611130188) and Foundation of State Key Laboratory of Automotive Simulation and Control (Grant No. 20161111).</t>
  </si>
  <si>
    <t>Adaptive Hierarchical Energy Management Design for a Plug-In Hybrid Electric Vehicle</t>
  </si>
  <si>
    <t xml:space="preserve">Liu, Teng (1, 2); Tang, Xiaolin (3); Wang, Hong (4); Yu, Huilong (4); Hu, Xiaosong (1) </t>
  </si>
  <si>
    <t xml:space="preserve">(1) Department of Automotive Engineering and the State Key Laboratory of Mechanical Transmission, Chongqing University, Chongqing; 400044, China (2) Department of Mechanical and Mechatronics Engineering, University of Waterloo, ON; N2L 3G1, Canada (3) State Key Laboratory of Mechanical Transmissions, College of Automotive Engineering, Chongqing University, Chongqing; 400044, China (4) Department of Mechanical and Mechatronics Engineering, Waterloo University, Waterloo; ON, Canada </t>
  </si>
  <si>
    <t>Tang, Xiaolin(tangxl0923@cqu.edu.cn)</t>
  </si>
  <si>
    <t>11513-11522</t>
  </si>
  <si>
    <t>10.1109/TVT.2019.2926733</t>
  </si>
  <si>
    <t>To promote the real-time application of the advanced energy management system in hybrid electric vehicles (HEVs), this paper proposes an adaptive hierarchical energy management strategy for a plug-in HEV. In this paper, deep learning (DL) and genetic algorithm (GA) are synthesized to derive the power split controls between the battery and internal combustion engine. First, the architecture of the multimode powertrain is founded, wherein the particular control actions, state variables, and optimization objective are explained. Then, the hierarchical framework for control actions generation is introduced. GA is utilized to search the global optimal controls based on the powertrain model provided in MATLAB/Simulink. DL is applied to train the neural network model that is connecting the inputs and control actions. Finally, the effectiveness of the presented integrated energy management strategy is validated via comparing with the original charge depleting/charge sustaining policy. Simulation results indicate that the proposed technique can highly improve the fuel economy. Furthermore, a hardware-in-the-loop is conducted to evaluate the adaptive and real-time characteristics of the designed energy management system. ¬© 1967-2012 IEEE.</t>
  </si>
  <si>
    <t>Genetic algorithms</t>
  </si>
  <si>
    <t>Powertrains - Energy management - Energy management systems - MATLAB - Deep neural networks - Plug-in hybrid vehicles - Fuel economy</t>
  </si>
  <si>
    <t>Advanced energy management system - Chevrolet volts - Energy management strategies - Global optimal control - Hybrid electric vehicles (HEVs) - Integrated energy management - Plug in hybrid electric vehicles - Real time characteristics</t>
  </si>
  <si>
    <t>432 Highway Transportation - 461.4 Ergonomics and Human Factors Engineering - 525 Energy Management and Conversion - 525.2 Energy Conservation - 662.1 Automobiles - 662.4 Automobile and Smaller Vehicle Components - 663.2 Heavy Duty Motor Vehicle Components - 706 Electric Transmission and Distribution - 723.5 Computer Applications - 921 Mathematics</t>
  </si>
  <si>
    <t xml:space="preserve">Number: 51705044, Acronym: NSFC, Sponsor: National Natural Science Foundation of China; </t>
  </si>
  <si>
    <t>Manuscript received December 31, 2018; revised April 25, 2019 and June 5, 2019; accepted July 1, 2019. Date of publication July 4, 2019; date of current version December 17, 2019. This work was supported by the National Natural Science Foundation of China under Grant 51705044. The review of this paper was coordinated by Dr. H. Chaoui. (Corresponding authors: Xiaolin Tang; Hong Wang.) T. Liu is with the Department of Automotive Engineering and the State Key Laboratory of Mechanical Transmission, Chongqing University, Chongqing 400044, China, and also with the Department of Mechanical and Mechatronics Engineering, University of Waterloo, ON N2L 3G1, Canada (e-mail: tengliu17@ gmail.com).</t>
  </si>
  <si>
    <t>Robust hierarchical estimator of clutch torques for a compound power-split hybrid electric vehicle</t>
  </si>
  <si>
    <t xml:space="preserve">Xu, Defeng (1); Zhang, Jianwu (1); Zhou, Bin (1); Yu, Haisheng (2) </t>
  </si>
  <si>
    <t xml:space="preserve">(1) School of Mechanical Engineering, State Key Laboratory for Mechanical System and Vibration, Shanghai Jiao Tong University, Shanghai, China (2) Corun CHS Technology Co., Ltd., Shanghai, China </t>
  </si>
  <si>
    <t>Zhang, Jianwu(jwuzhang@sjtu.edu.cn)</t>
  </si>
  <si>
    <t>10.1016/j.ymssp.2019.106320</t>
  </si>
  <si>
    <t>A hierarchical estimator for a compound power-split hybrid electric vehicle is proposed herein to individually observe interacted clutch torques. It consists of reference layer and estimation layer, and combines several classical observers. The estimator utilizes less nonlinear parameters in clutch assembly by introducing torque estimations from unknown input observers into update laws, and forms a closed-loop structure to better achieve system robustness through interactive feedbacks from each other. Uncertainties of estimation model and disturbances of real system are considered and introduced into the analysis of input-to-state stability. As a result, an algorithm of gain matrix optimization is obtained in the form of linear matrix inequality. Results from platform simulations and real car tests demonstrated that it improves overall performance of steady accuracy and fast response, and obtains excellent robustness for the complicated hybrid system. ¬© 2019 Elsevier Ltd</t>
  </si>
  <si>
    <t>Clutches</t>
  </si>
  <si>
    <t>Vehicle transmissions - Hybrid systems - Hybrid vehicles - Torque - Uncertainty analysis - Linear matrix inequalities - Simulation platform</t>
  </si>
  <si>
    <t>Closed-loop structures - Hybrid transmissions - Input-to-state stability - Power split hybrid electric vehicles - Power splits - State observer - Torque estimation - Unknown input observer</t>
  </si>
  <si>
    <t>432 Highway Transportation - 602.2 Mechanical Transmissions - 662.1 Automobiles - 723.5 Computer Applications - 921 Mathematics - 921.1 Algebra - 922.1 Probability Theory - 931.2 Physical Properties of Gases, Liquids and Solids</t>
  </si>
  <si>
    <t xml:space="preserve">Number: 13X100030027,2011AA11A207, Acronym: -, Sponsor: -; </t>
  </si>
  <si>
    <t>The financial supports by China High-Tech Development Program (863) under Grant 2011AA11A207 and by Industrial Project under Contract No. 13X100030027 are gratefully appreciated.</t>
  </si>
  <si>
    <t>Closed-loop hierarchical control strategies for connected and autonomous hybrid electric vehicles with random errors</t>
  </si>
  <si>
    <t xml:space="preserve">Qiu, Shaolin (1); Qiu, Lihong (1, 2); Qian, Lijun (1); Abdollahi, Zoleikha (2); Pisu, Pierluigi (2) </t>
  </si>
  <si>
    <t xml:space="preserve">(1) Department of Vehicle Engineering, Hefei University of Technology, Hefei; 230009, China (2) International Center for Automotive Research, Clemson University, Greenville; 29607, United States </t>
  </si>
  <si>
    <t>Qiu, Lihong(qianlijun66@163.com)</t>
  </si>
  <si>
    <t>IET Intelligent Transport Systems</t>
  </si>
  <si>
    <t>IET Intel. Transport Syst.</t>
  </si>
  <si>
    <t>1378-1385</t>
  </si>
  <si>
    <t>1751956X</t>
  </si>
  <si>
    <t>10.1049/iet-its.2018.5046</t>
  </si>
  <si>
    <t>This study presents a closed-loop hierarchical control strategy for a group of connected and autonomous hybrid electric vehicles (HEVs) with the purpose of optimising fuel economy while guaranteeing traffic mobility and vehicle safety. In the hierarchical control architecture, a decentralised stochastic model predictive control (SMPC)-based higher level controller incorporating signal phase and timing information is formulated to optimise the velocity profile of each vehicle, and an adaptive equivalent consumption minimisation strategy based lower level controller is employed for the energy management control of the HEVs. Creatively, random errors of the control variable are considered in the SMPC framework. The errors are discretised and modelled as a Markov process and the state transition matrix of the errors is generated randomly to capture the error transition dynamics. To solve the SMPC problem more efficiently, a scenario-based SMPC is employed. Moreover, the propulsion and recuperation efficiencies of the lower level controller are calculated at each time step with measurable variables, and fed back to the higher level controller for velocity optimisation in next time step. Simulation results validate the control effectiveness and advantages of the proposed control architecture. ¬© The Institution of Engineering and Technology 2018.</t>
  </si>
  <si>
    <t>Markov processes - Electric machine control - Controllers - Model predictive control - Predictive control systems - Stochastic systems - Autonomous vehicles - Control system synthesis - Stochastic models - Fuel economy - Stochastic control systems</t>
  </si>
  <si>
    <t>Control architecture - Control effectiveness - Energy management controls - Hierarchical control - Hierarchical control architecture - Hybrid electric vehicles (HEVs) - Measurable variables - State transition Matrix</t>
  </si>
  <si>
    <t>432 Highway Transportation - 525.2 Energy Conservation - 662.1 Automobiles - 731.1 Control Systems - 731.2 Control System Applications - 731.6 Robot Applications - 732.1 Control Equipment - 922.1 Probability Theory - 961 Systems Science</t>
  </si>
  <si>
    <t xml:space="preserve">Number: -, Acronym: USDOE, Sponsor: U.S. Department of Energy; Number: 2015BAG17B04, Acronym: -, Sponsor: Research and Development; Number: 51875149, Acronym: NSFC, Sponsor: National Natural Science Foundation of China; Number: 201506690009, Acronym: CSC, Sponsor: China Scholarship Council; </t>
  </si>
  <si>
    <t>This work was supported by National Hi-Tech Research and Development Program of China (grant no. 2015BAG17B04), China Scholarship Council (grant no. 201506690009), National Natural Science Foundation of China (Grant no. 51875149), and U.S. Department of Energy GATE program.</t>
  </si>
  <si>
    <t>A hierarchical dispatch model for optimizing real-time charging and discharging strategy of electric vehicles</t>
  </si>
  <si>
    <t xml:space="preserve">Zhang, Qian (1); Liu, Huazhen (1); Li, Chen (1) </t>
  </si>
  <si>
    <t xml:space="preserve">(1) The State Key Laboratory of Power Transmission Equipment and System Security and New Technology, Chongqing University, Chongqing; 400044, China </t>
  </si>
  <si>
    <t>Zhang, Qian(zhangqian@cqu.edu.cn)</t>
  </si>
  <si>
    <t>IEEJ Transactions on Electrical and Electronic Engineering</t>
  </si>
  <si>
    <t>IEEJ Trans. Electr. Electron. Eng.</t>
  </si>
  <si>
    <t>John Wiley and Sons Inc, Postfach 10 11 61, 69451 Weinheim, Boschstrabe 12, 69469 Weinheim, Deutschland, 69469, Germany</t>
  </si>
  <si>
    <t>537-548</t>
  </si>
  <si>
    <t>10.1002/tee.22599</t>
  </si>
  <si>
    <t>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 2018 Institute of Electrical Engineers of Japan. Published by John Wiley &amp; Sons, Inc. ¬© 2018 Institute of Electrical Engineers of Japan. Published by John Wiley &amp; Sons, Inc.</t>
  </si>
  <si>
    <t>Vehicle-to-grid - Electric vehicles - Charging (batteries) - Electric power distribution - Electric power transmission networks - Electric load dispatching - Electric power system economics</t>
  </si>
  <si>
    <t>Electric Vehicles (EVs) - Evaluation index system - Micro-grid systems - Optimal scheduling - priority - Regional power grids - Spatial and temporal distribution - Temporal and spatial distribution</t>
  </si>
  <si>
    <t>702.1.2 Secondary Batteries - 706.1 Electric Power Systems - 706.1.1 Electric Power Transmission - 706.1.2 Electric Power Distribution - 911.2 Industrial Economics - 912.2 Management</t>
  </si>
  <si>
    <t xml:space="preserve">Number: 51507022, Acronym: NSFC, Sponsor: National Natural Science Foundation of China; </t>
  </si>
  <si>
    <t>This work was supported by the National Natural Science Foundation of China (51507022).</t>
  </si>
  <si>
    <t>Multidisciplinary hybrid hierarchical collaborative optimization of electric wheel vehicle chassis integrated system based on driver‚Äôs feel</t>
  </si>
  <si>
    <t xml:space="preserve">Zhao, Wanzhong (1); Yang, Zunsi (1); Wang, Chunyan (1) </t>
  </si>
  <si>
    <t xml:space="preserve">(1) College of Energy and Power Engineering, Nanjing University of Aeronautics and Astronautics, Nanjing; 210016, China </t>
  </si>
  <si>
    <t>Zhao, Wanzhong(zwz@nuaa.edu.cn)</t>
  </si>
  <si>
    <t>Structural and Multidisciplinary Optimization</t>
  </si>
  <si>
    <t>Struct. Mutltidiscip. Opt.</t>
  </si>
  <si>
    <t>Springer Verlag</t>
  </si>
  <si>
    <t>1129-1147</t>
  </si>
  <si>
    <t>1615147X</t>
  </si>
  <si>
    <t>10.1007/s00158-017-1801-6</t>
  </si>
  <si>
    <t>SMOTB4</t>
  </si>
  <si>
    <t>The optimization design of chassis integrated system mainly involves steering, suspension and brake subsystems, which is essentially a multidisciplinary design optimization. This paper mainly researches the multidisciplinary optimization of the chassis integrated system for the electric wheel vehicle, from the view of ensuring a favorable feel for the driver. The dynamic models of differential steering system, brake system, active suspension system and vehicle are established. Then, taking the coupling relationship of the chassis subsystems into account, this paper proposes an evaluating index of driver‚Äôs ride comfort (Drc), which is composed of the steering road feel, brake feel and suspension ride comfort. In order to determine the weight coefficient in the quantization formula of Drc, the technique for order preference by similarity to ideal solution (TOPSIS) method is used to overcome the subjectivity in the selection. Based on these, a multidisciplinary hybrid hierarchical collaborative optimization (HHCO) method is proposed on the basis of the collaborative optimization (CO), which consists of a system level coordinator and a coupling analyzer to solve the problem of poor convergence and the low efficiency of CO method. The optimization results show that the proposed HHCO method has excellent computational efficiency and better convergence compared with the CO method, which can further improve the steering road feel and the drive ride comfort, on the premise of ensuring the brake feel and suspension ride comfort. ¬© 2017, Springer-Verlag GmbH Germany.</t>
  </si>
  <si>
    <t>Chassis</t>
  </si>
  <si>
    <t>Computational efficiency - Magnetic levitation vehicles - Integrated control - Steering - Automobile suspensions - Brakes - Roads and streets - Wheels - Automobile steering equipment</t>
  </si>
  <si>
    <t>Collaborative optimization - Coupling relationships - Integrated systems - Multi-disciplinary optimizations - Multidisciplinary design optimization - Performance evaluation index - Technique for order preference by similarity to ideal solutions - Weight coefficients</t>
  </si>
  <si>
    <t>406.2 Roads and Streets - 601.2 Machine Components - 602 Mechanical Drives and Transmissions - 662.4 Automobile and Smaller Vehicle Components - 663.2 Heavy Duty Motor Vehicle Components - 731.1 Control Systems</t>
  </si>
  <si>
    <t xml:space="preserve">Number: 2017YFB0103604, Acronym: -, Sponsor: -; Number: 51375007, Acronym: NSFC, Sponsor: National Natural Science Foundation of China; </t>
  </si>
  <si>
    <t>Acknowledgements This research presented within this article is supported by the National Key R&amp;D Program of China, Grant No.2017YFB0103604, the National Natural Science Foundation of China, Grant No. 51775268, 51375007.</t>
  </si>
  <si>
    <t>A Hierarchical Energy Management Strategy for Power-Split Plug-in Hybrid Electric Vehicles Considering Velocity Prediction</t>
  </si>
  <si>
    <t xml:space="preserve">Chen, Zheng (1); Guo, Ningyuan (1); Shen, Jiangwei (1); Xiao, Renxin (1); Dong, Peng (2) </t>
  </si>
  <si>
    <t xml:space="preserve">(1) Faculty of Transportation Engineering, Kunming University of Science and Technology, Kunming; 650500, China (2) Faculty of Metallurgical and Energy Engineering, Kunming University of Science and Technology, Kunming; 650500, China </t>
  </si>
  <si>
    <t>Dong, Peng(dongpeng112233@126.com)</t>
  </si>
  <si>
    <t>33261-33274</t>
  </si>
  <si>
    <t>10.1109/ACCESS.2018.2848464</t>
  </si>
  <si>
    <t>In this paper, a hierarchical energy management strategy is proposed to achieve optimal energy distribution in plug-in hybrid electric vehicles by dividing the energy management algorithm into two layers. Between two control layers, a novel velocity-prediction method based on wavelet transformation and a radial basis function neural network is introduced to realize accurate vehicle speed prediction. To simplify the problem, a quadratic optimization method is employed to find the optimal state-of-charge (SOC) trajectory in the upper layer and the calculation time can be minimized to be within 400 ms. Model predictive control is established simultaneously in the bottom layer to achieve fast, and local energy management based on the predicted velocity and the planned SOC trajectory. Simulation results show that the proposed method can increase the accuracy of the velocity prediction and improve the fuel economy with a fast calculation speed. ¬© 2013 IEEE.</t>
  </si>
  <si>
    <t>Fuel economy - Forecasting - Plug-in hybrid vehicles - Quadratic programming - Radial basis function networks - Functions - Velocity - Battery management systems - Predictive control systems</t>
  </si>
  <si>
    <t>Energy management algorithms - Energy management strategies - Optimal energy distributions - Plug in hybrid electric vehicles - Radial basis function neural networks - Vehicle speed predictions - Velocity prediction - Wavelet transformations</t>
  </si>
  <si>
    <t>432 Highway Transportation - 525.2 Energy Conservation - 662.1 Automobiles - 702.1.2 Secondary Batteries - 731.1 Control Systems - 921 Mathematics</t>
  </si>
  <si>
    <t xml:space="preserve">Number: 2018YFB0104000,2018YFB0104900, Acronym: -, Sponsor: -; Number: 51764029,61763021, Acronym: NSF, Sponsor: National Science Foundation; </t>
  </si>
  <si>
    <t>This work was supported in part by the National Key R&amp;D Program of China under Grant 2018YFB0104000 and Grant 2018YFB0104900 and in part by the National Science Foundation under Grant 61763021 and Grant 51764029.</t>
  </si>
  <si>
    <t>Hierarchical Energy Optimization Strategy and Its Integrated Reliable Battery Fault Management for Hybrid Hydraulic-Electric Vehicle</t>
  </si>
  <si>
    <t xml:space="preserve">Kamal, Elkhatib (1, 2); Adouane, Lounis (2) </t>
  </si>
  <si>
    <t xml:space="preserve">(1) Department of Industrial Electronics and Control Engineering, Faculty of Electronic Engineering, Menoufia University, Menouf, Menoufia; 32952, Egypt (2) Institut Pascal/Innovative Mobility: Smart and Sustainable Solutions, UCA, SIGMA, UMR CNRS 6602, Clermont-Ferrand; 63000, France </t>
  </si>
  <si>
    <t>Kamal, Elkhatib(elkhateb.ibrahim@el-eng.menofia.edu.eg)</t>
  </si>
  <si>
    <t>3740-3754</t>
  </si>
  <si>
    <t>10.1109/TVT.2018.2805353</t>
  </si>
  <si>
    <t>Reduction of fuel consumption is an indispensable part of automotive industry in recent years. This induces several developments of hybrid vehicles with different structures. This paper deals with reliable and robust energy management strategy for a hybrid hydraulic-electric intelligent vehicle. The main objective of this paper is the development of a suboptimal control strategy based on fuzzy logic and neural network for minimizing total energy consumption while ensuring a better battery life. For this purpose, fuzzy supervisory fault management, which can detect and compensate the battery faults, regulates all of the possible vehicle's operation modes. Then, control strategy based on fuzzy logic controller (FLC) is developed. The FLC membership function parameters are tuned by employing neural network to manage power distribution between electric motor and internal combustion engine (ICE). Control strategy is switched between optimized FLCs to enhance the suboptimal power split between the different energy sources and manage the ICE to work always in the vicinity of its optimal condition. Finally, a robust fuzzy tuning controllers are investigated to give a good torque set point tracking. Simulation results, while using TruckMaker/MATLAB software, confirm that the proposed approach leads to suboptimal energy consumption of the vehicle for any unknown driving cycles and compensate battery faults effects. ¬© 2018 IEEE.</t>
  </si>
  <si>
    <t>Battery management systems</t>
  </si>
  <si>
    <t>Computer software - Electric power distribution - Electric machine control - Energy utilization - Fuzzy logic - Computer circuits - Controllers - Membership functions - Automotive industry - Hybrid vehicles - Internal combustion engines - Secondary batteries</t>
  </si>
  <si>
    <t>Different energy sources - Energy optimization - Fuzzy logic controllers - Fuzzy observer - Power management strategies - Sensor fault - Takagi Sugeno fuzzy models - Total energy consumption</t>
  </si>
  <si>
    <t>432 Highway Transportation - 525.3 Energy Utilization - 612.1 Internal Combustion Engines, General - 662.1 Automobiles - 702.1.2 Secondary Batteries - 706.1.2 Electric Power Distribution - 721.1 Computer Theory, Includes Formal Logic, Automata Theory, Switching Theory, Programming Theory - 721.3 Computer Circuits - 723 Computer Software, Data Handling and Applications - 731.2 Control System Applications - 732.1 Control Equipment - 921 Mathematics</t>
  </si>
  <si>
    <t xml:space="preserve">Number: ANR-10-LABX-16-01, Acronym: -, Sponsor: -; Number: -, Acronym: ANSES, Sponsor: Agence Nationale de S&amp;eacute;curit&amp;eacute; Sanitaire de l&amp;rsquo;Alimentation, de l&amp;rsquo;Environnement et du Travail; </t>
  </si>
  <si>
    <t>Manuscript received October 7, 2017; revised December 30, 2017; accepted January 30, 2018. Date of publication February 12, 2018; date of current version May 14, 2018. This work was supported in part by the Agence De l&amp;rsquo;Environnement et de la Maitrise de l&amp;rsquo;Energie for the National French program Investissement d&amp;rsquo;Avenir, through BUSINOVA Evolution project (see http://www.businova.com/en), and in part by the IMobS3 Laboratory of Excellence (ANR-10-LABX-16-01). The review of this paper was coordinated by Prof. T. Shim. (Corresponding author: Elkhatib Kamal.) E. Kamal is with the Department of Industrial Electronics and Control Engineering, Faculty of Electronic Engineering, Menoufia University, Menouf, 32952, Menoufia, Egypt and also with the Institut Pascal/Innovative Mobility: Smart and Sustainable Solutions, UCA/SIGMA UMR CNRS 6602, 63000, Clermont-Ferrand, France (e-mail: elkhateb.ibrahim@el-eng.menofia.edu.eg, elkateb.kamal@gmail.com).</t>
  </si>
  <si>
    <t>Collaborative optimization of vehicle and charging scheduling for a bus fleet mixed with electric and traditional buses</t>
  </si>
  <si>
    <t xml:space="preserve">Zhou, Guang-Jing (1); Xie, Dong-Fan (1, 2); Zhao, Xiao-Mei (1); Lu, Chaoru (3) </t>
  </si>
  <si>
    <t xml:space="preserve">(1) School of Traffic and Transportation, Beijing Jiaotong University, Beijing; 100044, China (2) Key Lab. of Transport Industry of Big Data Application Technologies for Comprehensive Transport, Beijing Jiaotong University, Beijing; 100044, China (3) Department of Civil and Environmental Engineering, Norwegian University of Science and Technology (NTNU), Trondheim; 7033, Norway </t>
  </si>
  <si>
    <t>Xie, Dong-Fan(dfxie@bjtu.edu.cn)</t>
  </si>
  <si>
    <t>8056-8072</t>
  </si>
  <si>
    <t>10.1109/ACCESS.2020.2964391</t>
  </si>
  <si>
    <t>To address sustainable development issues of urban traffic, electric buses will join traditional bus system, and the scheduling of bus fleet should be adjusted due to the distinct features of electric buses. To this end, this paper develops a Multi-objective Bi-level programming model to collaboratively optimize the vehicle scheduling and charging scheduling of the mixed bus fleet under the operating conditions of a single depot. The upper level determines the vehicle scheduling to minimize the operating cost and carbon emissions under the constraints of connecting time between trips and the limited driving range of electric buses. The lower level is a charging scheduling problem that considers the charging time and the limited driving distance constraint to minimize the charging cost. The proposed model is solved with an integrated heuristic algorithm. The vehicle scheduling problem is addressed with the iterative neighborhood search algorithm based on simulated annealing, while the charging scheduling problem is solved with a greedy dynamic selection strategy based on the approach of multi-stage decision. Finally, case study is carried out based on a mixed bus fleet in Beijing, and the results validate the availability of the proposed model and solution algorithm. ¬© 2013 IEEE.</t>
  </si>
  <si>
    <t>Electric buses</t>
  </si>
  <si>
    <t>Scheduling - Multiobjective optimization - Heuristic algorithms - Charging (batteries) - Fleet operations - Iterative methods - Simulated annealing</t>
  </si>
  <si>
    <t>Bi-level programming - Bilevel programming models - Bus systems - Collaborative optimization - Dynamic selection strategies - Neighborhood search algorithms - Vehicle scheduling - Vehicle scheduling problem</t>
  </si>
  <si>
    <t>432.1 Highway Transportation, General - 537.1 Heat Treatment Processes - 702.1.2 Secondary Batteries - 723.1 Computer Programming - 912.2 Management - 921.5 Optimization Techniques - 921.6 Numerical Methods</t>
  </si>
  <si>
    <t xml:space="preserve">Number: 299078,71621001,71631007,71671014,71771012,71961137008, Acronym: NSFC, Sponsor: National Natural Science Foundation of China; </t>
  </si>
  <si>
    <t>This work was supported in part by the National Natural Science Foundation of China under Grant 71961137008, Grant 71621001, Grant 71671014, Grant 71771012, and Grant 71631007, and in part by the Sustainable mixed urban transit system with electric and conventional buses (SMUrTS) under Grant 299078.</t>
  </si>
  <si>
    <t>Two-stage restoration strategies for power systems considering coordinated dispatch between plug-in electric vehicles and wind power units</t>
  </si>
  <si>
    <t xml:space="preserve">Zhang, Can (1); Zhang, Huayi (1); Liu, Shengyuan (2); Lin, Zhenzhi (2); Wen, Fushuan (2) </t>
  </si>
  <si>
    <t xml:space="preserve">(1) State Grid Nanjing Power Supply Company, Nanjing, China (2) College of Electrical Engineering, Zhejiang University, Hangzhou; 310027, China </t>
  </si>
  <si>
    <t>Lin, Zhenzhi(linzhenzhi@zju.edu.cn)</t>
  </si>
  <si>
    <t>IET Smart Grid</t>
  </si>
  <si>
    <t>123-132</t>
  </si>
  <si>
    <t>10.1049/iet-stg.2019.0167</t>
  </si>
  <si>
    <t>With increased penetration of wind power units and plug-in electric vehicles (PEVs), their control flexibility and quick response potentially provide an alternative way to fulfil the need for rapid restoration. A two-stage restoration strategy optimisation approach is presented with the coordination of PEVs and wind power units considered. The optimisation model is to maximise the restored generation capability and minimise the fluctuation of cranking power. In the first stage, the aim is to provide reliable cranking power remotely for black start generators through coordinated dispatch of PEVs and wind power units and quadratic programming (QP) models for dispatching electric vehicle aggregators (EVAs) subject to wind power fluctuations, and for dispatching numerous PEVs within each EVA are developed. To ensure close coordination between these two dispatching procedures, bi-level programming-based hierarchical decomposition approach is used to solve the QP models in an iterative way. In the second stage, an integer linear programming model is proposed to optimise the restoration schedules through an effective transformation of the original non-linear formulation, so as to reduce the computing time and effort significantly. Finally, a case study is presented to demonstrate the effectiveness and essential features of the developed models and methods. ¬© 2020 Institution of Engineering and Technology. All rights reserved.</t>
  </si>
  <si>
    <t>Iterative methods - Quadratic programming - Restoration - Electric load dispatching - Linear transformations - Integer programming - Plug-in electric vehicles</t>
  </si>
  <si>
    <t>Bi-level programming - Black-start generators - Essential features - Hierarchical decompositions - Integer linear programming models - Optimisation models - Power fluctuations - Restoration strategies</t>
  </si>
  <si>
    <t>615.8 Wind Power (Before 1993, use code 611 ) - 702.1.2 Secondary Batteries - 706.1.1 Electric Power Transmission - 921.3 Mathematical Transformations - 921.5 Optimization Techniques - 921.6 Numerical Methods</t>
  </si>
  <si>
    <t xml:space="preserve">Number: 51777185, Acronym: NSFC, Sponsor: National Natural Science Foundation of China; Number: LY17E070003, Acronym: ZJNSF, Sponsor: Natural Science Foundation of Zhejiang Province; Number: 2016YFB0900100, Acronym: NKRDPC, Sponsor: National Key Research and Development Program of China; </t>
  </si>
  <si>
    <t>This work is jointly supported by the National Key R&amp;D Program of China (No. 2016YFB0900100), the National Natural Science Foundation of China (No. 51777185), and the Natural Science Foundation of Zhejiang Province (No. LY17E070003).</t>
  </si>
  <si>
    <t>A bi-level optimisation framework for electric vehicle fleet charging management</t>
  </si>
  <si>
    <t xml:space="preserve">(1) University of Zagreb, Faculty of Mechanical Engineering and Naval Architecture, Zagreb, Croatia </t>
  </si>
  <si>
    <t>1332-1342</t>
  </si>
  <si>
    <t>10.1016/j.apenergy.2016.03.091</t>
  </si>
  <si>
    <t>The paper proposes a bi-level optimisation framework for Electric Vehicle (EV) fleet charging based on a realistic EV fleet model including a transport demand sub-model. The EV fleet is described by an aggregate battery model, which is parameterised by using recorded driving cycle data of a delivery vehicle fleet. The EV fleet model is used within the inner level of the bi-level optimisation framework, where the aggregate charging power is optimised by using the dynamic programming (DP) algorithm. At the superimposed optimisation level, the final State-of-Charge (SoC) values of individual EVs being disconnected from the grid are optimised by using a multi-objective genetic algorithm-based optimisation. In each iteration of the bi-level optimisation algorithm, it is generally needed to recalculate the transport demand sub-model for the new set of final SoC values. In order to simplify this process, the transport demand is modelled by using a computationally efficient response surface method, which is based on naturalistic synthetic driving cycles and agent-based simulations of the EV model. When compared to the single-level charging optimisation approach, which assumes the final SoC values to be equal to 1 (full batteries on departure), the bi-level optimisation provides a degree of optimisation freedom more for more accurate techno-economic analyses of the integrated transport-energy system. The two approaches are compared through a simulation study of the particular delivery vehicle fleet transport-energy system. ¬© 2016 Elsevier Ltd</t>
  </si>
  <si>
    <t>Genetic algorithms - Electric vehicles - Fleet operations - Dynamic programming - Battery management systems - Charging (batteries) - Economic analysis - Iterative methods - Secondary batteries</t>
  </si>
  <si>
    <t>Agent based simulation - Charging managements - Computationally efficient - Dynamic programming algorithm - Multi-objective genetic algorithm - Optimisations - Response surface method - Techno-Economic analysis</t>
  </si>
  <si>
    <t>406 Highway Engineering - 412.2 Concrete Reinforcements - 702.1.2 Secondary Batteries - 911.2 Industrial Economics - 921.5 Optimization Techniques - 921.6 Numerical Methods</t>
  </si>
  <si>
    <t>Vehicle stability enhancement through hierarchical control for a four-wheel-independently-actuated electric vehicle</t>
  </si>
  <si>
    <t xml:space="preserve">Wang, Zhenpo (1); Wang, Yachao (1); Zhang, Lei (1); Liu, Mingchun (2) </t>
  </si>
  <si>
    <t xml:space="preserve">(1) Collab. Innov. Ctr. for Elec. Vehicles in Beijing and Natl. Eng. Laboratory for Electric Vehicles, Beijing Institute of Technology, Beijing; 100081, China (2) School of Mechatronics Engineering, Nanchang University, Nanchang; 330031, China </t>
  </si>
  <si>
    <t>Zhang, Lei(lei_zhang@bit.edu.cn)</t>
  </si>
  <si>
    <t>10.3390/en10070947</t>
  </si>
  <si>
    <t>In this paper, an optimal control strategy for a four-wheel-independently-actuated electric vehicle (FWIA EV) is proposed to improve vehicle dynamics stability and handling performance. The proposed scheme has a hierarchical structure composed of an upper and a lower controller. The desired longitudinal and lateral forces and yaw moment are determined based on the sliding-mode control (SMC) scheme in the upper controller, which takes the longitudinal and lateral velocity and the yaw rate as control variables. In the lower controller, an optimization algorithm is adopted to allocate the driving/braking torques to each in-wheel motor. A cost function with adjustable weight coefficients is specially designed by taking the motor power capability and the tire workload into consideration. The simulation and hardware-in-loop experimental results show that the proposed control strategy exhibits superior performance in comparison to commonly-used rule-based control strategies, and has the capability of online implementation. ¬© 2017 by the authors.</t>
  </si>
  <si>
    <t>Controllers - Cost functions - Longitudinal control - Traction motors - Vector control (Electric machinery) - Vehicle wheels - Optimal control systems - Electric vehicles</t>
  </si>
  <si>
    <t>Hierarchical structures - Longitudinal and lateral forces - Online implementation - Optimal control strategy - Optimization algorithms - Rule-based control strategies - Torque vectoring - Vehicle dynamics</t>
  </si>
  <si>
    <t>601.2 Machine Components - 731.1 Control Systems - 731.2 Control System Applications - 731.3 Specific Variables Control - 732.1 Control Equipment - 921.5 Optimization Techniques</t>
  </si>
  <si>
    <t>Centralized bi-level spatial-temporal coordination charging strategy for area electric vehicles</t>
  </si>
  <si>
    <t xml:space="preserve">Lei Yu (1); Tianyang Zhao (1); Qifang Chen (1) </t>
  </si>
  <si>
    <t xml:space="preserve">(1) North China Electric Power University, State Key Laboratory of Alternate Power System with Renewable Energy Resources, China </t>
  </si>
  <si>
    <t>CSEE Journal of Power and Energy Systems</t>
  </si>
  <si>
    <t>CSEE J. Power Energy Syst. (USA)</t>
  </si>
  <si>
    <t>74-83</t>
  </si>
  <si>
    <t>Dec. 2015</t>
  </si>
  <si>
    <t>2096-0042</t>
  </si>
  <si>
    <t>10.17775/CSEEJPES.2015.00050</t>
  </si>
  <si>
    <t>Increased penetration of electric vehicles (EVs) is expected to impact power system performance in adverse ways, e.g., overloading, uncertain power quality, and increased voltage fluctuation, particularly at the distribution level. Most EV charging control strategies that have been proposed only benefit the grid or EV users. A centralized EV charging strategy based on bilevel optimization is proposed in this paper with the objectives of deriving benefits for the grid and EV users simultaneously. The proposed strategy involves distributing the EV charging load more beneficially across both spatial and temporal levels. In the spatial problem, the whole fleet of EVs is controlled to minimize load variance as spatial coordination, with total charging rate and energy needed as the constraint. While in the temporal problem, EVs in each aggregator are controlled to minimize the charging cost or maximize the EV user‚Äôs degree of satisfaction with each aggregator‚Äôs charging rate and energy needed as the constraint. The proposed bi-level charging strategy is transformed to a single-stage optimization problem and solved using the classical optimization method. The impacts of uncontrolled charging on the grid and EV users are studied using the Monte Carlo Simulation (MCS) method. Then, the effectiveness of the proposed charging strategy is demonstrated via results obtained in the MCS.</t>
  </si>
  <si>
    <t>electric vehicles - Monte Carlo methods - optimisation - secondary cells</t>
  </si>
  <si>
    <t>Monte Carlo simulation - single-stage optimization problem - aggregator charging rate - charging cost - spatial coordination - load variance - temporal levels - spatial levels - EV charging load - bilevel optimization - EV charging control - impact power system performance - centralized bi-level spatial-temporal coordination charging - area electric vehicles</t>
  </si>
  <si>
    <t>A8620A General transportation (energy utilisation) - A8630F Secondary cells - A0250 Probability theory, stochastic processes, and statistics - B8520 Transportation - B8410E Secondary cells - B0260 Optimisation techniques - B0240G Monte Carlo methods</t>
  </si>
  <si>
    <t>B60L - H01M10/00</t>
  </si>
  <si>
    <t>Theoretical or Mathematical (THR)</t>
  </si>
  <si>
    <t>Physics (A); Electrical/Electronic engineering (B)</t>
  </si>
  <si>
    <t>A Survey of Algorithms for Distributed Charging Control of Electric Vehicles in Smart Grid</t>
  </si>
  <si>
    <t xml:space="preserve">Nimalsiri, Nanduni I. (1, 2); Mediwaththe, Chathurika P. (1); Ratnam, Elizabeth L. (1); Shaw, Marnie (1); Smith, David B. (1, 2); Halgamuge, Saman K. (1, 3) </t>
  </si>
  <si>
    <t xml:space="preserve">(1) Research School of Electrical, Energy and Materials Engineering, Australian National University, Canberra; ACT, Australia (2) Data61, CSIRO, Eveleigh; NSW; 2015, Australia (3) Research School of Electrical, Energy and Materials Engineering, Australian National University, Canberra; ACT; 2601, Australia </t>
  </si>
  <si>
    <t>Nimalsiri, Nanduni I.(nanduni.nimalsiri@anu.edu.au)</t>
  </si>
  <si>
    <t>4497-4515</t>
  </si>
  <si>
    <t>10.1109/TITS.2019.2943620</t>
  </si>
  <si>
    <t>Electric vehicles (EVs) are an eco-friendly alternative to vehicles with internal combustion engines. Despite their environmental benefits, the massive electricity demand imposed by the anticipated proliferation of EVs could jeopardize the secure and economic operation of the power grid. Hence, proper strategies for charging coordination will be indispensable to the future power grid. Coordinated EV charging schemes can be implemented as centralized, decentralized, and hierarchical systems, with the last two, referred to as distributed charging control systems. This paper reviews the recent literature of distributed charging control schemes, where the computations are distributed across multiple EVs and/or aggregators. First, we categorize optimization problems for EV charging in terms of operational aspects and cost aspects. Then under each category, we provide a comprehensive discussion on algorithms for distributed EV charge scheduling, considering the perspectives of the grid operator, the aggregator, and the EV user. We also discuss how certain algorithms proposed in the literature cope with various uncertainties inherent to distributed EV charging control problems. Finally, we outline several research directions that require further attention. ¬© 2000-2011 IEEE.</t>
  </si>
  <si>
    <t>Electric vehicles - Electric power transmission networks - Charging (batteries) - Hierarchical systems - Internal combustion engines - Electric machine control - Vehicle-to-grid</t>
  </si>
  <si>
    <t>Charging control - Economic operations - Electric Vehicles (EVs) - Electricity demands - Environmental benefits - Grid operators - Operational aspects - Optimization problems</t>
  </si>
  <si>
    <t>612.1 Internal Combustion Engines, General - 702.1.2 Secondary Batteries - 706.1 Electric Power Systems - 706.1.1 Electric Power Transmission - 731.1 Control Systems - 731.2 Control System Applications - 961 Systems Science</t>
  </si>
  <si>
    <t>Reliability optimization of smart grid based on optimal allocation of protective devices, distributed energy resources, and electric vehicle/plug-in hybrid electric vehicle charging stations</t>
  </si>
  <si>
    <t xml:space="preserve">Hariri, Ali-Mohammad (1); Hejazi, Maryam A. (1); Hashemi-Dezaki, Hamed (1) </t>
  </si>
  <si>
    <t xml:space="preserve">(1) Department of Electrical and Computer Engineering, University of Kashan, 6 Km Ghotbravandi Blvd., Kashan; 8731753153, Iran </t>
  </si>
  <si>
    <t>Hejazi, Maryam A.(mhejazi@kashanu.ac.ir)</t>
  </si>
  <si>
    <t>10.1016/j.jpowsour.2019.226824</t>
  </si>
  <si>
    <t>There is a knowledge gap to introduce a comprehensive simultaneous optimal allocation of protective devices, distributed generation units, and electric vehicle/plug-in hybrid electric vehicle charging stations. This paper tries to fill such a knowledge gap by proposing a method that simultaneously considers all discussed optimization variables. In the proposed hierarchical optimization method, three stages and seven scenarios are introduced. Because of the complexity increment of optimization problem as well as the number of the optimization variables, it is useful to have the criteria for the results cross-checking. In the proposed hierarchical optimization method, the third stage optimization results which consist of all three types of optimization variables are examined with those of first and second stages. To illustrate the advantages of the proposed method, it applies to the IEEE 33-bus and IEEE 69-bus test systems in the widespread presence of non-renewable and renewable distributed generation units, e.g. wind turbine and photovoltaic power plants, and electric vehicles. The hierarchical optimization method comparison results of different stages determine the importance of any variable type on the system reliability. By getting insight into how any variable affects the system reliability, it is possible to investigate the most effective corrective and improving solutions. ¬© 2019 Elsevier B.V.</t>
  </si>
  <si>
    <t>Distributed power generation</t>
  </si>
  <si>
    <t>Charging (batteries) - Reliability - Electric power transmission networks - Vehicle-to-grid</t>
  </si>
  <si>
    <t>Charging station - Distributed generations (DGs) - Hierarchical optimization - Protective devices - Smart grid</t>
  </si>
  <si>
    <t>702.1.2 Secondary Batteries - 706.1 Electric Power Systems - 706.1.1 Electric Power Transmission - 706.1.2 Electric Power Distribution</t>
  </si>
  <si>
    <t>Suitable various-goal energy management system for smart home based on photovoltaic generator and electric vehicles</t>
  </si>
  <si>
    <t xml:space="preserve">Ben Arab, Marwa (1); Rekik, Mouna (1); Krichen, Lotfi (1) </t>
  </si>
  <si>
    <t xml:space="preserve">(1) Electrical Engineering Department, Electrical Systems and Renewable Energies Laboratory (LSEER), University of Sfax, National Engineering School of Sfax (ENIS), Sfax; 3038, Tunisia </t>
  </si>
  <si>
    <t>Krichen, Lotfi(lotfi.krichen@enis.tn)</t>
  </si>
  <si>
    <t>Journal of Building Engineering</t>
  </si>
  <si>
    <t>J. Build. Eng.</t>
  </si>
  <si>
    <t>10.1016/j.jobe.2022.104430</t>
  </si>
  <si>
    <t>The energy consumption supervision is required for each smart home to ensure the highest power quality and to enhance the stability of the whole grid. In this paper, a various-goal energy management system is proposed to arrive at a compromise solution for smoothing the smart home power profile, reducing the electricity bill (E.B) and obtaining a free charging of Plug-in Electric Vehicles (PEVs) from home and renewable energy sources (RES). This control has been structured into two hierarchical layers. The first aims to maintain an appropriate balance of the Photovoltaic Generator (PVG) power that is scattered into three essential paths: home, vehicles and grid. The second destinates to coordinate the PEVs charging/discharging modes from and to the smart home. Both optimization layers of the proposed framework are executed using Particle Swarm Optimization (PSO) algorithm. Four scenarios are presented in different seasons with different demand profiles, different electricity prices and illuminations in north Africa, and different PEVs connections states. The simulation results have demonstrated the obtention of smooth home power profiles. As well, the inhabitant can achieve a total daily bill reduction of 26% in autumn, 15.57% in winter, 31.68% in summer and 25% in spring including almost a free charging of PEVs which prove the efficiency of the proposed strategy. ¬© 2022 Elsevier Ltd</t>
  </si>
  <si>
    <t>Energy management systems</t>
  </si>
  <si>
    <t>Energy utilization - Electric power transmission networks - Renewable energy resources - Charging (batteries) - Plug-in electric vehicles - Automation - Particle swarm optimization (PSO) - Vehicle-to-grid</t>
  </si>
  <si>
    <t>Electricity bill - Free charging - Home-based - Optimisations - Optimization layer - Photovoltaic generator - Photovoltaics - Power profile - Smart homes - Smooth home power profile</t>
  </si>
  <si>
    <t>525.1 Energy Resources and Renewable Energy Issues - 525.3 Energy Utilization - 702.1.2 Secondary Batteries - 706 Electric Transmission and Distribution - 706.1 Electric Power Systems - 706.1.1 Electric Power Transmission - 723 Computer Software, Data Handling and Applications - 731 Automatic Control Principles and Applications - 921.5 Optimization Techniques</t>
  </si>
  <si>
    <t>A decision-making framework for the smart charging of electric vehicles considering the priorities of the driver</t>
  </si>
  <si>
    <t xml:space="preserve">Milas, Nikolaos (1); Mourtzis, Dimitris (2); Tatakis, Emmanuel (1) </t>
  </si>
  <si>
    <t xml:space="preserve">(1) Laboratory of Electromechanical Energy Conversion, Department of Electrical and Computer Engineering, University of Patras, Rion-Patras; 26504, Greece (2) Laboratory for Manufacturing Systems and Automation, Department of Mechanical Engineering and Aeronautics, University of Patras, Rion-Patras; 26504, Greece </t>
  </si>
  <si>
    <t>Milas, Nikolaos(nmilas@ece.upatras.gr)</t>
  </si>
  <si>
    <t>10.3390/en13226120</t>
  </si>
  <si>
    <t>During the last decade, the technologies related to electric vehicles (EVs) have captured both scientific and industrial interest. Specifically, the subject of the smart charging of EVs has gained significant attention, as it facilitates the managed charging of EVs to reduce disturbances to the power grid. Despite the presence of an extended literature on the topic, the implementation of a framework that allows flexibility in the definition of the decision-making objectives, along with user-defined criteria is still a challenge. Towards addressing this challenge, a framework for the smart charging of EVs is presented in this paper. The framework consists of a heuristic algorithm that facilitates the charge scheduling within a charging station (CS), and the analytic hierarchy process (AHP) to support the driver of the EV selecting the most appropriate charging station based on their needs of transportation and personal preferences. The communications are facilitated by the Open Platform Communications‚ÄìUnified Architecture (OPC‚ÄìUA) standard. For the selection of the scheduling algorithm, the genetic algorithm and particle swarm optimisation have been evaluated, where the latter had better performance. The performance of the charge scheduling is evaluated, in various charging tasks, compared to the exhaustive search for small problems. ¬© 2020 by the authors. Licensee MDPI, Basel, Switzerland.</t>
  </si>
  <si>
    <t>Scheduling - Electric power transmission networks - Genetic algorithms - Hierarchical systems - Particle swarm optimization (PSO) - Electric vehicles - Charging (batteries) - Scheduling algorithms - Heuristic algorithms - Decision making</t>
  </si>
  <si>
    <t>Analytic hierarchy process (ahp) - Charging station - Decision-making frameworks - Electric Vehicles (EVs) - Open platforms - Particle swarm optimisation - Smart charging - Unified architecture</t>
  </si>
  <si>
    <t>702.1.2 Secondary Batteries - 706.1.1 Electric Power Transmission - 723 Computer Software, Data Handling and Applications - 723.1 Computer Programming - 912.2 Management - 921.5 Optimization Techniques - 961 Systems Science</t>
  </si>
  <si>
    <t xml:space="preserve">Number: MIS-5000432, Acronym: -, Sponsor: -; Number: -, Acronym: EC, Sponsor: European Commission; Number: -, Acronym: ESF, Sponsor: European Social Fund; </t>
  </si>
  <si>
    <t>Funding: This research is co-financed by Greece and the European Union (European Social Fund-ESF) through the Operational Programme &amp;laquo;Human Resources Development, Education and Lifelong Learning&amp;raquo; in the context of the project Strengthening Human Resources Research Potential via Doctorate Research" (MIS-5000432)</t>
  </si>
  <si>
    <t xml:space="preserve"> implemented by the State Scholarships Foundation (IK&amp;Upsilon;)."</t>
  </si>
  <si>
    <t>Joint optimization for coordinated charging control of commercial electric vehicles under distributed hydrogen energy supply [arXiv]</t>
  </si>
  <si>
    <t xml:space="preserve">Teng Long (1); Qing-Shan Jia (1) </t>
  </si>
  <si>
    <t xml:space="preserve">(1) Tsinghua University, Department of Automation, China </t>
  </si>
  <si>
    <t>12 pp.</t>
  </si>
  <si>
    <t>15 Oct. 2020</t>
  </si>
  <si>
    <t>The transition to the zero-carbon city is underway accelerating recently. Hydrogen energy and electric vehicles (EVs) are promising solutions on the supply and demand sides of zero-carbon power system. This paper presents a novel architecture that includes the hydrogen production stations (HPSs), fast charging stations (FCSs) and commercial EV fleet for passenger transportation. The proposed architecture jointly optimizes the distributed hydrogen energy dispatch and the EV charging location selection to minimize the operating cost, and is formulated by a time-varying bi-level bipartite graph (T-BBG) model for real-time operation. Based on the receding-horizon control framework, we develop a bi-level iteration optimization method combining mixed-integer linear programming (MILP) and Kuhn-Munkres (KM) algorithm to solve the joint optimization problem whose optimality is proved theoretically. The effectiveness of the proposed architecture on reducing the operating cost is verified via case studies in Shanghai. The proposed method outperforms other strategies and improves the performance by at least 13% which shows the potential economic benefits of the joint architecture. The convergence and impact of the pile number, battery capacity, EV speed and penalty factor are assessed.</t>
  </si>
  <si>
    <t>battery powered vehicles - distributed power generation - electric vehicle charging - graph theory - hydrogen production - integer programming - iterative methods - linear programming - minimisation - power generation dispatch - power generation economics</t>
  </si>
  <si>
    <t>Kuhn-Munkres algorithm - MILP - time-varying bilevel bipartite graph - joint optimization problem - mixed-integer linear programming - bilevel iteration optimization method - receding-horizon control framework - EV charging location selection - distributed hydrogen energy dispatch - passenger transportation - hydrogen production stations - zero-carbon power system - demand sides - zero-carbon city - distributed hydrogen energy supply - commercial electric vehicles - coordinated charging control</t>
  </si>
  <si>
    <t>A8640K Hydrogen storage and technology - A0210 Algebra, set theory, and graph theory - A0260 Numerical approximation and analysis - A8620B Automotive transportation (energy utilisation) - B8120K Distributed power generation - B8110B Power system management, operation and economics - B8520B Automobile electronics and electrics - B0250 Combinatorial mathematics - B0260 Optimisation techniques - B0290F Interpolation and function approximation (numerical analysis) - C3340H Control of electric power systems - C3360 Transportation system control - C4130 Interpolation and function approximation (numerical analysis) - C1160 Combinatorial mathematics - C1180 Optimisation techniques</t>
  </si>
  <si>
    <t>B60L - C01B3/00 - G05D1/00 - H02J3/38 - B60L50/50</t>
  </si>
  <si>
    <t>Energy management for smart grids with electric vehicles based on hierarchical MPC</t>
  </si>
  <si>
    <t xml:space="preserve">Kennel, Fabian (1); Gorges, Daniel (1); Liu, Steven (1) </t>
  </si>
  <si>
    <t xml:space="preserve">(1) Institute of Control Systems, Department of Electrical and Computer Engineering, University of Kaiserslautern, 67663 Kaiserslautern, Germany </t>
  </si>
  <si>
    <t>IEEE Trans. Ind. Inf.</t>
  </si>
  <si>
    <t>1528-1537</t>
  </si>
  <si>
    <t>10.1109/TII.2012.2228876</t>
  </si>
  <si>
    <t>This paper presents an energy management system for smart grids with electric vehicles based on hierarchical model predictive control (HiMPC). The energy management system realizes load-frequency control (LFC), an economic operation and an electric vehicle integration into the smart grid. The main component is the HiMPC, which allows covering different time scales, regarding constraints (e.g. power ratings) and predictions (e.g. on renewable generation), as well as rejecting disturbances (e.g. due to fluctuating renewable generation) based on a systematic model- and optimization-based design. For the electric vehicle integration, an aggregator is proposed as link between HiMPC and individual vehicle. The aggregator in particular provides predictions to the HiMPC on the availability of electric vehicles for LFC based on the current mobility demand and the statistical mobility behavior of the vehicle users. Throughout the paper, the energy management system is evaluated for the smart grid of an intermediate city. ¬© 2005-2012 IEEE.</t>
  </si>
  <si>
    <t>Electric load management - Hierarchical systems - Press load control - Electric power system control - Electric power transmission networks - Electric vehicles - Energy management systems - Predictive control systems - Vehicle-to-grid - Electric control equipment - Electric frequency control - Energy management</t>
  </si>
  <si>
    <t>Aggregator - Hierarchical model - Load-frequency control - Smart grid - Vehicle to Grid (V2G)</t>
  </si>
  <si>
    <t>525 Energy Management and Conversion - 603.1 Machine Tools, General - 704.2 Electric Equipment - 706 Electric Transmission and Distribution - 706.1 Electric Power Systems - 706.1.1 Electric Power Transmission - 731.1 Control Systems - 731.2 Control System Applications - 731.3 Specific Variables Control - 732.1 Control Equipment - 961 Systems Science</t>
  </si>
  <si>
    <t>Joint Optimization for Coordinated Charging Control of Commercial Electric Vehicles Under Distributed Hydrogen Energy Supply</t>
  </si>
  <si>
    <t xml:space="preserve">Long, Teng (1); Jia, Qing-Shan (1) </t>
  </si>
  <si>
    <t xml:space="preserve">(1) Department of Automation, Center for Intelligent and Networked Systems, Tsinghua University, Beijing, China </t>
  </si>
  <si>
    <t>Jia, Qing-Shan(jiaqs@tsinghua.edu.cn)</t>
  </si>
  <si>
    <t>IEEE Transactions on Control Systems Technology</t>
  </si>
  <si>
    <t>IEEE Trans Control Syst Technol</t>
  </si>
  <si>
    <t>835-843</t>
  </si>
  <si>
    <t>10.1109/TCST.2021.3070482</t>
  </si>
  <si>
    <t>IETTE2</t>
  </si>
  <si>
    <t>The transition to the zero-carbon power system is underway accelerating recently. Hydrogen energy and electric vehicles (EVs) are promising solutions on the supply and demand sides. This brief presents a novel architecture that includes hydrogen production stations, fast-charging stations, and commercial EVs. The proposed architecture jointly optimizes the hydrogen energy dispatch and the EV charging location selection and is formulated by a time-varying bilevel bipartite graph (T-BBG) model. We develop a bilevel iteration optimization method combining the linear programming (LP) and the Kuhn-Munkres (KM) algorithm to solve the joint problem whose optimality is proved theoretically. The effectiveness of the proposed architecture on reducing the operating cost is verified via case studies in Shanghai. The proposed method outperforms other strategies and improves the performance by at least 13%, which shows the potential economic benefits of the joint architecture. The convergence and impact of parameters are assessed. ¬© 1993-2012 IEEE.</t>
  </si>
  <si>
    <t>Electric machine control - Electric vehicles - Economics - Electric load dispatching - Hydrogen production - Linear programming - Graph theory - Iterative methods - Stochastic programming - Charging (batteries)</t>
  </si>
  <si>
    <t>Coordinated charging - Electric Vehicles (EVs) - Fast charging stations - Iteration optimizations - Joint architectures - Location selection - Novel architecture - Proposed architectures</t>
  </si>
  <si>
    <t>522 Gas Fuels - 702.1.2 Secondary Batteries - 706.1.1 Electric Power Transmission - 731.1 Control Systems - 731.2 Control System Applications - 921.4 Combinatorial Mathematics, Includes Graph Theory, Set Theory - 921.6 Numerical Methods - 961 Systems Science - 971 Social Sciences</t>
  </si>
  <si>
    <t>Electric Vehicle User Data-Induced Cyber Attack on Electric Vehicle Charging Station</t>
  </si>
  <si>
    <t xml:space="preserve">Jeong, Seong Ile (1); Choi, Dae-Hyun (1) </t>
  </si>
  <si>
    <t xml:space="preserve">(1) Chung-Ang University, School Of Electrical And Electronics Engineering, Seoul; 156-756, Korea, Republic of </t>
  </si>
  <si>
    <t>Choi, Dae-Hyun(dhchoi@cau.ac.kr)</t>
  </si>
  <si>
    <t>55856-55867</t>
  </si>
  <si>
    <t>10.1109/ACCESS.2022.3177842</t>
  </si>
  <si>
    <t>Electric vehicle (EV) user data (e.g., arrival/departure times and initial/desired state of energy (SOE) of the EV at EV charging stations (EVCSs)) are crucial data based on which the energy management system (EMS) of EVCS calculates the economic charging schedules of EVs according to their preferred charging conditions. In this paper, we present a novel cyber attack via the manipulation of EV user data against the EMS of an EVCS that may result in incorrect electricity costs incurred by the EVCS through distorted charging schedules of EVs. The proposed attack method is formulated as a mixed-integer linear-programming-based bi-level optimization problem that comprises upper- and lower-level optimization problems. At the upper level, malicious EV user data injected into the communication network between the EVs and the EMS of the EVCS are calculated, while a normal operation of the EV charging optimization algorithm in the EMS is ensured at the lower level even if malicious data are delivered from the upper level. The formulated bi-level optimization problem is converted into a single-level optimization problem by replacing the lower-level problem with its corresponding Karush-Kuhn-Tucker conditions. The feasibility of the proposed cyber attack against EVCSs is demonstrated via a simulated scenario in which 40 EVs arrive at an EVCS, which has six charging poles with different charging speeds. The economic impact of such an attack is quantified in terms of the total electricity cost incurred by the EVCS, charging schedule, initial/desired SOE of EVs, and attack effort. ¬© 2013 IEEE.</t>
  </si>
  <si>
    <t>Costs</t>
  </si>
  <si>
    <t>Cyber attacks - Network security - Energy management systems - Electric vehicles - Crime - Energy management - Computer crime - Information management - Integer programming</t>
  </si>
  <si>
    <t>Bi-level optimzation method - Biological system modeling - Charging station - Cyber-attacks - Electric vehicle charging - Electric vehicle charging station - Optimisations - Schedule</t>
  </si>
  <si>
    <t>525 Energy Management and Conversion - 706 Electric Transmission and Distribution - 723 Computer Software, Data Handling and Applications - 723.2 Data Processing and Image Processing - 911 Cost and Value Engineering; Industrial Economics - 921.5 Optimization Techniques - 971 Social Sciences</t>
  </si>
  <si>
    <t>Hierarchical coordinated control of plug-in electric vehicles charging in multifamily dwellings</t>
  </si>
  <si>
    <t xml:space="preserve">Qi, Wei (1); Xu, Zhiwei (2); Shen, Zuo-Jun Max (1, 3); Hu, Zechun (2); Song, Yonghua (2) </t>
  </si>
  <si>
    <t xml:space="preserve">(1) Department of Industrial Engineering and Operations Reserach, University of California, Berkeley, CA 94720-1777, United States (2) Department of Electrical Engineering, Tsinghua University, Beijing 100084, China (3) Department of Industrial Engineering, Tsinghua University, Beijing 100084, China </t>
  </si>
  <si>
    <t>1465-1474</t>
  </si>
  <si>
    <t>10.1109/TSG.2014.2308217</t>
  </si>
  <si>
    <t>This paper presents a hierarchical optimal control framework to coordinate the charging of plug-in electric vehicles in multifamily dwellings. A particular scenario is considered where distributed urban residential communities access electric power supplies through a common primary distribution transformer. We first formulate a centralized finite-horizon control problem. The proposed multistage mixed-integer program seeks to maximize the total utility of the charging service provider while satisfying customers' charge demands and transformer capacity constraints. By exploiting the structure of the centralized model, we decompose the centralized problem with respect to each parking deck based on the Lagrangian relaxation method and design an effective heuristic method to find feasible solutions to speed up convergence. Case studies on operations of five parking decks following different charging strategies are carried out. Simulation results demonstrate that the proposed distributed hierarchical charging strategy outperforms the centralized charging strategy from the perspective of computational requirements. System reliability and customer privacy protection are also discussed. ¬© 2010-2012 IEEE.</t>
  </si>
  <si>
    <t>Heuristic methods</t>
  </si>
  <si>
    <t>Charging (batteries) - Electric power distribution - Integer programming - Plug-in electric vehicles - Electric transformers - Housing - Decentralized control - Lagrange multipliers</t>
  </si>
  <si>
    <t>Computational requirements - Distributed control - Hierarchical optimal control - LaGrangian relaxation - Lagrangian relaxation method - Mixed-integer programs - Multi-family dwelling - Residential communities</t>
  </si>
  <si>
    <t>403.1 Urban Planning and Development - 702.1.2 Secondary Batteries - 706.1.2 Electric Power Distribution - 731.1 Control Systems - 921.5 Optimization Techniques</t>
  </si>
  <si>
    <t>A survey of algorithms for distributed charging control of electric vehicles in smart grid [arXiv]</t>
  </si>
  <si>
    <t xml:space="preserve">Nimalsiri, N.I. (1); Mediwaththe, C.P. (1); Ratnam, E.L. (1); Shaw, M. (1); Smith, D.B. (1); Halgamuge, S.K. (2) </t>
  </si>
  <si>
    <t xml:space="preserve">(1) Australian National University, Research School of Electrical, Energy and Materials Engineering, Canberra, ACT 2601, Australia (2) University of Melbourne, Department of Mechanical Engineering, Melbourne, VIC 3010, Australia </t>
  </si>
  <si>
    <t>15 Nov. 2019</t>
  </si>
  <si>
    <t>Electric vehicles (EVs) are an eco-friendly alternative to vehicles with internal combustion engines. Despite their environmental benefits, the massive electricity demand imposed by the anticipated proliferation of EVs could jeopardize the secure and economic operation of the power grid. Hence, proper strategies for charging coordination will be indispensable to the future power grid. Coordinated EV charging schemes can be implemented as centralized, decentralized, and hierarchical systems, with the last two, referred to as distributed charging control systems. This paper reviews the recent literature of distributed charging control schemes, where the computations are distributed across multiple EVs and/or aggregators. First, we categorize optimization problems for EV charging in terms of operational aspects and cost aspects. Then under each category, we provide a comprehensive discussion on algorithms for distributed EV charge scheduling, considering the perspectives of the grid operator, the aggregator, and the EV user. We also discuss how certain algorithms proposed in the literature cope with various uncertainties inherent to distributed EV charging control problems. Finally, we outline several research directions that require further attention. [doi:10.1109/TITS.2019.2943620].</t>
  </si>
  <si>
    <t>battery powered vehicles - electric vehicles - internal combustion engines - power grids - smart power grids</t>
  </si>
  <si>
    <t>charging coordination - future power grid - coordinated EV - hierarchical systems - distributed charging control systems - distributed charging control schemes - multiple EVs - operational aspects - cost aspects - distributed EV charge scheduling - grid operator - EV user - distributed EV charging control problems - electric vehicles - smart grid - internal combustion engines - environmental benefits - massive electricity demand - anticipated proliferation - secure operation - economic operation - proper strategies</t>
  </si>
  <si>
    <t>B8520 Transportation - B0260 Optimisation techniques - B8110B Power system management, operation and economics - C1180 Optimisation techniques - C6130S Data security - E2320 Engines</t>
  </si>
  <si>
    <t>B60L - F02B - G06F21/00 - H02J13/00 - B60L50/50</t>
  </si>
  <si>
    <t>Bibliography (BIB); Practical (PRA); Theoretical or Mathematical (THR)</t>
  </si>
  <si>
    <t>A Real-Time Multilevel Energy Management Strategy for Electric Vehicle Charging in a Smart Electric Energy Distribution System</t>
  </si>
  <si>
    <t xml:space="preserve">Hu, Yong (1); Su, Su (1); He, Luobin (2); Wu, Xuezhi (1); Ma, Tao (3); Liu, Ziqi (4); Wei, Xiangxiang (5) </t>
  </si>
  <si>
    <t xml:space="preserve">(1) National Active Distribution Network Technology Research Center, Beijing Jiaotong University, Beijing; 100044, China (2) Department of Electrical Engineering, Hunan Polytechnic of Water Resources and Electric Power, Changsha; Hunan; 410131, China (3) Agriculture Bank of China Data Center, Shanghai; 200000, China (4) Inner Mongolia Electric Power Research Institute, Hohhot; Inner Mongolia; 010020, China (5) Liuzhou Power Supply Bureau, Guangxi Power Grid Co., Ltd., Liuzhou; Guangxi; 545000, China </t>
  </si>
  <si>
    <t>Hu, Yong(14121415@bjtu.edu.cn)</t>
  </si>
  <si>
    <t>Energy Technology</t>
  </si>
  <si>
    <t>Energy Technol.</t>
  </si>
  <si>
    <t>Wiley-VCH Verlag</t>
  </si>
  <si>
    <t>10.1002/ente.201800705</t>
  </si>
  <si>
    <t>The randomness of electric vehicle (EV) charging has negative impacts on three-phase imbalance and peak‚Äìvalley difference in electric energy distribution systems. Traditional EV charging strategies have shortcomings: the performance of three-phase imbalance mitigation may be limited if the grid-connected EVs are extremely imbalanced on three phases; in addition, the comprehensive regulation of peak‚Äìvalley difference and three-phase imbalance is not developed, and the three-phase imbalance of reactive power is ignored. Therefore, a real-time multilevel energy management strategy (RMEMS) for EV charging is proposed. A tri-level optimization model (TOM) is designed as the central system. In upper-level optimization, the three-phase selection (TPS) of EVs is optimized to balance active or reactive power consumption on three phases. Based on the results from upper-level optimization, the charging active power is regulated in middle-level optimization to reduce the peak‚Äìvalley difference on each phase. In lower-level optimization, the reactive power compensated by EV chargers is optimized based on the results from upper-level and middle-level optimization to balance the reactive power on three phases. Case studies show that the proposed RMEMS performs well for balancing active and reactive power consumption on three phases, and the peak‚Äìvalley differences of active power consumption on each phase are all mitigated. ¬© 2019 WILEY-VCH Verlag GmbH &amp; Co. KGaA, Weinheim</t>
  </si>
  <si>
    <t>Electric power utilization - Energy management - Electric power distribution - Electric vehicles - Landforms - Charging (batteries) - Reactive power</t>
  </si>
  <si>
    <t>Active and Reactive Power - Electric energy distribution system - Electric vehicle charging - Energy management strategies - Optimization modeling - Reactive power compensation - Three phase - Upper level optimization</t>
  </si>
  <si>
    <t>481.1 Geology - 525 Energy Management and Conversion - 702.1.2 Secondary Batteries - 706.1 Electric Power Systems - 706.1.2 Electric Power Distribution - 921.5 Optimization Techniques</t>
  </si>
  <si>
    <t xml:space="preserve">Number: 51677004, Acronym: NSFC, Sponsor: National Natural Science Foundation of China; Number: 2018JBM057, Acronym: -, Sponsor: Fundamental Research Funds for the Central Universities; </t>
  </si>
  <si>
    <t>The authors thank the Fundamental Research Funds for the Central Universities (Grant No. 2018JBM057) and National Natural Science Foundation of China (Grant No. 51677004) for the funding support.</t>
  </si>
  <si>
    <t>Hierarchical Control Strategy for the Cooperative Braking System of Electric Vehicle</t>
  </si>
  <si>
    <t xml:space="preserve">Jiankun Peng (1); Hongwen He (1); Wei Liu (1); Hongqiang Guo (2) </t>
  </si>
  <si>
    <t xml:space="preserve">(1) Beijing Institute of Technology, National Engineering Laboratory for Electric Vehicles, China (2) Liaocheng University, School of Mechanical and Automotive Engineering, Shandong, China </t>
  </si>
  <si>
    <t>Scientific World Journal</t>
  </si>
  <si>
    <t>Sci. World J. (UK)</t>
  </si>
  <si>
    <t>Hindawi</t>
  </si>
  <si>
    <t>584075 (11 pp.)</t>
  </si>
  <si>
    <t>2356-6140</t>
  </si>
  <si>
    <t>10.1155/2015/584075</t>
  </si>
  <si>
    <t>UK</t>
  </si>
  <si>
    <t>This paper provides a hierarchical control strategy for cooperative braking system of an electric vehicle with separated driven axles. Two layers are defined: the top layer is used to optimize the braking stability based on two sliding mode control strategies, namely, the interaxle control mode and signal-axle control strategies; the interaxle control strategy generates the ideal braking force distribution in general braking condition, and the single-axle control strategy can ensure braking safety in emergency braking condition; the bottom layer is used to maximize the regenerative braking energy recovery efficiency with a reallocated braking torque strategy; the reallocated braking torque strategy can recovery braking energy as much as possible in the premise of meeting battery charging power. The simulation results show that the proposed hierarchical control strategy is reasonable and can adapt to different typical road surfaces and load cases; the vehicle braking stability and safety can be guaranteed; furthermore, the regenerative braking energy recovery efficiency can be improved.</t>
  </si>
  <si>
    <t>battery powered vehicles - braking - force control - hybrid electric vehicles - mechanical stability - torque control - variable structure systems - vehicle dynamics</t>
  </si>
  <si>
    <t>battery charging power - reallocated braking torque strategy - regenerative braking energy recovery efficiency maximization - general braking condition - ideal braking force distribution - signal-axle control strategies - interaxle control mode - sliding mode control strategies - braking stability optimization - electric vehicle - cooperative braking system - hierarchical control strategy</t>
  </si>
  <si>
    <t>B8520 Transportation - C3360 Transportation system control - C3120F Mechanical variables control - C1340B Multivariable control systems - E2220 Vehicle mechanics - E2180C Buckling and instability (mechanical engineering) - E1550 Control technology and theory</t>
  </si>
  <si>
    <t>B60T - G05D1/00 - G05D15/00 - G05D17/00 - B60L50/10 - B60L50/50 - B60L50/61</t>
  </si>
  <si>
    <t>Copyright 2015, The Institution of Engineering and Technology</t>
  </si>
  <si>
    <t>A hierarchical decomposition approach for coordinated dispatch of plug-in electric vehicles</t>
  </si>
  <si>
    <t xml:space="preserve">Yao, Weifeng (1); Zhao, Junhua (1, 2); Wen, Fushuan (1); Xue, Yusheng (3); Ledwich, Gerard (4) </t>
  </si>
  <si>
    <t xml:space="preserve">(1) School of Electrical Engineering, Zhejiang University, Hangzhou, China (2) School of Electrical Engineering and Computer Science, University of Newcastle, Australia (3) State Grid Electric Power Research Institute, Nanjing, China (4) Queensland University of Technology, Gardens Point, Brisbane, Australia </t>
  </si>
  <si>
    <t>IEEE Transactions on Power Systems</t>
  </si>
  <si>
    <t>IEEE Trans Power Syst</t>
  </si>
  <si>
    <t>2768-2778</t>
  </si>
  <si>
    <t>10.1109/TPWRS.2013.2256937</t>
  </si>
  <si>
    <t>ITPSEG</t>
  </si>
  <si>
    <t>Plug-in electric vehicles (PEVs) are increasingly popular in the global trend of energy saving and environmental protection. However, the uncoordinated charging of numerous PEVs can produce significant negative impacts on the secure and economic operation of the power system concerned. In this context, a hierarchical decomposition approach is presented to coordinate the charging/discharging behaviors of PEVs. The major objective of the upper-level model is to minimize the total cost of system operation by jointly dispatching generators and electric vehicle aggregators (EVAs). On the other hand, the lower-level model aims at strictly following the dispatching instructions from the upper-level decision-maker by designing appropriate charging/discharging strategies for each individual PEV in a specified dispatching period. Two highly efficient commercial solvers, namely AMPL/IPOPT and AMPL/CPLEX, respectively, are used to solve the developed hierarchical decomposition model. Finally, a modified IEEE 118-bus testing system including 6 EVAs is employed to demonstrate the performance of the developed model and method. ¬© 1969-2012 IEEE.</t>
  </si>
  <si>
    <t>Electric equipment protection - Decision making - Energy conservation - Vehicle-to-grid - Electric load dispatching</t>
  </si>
  <si>
    <t>Bi-level programming - Charging/discharging - Commercial solvers - Cost of system operations - Economic operations - Energy saving and environmental protection - Hierarchical decompositions - Vehicle to Grid (V2G)</t>
  </si>
  <si>
    <t>525.2 Energy Conservation - 702.1.2 Secondary Batteries - 704.2 Electric Equipment - 706.1 Electric Power Systems - 706.1.1 Electric Power Transmission - 912.2 Management</t>
  </si>
  <si>
    <t>Deployment of the Electric Vehicle Charging Station Considering Existing Competitors</t>
  </si>
  <si>
    <t xml:space="preserve">Zhao, Yiqi (1); Guo, Ye (1); Guo, Qinglai (1, 2); Zhang, Hongcai (3, 4); Sun, Hongbin (1, 2) </t>
  </si>
  <si>
    <t xml:space="preserve">(1) Smart Grid and Renewable Energy Laboratory, Tsinghua-Berkeley Shenzhen Institute, Shenzhen; 518071, China (2) State Key Laboratory of Power Systems, Department of Electrical Engineering, Tsinghua University, Beijing; 100084, China (3) State Key Laboratory of Internet of Things for Smart City, University of Macau, China (4) Department of Electrical and Computer Engineering, University of Macau, China </t>
  </si>
  <si>
    <t>Guo, Ye(guo-ye@sz.tsinghua.edu.cn); Guo, Qinglai(guoqinglai@tsinghua.edu.cn)</t>
  </si>
  <si>
    <t>4236-4248</t>
  </si>
  <si>
    <t>10.1109/TSG.2020.2991232</t>
  </si>
  <si>
    <t>The problem of optimal planning of plug-in electric vehicle (PEV) charging stations is studied. Different from many other works, we assume the station investor to be a new private entrant into the market who intends to maximize its own profit in a competitive environment. A modified Huff gravity-based model is adopted to describe the probabilistic patronizing behaviors of PEV drivers. Accordingly, a bi-level optimization model is formulated to decide not only the optimal site and size of the new charging station, but also the retail charging prices in the future operation stage. Based on the specific characteristics of the problem, the operation level sub-problem is reformulated to a convex programming and an efficient solution algorithm is designed for the overall bi-level optimization. Numerical examples of different scales demonstrate the effectiveness of the proposed modeling and computation methods, as well as the importance of considering the competitive effects when planning the charging station. ¬© 2010-2012 IEEE.</t>
  </si>
  <si>
    <t>Consumer behavior</t>
  </si>
  <si>
    <t>Convex optimization - Numerical methods - Charging (batteries) - Plug-in electric vehicles</t>
  </si>
  <si>
    <t>Bi-level optimization - Bi-level optimization models - Competitive effects - Competitive environment - Electric vehicle charging - Gravity-based models - Modeling and computation - Plug in Electric Vehicle (PEV)</t>
  </si>
  <si>
    <t>702.1.2 Secondary Batteries - 921.6 Numerical Methods - 931.3 Atomic and Molecular Physics</t>
  </si>
  <si>
    <t xml:space="preserve">Number: 51977115,TSG-01171-2019, Acronym: NSFC, Sponsor: National Natural Science Foundation of China; Number: JQ18008, Acronym: -, Sponsor: Natural Science Foundation of Beijing Municipality; </t>
  </si>
  <si>
    <t>Manuscript received August 12, 2019; revised December 16, 2019 and March 23, 2020; accepted April 25, 2020. Date of publication April 29, 2020; date of current version August 21, 2020. This work was supported in part by the Beijing Natural Science Foundation under Grant JQ18008, and in part by the National Science Foundation of China under Grant 51977115. Paper no. TSG-01171-2019. (Corresponding authors: Corresponding authors: Qinglai Guo; Ye Guo.) Yiqi Zhao and Ye Guo are with the Smart Grid and Renewable Energy Laboratory, Tsinghua&amp;ndash;Berkeley Shenzhen Institute, Shenzhen 518071, China (e-mail: guo-ye@sz.tsinghua.edu.cn).</t>
  </si>
  <si>
    <t>Deploying Public Charging Stations for Battery Electric Vehicles on the Expressway Network Based on Dynamic Charging Demand</t>
  </si>
  <si>
    <t xml:space="preserve">Zhang, Tian-Yu (1); Yang, Yang (1); Zhu, Yu-Ting (2); Yao, En-Jian (1); Wu, Ke-Qi (3) </t>
  </si>
  <si>
    <t xml:space="preserve">(1) Key Laboratory of Transport Industry of Big Data Application Technologies for Comprehensive Transport, Beijing Jiaotong University, Beijing; 100044, China (2) School of E-Business and Logistics, Beijing Technology and Business University, Beijing; 100048, China (3) Administrative Approval and Service Centre, Beijing Municipal Commission of Transport, Beijing; 100053, China </t>
  </si>
  <si>
    <t>Yang, Yang(y_yang@bjtu.edu.cn)</t>
  </si>
  <si>
    <t>2531-2548</t>
  </si>
  <si>
    <t>10.1109/TTE.2022.3141208</t>
  </si>
  <si>
    <t>There is an obvious gap between the rapid growth of battery electric vehicle (BEV) intercity travel demand and the worse deployment of charging facilities on the expressway network. With the consideration of dynamic charging demand, a bilevel model is proposed to deploy charging stations for the expressway network. The upper model aims at determining the location of charging stations and the number of chargers in each station to minimize the construction cost and total BEV travel cost. The dynamic charging demand is obtained by the lower model, which is constructed as a multiclass dynamic traffic assignment model, including charging, queuing, and flow transmission processes. A genetic algorithm incorporating the method of successive averages is adopted to solve the bilevel model. A real case in the Shandong province of China is employed to evaluate the effectiveness of the proposed model and algorithm. The sensitivity analyses show that a high level of charging service can encourage the usage of BEVs. In addition, when the BEV percentage is at a low level, planners should give priority to the quantity and location to expand charging service coverage and BEV's travel range; then, with the increasing of BEV percentage, the construction emphasis should change to charging station's capacity. ¬© 2015 IEEE.</t>
  </si>
  <si>
    <t>Sensitivity analysis</t>
  </si>
  <si>
    <t>Charging (batteries) - Secondary batteries - Genetic algorithms - Intelligent vehicle highway systems - Traffic control</t>
  </si>
  <si>
    <t>Battery-electric vehicles - Bi-level optimization models - Charging station - Deployment models - Dynamic traffic - Dynamic traffic assignment - Optimisations - Public charging station - Real - Time system - Traffic assignment - Vehicle's dynamics</t>
  </si>
  <si>
    <t>406.1 Highway Systems - 702.1.2 Secondary Batteries - 723.5 Computer Applications - 921 Mathematics</t>
  </si>
  <si>
    <t xml:space="preserve">Number: 71801012,71931003, Acronym: NSFC, Sponsor: National Natural Science Foundation of China; </t>
  </si>
  <si>
    <t>This work was supported by the National Natural Science Foundation of China under Grant 71801012 and Grant 71931003</t>
  </si>
  <si>
    <t>Hierarchical optimization method for regenerative braking stability of hybrid electric vehicles</t>
  </si>
  <si>
    <t xml:space="preserve">Guo, Hong-Qiang (1); He, Hong-Wen (1); Sun, Xiao-Kun (1) </t>
  </si>
  <si>
    <t xml:space="preserve">(1) National Engineering Laboratory for Electric Vehicles, Beijing Institute of Technology, Beijing; 100081, China </t>
  </si>
  <si>
    <t>He, Hong-Wen(hwhebit@bit.edu.cn)</t>
  </si>
  <si>
    <t>Journal of Beijing Institute of Technology (English Edition)</t>
  </si>
  <si>
    <t>J Beijing Inst Technol Engl Ed</t>
  </si>
  <si>
    <t>Beijing Institute of Technology</t>
  </si>
  <si>
    <t>JBITE5</t>
  </si>
  <si>
    <t>A process hierarchical optimization with two layers is proposed. According to the ZBT 24007-1989 braking regulation and the braking stability requirement, a regenerative braking stability scope is defined. Based on a braking force analysis of wheels, a model of parallel regenerative braking stability system is built up. For hierarchical optimization, the non-dominated sorting genetic algorithm- (NSGA-) is adopted in the top optimization layer to maximize the regenerative braking torque and optimize the braking stability. To further improve the recovery energy efficiency, the adaptive simulated annealing algorithm (ASA) is used in the low layer to optimize the regenerative torque distribution coefficient between two motors. According to the optimization results, a control strategy for improving regenerative braking stability is proposed, and an online simulation with the control strategy is carried out, the simulation results show the effectiveness of the proposed control strategy.</t>
  </si>
  <si>
    <t>Regenerative braking</t>
  </si>
  <si>
    <t>Stability - Genetic algorithms - Hybrid vehicles - Simulated annealing - Energy efficiency</t>
  </si>
  <si>
    <t>Adaptive simulated annealing algorithm - Braking stabilities - Control strategies - Hierarchical optimization - Non- dominated sorting genetic algorithms - NSGA-II - Online simulation - Regenerative torque</t>
  </si>
  <si>
    <t>432 Highway Transportation - 525.2 Energy Conservation - 537.1 Heat Treatment Processes - 602 Mechanical Drives and Transmissions - 662.1 Automobiles</t>
  </si>
  <si>
    <t>Optimal fast charging station locations for electric ridesharing with vehicle-charging station assignment</t>
  </si>
  <si>
    <t xml:space="preserve">Ma, Tai-Yu (1); Xie, Simin (2) </t>
  </si>
  <si>
    <t xml:space="preserve">(1) Luxembourg Institute of Socio-Economic Research (LISER), Department of Urban Development and Mobility, Esch-sur-Alzette, Luxembourg (2) Katholieke Universiteit Leuven, Oude Markt 13, Leuven; 3000, Belgium </t>
  </si>
  <si>
    <t>Ma, Tai-Yu(tai-yu.ma@liser.lu)</t>
  </si>
  <si>
    <t>10.1016/j.trd.2020.102682</t>
  </si>
  <si>
    <t>Electrified shared mobility services need to handle charging infrastructure planning and manage their daily charging operations to minimize total charging operation time and cost. However, existing studies tend to address these problems separately. A new online vehicle-charging assignment model is proposed and integrated into the fast charging location problem for dynamic ridesharing services using electric vehicles. The latter is formulated as a bi-level optimization problem to minimize the fleet's daily charging operation time. A surrogate-assisted optimization approach is proposed to solve the combinatorial optimization problem efficiently. The proposed model is tested on a realistic flexible bus service in Luxembourg. The results show that the proposed online charging policy can effectively reduce the charging delays of the fleet compared to the state-of-the-art methods. With 10 additional DC fast chargers installed, charging operation time can be reduced up to 27.8% when applying the online charging policy under the test scenarios. ¬© 2020 Elsevier Ltd</t>
  </si>
  <si>
    <t>Combinatorial optimization - Charging (batteries) - Location</t>
  </si>
  <si>
    <t>Assignment models - Bi-level optimization - Charging infrastructures - Combinatorial optimization problems - Fast charging stations - Location problems - State-of-the-art methods - Surrogate-assisted optimizations</t>
  </si>
  <si>
    <t>702.1.2 Secondary Batteries - 921.4 Combinatorial Mathematics, Includes Graph Theory, Set Theory - 921.5 Optimization Techniques</t>
  </si>
  <si>
    <t>We thank the Ministry of Mobility and Public Works of Luxembourg for providing the anonymized 2017 Luxmobil survey data. The authors thank the two anonymous reviewers for their helpful suggestions to improve the quality of this study.</t>
  </si>
  <si>
    <t>A Novel Hierarchical Global Chassis Control System for Distributed Electric Vehicles</t>
  </si>
  <si>
    <t xml:space="preserve">Luo, Yugong (1); Cao, Kun (1); Dai, Yifan (1); Chu, Wenbo (1); Li, Keqiang (1) </t>
  </si>
  <si>
    <t xml:space="preserve">(1) Tsinghua Univ., China </t>
  </si>
  <si>
    <t>Luo, Y.</t>
  </si>
  <si>
    <t>SAE International Journal of Passenger Cars - Electronic and Electrical Systems</t>
  </si>
  <si>
    <t>SAE Int. J. Passeng. Cars - Electron. Electr. Syst.</t>
  </si>
  <si>
    <t>313-327</t>
  </si>
  <si>
    <t>10.4271/2014-01-0091</t>
  </si>
  <si>
    <t>The current global chassis control (GCC) frequently makes use of decoupled control methods which depend on driving condition partition and simple rule-based vertical force distribution, and are insufficient to obtain optimal vehicle dynamics performance. Therefore, a novel hierarchical global chassis control system for a distributed electric vehicle (DEV), which is equipped with four wheel driving/steering and active suspension systems, is developed in this paper. The control system consists of three layers: in the upper layer, the desired forces/moments based on vehicular driving demands are determined; in the middle layer, a coordinated control method of longitudinal/lateral/vertical tire forces are proposed; in the lower layer, the driving/steering/suspension control is conducted to realize each distributed tire force. As the most outstanding contribution of this paper, a non-convex optimization problem with multiple constraints for coordinated control of longitudinal/lateral/vertical tire forces is solved, in which (1) tire force distribution problem is theoretically concluded as a constrained non-convex optimization problem, (2) a unique objective function that combines the tire workload and the dynamic ratio of the vertical forces is designed to evaluate tire force distribution, (3) 14 constraints including vehicular driving demands, tire friction limitations and actuator natures are involved to bound each tire force reasonably, and (4) an algorithm that combines constrained optimization and feasible region planning is proposed to solve the constrained non-convex optimization problem. Simulation results based on Matlab/Simulink and CarSim show that the proposed hierarchical global chassis control system effectively achieves better vehicle attitude and handling stability during the accelerated double lane change scenario compared with the other GCC methods. ¬© 2014 SAE International.</t>
  </si>
  <si>
    <t>Convex optimization</t>
  </si>
  <si>
    <t>Automobile suspensions - MATLAB - Active suspension systems - Chassis - Constrained optimization - Magnetic levitation vehicles - Hybrid vehicles - Control systems - Hierarchical systems - Tires - Longitudinal control</t>
  </si>
  <si>
    <t>Co-ordinated control - Double lane changes - Driving conditions - Global chassis controls - Handling stabilities - Multiple constraint - Nonconvex optimization - Objective functions</t>
  </si>
  <si>
    <t>432 Highway Transportation - 601.2 Machine Components - 662.1 Automobiles - 662.4 Automobile and Smaller Vehicle Components - 663.2 Heavy Duty Motor Vehicle Components - 723.5 Computer Applications - 731.1 Control Systems - 731.2 Control System Applications - 731.3 Specific Variables Control - 818.5 Rubber Products - 921 Mathematics - 961 Systems Science</t>
  </si>
  <si>
    <t>Optimal Pricing of Public Electric Vehicle Charging Stations Considering Operations of Coupled Transportation and Power Systems</t>
  </si>
  <si>
    <t xml:space="preserve">Cui, Yan (1); Hu, Zechun (1); Duan, Xiaoyu (1) </t>
  </si>
  <si>
    <t>3278-3288</t>
  </si>
  <si>
    <t>10.1109/TSG.2021.3053026</t>
  </si>
  <si>
    <t>Recognized as an efficient approach to reduce fossil fuel consumption and alleviate environment crisis, the adoption of electric vehicles (EVs) in urban transportation system is receiving more and more attention. EVs will tightly couple the operations of urban transportation network (UTN) and power distribution network (PDN), necessitating the interdependent traffic-power modeling to optimize the on-road EV charging decisions. In this article, the optimal charging pricing problem of public electric vehicle charging stations (EVCSs) considering the interdependent operations of UTN and PDN is modeled from the view of the charging network operator (CNO), which is formulated as a bi-level optimization problem. In order to match the spatial size of UTN and power capacity of PDN, multiple PDNs are incorporated in the modeling to support EVCSs at different parts of UTN, permitting charging load migration across PDNs. Fixed point theory is used to analyze properties of the CNO's optimal charging pricing problem. An iterative method is designed to obtain the optimal charging pricing result, which solves the CNO's pricing subproblem and PDN market clearing subproblem in turn. Numerical case study results validate the effectiveness of proposed models and methods, and demonstrate the impacts of the CNO pricing on the operations of UTN and PDN. ¬© 2010-2012 IEEE.</t>
  </si>
  <si>
    <t>Iterative methods</t>
  </si>
  <si>
    <t>Topology - Numerical methods - Electric vehicles - Charging (batteries) - Fossil fuels - Urban transportation - Costs - Fixed point arithmetic</t>
  </si>
  <si>
    <t>Bi-level optimization - Electric Vehicles (EVs) - Fixed point theory - Optimal charging - Power distribution network - Public electric vehicle - Urban transportation networks - Urban transportation systems</t>
  </si>
  <si>
    <t>432 Highway Transportation - 433 Railroad Transportation - 702.1.2 Secondary Batteries - 911 Cost and Value Engineering; Industrial Economics - 921.4 Combinatorial Mathematics, Includes Graph Theory, Set Theory - 921.6 Numerical Methods</t>
  </si>
  <si>
    <t xml:space="preserve">Number: 51861135301,TSG-01132-2020,U1766205, Acronym: NSFC, Sponsor: National Natural Science Foundation of China; </t>
  </si>
  <si>
    <t>Manuscript received July 21, 2020; revised November 10, 2020 and December 20, 2020; accepted January 14, 2021. Date of publication January 21, 2021; date of current version June 21, 2021. This work was supported in part by the National Natural Science Foundation of China under Grant U1766205 and Grant 51861135301. Paper no. TSG-01132-2020. (Corresponding author: Zechun Hu.) The authors are with the Department of Electrical Engineering, Tsinghua University, Beijing 100084, China (e-mail: zechhu@tsinghua.edu.cn).</t>
  </si>
  <si>
    <t>Sustainable energy supply of electric vehicle charging parks and hydrogen refueling stations integrated in local energy systems under a risk-averse optimization strategy</t>
  </si>
  <si>
    <t xml:space="preserve">Shoja, Zahra Moshaver (1); Mirzaei, Mohammad Amin (1); Seyedi, Heresh (1); Zare, Kazem (1) </t>
  </si>
  <si>
    <t xml:space="preserve">(1) Faculty of Electrical and Computer Engineering, University of Tabriz, Tabriz, Iran </t>
  </si>
  <si>
    <t>Seyedi, Heresh(hseyedi@tabrizu.ac.ir)</t>
  </si>
  <si>
    <t>10.1016/j.est.2022.105633</t>
  </si>
  <si>
    <t>This paper proposes a day-ahead optimization framework for the sustainable energy supply of an electric vehicle (EV) charging park and hydrogen refueling station (HRS) outfitted with the power-tohydrogen (P2H) conversion facility in a local multi-energy system (LMES). A novel integrated demand response (IDR) program with an incentive mechanism is used for power and heat demands, EV charging park, and HRS to further improve system flexibility and operational costs. A hybrid multi-objective information-gap decision theory/robust optimization (HMIRO) framework is also applied as an effective modeling technique for dealing with existing uncertainties with no need for a probability density function and scenario creation. The suggested HMIRO model is formulated as a tri-level mixed-integer linear programming (MILP) problem and converted into a single-level MILP problem using duality theory that enables the LMES operator to utilize two risk-averse strategies simultaneously due to the information-gap on uncertain parameters. The numerical results indicate that the proposed hybrid risk-averse strategy enables the LMES operator to guarantee a risk reduction of wind generation and HRS demand up to 20.6 % and 14.3 %, respectively, in day-ahead optimization while leading to a 5 % increase in the daily operation cost. Also, the daily energy cost can be reduced by up to 3.52 %, 2.88 %, 7.03 %, and 1.15 % with optimal IDR implementation for power load, heat load, EV charging park, and HRS in LMES, respectively. ¬© 2022 Elsevier Ltd</t>
  </si>
  <si>
    <t>Parks</t>
  </si>
  <si>
    <t>Charging (batteries) - Cost reduction - Decision theory - Electric vehicles - Energy conservation - Hydrogen storage - Integer programming - Probability density function - Risk analysis - Uncertainty analysis - Vehicle-to-grid</t>
  </si>
  <si>
    <t>Electric vehicle charging - Electric vehicle charging park - Hybrid method - Hydrogen refueling stations - Hydrogen technologies - Multi energy - Multi-energy storage - Power - Power-tohydrogen technology - Risk averse - Risk-averse hybrid method</t>
  </si>
  <si>
    <t>522 Gas Fuels - 525.2 Energy Conservation - 702.1.2 Secondary Batteries - 706.1 Electric Power Systems - 921.5 Optimization Techniques - 922 Statistical Methods - 922.1 Probability Theory - 961 Systems Science</t>
  </si>
  <si>
    <t>A medium-and long-term orderly charging load planning method for electric vehicles in residential areas</t>
  </si>
  <si>
    <t xml:space="preserve">Xiao, Zhaoxia (1); Zhou, Yi (1); Cao, Jianing (2); Xu, Rui (1) </t>
  </si>
  <si>
    <t xml:space="preserve">(1) School of Electrical Engineering, Tiangong University, Tianjin; 300387, China (2) School of Control Science and Engineering, Tiangong University, Tianjin; 300387, China </t>
  </si>
  <si>
    <t>Xiao, Zhaoxia(xiaozhaoxia@tiangong.edu.cn)</t>
  </si>
  <si>
    <t>10.3390/wevj12040216</t>
  </si>
  <si>
    <t>Due to the large number of electric vehicles (EVs) connected to the distribution network of residential areas (RAs), community charging has become a major constraint. The planning of the distribution network in RAs needs to consider the orderly charging load of EVs. In the current study, an orderly charging planning method for the charging posts and distribution network of RAs was proposed. First, a charging load forecasting model based on the travel characteristics, charging time, and ownership of EVs in RAs was established. Then, a hierarchical orderly charging optimization method, including a distribution network layer and EV access node layer, was devised. The upper layer optimizes the distribution network. The objective function is the minimum variance of the overall load in the RA and the constraint conditions satisfy the overall charging load demand and the capacity of the distributed network. The lower layer optimizes the EV access nodes. The objective function is the minimum variance of the node access load, and the constraint conditions are to meet the regional charging load demand and the optimal power balance demand transmitted from the upper layer to the lower layer. A nonlinear optimization algorithm is employed to solve these objective functions. An IEEE 33 node example was used to obtain the orderly charging power load curves for weekdays and weekends in RAs, and the simulation results prove the effectiveness of the proposed method. ¬© 2021 by the authors. Licensee MDPI, Basel, Switzerland.</t>
  </si>
  <si>
    <t>Charging (batteries) - Housing - Network layers - Nonlinear programming</t>
  </si>
  <si>
    <t>Access node - Charging loads - Hierarchical optimization - Minimum variance - Non-linear optimization algorithms - Objective functions - Orderly charging - Planning method - Residential areas - Upper layer</t>
  </si>
  <si>
    <t>403.1 Urban Planning and Development - 702.1.2 Secondary Batteries - 723 Computer Software, Data Handling and Applications</t>
  </si>
  <si>
    <t xml:space="preserve">Number: EERI_KF2020003, Acronym: -, Sponsor: -; Number: 51977149, Acronym: NSFC, Sponsor: National Natural Science Foundation of China; </t>
  </si>
  <si>
    <t>Funding: This research was funded by National Natural Science Foundation of China, grant number 51977149. And this work was supported by Hebei University of Technology State Key Laboratory of Reliability and Intelligence of Electrical Equipment, grant number EERI_KF2020003.</t>
  </si>
  <si>
    <t>ADMM-Based Coordination of Electric Vehicles in Constrained Distribution Networks Considering Fast Charging and Degradation</t>
  </si>
  <si>
    <t xml:space="preserve">Zhou, Xu (1); Zou, Suli (1); Wang, Peng (2); Ma, Zhongjing (1) </t>
  </si>
  <si>
    <t xml:space="preserve">(1) School of Automation, Beijing Institute of Technology, Beijing, China (2) Department of Electrical Engineering, State Key Laboratory of Power Systems, Tsinghua University, Beijing, China </t>
  </si>
  <si>
    <t>565-578</t>
  </si>
  <si>
    <t>10.1109/TITS.2020.3015122</t>
  </si>
  <si>
    <t>Acting as a key to future environmentally friendly transportation systems, electric vehicles (EVs) have attached importance to develop fast charging technologies to accomplish the requirement of vehicle users. However, fast charging behaviors would cause degradations in EVs' batteries, as well as negative effects like new demand peak and feeder overloads to the connected distribution network, especially when plugging in large scale EVs. Decentralized coordination is encouraged and our goal is to achieve an optimal strategy profile for EVs in a decentralized way considering both the need of fast charging and reducing degradations in batteries and the distribution network. In this article, we innovatively model the EV fast charging problem as an optimization coordination problem subject to the coupled feeder capacity constraints in the distribution network. The need of fast charging is expressed by the total charging time, and the relative tendency to fully charge within the desired time period. We introduce a ell -{0} -norm of the charging strategy which is non-convex to represent the total charging time, and apply the ell -{1} -norm minimization to approximate the sparse solution of ell -{0} -norm minimization. The shorter the charging horizon is the stronger willing of fast charging the user has. The objective of the optimization problem tradeoffs the EVs' battery degradation cost, the load regulation in the distribution network, the satisfaction of charging and the total charging time, which is non-separable among individual charging behaviors. Even though alternating direction method of multipliers (ADMM) has been widely applied in distributed optimization with separable objective and coupled constraints, its decentralized scheme cannot be applied directly to the underlying non-separable EV charging coordination problem. Hence, a hierarchical algorithm based on ADMM is proposed such that the convergence to the optimal strategies is guaranteed under certain step-size parameter. Furthermore, a receding horizon based algorithm is proposed considering the forecast errors on the base demand and the EV arrival distribution. The results are demonstrated via some simulation results. ¬© 2000-2011 IEEE.</t>
  </si>
  <si>
    <t>Optimal systems</t>
  </si>
  <si>
    <t>Electric power distribution - Electric vehicles - Secondary batteries - Constraint satisfaction problems - Charging (batteries) - Optimization</t>
  </si>
  <si>
    <t>Alternating direction method of multipliers - Coordination problems - Decentralized coordination - Distributed optimization - Electric Vehicles (EVs) - Hierarchical algorithm - Optimization problems - Transportation system</t>
  </si>
  <si>
    <t>702.1.2 Secondary Batteries - 706.1.2 Electric Power Distribution - 921 Mathematics - 921.5 Optimization Techniques - 961 Systems Science</t>
  </si>
  <si>
    <t>Manuscript received December 23, 2019; revised June 21, 2020; accepted July 30, 2020. Date of publication August 21, 2020; date of current version December 24, 2020. This work was supported in part by the National Natural Science Foundation (NNSF) of China under Grant 61873303 and in part by the Beijing Institute of Technology Research Fund Program for Young Scholars. The Associate Editor for this article was Z. Hu. (Corresponding author: Zhongjing Ma.) Xu Zhou, Suli Zou, and Zhongjing Ma are with the School of Automation, Beijing Institute of Technology, Beijing 100081, China (e-mail: zhouxu0879@bit.edu.cn; sulizou@bit.edu.cn; mazhongjing@bit.edu.cn).</t>
  </si>
  <si>
    <t>Optimal Service Pricing and Charging Scheduling of an Electric Vehicle Sharing System</t>
  </si>
  <si>
    <t xml:space="preserve">Xie, Rui (1); Wei, Wei (1); Wu, Qiuwei (2); Ding, Tao (3); Mei, Shengwei (1) </t>
  </si>
  <si>
    <t xml:space="preserve">(1) State Key Laboratory of Power System, Department of Electrical Engineering, Tsinghua University, Beijing; 100084, China (2) Department of Electrical Engineering, Technical University of Denmark, Kongens Lyngby; 2800, Denmark (3) Department of Electrical Engineering, Xi'an Jiaotong University, Xi'an; 710049, China </t>
  </si>
  <si>
    <t>Mei, Shengwei(meishengwei@tsinghua.edu.cn)</t>
  </si>
  <si>
    <t>78-89</t>
  </si>
  <si>
    <t>10.1109/TVT.2019.2950402</t>
  </si>
  <si>
    <t>Electric vehicles (EVs) has tiny environmental impact and will constitute a major mean of urban transportation in the future. Shared EV is quickly becoming a new business model under the sharing economy initiatives, providing easy access for commuters who possess no private cars. In this paper, we consider a carsharing company that owns EVs and some parking lots. Passengers can hire an EV at one parking lot and drive it to another one and pay for the service at a certain price determined by the company. A dedicated EV mobility model is proposed to capture the spatial transportation of energy without tracking every single vehicle. Price elasticity is described by a linear demand-price function. The company schedules the aggregated charging of unoccupied EVs in each parking lot, aiming at maximizing the total profit. Parking lots possess relatively large capacity and have to participate in a distribution power market; energy consumption is paid at the locational marginal price. The decision-making problem of the company is formulated as a bilevel program. The lower level simulates the distribution market clearing, and the upper level represents the pricing and charging scheduling problem faced by the company. Starting from a global polyhedral approximation of the power flow model, we develop an equivalent mixed-integer program based on primal-dual optimality condition and integer algebra technique, together with a warm-start strategy which accelerates computation remarkably. Case studies demonstrate that the proposed business model can reshape the load profile by shaving the peaking and filling the valley without harming the profit of the company. ¬© 1967-2012 IEEE.</t>
  </si>
  <si>
    <t>Decision making - Integer programming - Charging (batteries) - Electric load flow - Energy utilization - Profitability - Urban transportation - Environmental impact - Scheduling - Costs - Commerce</t>
  </si>
  <si>
    <t>Bilevel programs - Decision-making problem - Distribution systems - Electric Vehicles (EVs) - Locational marginal prices - Mixed-integer programs - Parking lots - Polyhedral approximation</t>
  </si>
  <si>
    <t>432 Highway Transportation - 433 Railroad Transportation - 454.2 Environmental Impact and Protection - 525.3 Energy Utilization - 702.1.2 Secondary Batteries - 706.1 Electric Power Systems - 911 Cost and Value Engineering; Industrial Economics - 911.2 Industrial Economics - 912.2 Management - 921.5 Optimization Techniques</t>
  </si>
  <si>
    <t xml:space="preserve">Number: 51621065,JLB-2018-95,U1766203, Acronym: NSFC, Sponsor: National Natural Science Foundation of China; </t>
  </si>
  <si>
    <t>Manuscript received May 20, 2019; revised September 16, 2019; accepted October 22, 2019. Date of publication October 30, 2019; date of current version January 15, 2020. This work was supported in part by the National Natural Science Foundation of China under Grants 51621065 and U1766203 and in part by the Young Elite Scientists Program of CSEE under Grant JLB-2018-95. The review of this article was coordinated by Prof. S. Manshadi. (Corresponding authors: Wei Wei; Shengwei Mei.) R. Xie, W. Wei, and S. Mei are with the State Key Laboratory of Power System, Department of Electrical Engineering, Tsinghua University, Beijing 100084 China (e-mail: xier17@mails.tsinghua.edu.cn; wei-wei04@mails.tsinghua.edu.cn; meishengwei@tsinghua.edu.cn).</t>
  </si>
  <si>
    <t>Risk-averse integrated demand response and dynamic G2V charge scheduling of an electric vehicle aggregator to support grid stability</t>
  </si>
  <si>
    <t xml:space="preserve">Sharma, Suman (1); Jain, Prerna (1) </t>
  </si>
  <si>
    <t xml:space="preserve">(1) Department of Electrical Engineering, Malaviya National Institute of Technology Jaipur, Jaipur, India </t>
  </si>
  <si>
    <t>Sharma, Suman(sharma_sumi2000@yahoo.com)</t>
  </si>
  <si>
    <t>10.1002/2050-7038.12867</t>
  </si>
  <si>
    <t>e12867</t>
  </si>
  <si>
    <t>Electric vehicle aggregator (EVA) trades in energy and ancillary service markets for profit maximisation through grid-to-vehicle (G2V) charge scheduling of EVs. It can provide regulation services to system operator (SO) through coordinated and distributed charging of EVs. However, EV owner aim at minimum charging cost. Price-based demand response (PBDR) integrated charge scheduling can motivate EVs by off peak charging for reduced cost along with system load levelling. Real-time (RT) PBDR, adopted in literature, has low acceptance rate by EVs for being too dynamic to respond and being infeasible for few charge cycles in a day. Time of use (TOU) PBDR, being less dynamic, is a natural price signal for EVs and shields them from RTP volatility as well. Additionally, EV charging cost constrained EVA's charge scheduling is a realistic formulation and is subjected to multiple uncertainties like EVs' mobility behaviour and market prices. Considering this, risk-averse charge scheduling of EVA with TOU PBDR and EV charging cost constraint is proposed. EVs' mobility behaviour and market prices' uncertainties are modeled through stochastic programming. Agglomerative hierarchical clustering is proposed to develop TOU price for EVA from RTP. Conditional value at risk (CVaR) is used as risk measure. Results of a case study of EVA with 1000 EVs illustrate a trade-off among EVA profit and risk with optimal values of EV charging cost and regulation provision to SO for risk-neutral and risk-averse cases. ¬© 2021 John Wiley &amp; Sons Ltd.</t>
  </si>
  <si>
    <t>Electric vehicles - Stochastic programming - Electric power transmission networks - Risk analysis - Costs - Economic and social effects - Value engineering - Risk assessment - Vehicle-to-grid - Risk management - Stochastic systems - Profitability</t>
  </si>
  <si>
    <t>Agglomerative hierarchical clustering - Ancillary service markets - Conditional Value-at-Risk - Cost constraints - Demand response - Grid to vehicle (G2V) - Integrated charge - Regulation services</t>
  </si>
  <si>
    <t>706.1 Electric Power Systems - 706.1.1 Electric Power Transmission - 731.1 Control Systems - 911 Cost and Value Engineering; Industrial Economics - 911.2 Industrial Economics - 911.5 Value Engineering - 912.2 Management - 914.1 Accidents and Accident Prevention - 922 Statistical Methods - 961 Systems Science - 971 Social Sciences</t>
  </si>
  <si>
    <t>An Iterative Two-Layer Optimization Charging and Discharging Trading Scheme for Electric Vehicle Using Consortium Blockchain</t>
  </si>
  <si>
    <t xml:space="preserve">Li, Yuancheng (1); Hu, Baiji (1) </t>
  </si>
  <si>
    <t xml:space="preserve">(1) School of Control and Computer Engineering, North China Electric Power University, Beijing; 102206, China </t>
  </si>
  <si>
    <t>Hu, Baiji(1172127020@ncepu.edu.cn)</t>
  </si>
  <si>
    <t>2627-2637</t>
  </si>
  <si>
    <t>10.1109/TSG.2019.2958971</t>
  </si>
  <si>
    <t>This paper introduces the concept of hierarchical and zonal scheduling and proposes an iterative two-layer model to optimize the charging and discharging trading of electric vehicles (EVs), so as to minimize the overall load variance of the distribution network under the constraints of power flow and vehicle travel demand. In order to solve the mixed-integer programming (MIP) problem that exists in this model, an improved heuristic algorithm, the adaptive inertia weight krill herd (KH) algorithm is proposed. In addition, we design a decentralized trading architecture and related electricity trading process based on the consortium blockchain to ensure the security and privacy of two-way electricity trading between EVs and the smart grid. The IEEE nodes based simulation experiment shows that our scheme can effectively smooth power load fluctuations, and the improved KH algorithm can effectively improve the efficiency of model solving. Security analysis qualitatively proves that our scheme can ensure the security and privacy-preserving of electricity trading. Finally, our scheme is implemented in the Hyperledger Fabric to evaluate the feasibility and effectiveness. ¬© 2010-2012 IEEE.</t>
  </si>
  <si>
    <t>Blockchain</t>
  </si>
  <si>
    <t>Power markets - Vehicle-to-grid - Heuristic algorithms - Electric power distribution - Electric load flow - Iterative methods - Charging (batteries) - Electric vehicles - Data privacy - Electric power transmission networks - Integer programming</t>
  </si>
  <si>
    <t>Adaptive inertia - Electric Vehicles (EVs) - Electricity trading - Mixed integer programming (MIP) - Security analysis - Security and privacy - Two layer model - Vehicle travels</t>
  </si>
  <si>
    <t>702.1.2 Secondary Batteries - 706.1 Electric Power Systems - 706.1.1 Electric Power Transmission - 706.1.2 Electric Power Distribution - 723.1 Computer Programming - 723.3 Database Systems - 921.5 Optimization Techniques - 921.6 Numerical Methods</t>
  </si>
  <si>
    <t xml:space="preserve">Number: 2018ZD06,TSG-00614-2019, Acronym: -, Sponsor: Fundamental Research Funds for the Central Universities; </t>
  </si>
  <si>
    <t>Manuscript received May 13, 2019; revised August 20, 2019 and November 7, 2019; accepted December 4, 2019. Date of publication December 13, 2019; date of current version April 21, 2020. This work was supported by the Fundamental Research Funds for the Central Universities under Grant 2018ZD06. Paper no. TSG-00614-2019. (Corresponding author: Baiji Hu.) The authors are with the School of Control and Computer Engineering, North China Electric Power University, Beijing 102206, China (e-mail: ycli@ncepu.edu.cn; 1172127020@ncepu.edu.cn).</t>
  </si>
  <si>
    <t>Multi-Objective Scheduling of Electric Vehicles in Smart Distribution Network</t>
  </si>
  <si>
    <t xml:space="preserve">Changhong Deng (1); Ning Liang (1); Jin Tan (1); Gongchen Wang (1) </t>
  </si>
  <si>
    <t xml:space="preserve">(1) Wuhan University, School of Electrical Engineering, China </t>
  </si>
  <si>
    <t>Sustainability</t>
  </si>
  <si>
    <t>Sustainability (Switzerland)</t>
  </si>
  <si>
    <t>1234 (15 pp.)</t>
  </si>
  <si>
    <t>Dec. 2016</t>
  </si>
  <si>
    <t>2071-1050</t>
  </si>
  <si>
    <t>10.3390/su8121234</t>
  </si>
  <si>
    <t>Due to the energy savings and environmental protection they provide, plug-in electric vehicles (PEVs) are increasing in number quickly. Rapid development of PEVs brings new opportunities and challenges to the electricity distribution network‚Äôs dispatching. A high number of uncoordinated charging PEVs has significant negative impacts on the secure and economic operation of a distribution network. In this paper, a bi-level programming approach that coordinates PEVs‚Äô charging with the network load and electricity price of the open market is presented. The major objective of the upper level model is to minimize the total network costs and the deviation of electric vehicle aggregators‚Äô charging power and the equivalent power. The subsequent objective of the lower level model after the upper level decision is to minimize the dispatching deviation of the sum of PEVs‚Äô charging power and their optimization charging power under the upper level model. An improved particle swarm optimization algorithm is used to solve the bi-level programming. Numerical studies using a modified IEEE 69-bus distribution test system including six electric vehicle aggregators verify the efficiency of the proposed model.</t>
  </si>
  <si>
    <t>battery powered vehicles - distributed power generation - distribution networks - electric vehicles - optimisation - particle swarm optimisation - power generation dispatch - power generation economics - power markets - pricing - scheduling</t>
  </si>
  <si>
    <t>optimization charging power - modified IEEE 69-bus distribution test system - PEVs' charging power - dispatching deviation - upper level decision - lower level model - subsequent objective - equivalent power - total network costs - upper level model - electricity price - network load - bi-level programming approach - economic operation - secure operation - significant negative impacts - uncoordinated charging PEVs - high number - electricity distribution network's dispatching - rapid development - environmental protection - energy savings - smart distribution network - electric vehicles - multiobjective scheduling - electric vehicle aggregators</t>
  </si>
  <si>
    <t>B0260 Optimisation techniques - B8110B Power system management, operation and economics - B8120J Distribution networks - B8520 Transportation - C1180 Optimisation techniques</t>
  </si>
  <si>
    <t>B60L - H02J3/00 - B60L50/50</t>
  </si>
  <si>
    <t>Copyright 2017, The Institution of Engineering and Technology</t>
  </si>
  <si>
    <t>Trilevel Optimization Model for Competitive Pricing of Electric Vehicle Charging Station Considering Distribution Locational Marginal Price</t>
  </si>
  <si>
    <t xml:space="preserve">Chen, Shibo (1); Feng, Shanshan (2); Guo, Zhenwei (3); Yang, Zaiyue (1) </t>
  </si>
  <si>
    <t xml:space="preserve">(1) Guangdong Provincial Key Laboratory of Human-Augmentation, Rehabilitation Robotics in Universities, Southern University of Science and Technology, Shenzhen Key Laboratory of Biomimetic Robotics and Intelligent Systems, Department of Mechanical and Energy Engineering, Shenzhen; 518055, China (2) Harbin Institute of Technology (Shenzhen), School of Computer Science and Technology, Shenzhen; 518055, China (3) Hangzhou Innovation Institute, Research Center of Cyber Science and Technology, Beihang University, Hangzhou; 310051, China </t>
  </si>
  <si>
    <t>Yang, Zaiyue(yangzy3@sustech.edu.cn)</t>
  </si>
  <si>
    <t>4716-4729</t>
  </si>
  <si>
    <t>10.1109/TSG.2022.3181359</t>
  </si>
  <si>
    <t>We study the competitive pricing problem of electric vehicle charging station (EVCS). The EVCS determines its optimal pricing strategy considering the competition from the other EVCS and the impact of charging loads on the distribution locational marginal price (DLMP) of the power network. A trilevel optimization model is proposed, where the upper and middle level capture the profit maximization problems of this EVCS and its competitor respectively, while the lower level represents the optimal power flow problem of distribution network. Due to its computational challenge, this model is reformulated into a single level one, and their equivalence is rigorously proved. Furthermore, we develop an exact algorithm to achieve the global optimal solution, and also prove its finite convergence. Finally, numerical results validate our trilevel model and exact algorithm, and demonstrate their merits in increasing profits for the EVCS. ¬© 2010-2012 IEEE.</t>
  </si>
  <si>
    <t>Charging (batteries) - Electric load flow - Electric load management - Electric power distribution - Electric vehicles - Integer programming - Location - Profitability</t>
  </si>
  <si>
    <t>Bilevel - Bilevel mixed-integer programming - Competitive pricing - Distribution locational marginal price - Electric vehicle charging - Game - Load modeling - Locational marginal prices - Mixed-Integer Programming - Optimisations - Trilevel optimization</t>
  </si>
  <si>
    <t>702.1.2 Secondary Batteries - 706.1 Electric Power Systems - 706.1.2 Electric Power Distribution - 911 Cost and Value Engineering; Industrial Economics - 911.2 Industrial Economics - 921.5 Optimization Techniques</t>
  </si>
  <si>
    <t>Hierarchical Operation of Electric Vehicle Charging Station in Smart Grid Integration Applications ‚Äî An Overview</t>
  </si>
  <si>
    <t xml:space="preserve">Wu, Yu (1, 2, 4); Wang, Ziliang (1); Huangfu, Yigeng (1); Ravey, Alexandre (2, 3); Chrenko, Daniela (2, 3); Gao, Fei (1, 2, 3) </t>
  </si>
  <si>
    <t xml:space="preserve">(1) Northwestern Polytechnical University, China (2) FEMTO-ST Institute, CNRS, Univ. Bourgogne Franche-Comte, UTBM, Belfort, France (3) FCLAB, CNRS, Univ. Bourgogne Franche-Comte, UTBM, France (4) Yangtze River Delta Research Institute of NPU, Taicang, China </t>
  </si>
  <si>
    <t>Wu, Yu(yu.wu@nwpu.edu.cn)</t>
  </si>
  <si>
    <t>10.1016/j.ijepes.2022.108005</t>
  </si>
  <si>
    <t>With the fast development of electrifications of vehicles, EV charging stations are booming in coming years. Meanwhile, the growing demand for charging power, and the stochastic patterns of charging behaviors are creating the scarcity of electricity and significant power fluctuations to the power system. To ensure the system stability and the supply‚Äìdemand balance of the electricity market, several technical measures are necessary, such as more ancillary power reserve, appropriate demand-side energy management, etc. Moreover, the higher penetration level of renewable energy sources in the conventional power system can be leveraged to sustain the power peak induced by the charging demand with proper system operation strategies. This paper presents an overview of the latest research of EV charging stations and highlights some important issues and challenges in power architectures design, energy storage techniques, control strategies of micro-grid, and energy management optimization. In addition, the hierarchical control system is specifically outlined, which offers decoupled control objectives in different layers of microgrid systems for EV charging. Typical coordinated control techniques and energy management strategies aiming to achieve the optimum performance of EV charging stations are investigated in detail. Further, the future research directions are extensively discussed at the end of this paper. ¬© 2022 Elsevier Ltd</t>
  </si>
  <si>
    <t>Hierarchical systems - Energy management - System stability - Electric power system control - Renewable energy resources - Vehicle-to-grid - Electric energy storage - Charging (batteries) - Electric power transmission networks - Stochastic systems</t>
  </si>
  <si>
    <t>Charging station - Control strategies - Control strategy of EV charging micro-grid - Energy management system design - EV Charging - EV charging station - Hierarchical control systems - Integration application - Microgrid - Smart grid integration application</t>
  </si>
  <si>
    <t>525 Energy Management and Conversion - 525.1 Energy Resources and Renewable Energy Issues - 702.1.2 Secondary Batteries - 706 Electric Transmission and Distribution - 706.1 Electric Power Systems - 706.1.1 Electric Power Transmission - 731.1 Control Systems - 731.2 Control System Applications - 961 Systems Science</t>
  </si>
  <si>
    <t xml:space="preserve">Number: D5000210518,D5000210529,TC2020JC15, Acronym: -, Sponsor: Fundamental Research Funds for the Central Universities; </t>
  </si>
  <si>
    <t>This work was supported in part by the Fundamental Research Funds for the Central Universities" (D5000210529 &amp; D5000210518)</t>
  </si>
  <si>
    <t xml:space="preserve"> and "Basic Research Programs of Taicang 2020" (TC2020JC15). Besides</t>
  </si>
  <si>
    <t xml:space="preserve"> we sincerely acknowledge the helpful review work of anonymous reviewers</t>
  </si>
  <si>
    <t xml:space="preserve"> and valuable comments from my colleague Dr. Yang Zhou and Dr.Chen Liu."</t>
  </si>
  <si>
    <t>Bi-level programming model approach for electric vehicle charging stations considering user charging costs</t>
  </si>
  <si>
    <t xml:space="preserve">Li, Jiyong (1); Liu, Chengye (1); Wang, Yasai (1); Chen, Ran (1); Xu, Xiaoshuai (1) </t>
  </si>
  <si>
    <t xml:space="preserve">(1) College of Electrical Engineering, Guangxi University, Nanning; 530000, China </t>
  </si>
  <si>
    <t>Liu, Chengye(1004924028@qq.com)</t>
  </si>
  <si>
    <t>10.1016/j.epsr.2022.108889</t>
  </si>
  <si>
    <t>The rapid development of electric vehicles (EV) has placed greater demands on the planning and construction of public electric vehicle charging stations (EVCS). As EV users are highly autonomous in their charging behavior, the interests of investors and EV users are mutually affected and challenging to balance. Therefore, this paper proposes a bi-level planning model to balance the interests of investors and EV users and optimize global economic costs while improving the service satisfaction of users. The upper-level model aims to optimize the economic cost. In contrast, the lower-level model aims to optimize the service satisfaction of EV users and characterizes the charging satisfaction of EV users through the costs of charging queuing time, distance traveled, desired to charge volume, and actual charging volume, to more accurately reflect the autonomy of EV users. A combination of fast and slow charging piles is also used for planning to meet the needs of different users and improve charging stations' operational efficiency. Finally, a case study is conducted in an area of Beijing to verify that the optimization model has the advantages of low global economic cost, short charging queuing time for users, and high service satisfaction. ¬© 2022 Elsevier B.V.</t>
  </si>
  <si>
    <t>Charging (batteries) - Costs - Electric vehicles - Site selection</t>
  </si>
  <si>
    <t>Bi-level programming - Capacity setting - Charging station - Economic costs - Electric vehicle charging - Global economics - Level model - Multi-objectives optimization - Service satisfaction - Vehicle users</t>
  </si>
  <si>
    <t>702.1.2 Secondary Batteries - 911 Cost and Value Engineering; Industrial Economics - 921.5 Optimization Techniques</t>
  </si>
  <si>
    <t>Hierarchical Volt-VAR Optimization Framework Considering Voltage Control of Smart Electric Vehicle Charging Stations under Uncertainty</t>
  </si>
  <si>
    <t xml:space="preserve">Prabawa, Panggah (1); Choi, Dae-Hyun (1) </t>
  </si>
  <si>
    <t xml:space="preserve">(1) School of Electrical and Electronics Engineering, Chung-Ang University, Seoul; 156-756, Korea, Republic of </t>
  </si>
  <si>
    <t>123398-123413</t>
  </si>
  <si>
    <t>10.1109/ACCESS.2021.3109621</t>
  </si>
  <si>
    <t>Smart electric vehicle charging stations (EVCSs) equipped with distributed energy resources (DERs), such as photovoltaic (PV) systems and energy storage systems (ESSs), are promising entities for maintaining voltage quality in power distribution networks through voltage regulation using the smart inverters of DERs. This study proposes a hierarchical Volt-VAR optimization (VVO) framework that reflects the voltage regulation capability of smart EVCSs, which consists of global and local voltage control stages. At the global stage, smart inverters of EVCSs cooperate with conventional voltage regulators, such as an on-load tap changer (OLTC) and capacitor banks (CBs)), and smart inverters of PV systems to minimize the total active power losses and voltage deviations along with the determination of optimal parameters for local droop control functions of the smart inverters. At the local stage, smart inverters of EVCSs and PV systems quickly mitigate local voltage violations using dynamically varying local droop control functions with their optimal parameters calculated from the global stage. Under uncertainties in PV generation outputs and driving patterns of electric vehicle users, the deterministic optimization-based VVO problem at the global stage is reformulated into the chance-constrained optimization-based VVO problem. A simulation study was performed in an IEEE 33-bus distribution system with an OLTC, CBs, PV systems, and smart EVCSs. The results demonstrate the effectiveness of the proposed framework in terms of total active power loss/voltage deviation, optimized local droop control function, and probability level of chance constraints. ¬© 2013 IEEE.</t>
  </si>
  <si>
    <t>Voltage control</t>
  </si>
  <si>
    <t>Energy resources - Electric vehicles - Voltage regulators - Electric circuit breakers - Constrained optimization - Value engineering - Electric inverters</t>
  </si>
  <si>
    <t>Chance-constrained optimizations - Deterministic optimization - Distributed Energy Resources - Electric vehicle charging - Energy Storage Systems (ESSs) - Optimization framework - Power distribution network - Regulation capability</t>
  </si>
  <si>
    <t>525.1 Energy Resources and Renewable Energy Issues - 731.3 Specific Variables Control - 732.1 Control Equipment - 911.5 Value Engineering - 961 Systems Science</t>
  </si>
  <si>
    <t xml:space="preserve">Number: IITP-2021-2018-0-01799, Acronym: -, Sponsor: -; Number: 2020R1F1A1049314, Acronym: MOE, Sponsor: Ministry of Education; Number: -, Acronym: MSIP, Sponsor: Ministry of Science, ICT and Future Planning; Number: -, Acronym: NRF, Sponsor: National Research Foundation of Korea; Number: -, Acronym: -, Sponsor: Information Technology Research Centre; </t>
  </si>
  <si>
    <t>This work was supported in part by the Basic Science Research Program through the National Research Foundation of Korea (NRF) funded by the Ministry of Education under Grant 2020R1F1A1049314, and in part by the Ministry of Science and ICT (MSIT), South Korea, through the Information Technology Research Center (ITRC) support program, supervised by the Institute for Information &amp; Communications Technology Planning &amp; Evaluation (IITP), under Grant IITP-2021-2018-0-01799.</t>
  </si>
  <si>
    <t>Optimal allocation of distributed generation and electric vehicle charging stations based on intelligent algorithm and bi-level programming</t>
  </si>
  <si>
    <t xml:space="preserve">Liu, Lijun (1, 2); Zhang, Yan (1, 3); Da, Chao (1); Huang, Zonglong (1); Wang, Mengqi (2) </t>
  </si>
  <si>
    <t xml:space="preserve">(1) Department of Electrical Engineering and Automation, Fuzhou University, Fuzhou, China (2) Department of Electrical and Computer Engineering, University of Michigan-Dearborn, Dearborn; MI, United States (3) Fujian Smart Electrical Engineering Technology Research Center, Fuzhou University, Fuzhou, China </t>
  </si>
  <si>
    <t>Liu, Lijun(liulijun0120@fzu.edu.cn)</t>
  </si>
  <si>
    <t>10.1002/2050-7038.12366</t>
  </si>
  <si>
    <t>e12366</t>
  </si>
  <si>
    <t>To facilitate the development of active distribution networks with high penetration of large-scale distributed generation (DG) and electric vehicles (EVs), active management strategies should be considered at the planning stage to implement the coordinated optimal allocations of DG and electric vehicle charging stations (EVCSs). In this article, EV charging load curves are obtained by the Monte Carlo simulation method. This article reduces the number of photovoltaic outputs and load scenarios by the K-means++ clustering algorithm to obtain a typical scenario set. Additionally, we propose a bi-level programming model for the coordinated DG and EVCSs planning problem. The maximisation of annual overall profit for the power supply company is taken as the objective function for the upper planning level. Then, each scenario is optimised at the lower level by using active management strategies. The improved harmonic particle swarm optimisation algorithm is used to solve the bi-level model. The validation results for the IEEE-33 node, PG&amp;E-69 node test system and an actual regional 30-node distribution network show that the bi-level programming model proposed in this article can improve the planning capacity of DG and EVCSs, and effectively increase the annual overall profit of the power supply company, while improving environmental and social welfare, and reducing system power losses and voltage shifts. The study provides a new perspective on the distribution network planning problem. ¬© 2020 John Wiley &amp; Sons Ltd</t>
  </si>
  <si>
    <t>Profitability</t>
  </si>
  <si>
    <t>Electric vehicles - Monte Carlo methods - Charging (batteries) - Distributed power generation - Intelligent systems - K-means clustering - Particle swarm optimization (PSO)</t>
  </si>
  <si>
    <t>Active distribution networks - Bilevel programming models - Distribution network planning - Electric vehicle charging - Electric Vehicles (EVs) - Intelligent Algorithms - Monte Carlo simulation methods - Particle swarm optimisation algorithms</t>
  </si>
  <si>
    <t>702.1.2 Secondary Batteries - 706.1.2 Electric Power Distribution - 723 Computer Software, Data Handling and Applications - 723.4 Artificial Intelligence - 903.1 Information Sources and Analysis - 911.2 Industrial Economics - 921.5 Optimization Techniques - 922.2 Mathematical Statistics</t>
  </si>
  <si>
    <t xml:space="preserve">Number: 2016J01219, Acronym: -, Sponsor: -; </t>
  </si>
  <si>
    <t>This study was funded by Fujian Natural Science Foundation of China, Grant/Award Number: 2016J01219 and Fujian Scholarship to Study Abroad of 2018.</t>
  </si>
  <si>
    <t>Hierarchical Coupled Driving-and-Charging Model of Electric Vehicles, Stations and Grid Operators</t>
  </si>
  <si>
    <t xml:space="preserve">Sohet, Benoit (1); Hayel, Yezekael (1); Beaude, Olivier (2); Jeandin, Alban (3) </t>
  </si>
  <si>
    <t xml:space="preserve">(1) LIA/CERI, University of Avignon, Avignon; 84911, France (2) Osiris Department, Edf Research and Development, Edf Lab' Paris-Saclay, Palaiseau; 91120, France (3) Izivia, Edf Group, Courbevoie; 92419, France </t>
  </si>
  <si>
    <t>Sohet, Benoit(benoit.sohet@edf.fr)</t>
  </si>
  <si>
    <t>5146-5157</t>
  </si>
  <si>
    <t>10.1109/TSG.2021.3107896</t>
  </si>
  <si>
    <t>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 ¬© 2010-2012 IEEE.</t>
  </si>
  <si>
    <t>Hierarchical systems - Iterative methods - Urban transportation - Charging (batteries) - Electric power transmission networks - Energy utilization - Vehicle-to-grid - Decision making - Electric vehicles - Traffic congestion</t>
  </si>
  <si>
    <t>Bi-level models - Charging models - Charging station - Congestion Games - Electrical networks - Electrical systems - Iterative algorithm - Optimization problems</t>
  </si>
  <si>
    <t>432 Highway Transportation - 433 Railroad Transportation - 525.3 Energy Utilization - 702.1.2 Secondary Batteries - 706.1 Electric Power Systems - 706.1.1 Electric Power Transmission - 911 Cost and Value Engineering; Industrial Economics - 912.2 Management - 921.6 Numerical Methods - 961 Systems Science</t>
  </si>
  <si>
    <t>Coordinating flexible demand response and renewable uncertainties for scheduling of community integrated energy systems with an electric vehicle charging station: A Bi-level approach</t>
  </si>
  <si>
    <t xml:space="preserve">Li, Yang (1); Han, Meng (1); Yang, Zhen (2); Li, Guoqing (1) </t>
  </si>
  <si>
    <t xml:space="preserve">(1) School of Electrical Engineering, Northeast Electric Power University, Jilin; 132012, China (2) State Grid Beijing Electric Power Company, Beijing; 100032, China </t>
  </si>
  <si>
    <t>Li, Yang(liyang@neepu.edu.cn)</t>
  </si>
  <si>
    <t>IEEE Transactions on Sustainable Energy</t>
  </si>
  <si>
    <t>IEEE Trans. Sustainable Energy</t>
  </si>
  <si>
    <t>2321-2331</t>
  </si>
  <si>
    <t>10.1109/TSTE.2021.3090463</t>
  </si>
  <si>
    <t>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 ¬© 2010-2012 IEEE.</t>
  </si>
  <si>
    <t>Economics - Computer programming - Integer programming - Costs - Energy efficiency - Taps - Charging (batteries) - Energy utilization - Electric vehicles</t>
  </si>
  <si>
    <t>Bi-level approaches - Chance-constrained programming - Demand response programs - Electric vehicle charging - Environmental pollutions - Integrated energy systems - Mixed-integer linear programming - Sequence operation theory</t>
  </si>
  <si>
    <t>525.2 Energy Conservation - 525.3 Energy Utilization - 605.2 Small Tools, Unpowered - 702.1.2 Secondary Batteries - 723.1 Computer Programming - 911 Cost and Value Engineering; Industrial Economics - 912.2 Management - 921.5 Optimization Techniques - 971 Social Sciences</t>
  </si>
  <si>
    <t>Resiliency Improvement of Distribution Network Considering the Charge/Discharge Management of Electric Vehicles in Parking Lots through a Bilevel Optimization Approach</t>
  </si>
  <si>
    <t xml:space="preserve">Alizadeh, Mohammad (1); Jafari-Nokandi, Meysam (2); Shahabi, Majid (2) </t>
  </si>
  <si>
    <t xml:space="preserve">(1) Faculty of Electrical and Computer Engineering, Imam Khomeini Naval University of Noshahr, Nowshahr, Iran (2) Faculty of Electrical and Computer Engineering, Babol Noshirvani University of Technology, Babol, Iran </t>
  </si>
  <si>
    <t>Alizadeh, Mohammad(m.alizadeh@nit.ac.ir)</t>
  </si>
  <si>
    <t>Hindawi Limited</t>
  </si>
  <si>
    <t>10.1155/2022/3878440</t>
  </si>
  <si>
    <t>Due to the growing use of Plug-in Electric vehicles (PEVs) in transportation networks, the charge/discharge scheduling of PEVs in Electric Vehicles Parking Lots (EVPLs) can be effective on the distribution network's (DN) resiliency. This paper presents a bilevel optimization model to improve the resiliency of the DN taking into account the interaction between the DN islanding problem and the charge/discharge scheduling of PEVs in the energized EVPLs. In the Upper-Level (UL) problem, regarding the electrical loads and managing the charge/discharge of PEVs, the islands' boundaries are determined with the aim of maximizing the amount of restored load. Knowing the islands' boundaries and the energized EVPLs from the UL problem, the changes in travels characteristic including destination EVPLs are determined in the Lower-Level (LL) problem to identify the nearest energized EVPL to the out-of-service destination EVPL. The number of PEV drivers that change their deenergized destination depends on the distance between the nearest energized EVPL to the destination. A combination of mathematical programming and evolutionary algorithm is applied to reach the final solution. The proposed model is implemented by applying several concurrent faults to the 118-bus active DN, which is coupled with a 25-node traffic network. The results confirm the efficiency of the proposed model for improving the resiliency of DNs with managing the charge/discharge of PEVs in the restored EVPLs. ¬© 2022 Mohammad Alizadeh et al.</t>
  </si>
  <si>
    <t>Restoration</t>
  </si>
  <si>
    <t>Mathematical programming - Plug-in electric vehicles - Scheduling</t>
  </si>
  <si>
    <t>Bi-level optimization - Bi-level optimization models - Charge-discharge - Electrical load - Islanding - Optimization approach - Parking lots - Transportation network - Vehicle drivers - Vehicle parking</t>
  </si>
  <si>
    <t>702.1.2 Secondary Batteries - 912.2 Management</t>
  </si>
  <si>
    <t>Hierarchical Voltage Control Strategy in Distribution Networks Considering Customized Charging Navigation of Electric Vehicles</t>
  </si>
  <si>
    <t xml:space="preserve">Sun, Xianzhuo (1); Qiu, Jing (1) </t>
  </si>
  <si>
    <t xml:space="preserve">(1) School of Electrical and Information Engineering, The University of Sydney, Sydney; NSW; 2006, Australia </t>
  </si>
  <si>
    <t>Qiu, Jing(qiujing0322@gmail.com)</t>
  </si>
  <si>
    <t>4752-4764</t>
  </si>
  <si>
    <t>10.1109/TSG.2021.3094891</t>
  </si>
  <si>
    <t>This paper proposes a three-layer hierarchical voltage control strategy for distribution networks considering the customized charging navigation of electric vehicles (EVs). In the first layer, optimal power flow (OPF) is performed to determine the day-ahead dispatch of on-load tap changer (OLTC) and capacitor banks (CBs). The optimization problem is formulated as a mixed-integer second-order cone programming (MISOCP) which can be effectively solved. In the second layer, a customized charging navigation strategy is proposed to conduct the charging behaviors of EVs based on their own preferences. The novel preference modes are designed for different types of EV users to include not only the charge and time cost, but also the willingness to participate in voltage regulation service (VRS). The navigation problem is formulated as a mixed-integer linear programming (MILP), which is then solved by CPLEX solvers embedded with Dijkstra algorithm. In the third layer, charging stations measure local voltage and regulate the charging power of EVs to mitigate voltage violation. The charging selection and power allocation process are performed dynamically considering the mutual effect between the second and third layers. The economic compensation mechanism is also designed for both EV users and charging stations. The proposed approach is tested on the IEEE 33-bus distribution system coupled with a 24-bus transportation system, and simulation results verify the effectiveness both in charging navigation and mitigating voltage violation. ¬© 2010-2012 IEEE.</t>
  </si>
  <si>
    <t>Electric load flow</t>
  </si>
  <si>
    <t>Integer programming - Air navigation - Voltage regulators - Electric power distribution - Charging (batteries) - Electric vehicles - Voltage control</t>
  </si>
  <si>
    <t>Economic compensation - Electric Vehicles (EVs) - Hierarchical voltage control - Mixed-integer linear programming - Navigation strategies - Optimization problems - Second-order cone programming - Transportation system</t>
  </si>
  <si>
    <t>431.5 Air Navigation and Traffic Control - 702.1.2 Secondary Batteries - 706.1 Electric Power Systems - 706.1.2 Electric Power Distribution - 731.3 Specific Variables Control - 732.1 Control Equipment - 921.5 Optimization Techniques</t>
  </si>
  <si>
    <t>Matching Uncertain Renewable Supply with Electric Vehicle Charging Demand‚ÄîA Bi-Level Event-Based Optimization Method</t>
  </si>
  <si>
    <t>Complex System Modeling and Simulation</t>
  </si>
  <si>
    <t>Complex Syst. Model. Simul. (USA)</t>
  </si>
  <si>
    <t>33-44</t>
  </si>
  <si>
    <t>2096-9929</t>
  </si>
  <si>
    <t>10.23919/CSMS.2021.0001</t>
  </si>
  <si>
    <t>The matching between dynamic supply of renewable power generation and flexible charging demand of the Electric Vehicles (EVs) can not only increase the penetration of renewables but also reduce the load to the state electric power grid. The challenges herein are the curse of dimensionality, the multiple decision making stages involved, and the uncertainty of both the supply and demand sides. Event-Based Optimization (EBO) provides a new way to solve large-scale Markov decision process. Considering different spatial scales, we develop a bi-level EBO model in this paper which can both catch the changes on the macro and micro levels. By proper definition, the size of event space stays fixed with the scale of the problem, which shows good scalability in online optimization. Then a bi-level Q-learning method is developed to solve the problem iteratively. We demonstrate the performance of the method by numerical examples. Our method outperforms other methods both in performance and scalability.</t>
  </si>
  <si>
    <t>decision making - electric vehicle charging - learning (artificial intelligence) - Markov processes - optimisation - power engineering computing - power grids - renewable energy sources</t>
  </si>
  <si>
    <t>renewable supply - electric vehicle charging demand - dynamic supply - renewable power generation - flexible charging demand - state electric power grid - multiple decision making stages - demand sides - large-scale Markov decision process - bi-level EBO model - bi-level Q-learning method - bi-level event-based optimization method</t>
  </si>
  <si>
    <t>B8520 Transportation - B0240J Markov processes - B0260 Optimisation techniques - B8210 Energy resources - C7410B Power engineering computing - C1140J Markov processes - C6260 - C1180 Optimisation techniques</t>
  </si>
  <si>
    <t>B60L - G06N20/00</t>
  </si>
  <si>
    <t>Bi-level planning method of urban electric vehicle charging station considering multiple demand scenarios and multi-type charging piles</t>
  </si>
  <si>
    <t xml:space="preserve">Liu, Xiaoou (1) </t>
  </si>
  <si>
    <t xml:space="preserve">(1) China Energy Engineering Group Tianjin Electric Power Design Institute CO.,LTD., No. 437, Beijing-Tianjin Highway, Beichen District, Tianjin; 300400, China </t>
  </si>
  <si>
    <t>10.1016/j.est.2022.104012</t>
  </si>
  <si>
    <t>The planning of electric vehicle (EV) charging stations with a comprehensive consideration of the multi-type charging demands and the acceptance capacities of the distribution network is of great significance to the development of EVs and the transformation of the distribution network. At present, most studies determine EV charging needs based on user travel paths, but they have not taken the behavior uncertainty of EV owners and the diversity of their demands into account. The probability statistics on the massive data of EV travels can help excavating the travel and charging rules of the EVs. Based on user travel data, the Markov chain and the roulette method are used to simulates EV charging requirements in three scenarios considering various uncertain factors, and then a K-means clustering algorithm is used to obtain charging requirements in three scenarios. On this basis, a bi-level planning model of charging station with maximum annual profit of construction and operation and minimum comprehensive charging cost of EVs as multi-objective function is proposed. This model also considers many constraints, such as cooperative service of multi-type charging piles, acceptance capacity of distribution network and so on. The upper model takes the location and capacity of charging station planning as control variables. The lower model was established to minimize the comprehensive charging cost of EVs. The upper and lower models interact and couple with each other. The solution process of bi-level planning model was designed through using firefly algorithm. Finally, taking the urban area of a city in China as the planning area, and the transportation network coupled with the IEEE 69 node distribution network as an example, the validity and correctness of the proposed model are verified. ¬© 2022 Elsevier Ltd</t>
  </si>
  <si>
    <t>Piles</t>
  </si>
  <si>
    <t>K-means clustering - Charging (batteries) - Electric vehicles - Bioluminescence - Optimization - Urban transportation</t>
  </si>
  <si>
    <t>Bi-level charging station planning - Bi-level planning - Charging demands - Charging station - Charging station planning - Electric vehicle charging - Firefly algorithms - Multi-type charging pile - Uncertainty - Uncertainty of charging demand</t>
  </si>
  <si>
    <t>408.2 Structural Members and Shapes - 432 Highway Transportation - 433 Railroad Transportation - 702.1.2 Secondary Batteries - 741.1 Light/Optics - 903.1 Information Sources and Analysis - 921.5 Optimization Techniques</t>
  </si>
  <si>
    <t>Hierarchical model predictive control for autonomous collision avoidance of distributed electric drive vehicle with lateral stability analysis in extreme scenarios</t>
  </si>
  <si>
    <t xml:space="preserve">Wang, Bowen (1); Lin, Cheng (1); Liang, Sheng (1); Gong, Xinle (1); Tao, Zhenyi (1) </t>
  </si>
  <si>
    <t xml:space="preserve">(1) National Engineering Laboratory for Electric Vehicles, Department of Mechanical Engineering, Beijing Institute of Technology, Beijing; 100081, China </t>
  </si>
  <si>
    <t>Lin, Cheng(lincheng@bit.edu.cn)</t>
  </si>
  <si>
    <t>10.3390/wevj12040192</t>
  </si>
  <si>
    <t>This paper proposes an active collision avoidance controller based on a hierarchical model predictive control framework for distributed electric drive vehicles (4IDEV) considering extreme conditions. In this framework, a two-layer strategy is developed. The upper layer is the path replanning controller based on nonlinear MPC (nMPC), from which a collision-free path including the optimal lateral displacement and yaw angle can be obtained in real-time while encountering the obstacles. The lower layer is the path tracking controller based on hybrid MPC (hMPC), and the coordinated control inputs (yaw moment and the front wheel steering angle) are solved by a Mixed-Integer Quadratic Programming (MIQP) with the piecewise affine (PWA) tire model considering tire saturation region. Moreover, to improve the lateral stability when tracking, the stable zone of lateral stability in the high-risk condition is analyzed based on the phase portrait method, by which the constraints of vehicle states and inputs are derived. The verification is carried out on the MATLAB and CarSim co-simulation platform, and the simulation results show that the proposed active collision avoidance controller can track the reference path accurately and prevent vehicle instability in extreme scenarios. ¬© 2021 by the authors. Licensee MDPI, Basel, Switzerland.</t>
  </si>
  <si>
    <t>Collision avoidance - Controllers - Stability - Quadratic programming - Hierarchical systems - Simulation platform - MATLAB - Electric drives - Hybrid systems - Integer programming - Predictive control systems</t>
  </si>
  <si>
    <t>Autonomous collision avoidance - Collisions avoidance - Control framework - Electric-drive vehicles - Extreme conditions - Hierarchical controllers - Hierarchical model - Lateral stability - Model-predictive control - Stability analyze</t>
  </si>
  <si>
    <t>723.5 Computer Applications - 731.1 Control Systems - 732.1 Control Equipment - 914.1 Accidents and Accident Prevention - 921 Mathematics - 921.5 Optimization Techniques - 961 Systems Science</t>
  </si>
  <si>
    <t xml:space="preserve">Number: 51975049, Acronym: NSFC, Sponsor: National Natural Science Foundation of China; </t>
  </si>
  <si>
    <t>Funding: This research was funded by the National Natural Science Foundation of China under Grant 51975049.</t>
  </si>
  <si>
    <t>Hierarchical coupled routing-charging model of electric vehicles, stations and grid operators [arXiv]</t>
  </si>
  <si>
    <t xml:space="preserve">Sohet, B. (1); Hayel, Y. (1); Beaude, O. (2); Jeandin, A. (3) </t>
  </si>
  <si>
    <t xml:space="preserve">(1) Univ. of Avignon, LIA/CERI, France (2) EDF Lab‚Äô Paris-Saclay, OSIRIS Dept, France (3) Izivia EDF Group, France </t>
  </si>
  <si>
    <t>10 pp.</t>
  </si>
  <si>
    <t>11 Dec. 2020</t>
  </si>
  <si>
    <t>Electric Vehicles' (EVs) growing number has various consequences, from reducing greenhouse gas emissions and local pollution to altering traffic congestion and electricity consumption. More specifically, decisions of operators from both the transportation and the electrical systems are coupled due to EVs' decisions.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consumption costs. At the middle level, a Charging Service Operator sets the charging prices at the hubs to maximize the difference between EV charging revenues and electricity supplying costs, which are decided by the Electrical Network Operator at the upper level of the model, whose goal is to reduce grid costs. This trilevel optimization problem is solved using an optimistic iterative bilevel algorithm and simulated annealing. The sensitivity of this trilevel model to exogenous parameters such as the EV penetration and an incentive from a transportation operator is illustrated on realistic urban networks.</t>
  </si>
  <si>
    <t>air pollution control - cost reduction - decision making - electric vehicle charging - electric vehicles - game theory - iterative methods - power consumption - power grids - pricing - road traffic - simulated annealing - transportation</t>
  </si>
  <si>
    <t>urban networks - simulated annealing - optimistic iterative bilevel algorithm - electrical network operator - charging service operator - driving behaviors - decision-making - greenhouse gas emission reduction - grid cost reduction - electric vehicles - hierarchical coupled routing-charging model - transportation operator - trilevel optimization problem - electricity supplying costs - EV charging revenues - charging prices - charging stations - congestion game - electrical system - electricity consumption - traffic congestion - local pollution</t>
  </si>
  <si>
    <t>A8620A General transportation (energy utilisation) - B8520 Transportation - B8110B Power system management, operation and economics - B0240E Game theory - B0260 Optimisation techniques</t>
  </si>
  <si>
    <t>Hierarchical Distributed Frequency Regulation Strategy of Electric Vehicle Cluster Considering Demand Charging Load Optimization</t>
  </si>
  <si>
    <t xml:space="preserve">Deng, Xiaosong (1); Zhang, Qian (1); Li, Yan (2); Sun, Tao (1); Yue, Huanzhan (1) </t>
  </si>
  <si>
    <t xml:space="preserve">(1) State Key Laboratory of Power Transmission Equipment and System Security and New Technology, Chongqing University, Chongqing, China (2) Customer Service Centre, State Grid Chongqing Electric Power Company, Chongqing, China </t>
  </si>
  <si>
    <t>720-731</t>
  </si>
  <si>
    <t>10.1109/TIA.2021.3122392</t>
  </si>
  <si>
    <t>In view of the problems that the disorderly demand charging load increases the power supply pressure and the control of large-scale cluster is difficult, which will appear during the process of large-scale electric vehicle cluster participating in frequency regulation, this article proposes a hierarchical distributed frequency regulation strategy of electric vehicle cluster considering the optimization of demand charging load. First, the demand charging plans of electric vehicles are optimized to suppress the fluctuation of wind power generation and system load, and the reserve capacity of electric vehicle cluster is predicted in real time. Then, in order to improve the control performance of large-scale cluster, a hierarchically distributed control framework is established, which enables the traditional unit to assist the electric vehicle through the real-time assignment of system frequency regulation task, and realizes the individual-level orderly scheduling of electric vehicles based on the distributed sorting. The simulation results of two-area interconnected system show that the proposed frequency regulation strategy can not only adjust automatically for ensuring expected frequency regulation effect but also reduce the power supply pressure on the grid side, as well as achieve efficient and reliable scheduling of electric vehicle cluster. ¬© 1972-2012 IEEE.</t>
  </si>
  <si>
    <t>Distributed parameter control systems - Electric load management - Wind power - Electric power generation - Scheduling - Real time systems - Charging (batteries) - Electric power system control</t>
  </si>
  <si>
    <t>2-way merge algorithm - Distributed sorting - Distributed-control - Frequency control - Frequency regulations - Hierarchical distributed control - Optimisations - States of charges - Vehicle to grids - Wind power generation</t>
  </si>
  <si>
    <t>615.8 Wind Power (Before 1993, use code 611 ) - 702.1.2 Secondary Batteries - 706.1 Electric Power Systems - 722.4 Digital Computers and Systems - 731.1 Control Systems - 731.2 Control System Applications - 912.2 Management</t>
  </si>
  <si>
    <t>Hierarchical management strategy for electric vehicles charging schedule considering the scarcity of charging resources</t>
  </si>
  <si>
    <t xml:space="preserve">Zhu, Xu (1); Sun, Yuanzhang (1); Yang, Jun (1); Zhan, Xiangpeng (2); Wu, Fuzhang (1); Fan, Hui (3); Liang, Jifeng (3) </t>
  </si>
  <si>
    <t xml:space="preserve">(1) School of Electrical Engineering and Automation, Wuhan University, Wuhan, China (2) State Grid Fujian Electric Power Co., Ltd., Fuzhou, China (3) State Grid Hebei Electric Power Co., Ltd., Shijiazhuang, China </t>
  </si>
  <si>
    <t>Yang, Jun(JYang@whu.edu.cn)</t>
  </si>
  <si>
    <t>3092-3108</t>
  </si>
  <si>
    <t>10.1049/gtd2.12503</t>
  </si>
  <si>
    <t>Charging resources are scarce due to the limited capacity of charging stations and the congestion of distribution networks. Here, a hierarchical scheduling framework that considers the privacy of participants is established to optimize the charging power with a fair payment mechanism. The charging resource allocation model is established considering the scarcity of charging resources. Furthermore, the model is divided into three sub problems, including the congestion management problem of distribution network operator, the energy management problem of charging station and the charging mode problem of electric vehicle. Then the collaborative optimization algorithms are proposed to ensure the privacy of participants. Finally, a hierarchical payment mechanism based on the opportunity cost theory is proposed. The performance of the proposed hierarchical scheduling framework is evaluated using the Roy Billiton Test System with 2000 EVs. On the premise of ensuring distribution network economic operation, the proposed hierarchical scheduling strategy can satisfy the requirement for privacy protection and eliminate the overload problem caused by electric vehicle charging. The simulation results have shown that the additional capacity cost has an obvious levelling effect. With the application of the payment mechanism, charging resources is equitably allocated. Also, the equilibrium of a market and the stable operation of power system can be guaranteed. ¬© 2022 The Authors. IET Generation, Transmission &amp; Distribution published by John Wiley &amp; Sons Ltd on behalf of The Institution of Engineering and Technology.</t>
  </si>
  <si>
    <t>Charging (batteries) - Traffic congestion - Electric power systems - Electric vehicles</t>
  </si>
  <si>
    <t>Charging station - Electric Vehicle Charging Schedule - Hierarchical management - Hierarchical scheduling - Limited capacity - Management problems - Management strategies - Payment mechanism - Power - Scheduling frameworks</t>
  </si>
  <si>
    <t>702.1.2 Secondary Batteries - 706.1 Electric Power Systems - 912.2 Management</t>
  </si>
  <si>
    <t>Regenerative braking-based hierarchical model predictive cabin thermal management for battery life extension of autonomous electric vehicles</t>
  </si>
  <si>
    <t xml:space="preserve">Zhang, Yongzhi (1, 2); Tong, Lang (3) </t>
  </si>
  <si>
    <t xml:space="preserve">(1) The College of Mechanical and Vehicle Engineering, Chongqing University, Chongqing; 400044, China (2) The Department of Architecture and Civil Engineering, Chalmers University of Technology, Gothenburg; 41296, Sweden (3) The School of Electrical and Computer Engineering, Cornell University, Ithaca; NY; 14853, United States </t>
  </si>
  <si>
    <t>Zhang, Yongzhi(yzzhangbit@gmail.com)</t>
  </si>
  <si>
    <t>10.1016/j.est.2022.104662</t>
  </si>
  <si>
    <t>This paper conducts a regenerative braking-based cabin thermal management by developing a hierarchical model predictive control (MPC) strategy. At the higher layer, an MPC controller is developed for optimally planning the vehicle speed. The lower layer implements cabin thermal management based on the planned regenerative braking behavior from the upper layer, where the recuperative energy can be used to directly power the air conditioning (AC) system. The state-space equation of a re-constructed power flow of vehicle is constructed, and based on which, an optimization problem is formulated to minimize energy consumption for battery aging-conscious control. Experiments are conducted to verify the performance of the hierarchical MPC strategy. Simulation results show that the vehicle drives in adaptation to the road topographies, the traffic flow and traffic signals in an energy-efficient way. The shifts of AC power load and cabin thermal load are caused so that the recuperative energy is fully used and the battery charging/discharging (aging) is minimized. Compared to the benchmark method, the energy consumption is reduced by 3.38% and the battery cycling aging is reduced by up to 29.15%. ¬© 2022 Elsevier Ltd</t>
  </si>
  <si>
    <t>Air conditioning - Street traffic control - Temperature control - Energy efficiency - Secondary batteries - Hierarchical systems - Battery management systems - Energy utilization - Equations of state - Traffic signals - Predictive control systems - Electric vehicles</t>
  </si>
  <si>
    <t>Battery aging - Energy-consumption - Hierarchical model - Hierarchical model predictive control - Model predictive - Model-predictive control - Predictive control strategy - Recuperative energy - Speed planning - Thermal</t>
  </si>
  <si>
    <t>406.2 Roads and Streets - 432.4 Highway Traffic Control - 525.2 Energy Conservation - 525.3 Energy Utilization - 643.3 Air Conditioning - 702.1.2 Secondary Batteries - 731.1 Control Systems - 731.3 Specific Variables Control - 961 Systems Science</t>
  </si>
  <si>
    <t xml:space="preserve">Number: 02090011044160, Acronym: CQU, Sponsor: Chongqing University; </t>
  </si>
  <si>
    <t>This research is partly supported by the Research Start-Up Funding of Chongqing University (Grant No. 02090011044160 ), Chalmers AoA Transport and EU JPI project SMUrTS .</t>
  </si>
  <si>
    <t>Predictive co-optimization of speed planning and powertrain energy management for electric vehicles driving in traffic scenarios: Combining strengths of simultaneous and hierarchical methods</t>
  </si>
  <si>
    <t xml:space="preserve">Zhou, Xingyu (1); Sun, Fengchun (1); Sun, Chao (1); Zhang, Chuntao (1) </t>
  </si>
  <si>
    <t xml:space="preserve">(1) School of Mechanical Engineering, Beijing Institute of Technology, China </t>
  </si>
  <si>
    <t>Sun, Chao(chaosun@bit.edu.cn)</t>
  </si>
  <si>
    <t>10.1016/j.jpowsour.2021.230910</t>
  </si>
  <si>
    <t>Adapting to the instantaneous disturbance in the driving environment and balancing the optimality and computational efficiency of control algorithms are two major challenges for the integrated optimization of active speed planning and powertrain energy management strategy. In this study, utilizing the framework of model predictive control, a simultaneous method (SM) and a hierarchical method (HM) are developed to serve as benchmarks for control optimality and computational efficiency, respectively. Then, by modifying the decoupling strategy of the HM, this study ultimately proposes a modified HM which achieves similar control effectiveness in energy saving as that of the SM and preserves high computational efficiency. The comparative validation demonstrates that, due to fierce acceleration/deceleration operation caused by the heuristic decoupling strategy adopted in the HM, the energy consumption provided by the HM is 221.5% in traffic flow scenarios (and 633.5% in the manually designed scenario) of that generated by the SM. However, by adopting the soft constraint on acceleration magnitudes, the modified HM narrows the sub-optimality in energy consumption to 3.95% compared with the SM, and it also realizes a 55.81% improvement in computation efficiency compared with the original HM. ¬© 2021</t>
  </si>
  <si>
    <t>Energy utilization - Automobile drivers - Computational efficiency - Constraint theory - Energy efficiency - Energy management - Optimization - Powertrains - Predictive control systems</t>
  </si>
  <si>
    <t>Co-optimization - Decouplings - Eco-driving - Energy-consumption - Hierarchical method - Model-predictive control - Optimal controls - Optimality - Simultaneous methods - Speed planning</t>
  </si>
  <si>
    <t>432 Highway Transportation - 525 Energy Management and Conversion - 525.2 Energy Conservation - 525.3 Energy Utilization - 662.4 Automobile and Smaller Vehicle Components - 663.2 Heavy Duty Motor Vehicle Components - 731.1 Control Systems - 912.4 Personnel - 921.5 Optimization Techniques - 961 Systems Science</t>
  </si>
  <si>
    <t xml:space="preserve">Number: U1964206, Acronym: NSFC, Sponsor: National Natural Science Foundation of China; Number: 2019B090909001, Acronym: -, Sponsor: Special Project for Research and Development in Key areas of Guangdong Province; </t>
  </si>
  <si>
    <t>This work is financially supported by the National Natural Science Foundation of China [grant number U1964206 ] and the Key-Area Research and Development Program of Guangdong Province [grant number 2019B090909001 ].</t>
  </si>
  <si>
    <t>Operational scheduling of a smart distribution system considering electric vehicles parking lot: A bi-level approach</t>
  </si>
  <si>
    <t xml:space="preserve">Bagher Sadati, S.M. (1); Moshtagh, J. (1); Shafie-khah, M. (2); Rastgou, A. (3); Catalao, J.P.S. (2) </t>
  </si>
  <si>
    <t xml:space="preserve">(1) University of Kurdistan, Department of Electrical and Computer Engineering, PO Box 416, Iran (2) University of Beira Interior, C-MAST, Portugal (3) Islamic Azad University, Department of Electrical Engineering, Iran </t>
  </si>
  <si>
    <t>International Journal of Electrical Power &amp; Energy Systems</t>
  </si>
  <si>
    <t>Int. J. Electr. Power Energy Syst. (Netherlands)</t>
  </si>
  <si>
    <t>159-78</t>
  </si>
  <si>
    <t>Feb. 2019</t>
  </si>
  <si>
    <t>0142-0615</t>
  </si>
  <si>
    <t>10.1016/j.ijepes.2018.08.021</t>
  </si>
  <si>
    <t>In this paper, a new bi-level framework is presented for operational scheduling of a smart distribution company (SDISCO) with electric vehicle (EV) parking lot (PL) and renewable energy sources (RES), i.e., wind and photovoltaic (PV) units. In the proposed bi-level model, maximization of the profit of SDISCO is obtained in the upper-level (leader) problem by minimizing the cost of power purchased from the wholesale market due to the EV PL unique capability, i.e., PL-to-grid. The lower-level (follower) problem aims to maximize the profit of the PL owner. This model is converted to a non-linear single-level problem by using Karush‚ÄìKuhn‚ÄìTucker (KKT) conditions. Fortuny-Amat and McCarl method is used for linearization based on auxiliary binary variables and sufficiently large constants. Moreover, uncertainties such as duration of the presence of EVs in PL, the initial state of the charge (SOC) of EVs and output power generation of wind and PV units are simultaneously considered through a set of scenarios. The SDISCO‚Äôs profit is investigated in four modes: (1) without RES and with the controlled charging of EVs; (2) without RES and with smart charging/discharging of EVs; (3) with RES and with the controlled charging of EVs; (4) with RES and with smart charging/discharging of EVs. In all these modes, a price-based demand response (DR) program is considered, as well as incentive-based DR, and combined price-based DR and incentive-based DR. The presented model is tested on the IEEE 15-bus distribution system over a 24-h period. The results show that SDISCO gains more profit by using a suitable charging/discharging schedule and employing a critical peak pricing (CPP) program. Furthermore, by comparing this bi-level model with the centralized model, the effectiveness of the bi-level model is demonstrated. Also, sensitivity analyses on the number of EVs, size of RES and the percentage of customer participation in the DR program are evaluated on the optimal operation of the SDISCO. [All rights reserved Elsevier].</t>
  </si>
  <si>
    <t>battery powered vehicles - battery storage plants - demand side management - distributed power generation - integer programming - linear programming - photovoltaic power systems - power distribution economics - power generation dispatch - power generation economics - power markets - pricing - renewable energy sources - smart power grids</t>
  </si>
  <si>
    <t>price-based DR - electric vehicles parking lot - wholesale market - nonlinear single-level problem - Karush‚ÄìKuhn‚ÄìTucker conditions - KKT conditions - auxiliary binary variables - initial state of the charge - SOC - SDISCO's profit - PL owner - lower-level problem - PL-to-grid - EV PL unique capability - upper-level problem - photovoltaic units - renewable energy sources - smart distribution company - bi-level framework - bi-level approach - smart distribution system - operational scheduling - bi-level model - suitable charging/discharging - IEEE 15-bus distribution system - incentive-based DR - price-based demand response program - smart charging/discharging - controlled charging - RES</t>
  </si>
  <si>
    <t>B8520 Transportation - B8250 Solar power stations and photovoltaic power systems - B8260 Other power stations and plants - B0260 Optimisation techniques - B8120K Distributed power generation - B8110B Power system management, operation and economics</t>
  </si>
  <si>
    <t>H02J3/38 - H02J13/00 - H02S - B60L50/50</t>
  </si>
  <si>
    <t>An Adaptive Hierarchical Energy Management Strategy for Hybrid Electric Vehicles Combining Heuristic Domain Knowledge and Data-Driven Deep Reinforcement Learning</t>
  </si>
  <si>
    <t xml:space="preserve">Hu, Bo (1, 2); Li, Jiaxi (1) </t>
  </si>
  <si>
    <t xml:space="preserve">(1) Ministry of Education, Chongqing University of Technology, Key Laboratory of Advanced Manufacturing Technology for Automobile Parts, Chongqing; 400054, China (2) Ningbo Yinzhou DLT Technology Company Ltd., Ningbo; 315000, China </t>
  </si>
  <si>
    <t>Hu, Bo(b.hu@cqut.edu.cn)</t>
  </si>
  <si>
    <t>3275-3288</t>
  </si>
  <si>
    <t>10.1109/TTE.2021.3132773</t>
  </si>
  <si>
    <t>With the development of artificial intelligence, there has been a growing interest in machine learning-based control strategy, among which reinforcement learning (RL) has opened up a new direction in the field of hybrid electric vehicle (HEV) energy management. However, the issues of the current RL setting ranging from inappropriate battery state-of-charge (SOC) constraint to ineffective and risky exploration make it inapplicable to many industrial energy management strategy (EMS) tasks. To address this, an adaptive hierarchical EMS combining heuristic equivalent consumption minimization strategy (ECMS) knowledge and deep deterministic policy gradient (DDPG), which is a state-of-the-art data-driven RL algorithm, is proposed in this work. For comparison purposes, the proposed strategy is contrasted with dynamic programming (DP), proportion integration differentiation (PID)-based adaptive ECMS, and rule-based and standard RL-based counterparts, and the results show that the fuel consumption after SOC correction for the proposed strategy is very close to that of the DP-based control and lower than that of the other three benchmark strategies. Considering that the proposed strategy can make better use of the RL techniques while realizing an effective, efficient, and safe exploration in a data-driven manner, it may become a strong foothold for future RL-based EMS to build on, especially when the controller has to be trained directly and from scratch in a real-world environment. ¬© 2015 IEEE.</t>
  </si>
  <si>
    <t>Charging (batteries) - Deep learning - Domain Knowledge - Hybrid vehicles - Dynamic programming - Energy management systems - Battery management systems</t>
  </si>
  <si>
    <t>'current - Battery state of charge - Control strategies - Data driven - Domain knowledge - Heuristic knowledge - Hierarchical - Minimisation - Reinforcement learnings - Vehicle energy</t>
  </si>
  <si>
    <t>432 Highway Transportation - 461.4 Ergonomics and Human Factors Engineering - 662.1 Automobiles - 702.1.2 Secondary Batteries - 706 Electric Transmission and Distribution - 723.4 Artificial Intelligence - 921.5 Optimization Techniques</t>
  </si>
  <si>
    <t xml:space="preserve">Number: 51905061, Acronym: NSFC, Sponsor: National Natural Science Foundation of China; Number: 2020M671842, Acronym: -, Sponsor: China Postdoctoral Science Foundation; Number: cstc2019jcyj-msxmX0097, Acronym: -, Sponsor: Natural Science Foundation of Chongqing; </t>
  </si>
  <si>
    <t>This work was supported in part by the National Natural Science Foundation of China under Grant 51905061, in part by the China Postdoctoral Science Foundation under Grant 2020M671842, and in part by the Natural Science Foundation of Chongqing under Grant cstc2019jcyj-msxmX0097.</t>
  </si>
  <si>
    <t>Hierarchical predictive control for electric vehicles with hybrid energy storage system under vehicle-following scenarios</t>
  </si>
  <si>
    <t xml:space="preserve">Wu, Yue (1); Huang, Zhiwu (1); Hofmann, Heath (2); Liu, Yongjie (1); Huang, Jiahao (1); Hu, Xiaosong (3); Peng, Jun (4); Song, Ziyou (5) </t>
  </si>
  <si>
    <t xml:space="preserve">(1) School of Automation, Central South University, Changsha; 410075, China (2) Department of Electrical Engineering and Computer Science, University of Michigan, Ann Arbor; MI; 48109, United States (3) College of Mechanical and Vehicle Engineering, Chongqing University, Chongqing; 400044, China (4) School of Computer Science and Engineering, Central South University, Changsha; 410075, China (5) Department of Mechanical Engineering, National University of Singapore, Singapore, 117575, Singapore </t>
  </si>
  <si>
    <t>Peng, Jun(pengj@csu.edu.cn); Song, Ziyou(ziyou.songthu@gmail.com)</t>
  </si>
  <si>
    <t>10.1016/j.energy.2022.123774</t>
  </si>
  <si>
    <t>For electric vehicles with hybrid energy storage system, driving economy depends not only on novel energy management strategies but also on load power demand. In order to optimize the power demand and energy management simultaneously, this paper proposes a hierarchical model predictive control framework for electric vehicles with a Li-ion battery/supercapacitor hybrid energy storage system under vehicle-following scenarios. In the vehicle-following level, based on vehicle-to-vehicle and vehicle-to-infrastructure communications, the following vehicle can acquire the real-time velocity and position of the preceding vehicle, optimize the motor electricity consumption, and ensure driving safety through velocity planning. Such cost-effective power demand is further allocated in the energy management level, in order to minimize battery degradation and power losses. Urban, suburban, and highway driving conditions are tested to evaluate the effectiveness and robustness of the proposed method. Determination of prediction horizon and detailed comparison with existing methods are investigated. Simulation results show that compared with optimizing energy management alone under a classical car-following model, the proposed method can reduce the total operation cost by 4.69‚Äì14.55% and yield results closer to offline dynamic programming, which provides the globally optimal results. ¬© 2022</t>
  </si>
  <si>
    <t>Hierarchical systems - Hybrid vehicles - Electric energy storage - Lithium-ion batteries - Vehicle to vehicle communications - Control system synthesis - Energy management systems - Model predictive control - Dynamic programming - Electric power utilization - Cost effectiveness</t>
  </si>
  <si>
    <t>Economy analysis - Hybrid energy storage systems - Load power - Model-predictive control - Power demands - Power energy - Predictive control - V2I communications - V2V/V2I communication - Vehicle following</t>
  </si>
  <si>
    <t>432 Highway Transportation - 525 Energy Management and Conversion - 662.1 Automobiles - 706 Electric Transmission and Distribution - 706.1 Electric Power Systems - 716.3 Radio Systems and Equipment - 731.1 Control Systems - 911.2 Industrial Economics - 921.5 Optimization Techniques - 961 Systems Science</t>
  </si>
  <si>
    <t xml:space="preserve">Number: CX20200202, Acronym: -, Sponsor: -; Number: 61672537, Acronym: NSFC, Sponsor: National Natural Science Foundation of China; Number: 202006370153, Acronym: CSC, Sponsor: China Scholarship Council; Number: 2020zzts125, Acronym: -, Sponsor: Fundamental Research Funds for Central Universities of the Central South University; </t>
  </si>
  <si>
    <t>This work has not been presented at a conference or submitted elsewhere previously. This work is partially supported by National Natural Science Foundation of China (Grant Nos. 61672537 ), Postgraduate Scientific Research Innovation Project of Hunan Province (Grant Nos. CX20200202 ), and Fundamental Research Funds for the Central Universities of Central South University (Grant Nos. 2020zzts125 ). The first author is supported by China Scholarship Council (Grant Nos. 202006370153 ).</t>
  </si>
  <si>
    <t>Hierarchical speed control for autonomous electric vehicle through deep reinforcement learning and robust control</t>
  </si>
  <si>
    <t xml:space="preserve">Xu, Guangfei (1, 2); He, Xiangkun (3); Chen, Meizhou (1); Miao, Hequan (1); Pang, Huanxiao (1); Wu, Jian (4); Diao, Peisong (1); Wang, Wenjun (1) </t>
  </si>
  <si>
    <t xml:space="preserve">(1) College of Agricultural Engineering and Food Science, Shandong University of Technology, Zibo, China (2) The Center of Smart agriculture and equipment, Liaocheng Academy of Agricultural Sciences, Liaocheng, China (3) 2012 Noah's Ark Lab, Beijing, China (4) School of Mechanical and Automotive Engineering, Liaocheng University, Liaocheng, China </t>
  </si>
  <si>
    <t>Diao, Peisong(dps2003@163.com); He, Xiangkun(hxk2019@126.com)</t>
  </si>
  <si>
    <t>IET Control Theory and Applications</t>
  </si>
  <si>
    <t>IET Control Theory Appl.</t>
  </si>
  <si>
    <t>112-124</t>
  </si>
  <si>
    <t>10.1049/cth2.12211</t>
  </si>
  <si>
    <t>For the speed control system of autonomous electric vehicle (AEV), challenge happens with how to determine an appropriate driving speed to satisfy the dynamic environment while resisting uncertainty and disturbance. Therefore, this paper proposes a robust optimal speed control approach based on hierarchical architecture for AEV through combining deep reinforcement learning (DRL) and robust control. In decision-making layer, a deep maximum entropy proximal policy optimization (DMEPPO) algorithm is presented to obtain an optimal speed via dynamic environment information, heuristic target entropy and adaptive entropy constraint. In motion control layer, to track the learned optimal speed while resisting uncertainty and disturbance, a robust speed controller is designed by the linear matrix inequality (LMI). Finally, simulation experiment results show that the proposed robust optimal speed control scheme based on hierarchical architecture for AEV is feasible and effective. ¬© 2021 The Authors. IET Control Theory &amp; Applications published by John Wiley &amp; Sons Ltd on behalf of The Institution of Engineering and Technology</t>
  </si>
  <si>
    <t>Robustness (control systems) - Autonomous vehicles - Markov processes - Entropy - Optimization - Deep learning - Speed - Robust control - Linear matrix inequalities - Controllers - Electric vehicles - Decision making</t>
  </si>
  <si>
    <t>Control approach - Control theory application - Decisions makings - Driving speed - Dynamic environments - Hierarchical architectures - Optimal speed - Optimal speed control - Speed control systems - Uncertainty</t>
  </si>
  <si>
    <t>432 Highway Transportation - 461.4 Ergonomics and Human Factors Engineering - 641.1 Thermodynamics - 723.4 Artificial Intelligence - 731 Automatic Control Principles and Applications - 731.1 Control Systems - 731.6 Robot Applications - 732.1 Control Equipment - 912.2 Management - 921.1 Algebra - 921.5 Optimization Techniques - 922.1 Probability Theory</t>
  </si>
  <si>
    <t xml:space="preserve">Number: 2018YF005‚Äê01, Acronym: -, Sponsor: -; Number: SD2019NJ005, Acronym: -, Sponsor: Shandong Province Key Agricultural Project for Application Technology Innovation; Number: 2018YFD0300606‚Äê04, Acronym: NKRDPC, Sponsor: National Key Research and Development Program of China; Number: 2018JZZYY020615, Acronym: -, Sponsor: Major Scientific and Technological Innovation Project of Shandong Province; </t>
  </si>
  <si>
    <t>Research supported by Shandong Province agricultural application technology innovation project (SD2019NJ005); Shandong Province agricultural machinery equipment research and development innovation plan project (2018YF005&amp;#8208;01); Shandong Province major science and technology innovation project (2018JZZYY020615); National key research and development programs (2018YFD0300606&amp;#8208;04).</t>
  </si>
  <si>
    <t>Hierarchical MPC for Robust Eco-Cooling of Connected and Automated Vehicles and Its Application to Electric Vehicle Battery Thermal Management</t>
  </si>
  <si>
    <t xml:space="preserve">Amini, Mohammad Reza (1); Kolmanovsky, Ilya (2); Sun, Jing (1) </t>
  </si>
  <si>
    <t xml:space="preserve">(1) Department of Naval Architecture and Marine Engineering, University of Michigan, Ann Arbor; MI; 48109, United States (2) Department of Aerospace Engineering, University of Michigan, Ann Arbor; MI; 48109, United States </t>
  </si>
  <si>
    <t>Amini, Mohammad Reza(mamini@umich.edu)</t>
  </si>
  <si>
    <t>316-328</t>
  </si>
  <si>
    <t>10.1109/TCST.2020.2975464</t>
  </si>
  <si>
    <t>Connected and autonomous vehicles (CAVs) have situational awareness that can be exploited for optimal power and thermal management. In this article, we develop a hierarchical model predictive control (H-MPC) strategy for eco-cooling of CAVs, which reduces energy consumption through real-time prediction and multi-timescale and multi-layer optimization. The application of the proposed H-MPC is studied for battery thermal and energy management of an electric vehicle (EV). Our H-MPC approach addresses the uncertainty in the long-term preview of the vehicle speed through robust constraint handling to prevent constraint violation. The simulation results show that compared with a conventional battery thermal management (BTM) strategy, the proposed robust H-MPC saves the battery energy by up to 5.4% under the uncertainties in the long-term vehicle speed predictions in an urban CAV operation scenario. ¬© 1993-2012 IEEE.</t>
  </si>
  <si>
    <t>Secondary batteries - Electric vehicles - Energy utilization - Temperature control - Predictive control systems - Hierarchical systems - Thermal management (electronics) - Battery management systems</t>
  </si>
  <si>
    <t>Constraint handling - Constraint violation - Conventional batteries - Electric vehicle batteries - Hierarchical model - Real-time prediction - Situational awareness - Vehicle speed predictions</t>
  </si>
  <si>
    <t>525.3 Energy Utilization - 702.1.2 Secondary Batteries - 731.1 Control Systems - 731.3 Specific Variables Control - 961 Systems Science</t>
  </si>
  <si>
    <t xml:space="preserve">Number: DE-AR0000797, Acronym: -, Sponsor: -; Number: -, Acronym: USDOE, Sponsor: U.S. Department of Energy; </t>
  </si>
  <si>
    <t>Manuscript received July 3, 2019; revised February 2, 2020; accepted February 12, 2020. Date of publication March 9, 2020; date of current version December 17, 2020. Manuscript received in final form February 17, 2020. This work was supported by the United States Department of Energy (DOE) through the Advanced Research Projects Agency-Energy (ARPA-E) NEXTCAR Program under Award DE-AR0000797. Recommended by Associate Editor L. Fagiano. (Corresponding author: Mohammad Reza Amini.) Mohammad Reza Amini and Jing Sun are with the Department of Naval Architecture and Marine Engineering, University of Michigan, Ann Arbor, MI 48109 USA (e-mail: mamini@umich.edu; jingsun@umich.edu).</t>
  </si>
  <si>
    <t>Hierarchical Game for Networked Electric Vehicle Public Charging under Time-Based Billing Model</t>
  </si>
  <si>
    <t xml:space="preserve">Yu, Yue (1); Su, Chunxia (2); Tang, Xiao (3); Kim, Baekgyu (4); Song, Tiecheng (1); Han, Zhu (5) </t>
  </si>
  <si>
    <t xml:space="preserve">(1) National Mobile Communications Research Laboratory, Southeast University, Nanjing, China (2) College of Information and Communication Engineering, Harbin Engineering University, Harbin, China (3) Department of Communication Engineering, Northwestern Polytechnical University, Xi'an, China (4) Toyota Motor North America, Inc., Mountain View; CA, United States (5) Department of Electrical and Computer Engineering, The University of Houston, Houston; TX, United States </t>
  </si>
  <si>
    <t>Yu, Yue(yuyue@seu.edu.cn)</t>
  </si>
  <si>
    <t>518-530</t>
  </si>
  <si>
    <t>10.1109/TITS.2020.2994192</t>
  </si>
  <si>
    <t>Electric Vehicle (EV) public charging is important to meet the exploding charging demand and to address the range anxiety issue. In this paper, we focus on the EV public charging market with heterogeneous charging stations (CSs) under the time-based billing model. We jointly consider the charging time optimization for EVs, the EV-CS pairing, and the pricing mechanism for CSs. A hierarchical game, which mathematically corresponds to an equilibrium problem with equilibrium constraints (EPEC), is then developed to formulate the three coupled problems. In the proposed hierarchical game, each CS sets the charging price to maximize its own revenue first, then the EVs choose their desired CSs and determine the charging time. We analyze the optimal charging time strategies for EVs, and a many-to-one matching algorithm is applied to solve the EV-CS pairing problem. Besides, a block coordinate descent (BCD) based algorithm is applied for each CS to solve the pricing problem. Simulation results show that our proposed schemes can achieve the performance improvement of the charging system. ¬© 2000-2011 IEEE.</t>
  </si>
  <si>
    <t>Costs - Economics - Charging (batteries)</t>
  </si>
  <si>
    <t>Block coordinate descents - Charging station - Equilibrium problem with equilibrium constraint (EPEC) - Hierarchical games - Matching algorithm - Pricing mechanism - Pricing problems - Time optimization</t>
  </si>
  <si>
    <t>702.1.2 Secondary Batteries - 911 Cost and Value Engineering; Industrial Economics - 971 Social Sciences</t>
  </si>
  <si>
    <t xml:space="preserve">Number: CNS-1702850,CNS-1731424,CNS1717454,EARS-1839818, Acronym: NSF, Sponsor: National Science Foundation; Number: 18RT0073, Acronym: MURI, Sponsor: Multidisciplinary University Research Initiative; Number: 61771126, Acronym: NSFC, Sponsor: National Natural Science Foundation of China; Number: BX20190287, Acronym: -, Sponsor: China Postdoctoral Science Foundation; Number: -, Acronym: -, Sponsor: Fundamental Research Funds for the Central Universities; Number: 61901378,61941119,BE2018108, Acronym: -, Sponsor: Key Research and Development Program of Jiangxi Province; </t>
  </si>
  <si>
    <t>Manuscript received September 3, 2019; revised December 17, 2019 and March 24, 2020; accepted May 8, 2020. Date of publication May 27, 2020; date of current version December 24, 2020. The work of Yue Yu and Tiecheng Song was supported in part by the NSFC under Grant 61771126 and in part by the Key Research and Development Plan of Jiangsu Province under Grant BE2018108. The work of Xiao Tang was supported in part by the NSFC under Grant 61901378 and Grant 61941119, in part by the China Post-Doctoral Science Foundation under Grant BX20190287, and in part by the Fundamental Research Funds for the Central Universities. The work of Zhu Han was supported in part by the U.S. MURI under Grant 18RT0073, Grant NSF Grant EARS-1839818, Grant CNS1717454, Grant CNS-1731424, and Grant CNS-1702850. The Associate Editor for this article was X. Chen. (Corresponding author: Yue Yu.) Yue Yu and Tiecheng Song are with the National Mobile Communications Research Laboratory, Southeast University, Nanjing 210096, China (e-mail: yuyue@seu.edu.cn; songtc@seu.edu.cn).</t>
  </si>
  <si>
    <t>Hierarchical Q-learning network for online simultaneous optimization of energy efficiency and battery life of the battery/ultracapacitor electric vehicle</t>
  </si>
  <si>
    <t xml:space="preserve">Xu, Bin (1); Zhou, Quan (2); Shi, Junzhe (3); Li, Sixu (4) </t>
  </si>
  <si>
    <t xml:space="preserve">(1) The University of Oklahoma, School of Aerospace and Mechanical Engineering, 865 Asp Ave, Norman; OK; 73019, United States (2) University of Birmingham, Vehicle and Engine Research Centre, Birmingham, United Kingdom (3) University of California, Berkeley, Department of Civil and Environmental Engineering, Berkeley; CA; 94720, United States (4) University of California, Berkeley, Department of Mechanical Engineering, 6141 Etcheverry Hall, Berkeley; CA; 94720, United States </t>
  </si>
  <si>
    <t>Zhou, Quan(q.zhou@bham.ac.uk)</t>
  </si>
  <si>
    <t>10.1016/j.est.2021.103925</t>
  </si>
  <si>
    <t>Reinforcement learning has been gaining attention in energy management of hybrid power systems for its low computation cost and great energy saving performance. However, the potential of reinforcement learning (RL) has not been fully explored in electric vehicle (EV) applications because most studies on RL only focused on single design targets. This paper studied on online optimization of the supervisory control system of an EV (powered by battery and ultracapacitor) with two design targets, maximizing energy efficiency and battery life. Based on a widely used reinforcement learning method, Q-learning, a hierarchical learning network is proposed. Within the hierarchical Q-learning network, two independent Q tables, Q1 and Q2, are allocated in two control layers. In addition to the baseline power-split layer, which determines the power split ratio between battery and ultracapacitor based on the knowledge stored in Q1, an upper layer is developed to trigger the engagement of the ultracapacitor based on Q2. In the learning process, Q1 and Q2 are updated during the real driving using the measured signals of states, actions, and rewards. The hierarchical Q-learning network is developed and evaluated following a full propulsion system model. By introducing the single-layer Q-learning based method and the rule-based method as two baselines, performance of the EV with the three control methods (i.e., two baseline and one proposed) are simulated under different driving cycles. The results show that the addition of an ultracapacitor in the electric vehicle reduces the battery capacity loss by 12%. The proposed hierarchical Q-learning network is shown superior to the two baseline methods by reducing 8% battery capacity loss. The vehicle range is slightly extended along with the battery life extension. Moreover, the proposed strategy is validated by considering different driving cycle and measurement noise. The proposed hierarchical strategy can be adapted and applied to reinforcement learning based energy management in different hybrid power systems. ¬© 2021</t>
  </si>
  <si>
    <t>Supercapacitor</t>
  </si>
  <si>
    <t>E-learning - Energy efficiency - Energy management - Hybrid vehicles - Land vehicle propulsion - Electric losses - Learning systems - Reinforcement learning - Secondary batteries</t>
  </si>
  <si>
    <t>Battery capacity - Battery life - Capacity loss - Driving cycle - Hybrid power - Learning network - Power splits - Q-learning - Simultaneous optimization - Ultracapacitors</t>
  </si>
  <si>
    <t>432 Highway Transportation - 525 Energy Management and Conversion - 525.2 Energy Conservation - 662.1 Automobiles - 702.1.2 Secondary Batteries - 704.1 Electric Components - 723.4 Artificial Intelligence</t>
  </si>
  <si>
    <t>Hierarchical speed planning and energy management for autonomous plug-in hybrid electric vehicle in vehicle-following environment</t>
  </si>
  <si>
    <t xml:space="preserve">Liu, Yonggang (1); Huang, Bin (1); Yang, Yang (1); Lei, Zhenzhen (2); Zhang, Yuanjian (3); Chen, Zheng (4) </t>
  </si>
  <si>
    <t xml:space="preserve">(1) State Key Laboratory of Mechanical Transmissions &amp; College of Mechanical and Vehicle Engineering, Chongqing University, Chongqing; 400044, China (2) School of Mechanical and Power Engineering, Chongqing University of Science &amp; Technology, Chongqing; 401331, China (3) Department of Aeronautical and Automotive Engineering, Loughborough University, Leicestershire; LE11 3TU, United Kingdom (4) Faculty of Transportation Engineering, Kunming University of Science and Technology, Kunming; 650500, China </t>
  </si>
  <si>
    <t>Chen, Zheng(chen@kust.edu.cn); Liu, Yonggang(andylyg@umich.edu)</t>
  </si>
  <si>
    <t>10.1016/j.energy.2022.125212</t>
  </si>
  <si>
    <t>In this paper, a hierarchical energy management control strategy is investigated for autonomous plug-in hybrid electric vehicle in vehicle-following environment. With the target of safety and comfort, the designed algorithm is divided into two layers. The grey neural network is leveraged in the upper layer controller to predict the future speed trend of preceding vehicle, and the target speed of ego vehicle is planned by fuzzy adaptive control algorithm. By combining with the planned state of charge reference trajectory, genetic algorithm is exploited in the adaptive equivalent consumption minimization strategy-based lower layer controller to determine the initial equivalent factor map by offline iterative calculation, and the fuzzy logic algorithm is employed to update the equivalent factor in real time according to the state of charge difference. Finally, the simulation and hardware-in-the-loop experiment are conducted to validate the performance of the proposed strategy. The simulation results highlight the capability of the proposed strategy in solving multi-objective optimization for autonomous plug-in hybrid electric vehicle in vehicle-following environment, and the experiment results validate that the energy consumption economy of the proposed strategy reaches 95.43% optimality of the results derived by dynamic programming while ensuring the satisfied driving comfort and safety. ¬© 2022 Elsevier Ltd</t>
  </si>
  <si>
    <t>Controllers</t>
  </si>
  <si>
    <t>Adaptive control systems - Autonomous vehicles - Battery management systems - Charging (batteries) - Dynamic programming - Energy utilization - Fuzzy logic - Genetic algorithms - Hardware-in-the-loop simulation - Iterative methods - Multiobjective optimization - Plug-in hybrid vehicles</t>
  </si>
  <si>
    <t>Adaptive equivalent consumption minimization strategy - Autonomous driving - Charge reference - Hardware in the loops - Hardware-in-the-loop experiment - Minimisation - Plug-In Hybrid Electric Vehicle - State of charge reference - States of charges</t>
  </si>
  <si>
    <t>432 Highway Transportation - 525.3 Energy Utilization - 662.1 Automobiles - 702.1.2 Secondary Batteries - 721.1 Computer Theory, Includes Formal Logic, Automata Theory, Switching Theory, Programming Theory - 731.1 Control Systems - 731.6 Robot Applications - 732.1 Control Equipment - 921.5 Optimization Techniques - 921.6 Numerical Methods</t>
  </si>
  <si>
    <t xml:space="preserve">Number: CSTC2019JCYJ-MSXMX0642, Acronym: -, Sponsor: -; Number: 52002046, Acronym: NSFC, Sponsor: National Natural Science Foundation of China; Number: SKLMT-MSKFKT-202016, Acronym: CQU, Sponsor: Chongqing University; Number: KJQN201901539, Acronym: CQMEC, Sponsor: Chongqing Municipal Education Commission; Number: -, Acronym: SKLMT, Sponsor: State Key Laboratory of Mechanical Transmissions; </t>
  </si>
  <si>
    <t>The work is funded by the Open Fund of the State Key Laboratory of Mechanical Transmissions , Chongqing University ( SKLMT-MSKFKT-202016 ) in part, the National Natural Science Foundation of China (No. 52002046 ) in part, Chongqing Fundamental Research and Frontier Exploration Project (No. CSTC2019JCYJ-MSXMX0642 ) in part, and Science and Technology Research Program of Chongqing Municipal Education Commission (No. KJQN201901539 ) in part.</t>
  </si>
  <si>
    <t>ID</t>
  </si>
  <si>
    <t>Reason</t>
  </si>
  <si>
    <t>RemovingPhase</t>
  </si>
  <si>
    <t>Selected</t>
  </si>
  <si>
    <t>Year</t>
  </si>
  <si>
    <t>Journal</t>
  </si>
  <si>
    <t>Authors</t>
  </si>
  <si>
    <t>Keywords</t>
  </si>
  <si>
    <t>Charging</t>
  </si>
  <si>
    <t>V2G</t>
  </si>
  <si>
    <t>Price</t>
  </si>
  <si>
    <t>EVs</t>
  </si>
  <si>
    <t>EVSE</t>
  </si>
  <si>
    <t>RESs</t>
  </si>
  <si>
    <t>Formulation</t>
  </si>
  <si>
    <t>MPC</t>
  </si>
  <si>
    <t>Dispatching</t>
  </si>
  <si>
    <t>Dataset</t>
  </si>
  <si>
    <t>Charging facility</t>
  </si>
  <si>
    <t>Analysis</t>
  </si>
  <si>
    <t>Cristicism</t>
  </si>
  <si>
    <t>Why this classification?</t>
  </si>
  <si>
    <t>Bibtex</t>
  </si>
  <si>
    <t>Section</t>
  </si>
  <si>
    <t>Class</t>
  </si>
  <si>
    <t>Name</t>
  </si>
  <si>
    <t>Acronym</t>
  </si>
  <si>
    <t>Description</t>
  </si>
  <si>
    <t>Synonyms</t>
  </si>
  <si>
    <t>Latex</t>
  </si>
  <si>
    <t>Algorithms</t>
  </si>
  <si>
    <t>Scheduling algorithm</t>
  </si>
  <si>
    <t>Average rate</t>
  </si>
  <si>
    <t>AR</t>
  </si>
  <si>
    <t>Scheduling algorithm that supply the minimum power of the EVSE capacity.</t>
  </si>
  <si>
    <t>Algorithm</t>
  </si>
  <si>
    <t>Backward-forward sweep</t>
  </si>
  <si>
    <t>BFS</t>
  </si>
  <si>
    <t>Algorithm to compute the power flow in a network</t>
  </si>
  <si>
    <t>Earliest deadline first</t>
  </si>
  <si>
    <t>EDF</t>
  </si>
  <si>
    <t>Scheduling algorithm that schedules the charge of the vehicle with earliest departure time first.</t>
  </si>
  <si>
    <t>Earliest start time</t>
  </si>
  <si>
    <t>EST</t>
  </si>
  <si>
    <t>Scheduling algorithm that dispatches the EVSE firsly available with no spatial consideration.</t>
  </si>
  <si>
    <t>First-in First-served</t>
  </si>
  <si>
    <t>FIFS</t>
  </si>
  <si>
    <t>Scheduling algorithm that dispatches EVs according to their arrival times.</t>
  </si>
  <si>
    <t>First-come first-served (FCFS)</t>
  </si>
  <si>
    <t>Least slack time</t>
  </si>
  <si>
    <t>LST</t>
  </si>
  <si>
    <t>Scheduling algorithm that prioritizes those vehicle with shortest remaining time to achieve the desired SoC.</t>
  </si>
  <si>
    <t>Least laxity first (LLF)</t>
  </si>
  <si>
    <t>Lowest state-of-charge first</t>
  </si>
  <si>
    <t>LSF</t>
  </si>
  <si>
    <t>Scheduling algorithm that charges the vehicle with the lowest SoC first</t>
  </si>
  <si>
    <t>Nearest Neighbor Charging Routing</t>
  </si>
  <si>
    <t>NNCR</t>
  </si>
  <si>
    <t>Scheduling algorithm that dispatches the EV to the nearest charging station and the corresponding EVSE that is firstly available.</t>
  </si>
  <si>
    <t>Newton-Raphson</t>
  </si>
  <si>
    <t>Price oriented scheduling</t>
  </si>
  <si>
    <t>POS</t>
  </si>
  <si>
    <t>Scheduling algorithm that supplies more energy during cheaper windows</t>
  </si>
  <si>
    <t>ToU scheduling</t>
  </si>
  <si>
    <t>Randomly delayed charging</t>
  </si>
  <si>
    <t>RND</t>
  </si>
  <si>
    <t>Scheduling algorithm that starts to supplying power after a random amount of time.</t>
  </si>
  <si>
    <t>Shortest job first</t>
  </si>
  <si>
    <t>SJF</t>
  </si>
  <si>
    <t>Scheduling algorithm that charges the vehicle with less required energy first.</t>
  </si>
  <si>
    <t>Smart charging system with cooperation</t>
  </si>
  <si>
    <t>SCSC</t>
  </si>
  <si>
    <t>Scheduling algorithm that supplies energy according to maximizing the utilization of the available power.</t>
  </si>
  <si>
    <t>Without chargers assignment scheduling</t>
  </si>
  <si>
    <t>WCAS</t>
  </si>
  <si>
    <t>Scheduling algorithm that dispatches EV to charging stations but not to EVSE.</t>
  </si>
  <si>
    <t>Dictionary</t>
  </si>
  <si>
    <t>Infrastructure</t>
  </si>
  <si>
    <t>Aggregator unit</t>
  </si>
  <si>
    <t>AU</t>
  </si>
  <si>
    <t>Is a central entity acting as an interface between EV users and the system operator or electricity market [4] \cite{han2017optimal}.</t>
  </si>
  <si>
    <t>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t>
  </si>
  <si>
    <t>Concept</t>
  </si>
  <si>
    <t>Battery capacity (kWh)</t>
  </si>
  <si>
    <t>It is the maximum energy the battery can save</t>
  </si>
  <si>
    <t>Battery health, state of the battery.</t>
  </si>
  <si>
    <t>Blackout</t>
  </si>
  <si>
    <t>It is the loss of the electrical power network supply to an end user (a.k.a. power outage, powercut, a power out, a power blackout, a power failure or a power loss).</t>
  </si>
  <si>
    <t>Brownout</t>
  </si>
  <si>
    <t>Phemonenon when there is an intentional or unintentional drop in the voltage.</t>
  </si>
  <si>
    <t>Charging capacity (kW)</t>
  </si>
  <si>
    <t>It is the maximum power the battery stands</t>
  </si>
  <si>
    <t>Charging efficiency</t>
  </si>
  <si>
    <t>Place where there is an EVSE. It can be either a station, a home, a parking and a workplace.</t>
  </si>
  <si>
    <t>Charging pile</t>
  </si>
  <si>
    <t>It is the box where the vehicle is connected through the cable.</t>
  </si>
  <si>
    <t>Charging spot, Charging post, Charging point, Charging outlet, Customer point of charge (CPOC), Charging socket, Charging hub, Charging machine, EV charger, Smart charger, Charging machine, EVSE port</t>
  </si>
  <si>
    <t>Charging power modulation</t>
  </si>
  <si>
    <t>It is the capability of the AU to control the power supplied.</t>
  </si>
  <si>
    <t>Problem</t>
  </si>
  <si>
    <t>Coordinated charging</t>
  </si>
  <si>
    <t>Energy supplied is controled under power availability and/or power grid constraints.</t>
  </si>
  <si>
    <t>Controlled charging, smart charging, charge management (CM), Optimized charging (OC).</t>
  </si>
  <si>
    <t>Other</t>
  </si>
  <si>
    <t>Distributed energy resource</t>
  </si>
  <si>
    <t>DER</t>
  </si>
  <si>
    <t>It refers to those energies that are not generated and distributed by the distribution network, e.g. renewable energy resources.</t>
  </si>
  <si>
    <t>Intermittent energy resource (IER)</t>
  </si>
  <si>
    <t>Distribution system operator</t>
  </si>
  <si>
    <t>DSO</t>
  </si>
  <si>
    <t>The AUs are connected to them. They manage the energy demand of the connected AUs. They are located between the transmission and distribution networks.</t>
  </si>
  <si>
    <t>Distribution operator (DO), Service operator (SO), Market operator, Distribution system, Centralized controller (CC), Electrical Network Operator (ENO).</t>
  </si>
  <si>
    <t>Vehicle</t>
  </si>
  <si>
    <t>Electric vehicle</t>
  </si>
  <si>
    <t>EV</t>
  </si>
  <si>
    <t>Light-weight vehicles that require a rechargeable battery.</t>
  </si>
  <si>
    <t>Plug-in electric vehicle (PEV), Battery electric vehicle (BEV), Full electric vehicle (FEV), Pure electric cars (PEC).</t>
  </si>
  <si>
    <t>Electric vehicle supply equiment</t>
  </si>
  <si>
    <t>It is the cable to connect the EV to the charging pile where the power energy flows through.</t>
  </si>
  <si>
    <t>Charging equipment, Connector</t>
  </si>
  <si>
    <t>Electric vehicle supply equipement port</t>
  </si>
  <si>
    <t>EVSE port</t>
  </si>
  <si>
    <t>It the plug where the EVSE is plugged-in.</t>
  </si>
  <si>
    <t>Charging port</t>
  </si>
  <si>
    <t>EV load</t>
  </si>
  <si>
    <t>It is the power or energy consumed at EVSEs over time.</t>
  </si>
  <si>
    <t>Fuel cell electric vehicle</t>
  </si>
  <si>
    <t>FCEV</t>
  </si>
  <si>
    <t>Vehicles that work with hydrogen fuel.</t>
  </si>
  <si>
    <t>Grid-to-vehicle</t>
  </si>
  <si>
    <t>G2V</t>
  </si>
  <si>
    <t>The power grid supplies energy to EVs.</t>
  </si>
  <si>
    <t>Unidirectional, Unidirectional V2G, V1G.</t>
  </si>
  <si>
    <t>Hybrid electric vehicle</t>
  </si>
  <si>
    <t>HEV</t>
  </si>
  <si>
    <t>Vehicles that use gasoline and electricity.</t>
  </si>
  <si>
    <t>Plug-in hybrid electric vehicle (PHEV), Hybrid electric cars (HEC).</t>
  </si>
  <si>
    <t>Internal combustion engine vehicle</t>
  </si>
  <si>
    <t>ICEV</t>
  </si>
  <si>
    <t>Vehicles that use gasoline only.</t>
  </si>
  <si>
    <t>Internal combustion vehicles (ICVs), Conventional vehicle (CV).</t>
  </si>
  <si>
    <t>It aims to repeatedly solve an optimization problem using forecast of costs and demand, among others.</t>
  </si>
  <si>
    <t>Receding horizon control (RHC)</t>
  </si>
  <si>
    <t>Pricing</t>
  </si>
  <si>
    <t>Price control</t>
  </si>
  <si>
    <t>Coordination method in which the AU sets the price over the day as an incentive or disincentive mechanism to plug-in EV when needed.</t>
  </si>
  <si>
    <t>Sliding windows</t>
  </si>
  <si>
    <t>It is the time between the arrival of the EV and the lattest charging time before departure (to get the desired SoC)</t>
  </si>
  <si>
    <t>Sojourn time, dwell time.</t>
  </si>
  <si>
    <t>Battery</t>
  </si>
  <si>
    <t>State-of-chage</t>
  </si>
  <si>
    <t>SoC</t>
  </si>
  <si>
    <t>Almacenated energy in the battery, commonly represented as a fraction of the total capacity.</t>
  </si>
  <si>
    <t>State-of-energy (SoE), Depth-of-Dischard (DoD) if 1 - SoC, Battery state of charging (BSOC).</t>
  </si>
  <si>
    <t>Transmission system operator</t>
  </si>
  <si>
    <t>TSO</t>
  </si>
  <si>
    <t>The network that transports the enery at high voltage from the generation source to cities.</t>
  </si>
  <si>
    <t>Transmission system</t>
  </si>
  <si>
    <t>Uncoordinated charging</t>
  </si>
  <si>
    <t>When energy is supplied with no control nor constraint until desired SoC is reached. In other words, charge whenever possible (obviously).</t>
  </si>
  <si>
    <t>EVs are also energy sources since they can provide energy to the grid by discharging their batteries.</t>
  </si>
  <si>
    <t>Bi-directional V2G, Bi-directional charging.</t>
  </si>
  <si>
    <t>Energy supply</t>
  </si>
  <si>
    <t>Aging acceleration factor</t>
  </si>
  <si>
    <t>AAF</t>
  </si>
  <si>
    <t>Is a metric for determining how much a charging load impacts transformer life</t>
  </si>
  <si>
    <t>Bottleneck</t>
  </si>
  <si>
    <t>Line limits and transformer capacities across different voltage levels.</t>
  </si>
  <si>
    <t>Equivalent aging factor</t>
  </si>
  <si>
    <t>It is the aggregation of the AAF product of computing it at each time interval.</t>
  </si>
  <si>
    <t>Loss of life percentage</t>
  </si>
  <si>
    <t>LOL</t>
  </si>
  <si>
    <t>It is the wear of the transformer throughout time. It is computed by mutiplying the EAF by the total operation time dived by 180,000.</t>
  </si>
  <si>
    <t>Power generation system</t>
  </si>
  <si>
    <t>Encompasses the production of electricity and the allocation of required demand between producers.</t>
  </si>
  <si>
    <t>Unit commitment</t>
  </si>
  <si>
    <t>UC</t>
  </si>
  <si>
    <t>It is the problem that schedules the energy production at minimum cost.</t>
  </si>
  <si>
    <t>Non-preemptive charging</t>
  </si>
  <si>
    <t>Once charging starts, it is not allowed to stop supplying energy.</t>
  </si>
  <si>
    <t>Non-stop charging</t>
  </si>
  <si>
    <t>Power coordinated charging</t>
  </si>
  <si>
    <t>PCC</t>
  </si>
  <si>
    <t>The power consumer by each EV is controlled such that the total load demand does not exceed the total power availability.</t>
  </si>
  <si>
    <t>Variable charge-rate coordination (VCC).</t>
  </si>
  <si>
    <t>Preemptive charging</t>
  </si>
  <si>
    <t>Once charging starts, it is allowed to stop supplying energy.</t>
  </si>
  <si>
    <t>Free charging</t>
  </si>
  <si>
    <t>Time coordinated charging</t>
  </si>
  <si>
    <t>TCC</t>
  </si>
  <si>
    <t>There is a maximum number of Evs each time such that the total load demand does not exceed the total power availability.</t>
  </si>
  <si>
    <t>Fixed charge-rate coordination (FCC), on-off based charging.</t>
  </si>
  <si>
    <t>Modelling</t>
  </si>
  <si>
    <t>Alternating direction method of multipliers</t>
  </si>
  <si>
    <t>ADMM</t>
  </si>
  <si>
    <t>This approach solves the cooperative charging problem decomposing the original problem into smaller subproblems that are assigned to each PEV and an aggregator</t>
  </si>
  <si>
    <t>Centralized charging</t>
  </si>
  <si>
    <t>The AU decides when and how much to charge each EV by gathering the information of all EVs that demand energy.</t>
  </si>
  <si>
    <t>Centralized control, Direct control.</t>
  </si>
  <si>
    <t>Decentralized charging</t>
  </si>
  <si>
    <t>Coordination methods in which the decision is taken by the EV under a negotiation process, e.g. a game, without information provided by the other EVs.</t>
  </si>
  <si>
    <t>Distributed charging, self-scheduling, transactive control, Indirect control.</t>
  </si>
  <si>
    <t>Distributed charging</t>
  </si>
  <si>
    <t>EVs schedule their charging by themselves based on information provided by the AU about other EVs.</t>
  </si>
  <si>
    <t>Hierarchical charging, Aggregator-assisted charging.</t>
  </si>
  <si>
    <t>Locational marginal pricing</t>
  </si>
  <si>
    <t>LMP</t>
  </si>
  <si>
    <t>Real-time pricing</t>
  </si>
  <si>
    <t>RTP</t>
  </si>
  <si>
    <t>Pricing scheme that is adjusted according to a function that varies over the time.</t>
  </si>
  <si>
    <t>Dynamic pricing, time-varying price/tariff.</t>
  </si>
  <si>
    <t>Time-of-use</t>
  </si>
  <si>
    <t>ToU</t>
  </si>
  <si>
    <t>Pricing scheme that is constant by time frame (static price), commonly three frame: off-peak, shoulder and peak.</t>
  </si>
  <si>
    <t>Piece-wise constant, White tariff.</t>
  </si>
  <si>
    <t>Wardrop equilibrium</t>
  </si>
  <si>
    <t>WE</t>
  </si>
  <si>
    <t>In the context of interaction among drivers with congestion effects, it is an equilibrium where there is no incentive to change the decision unilaterally.</t>
  </si>
  <si>
    <t>Included</t>
  </si>
  <si>
    <t>Deleted</t>
  </si>
  <si>
    <t>Stand-by</t>
  </si>
  <si>
    <t>Literature reviews</t>
  </si>
  <si>
    <t>No access</t>
  </si>
  <si>
    <t>Articles</t>
  </si>
  <si>
    <t>Read</t>
  </si>
  <si>
    <t>Total</t>
  </si>
  <si>
    <t>Acceptation</t>
  </si>
  <si>
    <t>Expected</t>
  </si>
  <si>
    <t>Date</t>
  </si>
  <si>
    <t>It does not consider bi-level optimization</t>
  </si>
  <si>
    <t>OK</t>
  </si>
  <si>
    <t>Yes</t>
  </si>
  <si>
    <t>Leader</t>
  </si>
  <si>
    <t>Bus</t>
  </si>
  <si>
    <t>NLP</t>
  </si>
  <si>
    <t>MILP</t>
  </si>
  <si>
    <t>Preemptive</t>
  </si>
  <si>
    <t>PowerSupply</t>
  </si>
  <si>
    <t>ChargingFacility</t>
  </si>
  <si>
    <t>FacilityType</t>
  </si>
  <si>
    <t>@article{yao2013hierarchical,
  title={A hierarchical decomposition approach for coordinated dispatch of plug-in electric vehicles},
  author={Yao, Weifeng and Zhao, Junhua and Wen, Fushuan and Xue, Yusheng and Ledwich, Gerard},
  journal={IEEE Transactions on Power Systems},
  volume={28},
  number={3},
  pages={2768--2778},
  year={2013},
  publisher={IEEE}
}</t>
  </si>
  <si>
    <t>Bi-level programming, hierarchical and zonal dispatching architecture, plug-in electric vehicles, vehicle to grid (V2G)</t>
  </si>
  <si>
    <t>ChargingTime</t>
  </si>
  <si>
    <t>BatteryDegradation</t>
  </si>
  <si>
    <t>Cost</t>
  </si>
  <si>
    <t>It uses an IEEE 118-bus topology</t>
  </si>
  <si>
    <t>1 h</t>
  </si>
  <si>
    <t>24 h (12:00 - 12:00)</t>
  </si>
  <si>
    <t>VehicleType</t>
  </si>
  <si>
    <t>FleetSize</t>
  </si>
  <si>
    <t>Heterogeneous</t>
  </si>
  <si>
    <t>NHTS2009</t>
  </si>
  <si>
    <t>ArrivalTime</t>
  </si>
  <si>
    <t>DepartureTime</t>
  </si>
  <si>
    <t>DesiredSoC</t>
  </si>
  <si>
    <t>StartingSoC</t>
  </si>
  <si>
    <t>TimeHorizon</t>
  </si>
  <si>
    <t>TimeInterval</t>
  </si>
  <si>
    <t>RealTimeAlgorithm</t>
  </si>
  <si>
    <t>EnergyMarket</t>
  </si>
  <si>
    <t>AU_Location</t>
  </si>
  <si>
    <t>LeaderModel</t>
  </si>
  <si>
    <t>FollowerModel</t>
  </si>
  <si>
    <t>PowerCapacity</t>
  </si>
  <si>
    <t>FollowerObjective</t>
  </si>
  <si>
    <t>LeaderObjective</t>
  </si>
  <si>
    <t>BenchmarkAlgorithms</t>
  </si>
  <si>
    <t>Normal(8.92 h, 3.24 h ^2)</t>
  </si>
  <si>
    <t>Normal(17.47 h, 3.41 h ^2)</t>
  </si>
  <si>
    <t>Partial</t>
  </si>
  <si>
    <t>ObjectiveSoC</t>
  </si>
  <si>
    <t>Minimize total cost</t>
  </si>
  <si>
    <t>Private</t>
  </si>
  <si>
    <t>Power</t>
  </si>
  <si>
    <t>Control</t>
  </si>
  <si>
    <t>Aggregator-assisted</t>
  </si>
  <si>
    <t>NumberRetailers</t>
  </si>
  <si>
    <t>Follower</t>
  </si>
  <si>
    <t>Minimize dispatching deviation</t>
  </si>
  <si>
    <t>Homogeneous (3 kW)</t>
  </si>
  <si>
    <t>No</t>
  </si>
  <si>
    <t>Day-ahead-market</t>
  </si>
  <si>
    <t>-</t>
  </si>
  <si>
    <t>Home</t>
  </si>
  <si>
    <t>Linear</t>
  </si>
  <si>
    <t>This paper addresses the problem using an aggregator-assisted scheme by considering a single DSO as the leader while the followers are the AUs. The latter are placed at the bus levels in an IEEE 118-bus topology for study. Besides, it considers private vehicles assuming they are mostly charged between 12:00 to 12:00 next day. Although this might reveal the charging facility under consideration, it is not explicitly stated. However, we may assume it handles a home-based charging in disregard whether a parking place is tackled. To formulate the problem, authors propose an NLP model for the upper-level that minimizes the total cost, and a MILP for the lower-level that minimizes the discrepancies between the schedule decided by the DSO (leader) and the AUs (followers) to charge the vehicles that are connected to the respective buses.</t>
  </si>
  <si>
    <t>Although the problem is well-stated, the lower-level model seems not to represent the actual behavior of the EV owners and simplify the problem by focusing on the demand satisfaction. Furthermore, although the model within the proposed solving schema shows short running times, it assumes fully-knowledge of the information and, although it may not cause a difference given the home charging conditions, it is a weak assumption for other cases that even include it.</t>
  </si>
  <si>
    <t>@article{lin2014distribution,
  title={Distribution network planning integrating charging stations of electric vehicle with V2G},
  author={Lin, Xiangning and Sun, Jinwen and Ai, Shengfang and Xiong, Xiaoping and Wan, Yunfei and Yang, Dexian},
  journal={International Journal of Electrical Power \&amp; Energy Systems},
  volume={63},
  pages={507--512},
  year={2014},
  publisher={Elsevier}
}</t>
  </si>
  <si>
    <t>Electric vehicle charging station, V2G, Distribution network planning, Load density method, AHP, Ordinal optimization approach</t>
  </si>
  <si>
    <t>Duplicated (8)</t>
  </si>
  <si>
    <t>It considers hybrid Evs</t>
  </si>
  <si>
    <t>It is not a coordination study</t>
  </si>
  <si>
    <t>It considers hybrid autonomous Evs</t>
  </si>
  <si>
    <t>It is not a cooridination study</t>
  </si>
  <si>
    <t>Uncontrolled charging, unregulated charging, direct charging, simple charging, dumb charging, immediate charging (IMM), Expedient charging, Naïve charging, As fast as possible (AFAP)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</si>
</sst>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0"/>
      <color rgb="FF000000"/>
      <name val="Tahoma"/>
      <family val="2"/>
    </font>
    <font>
      <sz val="10"/>
      <name val="Arial"/>
      <family val="2"/>
    </font>
    <font>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0" fillId="0" borderId="0"/>
    <xf numFmtId="9" fontId="20" fillId="0" borderId="0" applyFont="0" applyFill="0" applyBorder="0" applyAlignment="0" applyProtection="0"/>
  </cellStyleXfs>
  <cellXfs count="24">
    <xf numFmtId="0" fontId="0" fillId="0" borderId="0" xfId="0"/>
    <xf numFmtId="17" fontId="0" fillId="0" borderId="0" xfId="0" applyNumberFormat="1"/>
    <xf numFmtId="15" fontId="0" fillId="0" borderId="0" xfId="0" applyNumberFormat="1"/>
    <xf numFmtId="16" fontId="0" fillId="0" borderId="0" xfId="0" applyNumberFormat="1"/>
    <xf numFmtId="0" fontId="0" fillId="0" borderId="0" xfId="0" applyAlignment="1">
      <alignment wrapText="1"/>
    </xf>
    <xf numFmtId="0" fontId="18"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quotePrefix="1" applyAlignment="1">
      <alignment horizontal="left" vertical="top" wrapText="1"/>
    </xf>
    <xf numFmtId="0" fontId="20" fillId="0" borderId="0" xfId="43"/>
    <xf numFmtId="0" fontId="20" fillId="0" borderId="10" xfId="43" applyBorder="1" applyAlignment="1">
      <alignment horizontal="center"/>
    </xf>
    <xf numFmtId="0" fontId="20" fillId="0" borderId="10" xfId="43" applyBorder="1" applyAlignment="1">
      <alignment horizontal="center"/>
    </xf>
    <xf numFmtId="10" fontId="21" fillId="0" borderId="10" xfId="44" applyNumberFormat="1" applyFont="1" applyBorder="1" applyAlignment="1">
      <alignment horizontal="center"/>
    </xf>
    <xf numFmtId="14" fontId="20" fillId="0" borderId="10" xfId="43" applyNumberFormat="1" applyBorder="1" applyAlignment="1">
      <alignment horizontal="center"/>
    </xf>
    <xf numFmtId="1" fontId="20" fillId="0" borderId="0" xfId="43" applyNumberFormat="1" applyAlignment="1">
      <alignment horizontal="center"/>
    </xf>
    <xf numFmtId="14" fontId="20" fillId="0" borderId="0" xfId="43" applyNumberFormat="1"/>
    <xf numFmtId="14" fontId="0" fillId="0" borderId="0" xfId="0" applyNumberFormat="1"/>
    <xf numFmtId="0" fontId="20" fillId="0" borderId="10" xfId="43" applyNumberFormat="1" applyBorder="1" applyAlignment="1">
      <alignment horizontal="center"/>
    </xf>
    <xf numFmtId="14" fontId="0" fillId="0" borderId="0" xfId="0" applyNumberFormat="1" applyAlignment="1">
      <alignment horizontal="left" vertical="top" wrapText="1"/>
    </xf>
    <xf numFmtId="0" fontId="0" fillId="0" borderId="0" xfId="0" applyAlignment="1">
      <alignment horizontal="left" wrapText="1"/>
    </xf>
    <xf numFmtId="0" fontId="18" fillId="0" borderId="0" xfId="0" applyFont="1" applyAlignment="1">
      <alignment horizontal="left"/>
    </xf>
    <xf numFmtId="0" fontId="18" fillId="0" borderId="0" xfId="0" applyFont="1" applyAlignment="1">
      <alignment horizontal="left" wrapText="1"/>
    </xf>
    <xf numFmtId="3" fontId="0" fillId="0" borderId="0" xfId="42" applyNumberFormat="1" applyFont="1" applyAlignment="1">
      <alignment horizontal="right" vertical="top" wrapText="1"/>
    </xf>
    <xf numFmtId="0" fontId="0" fillId="0" borderId="0" xfId="0" applyAlignment="1">
      <alignment horizontal="right"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4ABCA006-54C5-BA40-8224-5ECF062D804E}"/>
    <cellStyle name="Note" xfId="15" builtinId="10" customBuiltin="1"/>
    <cellStyle name="Output" xfId="10" builtinId="21" customBuiltin="1"/>
    <cellStyle name="Percent" xfId="42" builtinId="5"/>
    <cellStyle name="Percent 2" xfId="44" xr:uid="{50E14C48-3700-D644-9545-E1C2ED218F46}"/>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uis Rojo González" id="{9809D69B-D81D-2B46-81F7-44D94B076B00}" userId="S::luis.rojo.g@usach.cl::e73de8d6-e603-4639-a158-e25de61b2a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2-09-15T18:03:44.84" personId="{9809D69B-D81D-2B46-81F7-44D94B076B00}" id="{5F40A5CA-F8A2-2845-AB31-74E3B4CAEDCF}">
    <text>Full or Partial</text>
  </threadedComment>
  <threadedComment ref="R1" dT="2022-09-15T18:04:02.98" personId="{9809D69B-D81D-2B46-81F7-44D94B076B00}" id="{D324A352-51E1-A544-8CC7-1414FBE4E1E3}">
    <text>Linear or Nonlinear</text>
  </threadedComment>
  <threadedComment ref="S1" dT="2022-09-15T18:04:25.53" personId="{9809D69B-D81D-2B46-81F7-44D94B076B00}" id="{D26F1A0D-0F9B-574E-A20D-91F1CE988380}">
    <text>Homogeneous or Heterogeneous</text>
  </threadedComment>
  <threadedComment ref="T1" dT="2022-07-23T20:14:54.96" personId="{9809D69B-D81D-2B46-81F7-44D94B076B00}" id="{1BE41607-3BA7-8846-8651-66B26533E372}">
    <text>Number of EVs</text>
  </threadedComment>
  <threadedComment ref="U1" dT="2022-09-15T18:05:47.23" personId="{9809D69B-D81D-2B46-81F7-44D94B076B00}" id="{1ACF3C87-5849-3B4E-8152-EBF7B5CC9E77}">
    <text>Private, logistic or transportation</text>
  </threadedComment>
  <threadedComment ref="V1" dT="2022-09-15T18:48:27.71" personId="{9809D69B-D81D-2B46-81F7-44D94B076B00}" id="{865E1C76-1BC1-1547-874A-BAEF950AB3F0}">
    <text>Homogeneous or Heterogeneous (this is the charging pile)</text>
  </threadedComment>
  <threadedComment ref="X1" dT="2022-09-15T19:03:09.09" personId="{9809D69B-D81D-2B46-81F7-44D94B076B00}" id="{A2C45A54-5201-1E43-8711-94BD36FD5475}">
    <text>Renewable energy sources</text>
  </threadedComment>
  <threadedComment ref="AA1" dT="2022-09-15T19:16:35.97" personId="{9809D69B-D81D-2B46-81F7-44D94B076B00}" id="{265D6401-B9E8-8E45-9F30-0D6DDFC4EDAD}">
    <text>Centralized, Decentralized or Aggregator-assisted</text>
  </threadedComment>
  <threadedComment ref="AD1" dT="2022-06-07T14:43:48.56" personId="{9809D69B-D81D-2B46-81F7-44D94B076B00}" id="{CC39A77C-1ADB-2745-A329-BFFBD775739E}">
    <text>It refers to how energy is bought. Can be either one-day-ahead, intra-day</text>
  </threadedComment>
  <threadedComment ref="AE1" dT="2022-12-16T21:43:01.05" personId="{9809D69B-D81D-2B46-81F7-44D94B076B00}" id="{58AD1711-1A19-8146-B0D5-F927BE6F6E33}">
    <text>TCC, PCC</text>
  </threadedComment>
  <threadedComment ref="AF1" dT="2022-07-19T16:02:26.74" personId="{9809D69B-D81D-2B46-81F7-44D94B076B00}" id="{35A2B4E1-F9CE-744F-A7E7-2060A7EC5F32}">
    <text>Preemptive: once start charging it can be stopped to receive power.
Non-preemptive: once start charging it cannot stop receive energy till satisfying either desired SoC or departure time.</text>
  </threadedComment>
  <threadedComment ref="AH1" dT="2022-09-15T19:23:30.61" personId="{9809D69B-D81D-2B46-81F7-44D94B076B00}" id="{0F4E068E-ED4E-0141-9E5A-D6ED5844A0E6}">
    <text>EVSE or Power</text>
  </threadedComment>
  <threadedComment ref="AQ1" dT="2022-12-16T21:39:37.61" personId="{9809D69B-D81D-2B46-81F7-44D94B076B00}" id="{281CC1DB-42A3-D242-B60E-B1E3C53B36C3}">
    <text>Public, Workplace, Home</text>
  </threadedComment>
  <threadedComment ref="AR1" dT="2022-07-14T03:44:26.27" personId="{9809D69B-D81D-2B46-81F7-44D94B076B00}" id="{7CB844F6-8AE7-B145-91E9-CE897F3E881C}">
    <text>Station, Parking, Home</text>
  </threadedComment>
</ThreadedComments>
</file>

<file path=xl/threadedComments/threadedComment2.xml><?xml version="1.0" encoding="utf-8"?>
<ThreadedComments xmlns="http://schemas.microsoft.com/office/spreadsheetml/2018/threadedcomments" xmlns:x="http://schemas.openxmlformats.org/spreadsheetml/2006/main">
  <threadedComment ref="N1" dT="2022-09-15T18:03:44.84" personId="{9809D69B-D81D-2B46-81F7-44D94B076B00}" id="{31A009A4-1E33-8742-A306-D928B2D98DC2}">
    <text>Full or Partial</text>
  </threadedComment>
  <threadedComment ref="R1" dT="2022-09-15T18:04:02.98" personId="{9809D69B-D81D-2B46-81F7-44D94B076B00}" id="{E445025F-74FE-2942-8C2B-90BF86C0209A}">
    <text>Linear or Nonlinear</text>
  </threadedComment>
  <threadedComment ref="S1" dT="2022-09-15T18:04:25.53" personId="{9809D69B-D81D-2B46-81F7-44D94B076B00}" id="{1B6EA6CE-A48C-794D-B8B6-6E46CE288F42}">
    <text>Homogeneous or Heterogeneous</text>
  </threadedComment>
  <threadedComment ref="T1" dT="2022-07-23T20:14:54.96" personId="{9809D69B-D81D-2B46-81F7-44D94B076B00}" id="{82028123-5F69-2149-9B7B-8464A0564A12}">
    <text>Number of EVs</text>
  </threadedComment>
  <threadedComment ref="U1" dT="2022-09-15T18:05:47.23" personId="{9809D69B-D81D-2B46-81F7-44D94B076B00}" id="{A1B05BD5-8C4A-7542-944C-29A7CAA9FA04}">
    <text>Private, logistic or transportation</text>
  </threadedComment>
  <threadedComment ref="V1" dT="2022-09-15T18:48:27.71" personId="{9809D69B-D81D-2B46-81F7-44D94B076B00}" id="{3092943D-2E7D-EB44-BD32-57FE22EC03EE}">
    <text>Homogeneous or Heterogeneous (this is the charging pile)</text>
  </threadedComment>
  <threadedComment ref="X1" dT="2022-09-15T19:03:09.09" personId="{9809D69B-D81D-2B46-81F7-44D94B076B00}" id="{CFC53A6A-CC1A-B14E-8ABA-50AA1F5F0209}">
    <text>Renewable energy sources</text>
  </threadedComment>
  <threadedComment ref="AA1" dT="2022-09-15T19:16:35.97" personId="{9809D69B-D81D-2B46-81F7-44D94B076B00}" id="{49648B61-2FC7-B44C-AF83-FED9B5A6EBC4}">
    <text>Centralized, Decentralized or Aggregator-assisted</text>
  </threadedComment>
  <threadedComment ref="AD1" dT="2022-06-07T14:43:48.56" personId="{9809D69B-D81D-2B46-81F7-44D94B076B00}" id="{2F826642-48AA-BD40-AC8A-33F875BE305C}">
    <text>It refers to how energy is bought. Can be either one-day-ahead, intra-day</text>
  </threadedComment>
  <threadedComment ref="AE1" dT="2022-12-16T21:43:01.05" personId="{9809D69B-D81D-2B46-81F7-44D94B076B00}" id="{14138322-2D8C-CC4F-8A51-5EB272BEC597}">
    <text>TCC, PCC</text>
  </threadedComment>
  <threadedComment ref="AF1" dT="2022-07-19T16:02:26.74" personId="{9809D69B-D81D-2B46-81F7-44D94B076B00}" id="{6109E827-0EA4-514C-BA45-79549F267314}">
    <text>Preemptive: once start charging it can be stopped to receive power.
Non-preemptive: once start charging it cannot stop receive energy till satisfying either desired SoC or departure time.</text>
  </threadedComment>
  <threadedComment ref="AH1" dT="2022-09-15T19:23:30.61" personId="{9809D69B-D81D-2B46-81F7-44D94B076B00}" id="{EFF65708-3C88-4348-9D6F-75F0BB8DA8E5}">
    <text>EVSE or Power</text>
  </threadedComment>
  <threadedComment ref="AQ1" dT="2022-12-16T21:39:37.61" personId="{9809D69B-D81D-2B46-81F7-44D94B076B00}" id="{5C282D65-9731-4149-8138-50DBDD61DCFB}">
    <text>Public, Workplace, Home</text>
  </threadedComment>
  <threadedComment ref="AR1" dT="2022-07-14T03:44:26.27" personId="{9809D69B-D81D-2B46-81F7-44D94B076B00}" id="{3886620D-47A2-A643-B6D3-4D7CFAED2DAA}">
    <text>Station, Parking, Home</text>
  </threadedComment>
</ThreadedComments>
</file>

<file path=xl/threadedComments/threadedComment3.xml><?xml version="1.0" encoding="utf-8"?>
<ThreadedComments xmlns="http://schemas.microsoft.com/office/spreadsheetml/2018/threadedcomments" xmlns:x="http://schemas.openxmlformats.org/spreadsheetml/2006/main">
  <threadedComment ref="N1" dT="2022-09-15T18:03:44.84" personId="{9809D69B-D81D-2B46-81F7-44D94B076B00}" id="{DC218E4C-A41F-5C41-A6A1-CE6429647995}">
    <text>Full or Partial</text>
  </threadedComment>
  <threadedComment ref="R1" dT="2022-09-15T18:04:02.98" personId="{9809D69B-D81D-2B46-81F7-44D94B076B00}" id="{65B7DA8A-FA3B-FB4F-8979-AB4D0BF2B058}">
    <text>Linear or Nonlinear</text>
  </threadedComment>
  <threadedComment ref="S1" dT="2022-09-15T18:04:25.53" personId="{9809D69B-D81D-2B46-81F7-44D94B076B00}" id="{DCE3A2B0-89B6-AE4D-A71C-BD5AE8949375}">
    <text>Homogeneous or Heterogeneous</text>
  </threadedComment>
  <threadedComment ref="T1" dT="2022-07-23T20:14:54.96" personId="{9809D69B-D81D-2B46-81F7-44D94B076B00}" id="{6592437D-726C-BE40-9F84-B39DE68F43D1}">
    <text>Number of EVs</text>
  </threadedComment>
  <threadedComment ref="U1" dT="2022-09-15T18:05:47.23" personId="{9809D69B-D81D-2B46-81F7-44D94B076B00}" id="{63C54150-2F42-724D-AFBB-72E5D32F824E}">
    <text>Private, logistic or transportation</text>
  </threadedComment>
  <threadedComment ref="V1" dT="2022-09-15T18:48:27.71" personId="{9809D69B-D81D-2B46-81F7-44D94B076B00}" id="{27E1F8AF-85BB-524B-A439-81E88D42FF33}">
    <text>Homogeneous or Heterogeneous (this is the charging pile)</text>
  </threadedComment>
  <threadedComment ref="X1" dT="2022-09-15T19:03:09.09" personId="{9809D69B-D81D-2B46-81F7-44D94B076B00}" id="{5A771AEA-E227-E043-BEE4-B2B2FD93AE05}">
    <text>Renewable energy sources</text>
  </threadedComment>
  <threadedComment ref="AA1" dT="2022-09-15T19:16:35.97" personId="{9809D69B-D81D-2B46-81F7-44D94B076B00}" id="{C7FF9041-A23C-AD45-83B7-F0F91C39816A}">
    <text>Centralized, Decentralized or Aggregator-assisted</text>
  </threadedComment>
  <threadedComment ref="AD1" dT="2022-06-07T14:43:48.56" personId="{9809D69B-D81D-2B46-81F7-44D94B076B00}" id="{38172D69-637B-4149-BB36-D67B8A97B70E}">
    <text>It refers to how energy is bought. Can be either one-day-ahead, intra-day</text>
  </threadedComment>
  <threadedComment ref="AE1" dT="2022-12-16T21:43:01.05" personId="{9809D69B-D81D-2B46-81F7-44D94B076B00}" id="{C1C87364-7615-234D-AC45-4C035E89EA7F}">
    <text>TCC, PCC</text>
  </threadedComment>
  <threadedComment ref="AF1" dT="2022-07-19T16:02:26.74" personId="{9809D69B-D81D-2B46-81F7-44D94B076B00}" id="{9CFDD40E-24D2-0F43-AB7A-4A1BA529EAAE}">
    <text>Preemptive: once start charging it can be stopped to receive power.
Non-preemptive: once start charging it cannot stop receive energy till satisfying either desired SoC or departure time.</text>
  </threadedComment>
  <threadedComment ref="AH1" dT="2022-09-15T19:23:30.61" personId="{9809D69B-D81D-2B46-81F7-44D94B076B00}" id="{902A7AC1-D9F5-1543-A6B8-4580A6D29A23}">
    <text>EVSE or Power</text>
  </threadedComment>
  <threadedComment ref="AQ1" dT="2022-12-16T21:39:37.61" personId="{9809D69B-D81D-2B46-81F7-44D94B076B00}" id="{979E3373-D1CA-CF46-8B6F-1D6DFD01BE20}">
    <text>Public, Workplace, Home</text>
  </threadedComment>
  <threadedComment ref="AR1" dT="2022-07-14T03:44:26.27" personId="{9809D69B-D81D-2B46-81F7-44D94B076B00}" id="{F558B9C0-FBF9-6645-B4F3-233E4802DE2A}">
    <text>Station, Parking, Home</text>
  </threadedComment>
</ThreadedComments>
</file>

<file path=xl/threadedComments/threadedComment4.xml><?xml version="1.0" encoding="utf-8"?>
<ThreadedComments xmlns="http://schemas.microsoft.com/office/spreadsheetml/2018/threadedcomments" xmlns:x="http://schemas.openxmlformats.org/spreadsheetml/2006/main">
  <threadedComment ref="N1" dT="2022-09-15T18:03:44.84" personId="{9809D69B-D81D-2B46-81F7-44D94B076B00}" id="{D3A4B366-0A7B-C146-98FF-BFEE80AEE00E}">
    <text>Full or Partial</text>
  </threadedComment>
  <threadedComment ref="R1" dT="2022-09-15T18:04:02.98" personId="{9809D69B-D81D-2B46-81F7-44D94B076B00}" id="{1E9D7219-596D-3842-BCA7-E45CBEB6C9F3}">
    <text>Linear or Nonlinear</text>
  </threadedComment>
  <threadedComment ref="S1" dT="2022-09-15T18:04:25.53" personId="{9809D69B-D81D-2B46-81F7-44D94B076B00}" id="{60EF15B9-F4D6-3347-A409-22F58AE5E02F}">
    <text>Homogeneous or Heterogeneous</text>
  </threadedComment>
  <threadedComment ref="T1" dT="2022-07-23T20:14:54.96" personId="{9809D69B-D81D-2B46-81F7-44D94B076B00}" id="{FD337A46-512E-7946-86ED-C0A8328F891B}">
    <text>Number of EVs</text>
  </threadedComment>
  <threadedComment ref="U1" dT="2022-09-15T18:05:47.23" personId="{9809D69B-D81D-2B46-81F7-44D94B076B00}" id="{26A84BC1-8A40-1942-A2F8-E2FBCCB83370}">
    <text>Private, logistic or transportation</text>
  </threadedComment>
  <threadedComment ref="V1" dT="2022-09-15T18:48:27.71" personId="{9809D69B-D81D-2B46-81F7-44D94B076B00}" id="{A40D4BBF-AEA1-8549-8855-DC46CC987FA8}">
    <text>Homogeneous or Heterogeneous (this is the charging pile)</text>
  </threadedComment>
  <threadedComment ref="X1" dT="2022-09-15T19:03:09.09" personId="{9809D69B-D81D-2B46-81F7-44D94B076B00}" id="{8BE265E3-4082-F142-A56E-496B08D4CF96}">
    <text>Renewable energy sources</text>
  </threadedComment>
  <threadedComment ref="AA1" dT="2022-09-15T19:16:35.97" personId="{9809D69B-D81D-2B46-81F7-44D94B076B00}" id="{A7018EFF-7143-6E4B-9F5D-885DB7CE1062}">
    <text>Centralized, Decentralized or Aggregator-assisted</text>
  </threadedComment>
  <threadedComment ref="AD1" dT="2022-06-07T14:43:48.56" personId="{9809D69B-D81D-2B46-81F7-44D94B076B00}" id="{97672E08-737C-B14A-8BF7-86E338CE2055}">
    <text>It refers to how energy is bought. Can be either one-day-ahead, intra-day</text>
  </threadedComment>
  <threadedComment ref="AE1" dT="2022-12-16T21:43:01.05" personId="{9809D69B-D81D-2B46-81F7-44D94B076B00}" id="{4650AF1B-753B-FE4B-A129-3D91458172DF}">
    <text>TCC, PCC</text>
  </threadedComment>
  <threadedComment ref="AF1" dT="2022-07-19T16:02:26.74" personId="{9809D69B-D81D-2B46-81F7-44D94B076B00}" id="{3677856D-0063-FC40-9ABF-F169F84CCE53}">
    <text>Preemptive: once start charging it can be stopped to receive power.
Non-preemptive: once start charging it cannot stop receive energy till satisfying either desired SoC or departure time.</text>
  </threadedComment>
  <threadedComment ref="AH1" dT="2022-09-15T19:23:30.61" personId="{9809D69B-D81D-2B46-81F7-44D94B076B00}" id="{424F3A2A-43DC-5C4A-8EF9-AA532ADE8E9B}">
    <text>EVSE or Power</text>
  </threadedComment>
  <threadedComment ref="AQ1" dT="2022-12-16T21:39:37.61" personId="{9809D69B-D81D-2B46-81F7-44D94B076B00}" id="{840B1AE1-9EA0-B34D-9F9C-51AF69094B1D}">
    <text>Public, Workplace, Home</text>
  </threadedComment>
  <threadedComment ref="AR1" dT="2022-07-14T03:44:26.27" personId="{9809D69B-D81D-2B46-81F7-44D94B076B00}" id="{C36A4E97-4E66-3E44-A623-892CF2BCC570}">
    <text>Station, Parking, Home</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1"/>
  <sheetViews>
    <sheetView tabSelected="1" topLeftCell="D37" zoomScale="138" workbookViewId="0">
      <selection activeCell="AA45" sqref="AA45"/>
    </sheetView>
  </sheetViews>
  <sheetFormatPr baseColWidth="10" defaultRowHeight="16" x14ac:dyDescent="0.2"/>
  <cols>
    <col min="1" max="1" width="4.1640625" bestFit="1" customWidth="1"/>
    <col min="2" max="2" width="11" bestFit="1" customWidth="1"/>
    <col min="3" max="3" width="35.1640625" bestFit="1" customWidth="1"/>
    <col min="4" max="4" width="14.1640625" bestFit="1" customWidth="1"/>
    <col min="6" max="6" width="10.83203125" hidden="1" customWidth="1"/>
    <col min="8" max="9" width="10.83203125" hidden="1" customWidth="1"/>
    <col min="11" max="17" width="10.83203125" hidden="1" customWidth="1"/>
    <col min="18" max="18" width="14.1640625" bestFit="1" customWidth="1"/>
    <col min="19" max="21" width="10.83203125" hidden="1" customWidth="1"/>
    <col min="23" max="26" width="10.83203125" hidden="1" customWidth="1"/>
    <col min="28" max="41" width="10.83203125" hidden="1" customWidth="1"/>
  </cols>
  <sheetData>
    <row r="1" spans="1:41" x14ac:dyDescent="0.2">
      <c r="A1" t="s">
        <v>1835</v>
      </c>
      <c r="B1" t="s">
        <v>2063</v>
      </c>
      <c r="C1" t="s">
        <v>1836</v>
      </c>
      <c r="D1" t="s">
        <v>1837</v>
      </c>
      <c r="E1" t="s">
        <v>0</v>
      </c>
      <c r="F1" t="s">
        <v>1</v>
      </c>
      <c r="G1" t="s">
        <v>2</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row>
    <row r="2" spans="1:41" x14ac:dyDescent="0.2">
      <c r="A2">
        <v>1</v>
      </c>
      <c r="B2" s="16">
        <v>44911</v>
      </c>
      <c r="C2" t="s">
        <v>2064</v>
      </c>
      <c r="D2" t="s">
        <v>22</v>
      </c>
      <c r="E2" t="s">
        <v>1304</v>
      </c>
      <c r="F2">
        <v>20133516670294</v>
      </c>
      <c r="G2" t="s">
        <v>1305</v>
      </c>
      <c r="H2" t="s">
        <v>1306</v>
      </c>
      <c r="J2" t="s">
        <v>326</v>
      </c>
      <c r="K2" t="s">
        <v>1307</v>
      </c>
      <c r="L2" t="s">
        <v>1054</v>
      </c>
      <c r="M2">
        <v>9</v>
      </c>
      <c r="N2">
        <v>3</v>
      </c>
      <c r="O2" t="s">
        <v>1308</v>
      </c>
      <c r="P2">
        <v>2013</v>
      </c>
      <c r="R2">
        <v>2013</v>
      </c>
      <c r="S2" t="s">
        <v>44</v>
      </c>
      <c r="T2">
        <v>15513203</v>
      </c>
      <c r="V2" t="s">
        <v>1309</v>
      </c>
      <c r="W2">
        <v>6359924</v>
      </c>
      <c r="Z2" t="s">
        <v>47</v>
      </c>
      <c r="AA2" t="s">
        <v>1310</v>
      </c>
      <c r="AB2">
        <v>27</v>
      </c>
      <c r="AC2" t="s">
        <v>49</v>
      </c>
      <c r="AD2" t="s">
        <v>50</v>
      </c>
      <c r="AE2" t="s">
        <v>51</v>
      </c>
      <c r="AF2" t="s">
        <v>52</v>
      </c>
      <c r="AJ2" t="s">
        <v>53</v>
      </c>
      <c r="AK2" t="s">
        <v>54</v>
      </c>
      <c r="AL2" t="s">
        <v>55</v>
      </c>
      <c r="AM2" t="s">
        <v>56</v>
      </c>
      <c r="AN2" t="s">
        <v>57</v>
      </c>
      <c r="AO2" t="s">
        <v>58</v>
      </c>
    </row>
    <row r="3" spans="1:41" x14ac:dyDescent="0.2">
      <c r="A3">
        <v>2</v>
      </c>
      <c r="B3" s="16">
        <v>44911</v>
      </c>
      <c r="C3" t="s">
        <v>2065</v>
      </c>
      <c r="D3" t="s">
        <v>2065</v>
      </c>
      <c r="E3" t="s">
        <v>1388</v>
      </c>
      <c r="F3">
        <v>20133216580754</v>
      </c>
      <c r="G3" t="s">
        <v>1389</v>
      </c>
      <c r="H3" t="s">
        <v>1390</v>
      </c>
      <c r="J3" t="s">
        <v>1391</v>
      </c>
      <c r="K3" t="s">
        <v>1392</v>
      </c>
      <c r="L3" t="s">
        <v>65</v>
      </c>
      <c r="M3">
        <v>28</v>
      </c>
      <c r="N3">
        <v>3</v>
      </c>
      <c r="O3" t="s">
        <v>1393</v>
      </c>
      <c r="P3">
        <v>2013</v>
      </c>
      <c r="R3">
        <v>2013</v>
      </c>
      <c r="S3" t="s">
        <v>44</v>
      </c>
      <c r="T3">
        <v>8858950</v>
      </c>
      <c r="V3" t="s">
        <v>1394</v>
      </c>
      <c r="W3">
        <v>6507354</v>
      </c>
      <c r="X3" t="s">
        <v>1395</v>
      </c>
      <c r="Z3" t="s">
        <v>47</v>
      </c>
      <c r="AA3" t="s">
        <v>1396</v>
      </c>
      <c r="AB3">
        <v>40</v>
      </c>
      <c r="AC3" t="s">
        <v>71</v>
      </c>
      <c r="AD3" t="s">
        <v>72</v>
      </c>
      <c r="AE3" t="s">
        <v>73</v>
      </c>
      <c r="AF3" t="s">
        <v>74</v>
      </c>
      <c r="AJ3" t="s">
        <v>75</v>
      </c>
      <c r="AK3" t="s">
        <v>76</v>
      </c>
      <c r="AM3" t="s">
        <v>56</v>
      </c>
      <c r="AN3" t="s">
        <v>57</v>
      </c>
      <c r="AO3" t="s">
        <v>58</v>
      </c>
    </row>
    <row r="4" spans="1:41" x14ac:dyDescent="0.2">
      <c r="A4">
        <v>3</v>
      </c>
      <c r="B4" s="16">
        <v>44911</v>
      </c>
      <c r="C4" t="s">
        <v>2064</v>
      </c>
      <c r="D4" t="s">
        <v>22</v>
      </c>
      <c r="E4" t="s">
        <v>603</v>
      </c>
      <c r="F4">
        <v>20142917958281</v>
      </c>
      <c r="G4" t="s">
        <v>604</v>
      </c>
      <c r="H4" t="s">
        <v>605</v>
      </c>
      <c r="I4" t="s">
        <v>606</v>
      </c>
      <c r="J4" t="s">
        <v>343</v>
      </c>
      <c r="K4" t="s">
        <v>344</v>
      </c>
      <c r="L4" t="s">
        <v>96</v>
      </c>
      <c r="M4">
        <v>63</v>
      </c>
      <c r="O4" t="s">
        <v>607</v>
      </c>
      <c r="P4" s="1">
        <v>41974</v>
      </c>
      <c r="R4">
        <v>2014</v>
      </c>
      <c r="S4" t="s">
        <v>44</v>
      </c>
      <c r="T4">
        <v>1420615</v>
      </c>
      <c r="V4" t="s">
        <v>608</v>
      </c>
      <c r="X4" t="s">
        <v>346</v>
      </c>
      <c r="Z4" t="s">
        <v>47</v>
      </c>
      <c r="AA4" t="s">
        <v>609</v>
      </c>
      <c r="AB4">
        <v>38</v>
      </c>
      <c r="AC4" t="s">
        <v>84</v>
      </c>
      <c r="AD4" t="s">
        <v>85</v>
      </c>
      <c r="AE4" t="s">
        <v>86</v>
      </c>
      <c r="AF4" t="s">
        <v>87</v>
      </c>
      <c r="AJ4" t="s">
        <v>88</v>
      </c>
      <c r="AK4" t="s">
        <v>89</v>
      </c>
      <c r="AM4" t="s">
        <v>56</v>
      </c>
      <c r="AN4" t="s">
        <v>57</v>
      </c>
      <c r="AO4" t="s">
        <v>58</v>
      </c>
    </row>
    <row r="5" spans="1:41" x14ac:dyDescent="0.2">
      <c r="A5">
        <v>4</v>
      </c>
      <c r="B5" s="16">
        <v>44911</v>
      </c>
      <c r="C5" t="s">
        <v>2064</v>
      </c>
      <c r="D5" t="s">
        <v>22</v>
      </c>
      <c r="E5" t="s">
        <v>1338</v>
      </c>
      <c r="F5">
        <v>20141917699147</v>
      </c>
      <c r="G5" t="s">
        <v>1339</v>
      </c>
      <c r="H5" t="s">
        <v>1340</v>
      </c>
      <c r="J5" t="s">
        <v>775</v>
      </c>
      <c r="K5" t="s">
        <v>776</v>
      </c>
      <c r="L5" t="s">
        <v>65</v>
      </c>
      <c r="M5">
        <v>5</v>
      </c>
      <c r="N5">
        <v>3</v>
      </c>
      <c r="O5" t="s">
        <v>1341</v>
      </c>
      <c r="P5" s="1">
        <v>41760</v>
      </c>
      <c r="R5">
        <v>2014</v>
      </c>
      <c r="S5" t="s">
        <v>44</v>
      </c>
      <c r="T5">
        <v>19493053</v>
      </c>
      <c r="V5" t="s">
        <v>1342</v>
      </c>
      <c r="W5">
        <v>6785970</v>
      </c>
      <c r="Z5" t="s">
        <v>47</v>
      </c>
      <c r="AA5" t="s">
        <v>1343</v>
      </c>
      <c r="AB5">
        <v>123</v>
      </c>
      <c r="AC5" t="s">
        <v>99</v>
      </c>
      <c r="AD5" t="s">
        <v>100</v>
      </c>
      <c r="AE5" t="s">
        <v>101</v>
      </c>
      <c r="AF5" t="s">
        <v>102</v>
      </c>
      <c r="AK5" t="s">
        <v>103</v>
      </c>
      <c r="AM5" t="s">
        <v>56</v>
      </c>
      <c r="AN5" t="s">
        <v>57</v>
      </c>
      <c r="AO5" t="s">
        <v>58</v>
      </c>
    </row>
    <row r="6" spans="1:41" x14ac:dyDescent="0.2">
      <c r="A6">
        <v>5</v>
      </c>
      <c r="B6" s="16">
        <v>44911</v>
      </c>
      <c r="C6" t="s">
        <v>2125</v>
      </c>
      <c r="D6" t="s">
        <v>22</v>
      </c>
      <c r="E6" t="s">
        <v>1426</v>
      </c>
      <c r="F6">
        <v>20150400441169</v>
      </c>
      <c r="G6" t="s">
        <v>1427</v>
      </c>
      <c r="H6" t="s">
        <v>1428</v>
      </c>
      <c r="I6" t="s">
        <v>1429</v>
      </c>
      <c r="J6" t="s">
        <v>1430</v>
      </c>
      <c r="K6" t="s">
        <v>1431</v>
      </c>
      <c r="L6" t="s">
        <v>1432</v>
      </c>
      <c r="M6">
        <v>23</v>
      </c>
      <c r="O6" s="3">
        <v>44568</v>
      </c>
      <c r="P6" s="2">
        <v>41974</v>
      </c>
      <c r="R6">
        <v>2014</v>
      </c>
      <c r="S6" t="s">
        <v>44</v>
      </c>
      <c r="T6">
        <v>10040579</v>
      </c>
      <c r="X6" t="s">
        <v>1433</v>
      </c>
      <c r="Z6" t="s">
        <v>47</v>
      </c>
      <c r="AA6" t="s">
        <v>1434</v>
      </c>
      <c r="AB6">
        <v>0</v>
      </c>
      <c r="AD6" t="s">
        <v>116</v>
      </c>
      <c r="AE6" t="s">
        <v>117</v>
      </c>
      <c r="AF6" t="s">
        <v>118</v>
      </c>
      <c r="AG6" t="s">
        <v>119</v>
      </c>
      <c r="AH6" t="s">
        <v>120</v>
      </c>
      <c r="AI6" t="s">
        <v>121</v>
      </c>
      <c r="AM6" t="s">
        <v>122</v>
      </c>
      <c r="AN6" t="s">
        <v>123</v>
      </c>
      <c r="AO6" t="s">
        <v>58</v>
      </c>
    </row>
    <row r="7" spans="1:41" x14ac:dyDescent="0.2">
      <c r="A7">
        <v>6</v>
      </c>
      <c r="B7" s="16">
        <v>44911</v>
      </c>
      <c r="C7" t="s">
        <v>2126</v>
      </c>
      <c r="D7" t="s">
        <v>22</v>
      </c>
      <c r="E7" t="s">
        <v>1449</v>
      </c>
      <c r="F7">
        <v>20142717895772</v>
      </c>
      <c r="G7" t="s">
        <v>1450</v>
      </c>
      <c r="H7" t="s">
        <v>1451</v>
      </c>
      <c r="I7" t="s">
        <v>1452</v>
      </c>
      <c r="J7" t="s">
        <v>1453</v>
      </c>
      <c r="K7" t="s">
        <v>1454</v>
      </c>
      <c r="L7" t="s">
        <v>522</v>
      </c>
      <c r="M7">
        <v>7</v>
      </c>
      <c r="N7">
        <v>2</v>
      </c>
      <c r="O7" t="s">
        <v>1455</v>
      </c>
      <c r="P7" s="1">
        <v>41852</v>
      </c>
      <c r="R7">
        <v>2014</v>
      </c>
      <c r="S7" t="s">
        <v>44</v>
      </c>
      <c r="T7">
        <v>19464614</v>
      </c>
      <c r="U7">
        <v>19464622</v>
      </c>
      <c r="V7" t="s">
        <v>1456</v>
      </c>
      <c r="Z7" t="s">
        <v>47</v>
      </c>
      <c r="AA7" t="s">
        <v>1457</v>
      </c>
      <c r="AB7">
        <v>20</v>
      </c>
      <c r="AD7" t="s">
        <v>135</v>
      </c>
      <c r="AE7" t="s">
        <v>136</v>
      </c>
      <c r="AF7" t="s">
        <v>137</v>
      </c>
      <c r="AG7" t="s">
        <v>138</v>
      </c>
      <c r="AH7" t="s">
        <v>139</v>
      </c>
      <c r="AI7" t="s">
        <v>121</v>
      </c>
      <c r="AM7" t="s">
        <v>122</v>
      </c>
      <c r="AN7" t="s">
        <v>140</v>
      </c>
      <c r="AO7" t="s">
        <v>58</v>
      </c>
    </row>
    <row r="8" spans="1:41" x14ac:dyDescent="0.2">
      <c r="A8">
        <v>7</v>
      </c>
      <c r="E8" t="s">
        <v>172</v>
      </c>
      <c r="F8">
        <v>20151600750760</v>
      </c>
      <c r="G8" t="s">
        <v>173</v>
      </c>
      <c r="H8" t="s">
        <v>174</v>
      </c>
      <c r="I8" t="s">
        <v>175</v>
      </c>
      <c r="J8" t="s">
        <v>176</v>
      </c>
      <c r="K8" t="s">
        <v>176</v>
      </c>
      <c r="L8" t="s">
        <v>96</v>
      </c>
      <c r="M8">
        <v>92</v>
      </c>
      <c r="O8" t="s">
        <v>177</v>
      </c>
      <c r="P8" s="2">
        <v>42339</v>
      </c>
      <c r="R8">
        <v>2015</v>
      </c>
      <c r="S8" t="s">
        <v>44</v>
      </c>
      <c r="T8">
        <v>3605442</v>
      </c>
      <c r="V8" t="s">
        <v>178</v>
      </c>
      <c r="X8" t="s">
        <v>179</v>
      </c>
      <c r="Z8" t="s">
        <v>47</v>
      </c>
      <c r="AA8" t="s">
        <v>180</v>
      </c>
      <c r="AB8">
        <v>41</v>
      </c>
      <c r="AC8" t="s">
        <v>151</v>
      </c>
      <c r="AD8" t="s">
        <v>152</v>
      </c>
      <c r="AE8" t="s">
        <v>153</v>
      </c>
      <c r="AF8" t="s">
        <v>154</v>
      </c>
      <c r="AJ8" t="s">
        <v>155</v>
      </c>
      <c r="AK8" t="s">
        <v>156</v>
      </c>
      <c r="AM8" t="s">
        <v>56</v>
      </c>
      <c r="AN8" t="s">
        <v>57</v>
      </c>
      <c r="AO8" t="s">
        <v>58</v>
      </c>
    </row>
    <row r="9" spans="1:41" x14ac:dyDescent="0.2">
      <c r="A9">
        <v>8</v>
      </c>
      <c r="E9" t="s">
        <v>421</v>
      </c>
      <c r="F9">
        <v>20163902857550</v>
      </c>
      <c r="G9" t="s">
        <v>422</v>
      </c>
      <c r="H9" t="s">
        <v>423</v>
      </c>
      <c r="I9" t="s">
        <v>424</v>
      </c>
      <c r="J9" t="s">
        <v>425</v>
      </c>
      <c r="K9" t="s">
        <v>426</v>
      </c>
      <c r="L9" t="s">
        <v>427</v>
      </c>
      <c r="M9">
        <v>8</v>
      </c>
      <c r="N9">
        <v>1</v>
      </c>
      <c r="O9" t="s">
        <v>428</v>
      </c>
      <c r="P9">
        <v>2015</v>
      </c>
      <c r="R9">
        <v>2015</v>
      </c>
      <c r="S9" t="s">
        <v>44</v>
      </c>
      <c r="T9" t="s">
        <v>429</v>
      </c>
      <c r="Z9" t="s">
        <v>47</v>
      </c>
      <c r="AA9" t="s">
        <v>430</v>
      </c>
      <c r="AB9">
        <v>33</v>
      </c>
      <c r="AC9" t="s">
        <v>99</v>
      </c>
      <c r="AD9" t="s">
        <v>167</v>
      </c>
      <c r="AE9" t="s">
        <v>168</v>
      </c>
      <c r="AF9" t="s">
        <v>169</v>
      </c>
      <c r="AJ9" t="s">
        <v>170</v>
      </c>
      <c r="AK9" t="s">
        <v>171</v>
      </c>
      <c r="AM9" t="s">
        <v>56</v>
      </c>
      <c r="AN9" t="s">
        <v>57</v>
      </c>
      <c r="AO9" t="s">
        <v>58</v>
      </c>
    </row>
    <row r="10" spans="1:41" x14ac:dyDescent="0.2">
      <c r="A10">
        <v>9</v>
      </c>
      <c r="B10" s="16">
        <v>44911</v>
      </c>
      <c r="C10" t="s">
        <v>2124</v>
      </c>
      <c r="D10" t="s">
        <v>22</v>
      </c>
      <c r="E10" t="s">
        <v>421</v>
      </c>
      <c r="F10">
        <v>20155101678633</v>
      </c>
      <c r="G10" t="s">
        <v>422</v>
      </c>
      <c r="H10" t="s">
        <v>451</v>
      </c>
      <c r="I10" t="s">
        <v>452</v>
      </c>
      <c r="J10" t="s">
        <v>425</v>
      </c>
      <c r="K10" t="s">
        <v>426</v>
      </c>
      <c r="L10" t="s">
        <v>427</v>
      </c>
      <c r="M10">
        <v>8</v>
      </c>
      <c r="O10" t="s">
        <v>428</v>
      </c>
      <c r="P10">
        <v>2015</v>
      </c>
      <c r="R10">
        <v>2015</v>
      </c>
      <c r="S10" t="s">
        <v>44</v>
      </c>
      <c r="T10" t="s">
        <v>429</v>
      </c>
      <c r="V10" t="s">
        <v>453</v>
      </c>
      <c r="Z10" t="s">
        <v>47</v>
      </c>
      <c r="AA10" t="s">
        <v>454</v>
      </c>
      <c r="AB10">
        <v>25</v>
      </c>
      <c r="AC10" t="s">
        <v>181</v>
      </c>
      <c r="AD10" t="s">
        <v>182</v>
      </c>
      <c r="AE10" t="s">
        <v>183</v>
      </c>
      <c r="AF10" t="s">
        <v>184</v>
      </c>
      <c r="AJ10" t="s">
        <v>185</v>
      </c>
      <c r="AK10" t="s">
        <v>186</v>
      </c>
      <c r="AM10" t="s">
        <v>56</v>
      </c>
      <c r="AN10" t="s">
        <v>57</v>
      </c>
      <c r="AO10" t="s">
        <v>58</v>
      </c>
    </row>
    <row r="11" spans="1:41" x14ac:dyDescent="0.2">
      <c r="A11">
        <v>10</v>
      </c>
      <c r="E11" t="s">
        <v>517</v>
      </c>
      <c r="F11">
        <v>20163502753192</v>
      </c>
      <c r="G11" t="s">
        <v>518</v>
      </c>
      <c r="H11" t="s">
        <v>519</v>
      </c>
      <c r="J11" t="s">
        <v>520</v>
      </c>
      <c r="K11" t="s">
        <v>521</v>
      </c>
      <c r="L11" t="s">
        <v>522</v>
      </c>
      <c r="M11">
        <v>9</v>
      </c>
      <c r="N11">
        <v>1</v>
      </c>
      <c r="O11" t="s">
        <v>523</v>
      </c>
      <c r="P11" s="2">
        <v>42465</v>
      </c>
      <c r="R11">
        <v>2016</v>
      </c>
      <c r="S11" t="s">
        <v>44</v>
      </c>
      <c r="T11">
        <v>19463995</v>
      </c>
      <c r="U11">
        <v>19464002</v>
      </c>
      <c r="V11" t="s">
        <v>524</v>
      </c>
      <c r="Z11" t="s">
        <v>47</v>
      </c>
      <c r="AA11" t="s">
        <v>525</v>
      </c>
      <c r="AB11">
        <v>44</v>
      </c>
      <c r="AD11" t="s">
        <v>195</v>
      </c>
      <c r="AE11" t="s">
        <v>196</v>
      </c>
      <c r="AF11" t="s">
        <v>197</v>
      </c>
      <c r="AG11" t="s">
        <v>198</v>
      </c>
      <c r="AH11" t="s">
        <v>199</v>
      </c>
      <c r="AI11" t="s">
        <v>121</v>
      </c>
      <c r="AM11" t="s">
        <v>122</v>
      </c>
      <c r="AN11" t="s">
        <v>200</v>
      </c>
      <c r="AO11" t="s">
        <v>58</v>
      </c>
    </row>
    <row r="12" spans="1:41" x14ac:dyDescent="0.2">
      <c r="A12">
        <v>11</v>
      </c>
      <c r="E12" t="s">
        <v>590</v>
      </c>
      <c r="F12">
        <v>20164603001280</v>
      </c>
      <c r="G12" t="s">
        <v>591</v>
      </c>
      <c r="H12" t="s">
        <v>592</v>
      </c>
      <c r="I12" t="s">
        <v>593</v>
      </c>
      <c r="J12" t="s">
        <v>594</v>
      </c>
      <c r="K12" t="s">
        <v>595</v>
      </c>
      <c r="L12" t="s">
        <v>96</v>
      </c>
      <c r="M12">
        <v>140</v>
      </c>
      <c r="O12" t="s">
        <v>596</v>
      </c>
      <c r="P12" s="2">
        <v>42675</v>
      </c>
      <c r="R12">
        <v>2016</v>
      </c>
      <c r="S12" t="s">
        <v>44</v>
      </c>
      <c r="T12">
        <v>3787796</v>
      </c>
      <c r="V12" t="s">
        <v>597</v>
      </c>
      <c r="X12" t="s">
        <v>598</v>
      </c>
      <c r="Z12" t="s">
        <v>47</v>
      </c>
      <c r="AA12" t="s">
        <v>599</v>
      </c>
      <c r="AB12">
        <v>23</v>
      </c>
      <c r="AC12" t="s">
        <v>209</v>
      </c>
      <c r="AD12" t="s">
        <v>210</v>
      </c>
      <c r="AE12" t="s">
        <v>211</v>
      </c>
      <c r="AF12" t="s">
        <v>212</v>
      </c>
      <c r="AJ12" t="s">
        <v>213</v>
      </c>
      <c r="AK12" t="s">
        <v>214</v>
      </c>
      <c r="AL12" t="s">
        <v>215</v>
      </c>
      <c r="AM12" t="s">
        <v>56</v>
      </c>
      <c r="AN12" t="s">
        <v>57</v>
      </c>
      <c r="AO12" t="s">
        <v>58</v>
      </c>
    </row>
    <row r="13" spans="1:41" x14ac:dyDescent="0.2">
      <c r="A13">
        <v>12</v>
      </c>
      <c r="E13" t="s">
        <v>1217</v>
      </c>
      <c r="F13">
        <v>20162802578375</v>
      </c>
      <c r="G13" t="s">
        <v>173</v>
      </c>
      <c r="H13" t="s">
        <v>1218</v>
      </c>
      <c r="I13" t="s">
        <v>175</v>
      </c>
      <c r="J13" t="s">
        <v>657</v>
      </c>
      <c r="K13" t="s">
        <v>658</v>
      </c>
      <c r="L13" t="s">
        <v>96</v>
      </c>
      <c r="M13">
        <v>184</v>
      </c>
      <c r="O13" t="s">
        <v>1219</v>
      </c>
      <c r="P13" s="2">
        <v>42719</v>
      </c>
      <c r="R13">
        <v>2016</v>
      </c>
      <c r="S13" t="s">
        <v>44</v>
      </c>
      <c r="T13">
        <v>3062619</v>
      </c>
      <c r="V13" t="s">
        <v>1220</v>
      </c>
      <c r="X13" t="s">
        <v>660</v>
      </c>
      <c r="Z13" t="s">
        <v>47</v>
      </c>
      <c r="AA13" t="s">
        <v>1221</v>
      </c>
      <c r="AB13">
        <v>50</v>
      </c>
      <c r="AC13" t="s">
        <v>226</v>
      </c>
      <c r="AD13" t="s">
        <v>227</v>
      </c>
      <c r="AE13" t="s">
        <v>228</v>
      </c>
      <c r="AF13" t="s">
        <v>229</v>
      </c>
      <c r="AL13" t="s">
        <v>230</v>
      </c>
      <c r="AM13" t="s">
        <v>56</v>
      </c>
      <c r="AN13" t="s">
        <v>57</v>
      </c>
      <c r="AO13" t="s">
        <v>58</v>
      </c>
    </row>
    <row r="14" spans="1:41" x14ac:dyDescent="0.2">
      <c r="A14">
        <v>13</v>
      </c>
      <c r="B14" s="16">
        <v>44911</v>
      </c>
      <c r="C14" t="s">
        <v>2126</v>
      </c>
      <c r="D14" t="s">
        <v>22</v>
      </c>
      <c r="E14" t="s">
        <v>434</v>
      </c>
      <c r="F14">
        <v>20174104260577</v>
      </c>
      <c r="G14" t="s">
        <v>435</v>
      </c>
      <c r="H14" t="s">
        <v>436</v>
      </c>
      <c r="I14" t="s">
        <v>437</v>
      </c>
      <c r="J14" t="s">
        <v>438</v>
      </c>
      <c r="K14" t="s">
        <v>439</v>
      </c>
      <c r="L14" t="s">
        <v>440</v>
      </c>
      <c r="M14">
        <v>231</v>
      </c>
      <c r="N14">
        <v>12</v>
      </c>
      <c r="O14" t="s">
        <v>441</v>
      </c>
      <c r="P14" s="2">
        <v>43009</v>
      </c>
      <c r="R14">
        <v>2017</v>
      </c>
      <c r="S14" t="s">
        <v>44</v>
      </c>
      <c r="T14">
        <v>9544070</v>
      </c>
      <c r="U14">
        <v>20412991</v>
      </c>
      <c r="V14" t="s">
        <v>442</v>
      </c>
      <c r="X14" t="s">
        <v>443</v>
      </c>
      <c r="Z14" t="s">
        <v>47</v>
      </c>
      <c r="AA14" t="s">
        <v>444</v>
      </c>
      <c r="AB14">
        <v>50</v>
      </c>
      <c r="AC14" t="s">
        <v>237</v>
      </c>
      <c r="AD14" t="s">
        <v>238</v>
      </c>
      <c r="AE14" t="s">
        <v>239</v>
      </c>
      <c r="AF14" t="s">
        <v>240</v>
      </c>
      <c r="AJ14" t="s">
        <v>241</v>
      </c>
      <c r="AK14" t="s">
        <v>242</v>
      </c>
      <c r="AM14" t="s">
        <v>56</v>
      </c>
      <c r="AN14" t="s">
        <v>57</v>
      </c>
      <c r="AO14" t="s">
        <v>58</v>
      </c>
    </row>
    <row r="15" spans="1:41" x14ac:dyDescent="0.2">
      <c r="A15">
        <v>14</v>
      </c>
      <c r="E15" t="s">
        <v>472</v>
      </c>
      <c r="F15">
        <v>20181004851510</v>
      </c>
      <c r="G15" t="s">
        <v>473</v>
      </c>
      <c r="H15" t="s">
        <v>474</v>
      </c>
      <c r="I15" t="s">
        <v>475</v>
      </c>
      <c r="J15" t="s">
        <v>476</v>
      </c>
      <c r="K15" t="s">
        <v>477</v>
      </c>
      <c r="L15" t="s">
        <v>478</v>
      </c>
      <c r="M15">
        <v>2017</v>
      </c>
      <c r="P15">
        <v>2017</v>
      </c>
      <c r="R15">
        <v>2017</v>
      </c>
      <c r="S15" t="s">
        <v>44</v>
      </c>
      <c r="T15">
        <v>1976729</v>
      </c>
      <c r="U15">
        <v>20423195</v>
      </c>
      <c r="V15" t="s">
        <v>479</v>
      </c>
      <c r="W15">
        <v>4252946</v>
      </c>
      <c r="X15" t="s">
        <v>480</v>
      </c>
      <c r="Z15" t="s">
        <v>47</v>
      </c>
      <c r="AA15" t="s">
        <v>481</v>
      </c>
      <c r="AB15">
        <v>56</v>
      </c>
      <c r="AC15" t="s">
        <v>249</v>
      </c>
      <c r="AD15" t="s">
        <v>250</v>
      </c>
      <c r="AE15" t="s">
        <v>251</v>
      </c>
      <c r="AF15" t="s">
        <v>252</v>
      </c>
      <c r="AJ15" t="s">
        <v>253</v>
      </c>
      <c r="AK15" t="s">
        <v>254</v>
      </c>
      <c r="AM15" t="s">
        <v>56</v>
      </c>
      <c r="AN15" t="s">
        <v>57</v>
      </c>
      <c r="AO15" t="s">
        <v>58</v>
      </c>
    </row>
    <row r="16" spans="1:41" x14ac:dyDescent="0.2">
      <c r="A16">
        <v>15</v>
      </c>
      <c r="E16" t="s">
        <v>561</v>
      </c>
      <c r="F16">
        <v>20163702801984</v>
      </c>
      <c r="G16" t="s">
        <v>562</v>
      </c>
      <c r="H16" t="s">
        <v>563</v>
      </c>
      <c r="I16" t="s">
        <v>564</v>
      </c>
      <c r="J16" t="s">
        <v>565</v>
      </c>
      <c r="K16" t="s">
        <v>566</v>
      </c>
      <c r="L16" t="s">
        <v>491</v>
      </c>
      <c r="M16">
        <v>17</v>
      </c>
      <c r="N16">
        <v>2</v>
      </c>
      <c r="O16" t="s">
        <v>567</v>
      </c>
      <c r="P16" s="2">
        <v>42887</v>
      </c>
      <c r="R16">
        <v>2017</v>
      </c>
      <c r="S16" t="s">
        <v>44</v>
      </c>
      <c r="T16" t="s">
        <v>568</v>
      </c>
      <c r="U16">
        <v>15729427</v>
      </c>
      <c r="V16" t="s">
        <v>569</v>
      </c>
      <c r="Z16" t="s">
        <v>47</v>
      </c>
      <c r="AA16" t="s">
        <v>570</v>
      </c>
      <c r="AB16">
        <v>47</v>
      </c>
      <c r="AC16" t="s">
        <v>264</v>
      </c>
      <c r="AD16" t="s">
        <v>265</v>
      </c>
      <c r="AE16" t="s">
        <v>266</v>
      </c>
      <c r="AF16" t="s">
        <v>267</v>
      </c>
      <c r="AJ16" t="s">
        <v>268</v>
      </c>
      <c r="AK16" t="s">
        <v>269</v>
      </c>
      <c r="AM16" t="s">
        <v>56</v>
      </c>
      <c r="AN16" t="s">
        <v>57</v>
      </c>
      <c r="AO16" t="s">
        <v>58</v>
      </c>
    </row>
    <row r="17" spans="1:41" x14ac:dyDescent="0.2">
      <c r="A17">
        <v>16</v>
      </c>
      <c r="E17" t="s">
        <v>576</v>
      </c>
      <c r="F17">
        <v>20170503312199</v>
      </c>
      <c r="G17" t="s">
        <v>577</v>
      </c>
      <c r="H17" t="s">
        <v>578</v>
      </c>
      <c r="I17" t="s">
        <v>579</v>
      </c>
      <c r="J17" t="s">
        <v>580</v>
      </c>
      <c r="K17" t="s">
        <v>581</v>
      </c>
      <c r="L17" t="s">
        <v>96</v>
      </c>
      <c r="M17">
        <v>103</v>
      </c>
      <c r="O17" t="s">
        <v>582</v>
      </c>
      <c r="P17" s="1">
        <v>42979</v>
      </c>
      <c r="R17">
        <v>2017</v>
      </c>
      <c r="S17" t="s">
        <v>44</v>
      </c>
      <c r="T17">
        <v>1912615</v>
      </c>
      <c r="V17" t="s">
        <v>583</v>
      </c>
      <c r="Z17" t="s">
        <v>47</v>
      </c>
      <c r="AA17" t="s">
        <v>584</v>
      </c>
      <c r="AB17">
        <v>30</v>
      </c>
      <c r="AC17" t="s">
        <v>278</v>
      </c>
      <c r="AD17" t="s">
        <v>279</v>
      </c>
      <c r="AE17" t="s">
        <v>280</v>
      </c>
      <c r="AF17" t="s">
        <v>281</v>
      </c>
      <c r="AJ17" t="s">
        <v>282</v>
      </c>
      <c r="AK17" t="s">
        <v>283</v>
      </c>
      <c r="AL17" t="s">
        <v>284</v>
      </c>
      <c r="AM17" t="s">
        <v>56</v>
      </c>
      <c r="AN17" t="s">
        <v>57</v>
      </c>
      <c r="AO17" t="s">
        <v>58</v>
      </c>
    </row>
    <row r="18" spans="1:41" x14ac:dyDescent="0.2">
      <c r="A18">
        <v>17</v>
      </c>
      <c r="B18" s="16">
        <v>44911</v>
      </c>
      <c r="C18" t="s">
        <v>2064</v>
      </c>
      <c r="D18" t="s">
        <v>22</v>
      </c>
      <c r="E18" t="s">
        <v>1013</v>
      </c>
      <c r="F18">
        <v>20174804471719</v>
      </c>
      <c r="G18" t="s">
        <v>1014</v>
      </c>
      <c r="H18" t="s">
        <v>1015</v>
      </c>
      <c r="I18" t="s">
        <v>1016</v>
      </c>
      <c r="J18" t="s">
        <v>205</v>
      </c>
      <c r="K18" t="s">
        <v>205</v>
      </c>
      <c r="L18" t="s">
        <v>206</v>
      </c>
      <c r="M18">
        <v>10</v>
      </c>
      <c r="N18">
        <v>5</v>
      </c>
      <c r="P18">
        <v>2017</v>
      </c>
      <c r="R18">
        <v>2017</v>
      </c>
      <c r="S18" t="s">
        <v>44</v>
      </c>
      <c r="U18">
        <v>19961073</v>
      </c>
      <c r="V18" t="s">
        <v>1017</v>
      </c>
      <c r="W18">
        <v>675</v>
      </c>
      <c r="Z18" t="s">
        <v>47</v>
      </c>
      <c r="AA18" t="s">
        <v>1018</v>
      </c>
      <c r="AB18">
        <v>49</v>
      </c>
      <c r="AC18" t="s">
        <v>249</v>
      </c>
      <c r="AD18" t="s">
        <v>291</v>
      </c>
      <c r="AE18" t="s">
        <v>292</v>
      </c>
      <c r="AF18" t="s">
        <v>293</v>
      </c>
      <c r="AJ18" t="s">
        <v>294</v>
      </c>
      <c r="AK18" t="s">
        <v>295</v>
      </c>
      <c r="AL18" t="s">
        <v>215</v>
      </c>
      <c r="AM18" t="s">
        <v>56</v>
      </c>
      <c r="AN18" t="s">
        <v>57</v>
      </c>
      <c r="AO18" t="s">
        <v>58</v>
      </c>
    </row>
    <row r="19" spans="1:41" x14ac:dyDescent="0.2">
      <c r="A19">
        <v>18</v>
      </c>
      <c r="B19" s="16">
        <v>44911</v>
      </c>
      <c r="C19" t="s">
        <v>2126</v>
      </c>
      <c r="D19" t="s">
        <v>22</v>
      </c>
      <c r="E19" t="s">
        <v>1225</v>
      </c>
      <c r="F19">
        <v>20173003978689</v>
      </c>
      <c r="G19" t="s">
        <v>1226</v>
      </c>
      <c r="H19" t="s">
        <v>1227</v>
      </c>
      <c r="I19" t="s">
        <v>1228</v>
      </c>
      <c r="J19" t="s">
        <v>205</v>
      </c>
      <c r="K19" t="s">
        <v>205</v>
      </c>
      <c r="L19" t="s">
        <v>206</v>
      </c>
      <c r="M19">
        <v>10</v>
      </c>
      <c r="N19">
        <v>7</v>
      </c>
      <c r="P19">
        <v>2017</v>
      </c>
      <c r="R19">
        <v>2017</v>
      </c>
      <c r="S19" t="s">
        <v>44</v>
      </c>
      <c r="U19">
        <v>19961073</v>
      </c>
      <c r="V19" t="s">
        <v>1229</v>
      </c>
      <c r="W19">
        <v>947</v>
      </c>
      <c r="Z19" t="s">
        <v>47</v>
      </c>
      <c r="AA19" t="s">
        <v>1230</v>
      </c>
      <c r="AB19">
        <v>38</v>
      </c>
      <c r="AC19" t="s">
        <v>237</v>
      </c>
      <c r="AD19" t="s">
        <v>303</v>
      </c>
      <c r="AE19" t="s">
        <v>304</v>
      </c>
      <c r="AF19" t="s">
        <v>305</v>
      </c>
      <c r="AJ19" t="s">
        <v>306</v>
      </c>
      <c r="AK19" t="s">
        <v>307</v>
      </c>
      <c r="AM19" t="s">
        <v>56</v>
      </c>
      <c r="AN19" t="s">
        <v>57</v>
      </c>
      <c r="AO19" t="s">
        <v>58</v>
      </c>
    </row>
    <row r="20" spans="1:41" x14ac:dyDescent="0.2">
      <c r="A20">
        <v>19</v>
      </c>
      <c r="E20" t="s">
        <v>141</v>
      </c>
      <c r="F20">
        <v>20175204572718</v>
      </c>
      <c r="G20" t="s">
        <v>142</v>
      </c>
      <c r="H20" t="s">
        <v>143</v>
      </c>
      <c r="I20" t="s">
        <v>144</v>
      </c>
      <c r="J20" t="s">
        <v>145</v>
      </c>
      <c r="K20" t="s">
        <v>146</v>
      </c>
      <c r="L20" t="s">
        <v>96</v>
      </c>
      <c r="M20">
        <v>86</v>
      </c>
      <c r="O20" t="s">
        <v>147</v>
      </c>
      <c r="P20" s="1">
        <v>43101</v>
      </c>
      <c r="R20">
        <v>2018</v>
      </c>
      <c r="S20" t="s">
        <v>44</v>
      </c>
      <c r="T20" t="s">
        <v>148</v>
      </c>
      <c r="V20" t="s">
        <v>149</v>
      </c>
      <c r="Z20" t="s">
        <v>47</v>
      </c>
      <c r="AA20" t="s">
        <v>150</v>
      </c>
      <c r="AB20">
        <v>51</v>
      </c>
      <c r="AC20" t="s">
        <v>317</v>
      </c>
      <c r="AD20" t="s">
        <v>318</v>
      </c>
      <c r="AE20" t="s">
        <v>319</v>
      </c>
      <c r="AF20" t="s">
        <v>320</v>
      </c>
      <c r="AJ20" t="s">
        <v>321</v>
      </c>
      <c r="AK20" t="s">
        <v>322</v>
      </c>
      <c r="AM20" t="s">
        <v>56</v>
      </c>
      <c r="AN20" t="s">
        <v>57</v>
      </c>
      <c r="AO20" t="s">
        <v>58</v>
      </c>
    </row>
    <row r="21" spans="1:41" x14ac:dyDescent="0.2">
      <c r="A21">
        <v>20</v>
      </c>
      <c r="E21" t="s">
        <v>296</v>
      </c>
      <c r="F21">
        <v>20174304304158</v>
      </c>
      <c r="G21" t="s">
        <v>297</v>
      </c>
      <c r="H21" t="s">
        <v>298</v>
      </c>
      <c r="I21" t="s">
        <v>299</v>
      </c>
      <c r="J21" t="s">
        <v>107</v>
      </c>
      <c r="K21" t="s">
        <v>259</v>
      </c>
      <c r="L21" t="s">
        <v>65</v>
      </c>
      <c r="M21">
        <v>19</v>
      </c>
      <c r="N21">
        <v>8</v>
      </c>
      <c r="O21" t="s">
        <v>300</v>
      </c>
      <c r="P21" s="1">
        <v>43313</v>
      </c>
      <c r="R21">
        <v>2018</v>
      </c>
      <c r="S21" t="s">
        <v>44</v>
      </c>
      <c r="T21">
        <v>15249050</v>
      </c>
      <c r="U21">
        <v>15580016</v>
      </c>
      <c r="V21" t="s">
        <v>301</v>
      </c>
      <c r="W21">
        <v>8064175</v>
      </c>
      <c r="Z21" t="s">
        <v>47</v>
      </c>
      <c r="AA21" t="s">
        <v>302</v>
      </c>
      <c r="AB21">
        <v>40</v>
      </c>
      <c r="AD21" t="s">
        <v>334</v>
      </c>
      <c r="AE21" t="s">
        <v>335</v>
      </c>
      <c r="AF21" t="s">
        <v>336</v>
      </c>
      <c r="AG21" t="s">
        <v>337</v>
      </c>
      <c r="AH21" t="s">
        <v>199</v>
      </c>
      <c r="AI21" t="s">
        <v>121</v>
      </c>
      <c r="AM21" t="s">
        <v>122</v>
      </c>
      <c r="AN21" t="s">
        <v>338</v>
      </c>
      <c r="AO21" t="s">
        <v>58</v>
      </c>
    </row>
    <row r="22" spans="1:41" x14ac:dyDescent="0.2">
      <c r="A22">
        <v>21</v>
      </c>
      <c r="E22" t="s">
        <v>409</v>
      </c>
      <c r="F22">
        <v>20180904835984</v>
      </c>
      <c r="G22" t="s">
        <v>410</v>
      </c>
      <c r="H22" t="s">
        <v>411</v>
      </c>
      <c r="I22" t="s">
        <v>412</v>
      </c>
      <c r="J22" t="s">
        <v>343</v>
      </c>
      <c r="K22" t="s">
        <v>344</v>
      </c>
      <c r="L22" t="s">
        <v>96</v>
      </c>
      <c r="M22">
        <v>100</v>
      </c>
      <c r="O22" t="s">
        <v>413</v>
      </c>
      <c r="P22" s="1">
        <v>43344</v>
      </c>
      <c r="R22">
        <v>2018</v>
      </c>
      <c r="S22" t="s">
        <v>44</v>
      </c>
      <c r="T22">
        <v>1420615</v>
      </c>
      <c r="V22" t="s">
        <v>414</v>
      </c>
      <c r="X22" t="s">
        <v>346</v>
      </c>
      <c r="Z22" t="s">
        <v>47</v>
      </c>
      <c r="AA22" t="s">
        <v>415</v>
      </c>
      <c r="AB22">
        <v>51</v>
      </c>
      <c r="AC22" t="s">
        <v>49</v>
      </c>
      <c r="AD22" t="s">
        <v>348</v>
      </c>
      <c r="AE22" t="s">
        <v>349</v>
      </c>
      <c r="AF22" t="s">
        <v>350</v>
      </c>
      <c r="AJ22" t="s">
        <v>351</v>
      </c>
      <c r="AK22" t="s">
        <v>352</v>
      </c>
      <c r="AL22" t="s">
        <v>353</v>
      </c>
      <c r="AM22" t="s">
        <v>56</v>
      </c>
      <c r="AN22" t="s">
        <v>57</v>
      </c>
      <c r="AO22" t="s">
        <v>58</v>
      </c>
    </row>
    <row r="23" spans="1:41" x14ac:dyDescent="0.2">
      <c r="A23">
        <v>22</v>
      </c>
      <c r="E23" t="s">
        <v>456</v>
      </c>
      <c r="F23">
        <v>20183705803049</v>
      </c>
      <c r="G23" t="s">
        <v>457</v>
      </c>
      <c r="H23" t="s">
        <v>458</v>
      </c>
      <c r="I23" t="s">
        <v>459</v>
      </c>
      <c r="J23" t="s">
        <v>460</v>
      </c>
      <c r="K23" t="s">
        <v>461</v>
      </c>
      <c r="L23" t="s">
        <v>96</v>
      </c>
      <c r="M23">
        <v>80</v>
      </c>
      <c r="O23" t="s">
        <v>462</v>
      </c>
      <c r="P23" s="1">
        <v>43405</v>
      </c>
      <c r="R23">
        <v>2018</v>
      </c>
      <c r="S23" t="s">
        <v>44</v>
      </c>
      <c r="T23">
        <v>9670661</v>
      </c>
      <c r="V23" t="s">
        <v>463</v>
      </c>
      <c r="X23" t="s">
        <v>464</v>
      </c>
      <c r="Z23" t="s">
        <v>47</v>
      </c>
      <c r="AA23" t="s">
        <v>465</v>
      </c>
      <c r="AB23">
        <v>23</v>
      </c>
      <c r="AC23" t="s">
        <v>278</v>
      </c>
      <c r="AD23" t="s">
        <v>359</v>
      </c>
      <c r="AE23" t="s">
        <v>360</v>
      </c>
      <c r="AF23" t="s">
        <v>361</v>
      </c>
      <c r="AJ23" t="s">
        <v>362</v>
      </c>
      <c r="AK23" t="s">
        <v>363</v>
      </c>
      <c r="AL23" t="s">
        <v>215</v>
      </c>
      <c r="AM23" t="s">
        <v>56</v>
      </c>
      <c r="AN23" t="s">
        <v>57</v>
      </c>
      <c r="AO23" t="s">
        <v>58</v>
      </c>
    </row>
    <row r="24" spans="1:41" x14ac:dyDescent="0.2">
      <c r="A24">
        <v>23</v>
      </c>
      <c r="E24" t="s">
        <v>485</v>
      </c>
      <c r="F24">
        <v>20182205247790</v>
      </c>
      <c r="G24" t="s">
        <v>486</v>
      </c>
      <c r="H24" t="s">
        <v>487</v>
      </c>
      <c r="I24" t="s">
        <v>488</v>
      </c>
      <c r="J24" t="s">
        <v>489</v>
      </c>
      <c r="K24" t="s">
        <v>490</v>
      </c>
      <c r="L24" t="s">
        <v>491</v>
      </c>
      <c r="M24">
        <v>31</v>
      </c>
      <c r="N24">
        <v>5</v>
      </c>
      <c r="O24" t="s">
        <v>492</v>
      </c>
      <c r="P24" s="2">
        <v>43374</v>
      </c>
      <c r="R24">
        <v>2018</v>
      </c>
      <c r="S24" t="s">
        <v>44</v>
      </c>
      <c r="T24">
        <v>10096124</v>
      </c>
      <c r="U24">
        <v>15597067</v>
      </c>
      <c r="V24" t="s">
        <v>493</v>
      </c>
      <c r="Z24" t="s">
        <v>47</v>
      </c>
      <c r="AA24" t="s">
        <v>494</v>
      </c>
      <c r="AB24">
        <v>38</v>
      </c>
      <c r="AC24" t="s">
        <v>237</v>
      </c>
      <c r="AD24" t="s">
        <v>370</v>
      </c>
      <c r="AE24" t="s">
        <v>371</v>
      </c>
      <c r="AF24" t="s">
        <v>372</v>
      </c>
      <c r="AJ24" t="s">
        <v>373</v>
      </c>
      <c r="AK24" t="s">
        <v>374</v>
      </c>
      <c r="AL24" t="s">
        <v>215</v>
      </c>
      <c r="AM24" t="s">
        <v>56</v>
      </c>
      <c r="AN24" t="s">
        <v>57</v>
      </c>
      <c r="AO24" t="s">
        <v>58</v>
      </c>
    </row>
    <row r="25" spans="1:41" x14ac:dyDescent="0.2">
      <c r="A25">
        <v>24</v>
      </c>
      <c r="B25" s="16">
        <v>44911</v>
      </c>
      <c r="C25" t="s">
        <v>2064</v>
      </c>
      <c r="D25" t="s">
        <v>22</v>
      </c>
      <c r="E25" t="s">
        <v>530</v>
      </c>
      <c r="F25">
        <v>20184606071778</v>
      </c>
      <c r="G25" t="s">
        <v>531</v>
      </c>
      <c r="H25" t="s">
        <v>532</v>
      </c>
      <c r="I25" t="s">
        <v>533</v>
      </c>
      <c r="J25" t="s">
        <v>534</v>
      </c>
      <c r="K25" t="s">
        <v>535</v>
      </c>
      <c r="L25" t="s">
        <v>96</v>
      </c>
      <c r="M25">
        <v>128</v>
      </c>
      <c r="O25" t="s">
        <v>536</v>
      </c>
      <c r="P25" s="1">
        <v>43435</v>
      </c>
      <c r="R25">
        <v>2018</v>
      </c>
      <c r="S25" t="s">
        <v>44</v>
      </c>
      <c r="T25">
        <v>9601481</v>
      </c>
      <c r="U25">
        <v>18790682</v>
      </c>
      <c r="V25" t="s">
        <v>537</v>
      </c>
      <c r="Z25" t="s">
        <v>47</v>
      </c>
      <c r="AA25" t="s">
        <v>538</v>
      </c>
      <c r="AB25">
        <v>41</v>
      </c>
      <c r="AC25" t="s">
        <v>386</v>
      </c>
      <c r="AD25" t="s">
        <v>387</v>
      </c>
      <c r="AE25" t="s">
        <v>388</v>
      </c>
      <c r="AF25" t="s">
        <v>389</v>
      </c>
      <c r="AJ25" t="s">
        <v>390</v>
      </c>
      <c r="AK25" t="s">
        <v>391</v>
      </c>
      <c r="AM25" t="s">
        <v>56</v>
      </c>
      <c r="AN25" t="s">
        <v>57</v>
      </c>
      <c r="AO25" t="s">
        <v>58</v>
      </c>
    </row>
    <row r="26" spans="1:41" x14ac:dyDescent="0.2">
      <c r="A26">
        <v>25</v>
      </c>
      <c r="E26" t="s">
        <v>545</v>
      </c>
      <c r="F26">
        <v>20184105934577</v>
      </c>
      <c r="G26" t="s">
        <v>546</v>
      </c>
      <c r="H26" t="s">
        <v>547</v>
      </c>
      <c r="I26" t="s">
        <v>548</v>
      </c>
      <c r="J26" t="s">
        <v>549</v>
      </c>
      <c r="K26" t="s">
        <v>550</v>
      </c>
      <c r="L26" t="s">
        <v>551</v>
      </c>
      <c r="M26">
        <v>33</v>
      </c>
      <c r="N26">
        <v>11</v>
      </c>
      <c r="O26" t="s">
        <v>552</v>
      </c>
      <c r="P26" s="1">
        <v>43405</v>
      </c>
      <c r="R26">
        <v>2018</v>
      </c>
      <c r="S26" t="s">
        <v>44</v>
      </c>
      <c r="T26">
        <v>10939687</v>
      </c>
      <c r="U26">
        <v>14678667</v>
      </c>
      <c r="V26" t="s">
        <v>553</v>
      </c>
      <c r="X26" t="s">
        <v>554</v>
      </c>
      <c r="Z26" t="s">
        <v>47</v>
      </c>
      <c r="AA26" t="s">
        <v>555</v>
      </c>
      <c r="AB26">
        <v>109</v>
      </c>
      <c r="AD26" t="s">
        <v>403</v>
      </c>
      <c r="AE26" t="s">
        <v>404</v>
      </c>
      <c r="AF26" t="s">
        <v>405</v>
      </c>
      <c r="AG26" t="s">
        <v>406</v>
      </c>
      <c r="AH26" t="s">
        <v>407</v>
      </c>
      <c r="AI26" t="s">
        <v>408</v>
      </c>
      <c r="AM26" t="s">
        <v>122</v>
      </c>
      <c r="AN26" t="s">
        <v>140</v>
      </c>
      <c r="AO26" t="s">
        <v>58</v>
      </c>
    </row>
    <row r="27" spans="1:41" x14ac:dyDescent="0.2">
      <c r="A27">
        <v>26</v>
      </c>
      <c r="E27" t="s">
        <v>812</v>
      </c>
      <c r="F27">
        <v>20183605787812</v>
      </c>
      <c r="G27" t="s">
        <v>813</v>
      </c>
      <c r="H27" t="s">
        <v>814</v>
      </c>
      <c r="I27" t="s">
        <v>815</v>
      </c>
      <c r="J27" t="s">
        <v>775</v>
      </c>
      <c r="K27" t="s">
        <v>776</v>
      </c>
      <c r="L27" t="s">
        <v>65</v>
      </c>
      <c r="M27">
        <v>9</v>
      </c>
      <c r="N27">
        <v>5</v>
      </c>
      <c r="O27" t="s">
        <v>816</v>
      </c>
      <c r="P27" s="1">
        <v>43344</v>
      </c>
      <c r="R27">
        <v>2018</v>
      </c>
      <c r="S27" t="s">
        <v>44</v>
      </c>
      <c r="T27">
        <v>19493053</v>
      </c>
      <c r="U27">
        <v>19493061</v>
      </c>
      <c r="V27" t="s">
        <v>817</v>
      </c>
      <c r="W27">
        <v>7887702</v>
      </c>
      <c r="Z27" t="s">
        <v>47</v>
      </c>
      <c r="AA27" t="s">
        <v>818</v>
      </c>
      <c r="AB27">
        <v>30</v>
      </c>
      <c r="AC27" t="s">
        <v>237</v>
      </c>
      <c r="AD27" t="s">
        <v>416</v>
      </c>
      <c r="AE27" t="s">
        <v>417</v>
      </c>
      <c r="AF27" t="s">
        <v>418</v>
      </c>
      <c r="AJ27" t="s">
        <v>419</v>
      </c>
      <c r="AK27" t="s">
        <v>420</v>
      </c>
      <c r="AM27" t="s">
        <v>56</v>
      </c>
      <c r="AN27" t="s">
        <v>57</v>
      </c>
      <c r="AO27" t="s">
        <v>58</v>
      </c>
    </row>
    <row r="28" spans="1:41" x14ac:dyDescent="0.2">
      <c r="A28">
        <v>27</v>
      </c>
      <c r="E28" t="s">
        <v>951</v>
      </c>
      <c r="F28">
        <v>20184205963419</v>
      </c>
      <c r="G28" t="s">
        <v>952</v>
      </c>
      <c r="H28" t="s">
        <v>953</v>
      </c>
      <c r="I28" t="s">
        <v>954</v>
      </c>
      <c r="J28" t="s">
        <v>205</v>
      </c>
      <c r="K28" t="s">
        <v>205</v>
      </c>
      <c r="L28" t="s">
        <v>206</v>
      </c>
      <c r="M28">
        <v>11</v>
      </c>
      <c r="N28">
        <v>1</v>
      </c>
      <c r="P28">
        <v>2018</v>
      </c>
      <c r="R28">
        <v>2018</v>
      </c>
      <c r="S28" t="s">
        <v>44</v>
      </c>
      <c r="U28">
        <v>19961073</v>
      </c>
      <c r="V28" t="s">
        <v>955</v>
      </c>
      <c r="W28" t="s">
        <v>956</v>
      </c>
      <c r="Z28" t="s">
        <v>47</v>
      </c>
      <c r="AA28" t="s">
        <v>957</v>
      </c>
      <c r="AB28">
        <v>22</v>
      </c>
      <c r="AC28" t="s">
        <v>84</v>
      </c>
      <c r="AD28" t="s">
        <v>431</v>
      </c>
      <c r="AE28" t="s">
        <v>432</v>
      </c>
      <c r="AF28" t="s">
        <v>433</v>
      </c>
      <c r="AM28" t="s">
        <v>56</v>
      </c>
      <c r="AN28" t="s">
        <v>57</v>
      </c>
      <c r="AO28" t="s">
        <v>58</v>
      </c>
    </row>
    <row r="29" spans="1:41" x14ac:dyDescent="0.2">
      <c r="A29">
        <v>28</v>
      </c>
      <c r="E29" t="s">
        <v>1048</v>
      </c>
      <c r="F29">
        <v>20174104263829</v>
      </c>
      <c r="G29" t="s">
        <v>1049</v>
      </c>
      <c r="H29" t="s">
        <v>1050</v>
      </c>
      <c r="I29" t="s">
        <v>1051</v>
      </c>
      <c r="J29" t="s">
        <v>1052</v>
      </c>
      <c r="K29" t="s">
        <v>1053</v>
      </c>
      <c r="L29" t="s">
        <v>1054</v>
      </c>
      <c r="M29">
        <v>35</v>
      </c>
      <c r="N29">
        <v>6</v>
      </c>
      <c r="O29" t="s">
        <v>1055</v>
      </c>
      <c r="P29" s="1">
        <v>43435</v>
      </c>
      <c r="R29">
        <v>2018</v>
      </c>
      <c r="S29" t="s">
        <v>44</v>
      </c>
      <c r="T29">
        <v>21682356</v>
      </c>
      <c r="U29">
        <v>21682364</v>
      </c>
      <c r="V29" t="s">
        <v>1056</v>
      </c>
      <c r="W29">
        <v>8057800</v>
      </c>
      <c r="Z29" t="s">
        <v>47</v>
      </c>
      <c r="AA29" t="s">
        <v>1057</v>
      </c>
      <c r="AB29">
        <v>30</v>
      </c>
      <c r="AC29" t="s">
        <v>445</v>
      </c>
      <c r="AD29" t="s">
        <v>446</v>
      </c>
      <c r="AE29" t="s">
        <v>447</v>
      </c>
      <c r="AF29" t="s">
        <v>448</v>
      </c>
      <c r="AJ29" t="s">
        <v>449</v>
      </c>
      <c r="AK29" t="s">
        <v>450</v>
      </c>
      <c r="AM29" t="s">
        <v>56</v>
      </c>
      <c r="AN29" t="s">
        <v>57</v>
      </c>
      <c r="AO29" t="s">
        <v>58</v>
      </c>
    </row>
    <row r="30" spans="1:41" x14ac:dyDescent="0.2">
      <c r="A30">
        <v>29</v>
      </c>
      <c r="B30" s="16">
        <v>44911</v>
      </c>
      <c r="C30" t="s">
        <v>2064</v>
      </c>
      <c r="D30" t="s">
        <v>22</v>
      </c>
      <c r="E30" t="s">
        <v>1061</v>
      </c>
      <c r="F30">
        <v>20181304949497</v>
      </c>
      <c r="G30" t="s">
        <v>1062</v>
      </c>
      <c r="H30" t="s">
        <v>1063</v>
      </c>
      <c r="I30" t="s">
        <v>1064</v>
      </c>
      <c r="J30" t="s">
        <v>1065</v>
      </c>
      <c r="K30" t="s">
        <v>1066</v>
      </c>
      <c r="L30" t="s">
        <v>96</v>
      </c>
      <c r="M30">
        <v>43</v>
      </c>
      <c r="N30">
        <v>16</v>
      </c>
      <c r="O30" t="s">
        <v>1067</v>
      </c>
      <c r="P30" s="2">
        <v>43209</v>
      </c>
      <c r="R30">
        <v>2018</v>
      </c>
      <c r="S30" t="s">
        <v>44</v>
      </c>
      <c r="T30">
        <v>3603199</v>
      </c>
      <c r="V30" t="s">
        <v>1068</v>
      </c>
      <c r="X30" t="s">
        <v>1069</v>
      </c>
      <c r="Z30" t="s">
        <v>47</v>
      </c>
      <c r="AA30" t="s">
        <v>1070</v>
      </c>
      <c r="AB30">
        <v>22</v>
      </c>
      <c r="AC30" t="s">
        <v>84</v>
      </c>
      <c r="AD30" t="s">
        <v>431</v>
      </c>
      <c r="AE30" t="s">
        <v>455</v>
      </c>
      <c r="AF30" t="s">
        <v>433</v>
      </c>
      <c r="AM30" t="s">
        <v>56</v>
      </c>
      <c r="AN30" t="s">
        <v>57</v>
      </c>
      <c r="AO30" t="s">
        <v>58</v>
      </c>
    </row>
    <row r="31" spans="1:41" x14ac:dyDescent="0.2">
      <c r="A31">
        <v>30</v>
      </c>
      <c r="B31" s="16">
        <v>44911</v>
      </c>
      <c r="C31" t="s">
        <v>2126</v>
      </c>
      <c r="D31" t="s">
        <v>22</v>
      </c>
      <c r="E31" t="s">
        <v>1077</v>
      </c>
      <c r="F31">
        <v>20182605362645</v>
      </c>
      <c r="G31" t="s">
        <v>1078</v>
      </c>
      <c r="H31" t="s">
        <v>1079</v>
      </c>
      <c r="I31" t="s">
        <v>1080</v>
      </c>
      <c r="J31" t="s">
        <v>1081</v>
      </c>
      <c r="K31" t="s">
        <v>1082</v>
      </c>
      <c r="L31" t="s">
        <v>1083</v>
      </c>
      <c r="M31">
        <v>19</v>
      </c>
      <c r="N31">
        <v>4</v>
      </c>
      <c r="O31" t="s">
        <v>1084</v>
      </c>
      <c r="P31" s="2">
        <v>43313</v>
      </c>
      <c r="R31">
        <v>2018</v>
      </c>
      <c r="S31" t="s">
        <v>44</v>
      </c>
      <c r="T31">
        <v>12299138</v>
      </c>
      <c r="U31">
        <v>19763832</v>
      </c>
      <c r="V31" t="s">
        <v>1085</v>
      </c>
      <c r="Z31" t="s">
        <v>47</v>
      </c>
      <c r="AA31" t="s">
        <v>1086</v>
      </c>
      <c r="AB31">
        <v>33</v>
      </c>
      <c r="AC31" t="s">
        <v>466</v>
      </c>
      <c r="AD31" t="s">
        <v>467</v>
      </c>
      <c r="AE31" t="s">
        <v>468</v>
      </c>
      <c r="AF31" t="s">
        <v>469</v>
      </c>
      <c r="AJ31" t="s">
        <v>470</v>
      </c>
      <c r="AK31" t="s">
        <v>471</v>
      </c>
      <c r="AL31" t="s">
        <v>55</v>
      </c>
      <c r="AM31" t="s">
        <v>56</v>
      </c>
      <c r="AN31" t="s">
        <v>57</v>
      </c>
      <c r="AO31" t="s">
        <v>58</v>
      </c>
    </row>
    <row r="32" spans="1:41" x14ac:dyDescent="0.2">
      <c r="A32">
        <v>31</v>
      </c>
      <c r="B32" s="16">
        <v>44911</v>
      </c>
      <c r="C32" t="s">
        <v>2127</v>
      </c>
      <c r="D32" t="s">
        <v>22</v>
      </c>
      <c r="E32" t="s">
        <v>1118</v>
      </c>
      <c r="F32">
        <v>20184806140408</v>
      </c>
      <c r="G32" t="s">
        <v>1119</v>
      </c>
      <c r="H32" t="s">
        <v>1120</v>
      </c>
      <c r="I32" t="s">
        <v>1121</v>
      </c>
      <c r="J32" t="s">
        <v>1122</v>
      </c>
      <c r="K32" t="s">
        <v>1123</v>
      </c>
      <c r="L32" t="s">
        <v>876</v>
      </c>
      <c r="M32">
        <v>12</v>
      </c>
      <c r="N32">
        <v>10</v>
      </c>
      <c r="O32" t="s">
        <v>1124</v>
      </c>
      <c r="P32" s="2">
        <v>43435</v>
      </c>
      <c r="R32">
        <v>2018</v>
      </c>
      <c r="S32" t="s">
        <v>44</v>
      </c>
      <c r="T32" t="s">
        <v>1125</v>
      </c>
      <c r="V32" t="s">
        <v>1126</v>
      </c>
      <c r="Z32" t="s">
        <v>47</v>
      </c>
      <c r="AA32" t="s">
        <v>1127</v>
      </c>
      <c r="AB32">
        <v>51</v>
      </c>
      <c r="AC32" t="s">
        <v>151</v>
      </c>
      <c r="AD32" t="s">
        <v>482</v>
      </c>
      <c r="AE32" t="s">
        <v>483</v>
      </c>
      <c r="AF32" t="s">
        <v>484</v>
      </c>
      <c r="AL32" t="s">
        <v>215</v>
      </c>
      <c r="AM32" t="s">
        <v>56</v>
      </c>
      <c r="AN32" t="s">
        <v>57</v>
      </c>
      <c r="AO32" t="s">
        <v>58</v>
      </c>
    </row>
    <row r="33" spans="1:41" x14ac:dyDescent="0.2">
      <c r="A33">
        <v>32</v>
      </c>
      <c r="E33" t="s">
        <v>1133</v>
      </c>
      <c r="F33">
        <v>20180504691594</v>
      </c>
      <c r="G33" t="s">
        <v>1134</v>
      </c>
      <c r="H33" t="s">
        <v>1135</v>
      </c>
      <c r="I33" t="s">
        <v>1136</v>
      </c>
      <c r="J33" t="s">
        <v>1137</v>
      </c>
      <c r="K33" t="s">
        <v>1138</v>
      </c>
      <c r="L33" t="s">
        <v>1139</v>
      </c>
      <c r="M33">
        <v>13</v>
      </c>
      <c r="N33">
        <v>4</v>
      </c>
      <c r="O33" t="s">
        <v>1140</v>
      </c>
      <c r="P33" s="1">
        <v>43191</v>
      </c>
      <c r="R33">
        <v>2018</v>
      </c>
      <c r="S33" t="s">
        <v>44</v>
      </c>
      <c r="T33">
        <v>19314973</v>
      </c>
      <c r="U33">
        <v>19314981</v>
      </c>
      <c r="V33" t="s">
        <v>1141</v>
      </c>
      <c r="Z33" t="s">
        <v>47</v>
      </c>
      <c r="AA33" t="s">
        <v>1142</v>
      </c>
      <c r="AB33">
        <v>53</v>
      </c>
      <c r="AC33" t="s">
        <v>317</v>
      </c>
      <c r="AD33" t="s">
        <v>495</v>
      </c>
      <c r="AE33" t="s">
        <v>496</v>
      </c>
      <c r="AF33" t="s">
        <v>497</v>
      </c>
      <c r="AJ33" t="s">
        <v>498</v>
      </c>
      <c r="AK33" t="s">
        <v>499</v>
      </c>
      <c r="AM33" t="s">
        <v>56</v>
      </c>
      <c r="AN33" t="s">
        <v>57</v>
      </c>
      <c r="AO33" t="s">
        <v>58</v>
      </c>
    </row>
    <row r="34" spans="1:41" x14ac:dyDescent="0.2">
      <c r="A34">
        <v>33</v>
      </c>
      <c r="B34" s="16">
        <v>44911</v>
      </c>
      <c r="C34" t="s">
        <v>2126</v>
      </c>
      <c r="D34" t="s">
        <v>22</v>
      </c>
      <c r="E34" t="s">
        <v>1148</v>
      </c>
      <c r="F34">
        <v>20173704149416</v>
      </c>
      <c r="G34" t="s">
        <v>1149</v>
      </c>
      <c r="H34" t="s">
        <v>1150</v>
      </c>
      <c r="I34" t="s">
        <v>1151</v>
      </c>
      <c r="J34" t="s">
        <v>1152</v>
      </c>
      <c r="K34" t="s">
        <v>1153</v>
      </c>
      <c r="L34" t="s">
        <v>1154</v>
      </c>
      <c r="M34">
        <v>57</v>
      </c>
      <c r="N34">
        <v>3</v>
      </c>
      <c r="O34" t="s">
        <v>1155</v>
      </c>
      <c r="P34" s="2">
        <v>43160</v>
      </c>
      <c r="R34">
        <v>2018</v>
      </c>
      <c r="S34" t="s">
        <v>44</v>
      </c>
      <c r="T34" t="s">
        <v>1156</v>
      </c>
      <c r="U34">
        <v>16151488</v>
      </c>
      <c r="V34" t="s">
        <v>1157</v>
      </c>
      <c r="X34" t="s">
        <v>1158</v>
      </c>
      <c r="Z34" t="s">
        <v>47</v>
      </c>
      <c r="AA34" t="s">
        <v>1159</v>
      </c>
      <c r="AB34">
        <v>45</v>
      </c>
      <c r="AD34" t="s">
        <v>511</v>
      </c>
      <c r="AE34" t="s">
        <v>512</v>
      </c>
      <c r="AF34" t="s">
        <v>513</v>
      </c>
      <c r="AG34" t="s">
        <v>514</v>
      </c>
      <c r="AH34" t="s">
        <v>199</v>
      </c>
      <c r="AI34" t="s">
        <v>515</v>
      </c>
      <c r="AM34" t="s">
        <v>122</v>
      </c>
      <c r="AN34" t="s">
        <v>516</v>
      </c>
      <c r="AO34" t="s">
        <v>58</v>
      </c>
    </row>
    <row r="35" spans="1:41" x14ac:dyDescent="0.2">
      <c r="A35">
        <v>34</v>
      </c>
      <c r="B35" s="16">
        <v>44911</v>
      </c>
      <c r="C35" t="s">
        <v>2125</v>
      </c>
      <c r="D35" t="s">
        <v>22</v>
      </c>
      <c r="E35" t="s">
        <v>1166</v>
      </c>
      <c r="F35">
        <v>20182505346340</v>
      </c>
      <c r="G35" t="s">
        <v>1167</v>
      </c>
      <c r="H35" t="s">
        <v>1168</v>
      </c>
      <c r="I35" t="s">
        <v>1169</v>
      </c>
      <c r="J35" t="s">
        <v>274</v>
      </c>
      <c r="K35" t="s">
        <v>274</v>
      </c>
      <c r="L35" t="s">
        <v>65</v>
      </c>
      <c r="M35">
        <v>6</v>
      </c>
      <c r="O35" t="s">
        <v>1170</v>
      </c>
      <c r="P35" s="2">
        <v>43267</v>
      </c>
      <c r="R35">
        <v>2018</v>
      </c>
      <c r="S35" t="s">
        <v>44</v>
      </c>
      <c r="U35">
        <v>21693536</v>
      </c>
      <c r="V35" t="s">
        <v>1171</v>
      </c>
      <c r="Z35" t="s">
        <v>47</v>
      </c>
      <c r="AA35" t="s">
        <v>1172</v>
      </c>
      <c r="AB35">
        <v>19</v>
      </c>
      <c r="AC35" t="s">
        <v>526</v>
      </c>
      <c r="AD35" t="s">
        <v>527</v>
      </c>
      <c r="AE35" t="s">
        <v>528</v>
      </c>
      <c r="AF35" t="s">
        <v>529</v>
      </c>
      <c r="AM35" t="s">
        <v>56</v>
      </c>
      <c r="AN35" t="s">
        <v>57</v>
      </c>
      <c r="AO35" t="s">
        <v>58</v>
      </c>
    </row>
    <row r="36" spans="1:41" x14ac:dyDescent="0.2">
      <c r="A36">
        <v>35</v>
      </c>
      <c r="B36" s="16">
        <v>44911</v>
      </c>
      <c r="C36" t="s">
        <v>2064</v>
      </c>
      <c r="D36" t="s">
        <v>22</v>
      </c>
      <c r="E36" t="s">
        <v>1178</v>
      </c>
      <c r="F36">
        <v>20180704801637</v>
      </c>
      <c r="G36" t="s">
        <v>1179</v>
      </c>
      <c r="H36" t="s">
        <v>1180</v>
      </c>
      <c r="I36" t="s">
        <v>1181</v>
      </c>
      <c r="J36" t="s">
        <v>744</v>
      </c>
      <c r="K36" t="s">
        <v>745</v>
      </c>
      <c r="L36" t="s">
        <v>65</v>
      </c>
      <c r="M36">
        <v>67</v>
      </c>
      <c r="N36">
        <v>5</v>
      </c>
      <c r="O36" t="s">
        <v>1182</v>
      </c>
      <c r="P36" s="1">
        <v>43221</v>
      </c>
      <c r="R36">
        <v>2018</v>
      </c>
      <c r="S36" t="s">
        <v>44</v>
      </c>
      <c r="T36">
        <v>189545</v>
      </c>
      <c r="U36">
        <v>19399359</v>
      </c>
      <c r="V36" t="s">
        <v>1183</v>
      </c>
      <c r="X36" t="s">
        <v>748</v>
      </c>
      <c r="Z36" t="s">
        <v>47</v>
      </c>
      <c r="AA36" t="s">
        <v>1184</v>
      </c>
      <c r="AB36">
        <v>31</v>
      </c>
      <c r="AC36" t="s">
        <v>539</v>
      </c>
      <c r="AD36" t="s">
        <v>540</v>
      </c>
      <c r="AE36" t="s">
        <v>541</v>
      </c>
      <c r="AF36" t="s">
        <v>542</v>
      </c>
      <c r="AJ36" t="s">
        <v>543</v>
      </c>
      <c r="AK36" t="s">
        <v>544</v>
      </c>
      <c r="AM36" t="s">
        <v>56</v>
      </c>
      <c r="AN36" t="s">
        <v>57</v>
      </c>
      <c r="AO36" t="s">
        <v>58</v>
      </c>
    </row>
    <row r="37" spans="1:41" x14ac:dyDescent="0.2">
      <c r="A37">
        <v>36</v>
      </c>
      <c r="B37" s="16">
        <v>44911</v>
      </c>
      <c r="C37" t="s">
        <v>2064</v>
      </c>
      <c r="D37" t="s">
        <v>22</v>
      </c>
      <c r="E37" t="s">
        <v>270</v>
      </c>
      <c r="F37">
        <v>20192707144385</v>
      </c>
      <c r="G37" t="s">
        <v>271</v>
      </c>
      <c r="H37" t="s">
        <v>272</v>
      </c>
      <c r="I37" t="s">
        <v>273</v>
      </c>
      <c r="J37" t="s">
        <v>274</v>
      </c>
      <c r="K37" t="s">
        <v>274</v>
      </c>
      <c r="L37" t="s">
        <v>65</v>
      </c>
      <c r="M37">
        <v>7</v>
      </c>
      <c r="O37" t="s">
        <v>275</v>
      </c>
      <c r="P37">
        <v>2019</v>
      </c>
      <c r="R37">
        <v>2019</v>
      </c>
      <c r="S37" t="s">
        <v>44</v>
      </c>
      <c r="U37">
        <v>21693536</v>
      </c>
      <c r="V37" t="s">
        <v>276</v>
      </c>
      <c r="W37">
        <v>8736228</v>
      </c>
      <c r="Z37" t="s">
        <v>47</v>
      </c>
      <c r="AA37" t="s">
        <v>277</v>
      </c>
      <c r="AB37">
        <v>108</v>
      </c>
      <c r="AC37" t="s">
        <v>317</v>
      </c>
      <c r="AD37" t="s">
        <v>556</v>
      </c>
      <c r="AE37" t="s">
        <v>557</v>
      </c>
      <c r="AF37" t="s">
        <v>558</v>
      </c>
      <c r="AJ37" t="s">
        <v>559</v>
      </c>
      <c r="AK37" t="s">
        <v>560</v>
      </c>
      <c r="AM37" t="s">
        <v>56</v>
      </c>
      <c r="AN37" t="s">
        <v>57</v>
      </c>
      <c r="AO37" t="s">
        <v>58</v>
      </c>
    </row>
    <row r="38" spans="1:41" x14ac:dyDescent="0.2">
      <c r="A38">
        <v>37</v>
      </c>
      <c r="B38" s="16">
        <v>44911</v>
      </c>
      <c r="C38" t="s">
        <v>2127</v>
      </c>
      <c r="D38" t="s">
        <v>22</v>
      </c>
      <c r="E38" t="s">
        <v>354</v>
      </c>
      <c r="F38">
        <v>20192907193000</v>
      </c>
      <c r="G38" t="s">
        <v>355</v>
      </c>
      <c r="H38" t="s">
        <v>356</v>
      </c>
      <c r="I38" t="s">
        <v>273</v>
      </c>
      <c r="J38" t="s">
        <v>205</v>
      </c>
      <c r="K38" t="s">
        <v>205</v>
      </c>
      <c r="L38" t="s">
        <v>206</v>
      </c>
      <c r="M38">
        <v>12</v>
      </c>
      <c r="N38">
        <v>13</v>
      </c>
      <c r="P38">
        <v>2019</v>
      </c>
      <c r="R38">
        <v>2019</v>
      </c>
      <c r="S38" t="s">
        <v>44</v>
      </c>
      <c r="U38">
        <v>19961073</v>
      </c>
      <c r="V38" t="s">
        <v>357</v>
      </c>
      <c r="W38">
        <v>2563</v>
      </c>
      <c r="Z38" t="s">
        <v>47</v>
      </c>
      <c r="AA38" t="s">
        <v>358</v>
      </c>
      <c r="AB38">
        <v>45</v>
      </c>
      <c r="AC38" t="s">
        <v>237</v>
      </c>
      <c r="AD38" t="s">
        <v>571</v>
      </c>
      <c r="AE38" t="s">
        <v>572</v>
      </c>
      <c r="AF38" t="s">
        <v>573</v>
      </c>
      <c r="AJ38" t="s">
        <v>574</v>
      </c>
      <c r="AK38" t="s">
        <v>575</v>
      </c>
      <c r="AM38" t="s">
        <v>56</v>
      </c>
      <c r="AN38" t="s">
        <v>57</v>
      </c>
      <c r="AO38" t="s">
        <v>58</v>
      </c>
    </row>
    <row r="39" spans="1:41" x14ac:dyDescent="0.2">
      <c r="A39">
        <v>38</v>
      </c>
      <c r="E39" t="s">
        <v>364</v>
      </c>
      <c r="F39">
        <v>20194707699780</v>
      </c>
      <c r="G39" t="s">
        <v>365</v>
      </c>
      <c r="H39" t="s">
        <v>366</v>
      </c>
      <c r="I39" t="s">
        <v>367</v>
      </c>
      <c r="J39" t="s">
        <v>205</v>
      </c>
      <c r="K39" t="s">
        <v>205</v>
      </c>
      <c r="L39" t="s">
        <v>206</v>
      </c>
      <c r="M39">
        <v>12</v>
      </c>
      <c r="N39">
        <v>20</v>
      </c>
      <c r="P39" s="2">
        <v>43754</v>
      </c>
      <c r="R39">
        <v>2019</v>
      </c>
      <c r="S39" t="s">
        <v>44</v>
      </c>
      <c r="U39">
        <v>19961073</v>
      </c>
      <c r="V39" t="s">
        <v>368</v>
      </c>
      <c r="W39">
        <v>3918</v>
      </c>
      <c r="Z39" t="s">
        <v>47</v>
      </c>
      <c r="AA39" t="s">
        <v>369</v>
      </c>
      <c r="AB39">
        <v>67</v>
      </c>
      <c r="AC39" t="s">
        <v>585</v>
      </c>
      <c r="AD39" t="s">
        <v>586</v>
      </c>
      <c r="AE39" t="s">
        <v>587</v>
      </c>
      <c r="AF39" t="s">
        <v>588</v>
      </c>
      <c r="AK39" t="s">
        <v>589</v>
      </c>
      <c r="AL39" t="s">
        <v>230</v>
      </c>
      <c r="AM39" t="s">
        <v>56</v>
      </c>
      <c r="AN39" t="s">
        <v>57</v>
      </c>
      <c r="AO39" t="s">
        <v>58</v>
      </c>
    </row>
    <row r="40" spans="1:41" x14ac:dyDescent="0.2">
      <c r="A40">
        <v>39</v>
      </c>
      <c r="B40" s="16">
        <v>44911</v>
      </c>
      <c r="C40" t="s">
        <v>2128</v>
      </c>
      <c r="D40" t="s">
        <v>22</v>
      </c>
      <c r="E40" t="s">
        <v>375</v>
      </c>
      <c r="F40">
        <v>20184506049521</v>
      </c>
      <c r="G40" t="s">
        <v>376</v>
      </c>
      <c r="H40" t="s">
        <v>377</v>
      </c>
      <c r="I40" t="s">
        <v>378</v>
      </c>
      <c r="J40" t="s">
        <v>379</v>
      </c>
      <c r="K40" t="s">
        <v>380</v>
      </c>
      <c r="L40" t="s">
        <v>381</v>
      </c>
      <c r="M40">
        <v>120</v>
      </c>
      <c r="O40" t="s">
        <v>382</v>
      </c>
      <c r="P40" s="2">
        <v>43556</v>
      </c>
      <c r="R40">
        <v>2019</v>
      </c>
      <c r="S40" t="s">
        <v>44</v>
      </c>
      <c r="T40">
        <v>8883270</v>
      </c>
      <c r="U40">
        <v>10961216</v>
      </c>
      <c r="V40" t="s">
        <v>383</v>
      </c>
      <c r="X40" t="s">
        <v>384</v>
      </c>
      <c r="Z40" t="s">
        <v>47</v>
      </c>
      <c r="AA40" t="s">
        <v>385</v>
      </c>
      <c r="AB40">
        <v>29</v>
      </c>
      <c r="AC40" t="s">
        <v>237</v>
      </c>
      <c r="AD40" t="s">
        <v>600</v>
      </c>
      <c r="AE40" t="s">
        <v>601</v>
      </c>
      <c r="AF40" t="s">
        <v>602</v>
      </c>
      <c r="AM40" t="s">
        <v>56</v>
      </c>
      <c r="AN40" t="s">
        <v>57</v>
      </c>
      <c r="AO40" t="s">
        <v>58</v>
      </c>
    </row>
    <row r="41" spans="1:41" x14ac:dyDescent="0.2">
      <c r="A41">
        <v>40</v>
      </c>
      <c r="E41" t="s">
        <v>771</v>
      </c>
      <c r="F41">
        <v>20181605022941</v>
      </c>
      <c r="G41" t="s">
        <v>772</v>
      </c>
      <c r="H41" t="s">
        <v>773</v>
      </c>
      <c r="I41" t="s">
        <v>774</v>
      </c>
      <c r="J41" t="s">
        <v>775</v>
      </c>
      <c r="K41" t="s">
        <v>776</v>
      </c>
      <c r="L41" t="s">
        <v>65</v>
      </c>
      <c r="M41">
        <v>10</v>
      </c>
      <c r="N41">
        <v>3</v>
      </c>
      <c r="O41" t="s">
        <v>777</v>
      </c>
      <c r="P41" s="1">
        <v>43586</v>
      </c>
      <c r="R41">
        <v>2019</v>
      </c>
      <c r="S41" t="s">
        <v>44</v>
      </c>
      <c r="T41">
        <v>19493053</v>
      </c>
      <c r="U41">
        <v>19493061</v>
      </c>
      <c r="V41" t="s">
        <v>778</v>
      </c>
      <c r="W41">
        <v>5165411</v>
      </c>
      <c r="Z41" t="s">
        <v>47</v>
      </c>
      <c r="AA41" t="s">
        <v>779</v>
      </c>
      <c r="AB41">
        <v>26</v>
      </c>
      <c r="AC41" t="s">
        <v>99</v>
      </c>
      <c r="AD41" t="s">
        <v>610</v>
      </c>
      <c r="AE41" t="s">
        <v>611</v>
      </c>
      <c r="AF41" t="s">
        <v>612</v>
      </c>
      <c r="AJ41" t="s">
        <v>613</v>
      </c>
      <c r="AK41" t="s">
        <v>614</v>
      </c>
      <c r="AM41" t="s">
        <v>56</v>
      </c>
      <c r="AN41" t="s">
        <v>57</v>
      </c>
      <c r="AO41" t="s">
        <v>58</v>
      </c>
    </row>
    <row r="42" spans="1:41" x14ac:dyDescent="0.2">
      <c r="A42">
        <v>41</v>
      </c>
      <c r="E42" t="s">
        <v>846</v>
      </c>
      <c r="F42">
        <v>20190706492503</v>
      </c>
      <c r="G42" t="s">
        <v>847</v>
      </c>
      <c r="H42" t="s">
        <v>848</v>
      </c>
      <c r="I42" t="s">
        <v>849</v>
      </c>
      <c r="J42" t="s">
        <v>850</v>
      </c>
      <c r="K42" t="s">
        <v>851</v>
      </c>
      <c r="L42" t="s">
        <v>852</v>
      </c>
      <c r="M42">
        <v>28</v>
      </c>
      <c r="N42">
        <v>13</v>
      </c>
      <c r="P42" s="2">
        <v>43814</v>
      </c>
      <c r="R42">
        <v>2019</v>
      </c>
      <c r="S42" t="s">
        <v>44</v>
      </c>
      <c r="T42">
        <v>2181266</v>
      </c>
      <c r="V42" t="s">
        <v>853</v>
      </c>
      <c r="W42">
        <v>1950221</v>
      </c>
      <c r="X42" t="s">
        <v>854</v>
      </c>
      <c r="Z42" t="s">
        <v>47</v>
      </c>
      <c r="AA42" t="s">
        <v>855</v>
      </c>
      <c r="AB42">
        <v>42</v>
      </c>
      <c r="AD42" t="s">
        <v>626</v>
      </c>
      <c r="AE42" t="s">
        <v>627</v>
      </c>
      <c r="AF42" t="s">
        <v>628</v>
      </c>
      <c r="AG42" t="s">
        <v>629</v>
      </c>
      <c r="AH42" t="s">
        <v>630</v>
      </c>
      <c r="AI42" t="s">
        <v>408</v>
      </c>
      <c r="AM42" t="s">
        <v>122</v>
      </c>
      <c r="AN42" t="s">
        <v>140</v>
      </c>
      <c r="AO42" t="s">
        <v>58</v>
      </c>
    </row>
    <row r="43" spans="1:41" x14ac:dyDescent="0.2">
      <c r="A43">
        <v>42</v>
      </c>
      <c r="E43" t="s">
        <v>873</v>
      </c>
      <c r="F43">
        <v>20192807171239</v>
      </c>
      <c r="G43" t="s">
        <v>874</v>
      </c>
      <c r="H43" t="s">
        <v>875</v>
      </c>
      <c r="I43" t="s">
        <v>788</v>
      </c>
      <c r="J43" t="s">
        <v>220</v>
      </c>
      <c r="K43" t="s">
        <v>221</v>
      </c>
      <c r="L43" t="s">
        <v>876</v>
      </c>
      <c r="M43">
        <v>13</v>
      </c>
      <c r="N43">
        <v>13</v>
      </c>
      <c r="O43" t="s">
        <v>877</v>
      </c>
      <c r="P43" s="2">
        <v>43655</v>
      </c>
      <c r="R43">
        <v>2019</v>
      </c>
      <c r="S43" t="s">
        <v>44</v>
      </c>
      <c r="T43">
        <v>17518687</v>
      </c>
      <c r="V43" t="s">
        <v>878</v>
      </c>
      <c r="Z43" t="s">
        <v>47</v>
      </c>
      <c r="AA43" t="s">
        <v>879</v>
      </c>
      <c r="AB43">
        <v>52</v>
      </c>
      <c r="AC43" t="s">
        <v>637</v>
      </c>
      <c r="AD43" t="s">
        <v>638</v>
      </c>
      <c r="AE43" t="s">
        <v>639</v>
      </c>
      <c r="AF43" t="s">
        <v>640</v>
      </c>
      <c r="AJ43" t="s">
        <v>641</v>
      </c>
      <c r="AK43" t="s">
        <v>642</v>
      </c>
      <c r="AM43" t="s">
        <v>56</v>
      </c>
      <c r="AN43" t="s">
        <v>57</v>
      </c>
      <c r="AO43" t="s">
        <v>58</v>
      </c>
    </row>
    <row r="44" spans="1:41" x14ac:dyDescent="0.2">
      <c r="A44">
        <v>43</v>
      </c>
      <c r="B44" s="16">
        <v>44911</v>
      </c>
      <c r="C44" t="s">
        <v>2128</v>
      </c>
      <c r="D44" t="s">
        <v>22</v>
      </c>
      <c r="E44" t="s">
        <v>886</v>
      </c>
      <c r="F44">
        <v>20192307004094</v>
      </c>
      <c r="G44" t="s">
        <v>887</v>
      </c>
      <c r="H44" t="s">
        <v>888</v>
      </c>
      <c r="I44" t="s">
        <v>889</v>
      </c>
      <c r="J44" t="s">
        <v>890</v>
      </c>
      <c r="K44" t="s">
        <v>891</v>
      </c>
      <c r="L44" t="s">
        <v>206</v>
      </c>
      <c r="M44">
        <v>10</v>
      </c>
      <c r="N44">
        <v>2</v>
      </c>
      <c r="P44" s="2">
        <v>43617</v>
      </c>
      <c r="R44">
        <v>2019</v>
      </c>
      <c r="S44" t="s">
        <v>44</v>
      </c>
      <c r="T44">
        <v>20326653</v>
      </c>
      <c r="V44" t="s">
        <v>892</v>
      </c>
      <c r="W44">
        <v>15</v>
      </c>
      <c r="Z44" t="s">
        <v>47</v>
      </c>
      <c r="AA44" t="s">
        <v>893</v>
      </c>
      <c r="AB44">
        <v>30</v>
      </c>
      <c r="AD44" t="s">
        <v>649</v>
      </c>
      <c r="AE44" t="s">
        <v>650</v>
      </c>
      <c r="AF44" t="s">
        <v>651</v>
      </c>
      <c r="AG44" t="s">
        <v>652</v>
      </c>
      <c r="AH44" t="s">
        <v>199</v>
      </c>
      <c r="AI44" t="s">
        <v>121</v>
      </c>
      <c r="AM44" t="s">
        <v>122</v>
      </c>
      <c r="AN44" t="s">
        <v>123</v>
      </c>
      <c r="AO44" t="s">
        <v>58</v>
      </c>
    </row>
    <row r="45" spans="1:41" x14ac:dyDescent="0.2">
      <c r="A45">
        <v>44</v>
      </c>
      <c r="E45" t="s">
        <v>898</v>
      </c>
      <c r="F45">
        <v>20192907207298</v>
      </c>
      <c r="G45" t="s">
        <v>899</v>
      </c>
      <c r="H45" t="s">
        <v>900</v>
      </c>
      <c r="I45" t="s">
        <v>901</v>
      </c>
      <c r="J45" t="s">
        <v>274</v>
      </c>
      <c r="K45" t="s">
        <v>274</v>
      </c>
      <c r="L45" t="s">
        <v>65</v>
      </c>
      <c r="M45">
        <v>7</v>
      </c>
      <c r="O45" t="s">
        <v>902</v>
      </c>
      <c r="P45">
        <v>2019</v>
      </c>
      <c r="R45">
        <v>2019</v>
      </c>
      <c r="S45" t="s">
        <v>44</v>
      </c>
      <c r="U45">
        <v>21693536</v>
      </c>
      <c r="V45" t="s">
        <v>903</v>
      </c>
      <c r="W45">
        <v>8742675</v>
      </c>
      <c r="Z45" t="s">
        <v>47</v>
      </c>
      <c r="AA45" t="s">
        <v>904</v>
      </c>
      <c r="AB45">
        <v>64</v>
      </c>
      <c r="AC45" t="s">
        <v>71</v>
      </c>
      <c r="AD45" t="s">
        <v>662</v>
      </c>
      <c r="AE45" t="s">
        <v>663</v>
      </c>
      <c r="AF45" t="s">
        <v>664</v>
      </c>
      <c r="AJ45" t="s">
        <v>665</v>
      </c>
      <c r="AK45" t="s">
        <v>666</v>
      </c>
      <c r="AL45" t="s">
        <v>667</v>
      </c>
      <c r="AN45" t="s">
        <v>56</v>
      </c>
      <c r="AO45" t="s">
        <v>57</v>
      </c>
    </row>
    <row r="46" spans="1:41" x14ac:dyDescent="0.2">
      <c r="A46">
        <v>45</v>
      </c>
      <c r="E46" t="s">
        <v>910</v>
      </c>
      <c r="F46">
        <v>20175004531960</v>
      </c>
      <c r="G46" t="s">
        <v>911</v>
      </c>
      <c r="H46" t="s">
        <v>773</v>
      </c>
      <c r="I46" t="s">
        <v>912</v>
      </c>
      <c r="J46" t="s">
        <v>913</v>
      </c>
      <c r="K46" t="s">
        <v>914</v>
      </c>
      <c r="L46" t="s">
        <v>65</v>
      </c>
      <c r="M46">
        <v>13</v>
      </c>
      <c r="N46">
        <v>1</v>
      </c>
      <c r="O46" t="s">
        <v>915</v>
      </c>
      <c r="P46" s="1">
        <v>43525</v>
      </c>
      <c r="R46">
        <v>2019</v>
      </c>
      <c r="S46" t="s">
        <v>44</v>
      </c>
      <c r="T46">
        <v>19328184</v>
      </c>
      <c r="U46">
        <v>19379234</v>
      </c>
      <c r="V46" t="s">
        <v>916</v>
      </c>
      <c r="W46">
        <v>8121976</v>
      </c>
      <c r="Z46" t="s">
        <v>47</v>
      </c>
      <c r="AA46" t="s">
        <v>917</v>
      </c>
      <c r="AB46">
        <v>33</v>
      </c>
      <c r="AC46" t="s">
        <v>671</v>
      </c>
      <c r="AD46" t="s">
        <v>672</v>
      </c>
      <c r="AE46" t="s">
        <v>673</v>
      </c>
      <c r="AF46" t="s">
        <v>674</v>
      </c>
      <c r="AJ46" t="s">
        <v>675</v>
      </c>
      <c r="AK46" t="s">
        <v>676</v>
      </c>
      <c r="AM46" t="s">
        <v>56</v>
      </c>
      <c r="AN46" t="s">
        <v>57</v>
      </c>
      <c r="AO46" t="s">
        <v>58</v>
      </c>
    </row>
    <row r="47" spans="1:41" x14ac:dyDescent="0.2">
      <c r="A47">
        <v>46</v>
      </c>
      <c r="E47" t="s">
        <v>922</v>
      </c>
      <c r="F47">
        <v>20205009615504</v>
      </c>
      <c r="G47" t="s">
        <v>923</v>
      </c>
      <c r="H47" t="s">
        <v>924</v>
      </c>
      <c r="I47" t="s">
        <v>925</v>
      </c>
      <c r="J47" t="s">
        <v>926</v>
      </c>
      <c r="K47" t="s">
        <v>927</v>
      </c>
      <c r="L47" t="s">
        <v>928</v>
      </c>
      <c r="M47">
        <v>81</v>
      </c>
      <c r="N47" s="3">
        <v>44624</v>
      </c>
      <c r="O47" t="s">
        <v>929</v>
      </c>
      <c r="P47">
        <v>2019</v>
      </c>
      <c r="R47">
        <v>2019</v>
      </c>
      <c r="S47" t="s">
        <v>44</v>
      </c>
      <c r="T47">
        <v>1433369</v>
      </c>
      <c r="V47" t="s">
        <v>930</v>
      </c>
      <c r="X47" t="s">
        <v>931</v>
      </c>
      <c r="Z47" t="s">
        <v>47</v>
      </c>
      <c r="AA47" t="s">
        <v>932</v>
      </c>
      <c r="AB47">
        <v>0</v>
      </c>
      <c r="AD47" t="s">
        <v>685</v>
      </c>
      <c r="AE47" t="s">
        <v>686</v>
      </c>
      <c r="AF47" t="s">
        <v>687</v>
      </c>
      <c r="AG47" t="s">
        <v>688</v>
      </c>
      <c r="AH47" t="s">
        <v>199</v>
      </c>
      <c r="AI47" t="s">
        <v>121</v>
      </c>
      <c r="AM47" t="s">
        <v>122</v>
      </c>
      <c r="AN47" t="s">
        <v>123</v>
      </c>
      <c r="AO47" t="s">
        <v>58</v>
      </c>
    </row>
    <row r="48" spans="1:41" x14ac:dyDescent="0.2">
      <c r="A48">
        <v>47</v>
      </c>
      <c r="E48" t="s">
        <v>939</v>
      </c>
      <c r="F48">
        <v>20193207275245</v>
      </c>
      <c r="G48" t="s">
        <v>940</v>
      </c>
      <c r="H48" t="s">
        <v>941</v>
      </c>
      <c r="I48" t="s">
        <v>942</v>
      </c>
      <c r="J48" t="s">
        <v>705</v>
      </c>
      <c r="K48" t="s">
        <v>706</v>
      </c>
      <c r="L48" t="s">
        <v>96</v>
      </c>
      <c r="M48">
        <v>237</v>
      </c>
      <c r="P48" s="2">
        <v>43779</v>
      </c>
      <c r="R48">
        <v>2019</v>
      </c>
      <c r="S48" t="s">
        <v>44</v>
      </c>
      <c r="T48">
        <v>9596526</v>
      </c>
      <c r="V48" t="s">
        <v>943</v>
      </c>
      <c r="W48">
        <v>117841</v>
      </c>
      <c r="X48" t="s">
        <v>708</v>
      </c>
      <c r="Z48" t="s">
        <v>47</v>
      </c>
      <c r="AA48" t="s">
        <v>944</v>
      </c>
      <c r="AB48">
        <v>36</v>
      </c>
      <c r="AC48" t="s">
        <v>695</v>
      </c>
      <c r="AD48" t="s">
        <v>696</v>
      </c>
      <c r="AE48" t="s">
        <v>697</v>
      </c>
      <c r="AF48" t="s">
        <v>698</v>
      </c>
      <c r="AJ48" t="s">
        <v>699</v>
      </c>
      <c r="AK48" t="s">
        <v>700</v>
      </c>
      <c r="AM48" t="s">
        <v>56</v>
      </c>
      <c r="AN48" t="s">
        <v>57</v>
      </c>
      <c r="AO48" t="s">
        <v>58</v>
      </c>
    </row>
    <row r="49" spans="1:41" x14ac:dyDescent="0.2">
      <c r="A49">
        <v>48</v>
      </c>
      <c r="E49" t="s">
        <v>977</v>
      </c>
      <c r="F49">
        <v>20193607397555</v>
      </c>
      <c r="G49" t="s">
        <v>978</v>
      </c>
      <c r="H49" t="s">
        <v>979</v>
      </c>
      <c r="I49" t="s">
        <v>980</v>
      </c>
      <c r="J49" t="s">
        <v>205</v>
      </c>
      <c r="K49" t="s">
        <v>205</v>
      </c>
      <c r="L49" t="s">
        <v>206</v>
      </c>
      <c r="M49">
        <v>12</v>
      </c>
      <c r="N49">
        <v>17</v>
      </c>
      <c r="P49" s="2">
        <v>43706</v>
      </c>
      <c r="R49">
        <v>2019</v>
      </c>
      <c r="S49" t="s">
        <v>44</v>
      </c>
      <c r="U49">
        <v>19961073</v>
      </c>
      <c r="V49" t="s">
        <v>981</v>
      </c>
      <c r="W49">
        <v>3339</v>
      </c>
      <c r="Z49" t="s">
        <v>47</v>
      </c>
      <c r="AA49" t="s">
        <v>982</v>
      </c>
      <c r="AB49">
        <v>41</v>
      </c>
      <c r="AC49" t="s">
        <v>710</v>
      </c>
      <c r="AD49" t="s">
        <v>711</v>
      </c>
      <c r="AE49" t="s">
        <v>712</v>
      </c>
      <c r="AF49" t="s">
        <v>713</v>
      </c>
      <c r="AJ49" t="s">
        <v>714</v>
      </c>
      <c r="AK49" t="s">
        <v>715</v>
      </c>
      <c r="AL49" t="s">
        <v>230</v>
      </c>
      <c r="AM49" t="s">
        <v>56</v>
      </c>
      <c r="AN49" t="s">
        <v>57</v>
      </c>
      <c r="AO49" t="s">
        <v>58</v>
      </c>
    </row>
    <row r="50" spans="1:41" x14ac:dyDescent="0.2">
      <c r="A50">
        <v>49</v>
      </c>
      <c r="E50" t="s">
        <v>1001</v>
      </c>
      <c r="F50">
        <v>20203008975179</v>
      </c>
      <c r="G50" t="s">
        <v>1002</v>
      </c>
      <c r="H50" t="s">
        <v>1003</v>
      </c>
      <c r="J50" t="s">
        <v>1004</v>
      </c>
      <c r="K50" t="s">
        <v>1005</v>
      </c>
      <c r="L50" t="s">
        <v>1006</v>
      </c>
      <c r="M50">
        <v>141</v>
      </c>
      <c r="N50">
        <v>9</v>
      </c>
      <c r="P50" s="1">
        <v>43709</v>
      </c>
      <c r="R50">
        <v>2019</v>
      </c>
      <c r="S50" t="s">
        <v>44</v>
      </c>
      <c r="T50">
        <v>10500472</v>
      </c>
      <c r="V50" t="s">
        <v>1007</v>
      </c>
      <c r="W50">
        <v>4043840</v>
      </c>
      <c r="X50" t="s">
        <v>1008</v>
      </c>
      <c r="Z50" t="s">
        <v>47</v>
      </c>
      <c r="AA50" t="s">
        <v>1009</v>
      </c>
      <c r="AB50">
        <v>48</v>
      </c>
      <c r="AC50" t="s">
        <v>526</v>
      </c>
      <c r="AD50" t="s">
        <v>722</v>
      </c>
      <c r="AE50" t="s">
        <v>723</v>
      </c>
      <c r="AF50" t="s">
        <v>724</v>
      </c>
      <c r="AJ50" t="s">
        <v>725</v>
      </c>
      <c r="AK50" t="s">
        <v>726</v>
      </c>
      <c r="AM50" t="s">
        <v>56</v>
      </c>
      <c r="AN50" t="s">
        <v>57</v>
      </c>
      <c r="AO50" t="s">
        <v>58</v>
      </c>
    </row>
    <row r="51" spans="1:41" x14ac:dyDescent="0.2">
      <c r="A51">
        <v>50</v>
      </c>
      <c r="E51" t="s">
        <v>1035</v>
      </c>
      <c r="F51">
        <v>20181504997912</v>
      </c>
      <c r="G51" t="s">
        <v>1036</v>
      </c>
      <c r="H51" t="s">
        <v>1037</v>
      </c>
      <c r="I51" t="s">
        <v>1038</v>
      </c>
      <c r="J51" t="s">
        <v>438</v>
      </c>
      <c r="K51" t="s">
        <v>439</v>
      </c>
      <c r="L51" t="s">
        <v>440</v>
      </c>
      <c r="M51">
        <v>233</v>
      </c>
      <c r="N51">
        <v>3</v>
      </c>
      <c r="O51" t="s">
        <v>1039</v>
      </c>
      <c r="P51" s="2">
        <v>43497</v>
      </c>
      <c r="R51">
        <v>2019</v>
      </c>
      <c r="S51" t="s">
        <v>44</v>
      </c>
      <c r="T51">
        <v>9544070</v>
      </c>
      <c r="U51">
        <v>20412991</v>
      </c>
      <c r="V51" t="s">
        <v>1040</v>
      </c>
      <c r="X51" t="s">
        <v>443</v>
      </c>
      <c r="Z51" t="s">
        <v>47</v>
      </c>
      <c r="AA51" t="s">
        <v>1041</v>
      </c>
      <c r="AB51">
        <v>35</v>
      </c>
      <c r="AC51" t="s">
        <v>734</v>
      </c>
      <c r="AD51" t="s">
        <v>735</v>
      </c>
      <c r="AE51" t="s">
        <v>736</v>
      </c>
      <c r="AF51" t="s">
        <v>737</v>
      </c>
      <c r="AJ51" t="s">
        <v>738</v>
      </c>
      <c r="AK51" t="s">
        <v>739</v>
      </c>
      <c r="AL51" t="s">
        <v>284</v>
      </c>
      <c r="AM51" t="s">
        <v>56</v>
      </c>
      <c r="AN51" t="s">
        <v>57</v>
      </c>
      <c r="AO51" t="s">
        <v>58</v>
      </c>
    </row>
    <row r="52" spans="1:41" x14ac:dyDescent="0.2">
      <c r="A52">
        <v>51</v>
      </c>
      <c r="E52" t="s">
        <v>1093</v>
      </c>
      <c r="F52">
        <v>20200107970252</v>
      </c>
      <c r="G52" t="s">
        <v>1094</v>
      </c>
      <c r="H52" t="s">
        <v>1095</v>
      </c>
      <c r="I52" t="s">
        <v>1096</v>
      </c>
      <c r="J52" t="s">
        <v>744</v>
      </c>
      <c r="K52" t="s">
        <v>745</v>
      </c>
      <c r="L52" t="s">
        <v>65</v>
      </c>
      <c r="M52">
        <v>68</v>
      </c>
      <c r="N52">
        <v>12</v>
      </c>
      <c r="O52" t="s">
        <v>1097</v>
      </c>
      <c r="P52" s="1">
        <v>43800</v>
      </c>
      <c r="R52">
        <v>2019</v>
      </c>
      <c r="S52" t="s">
        <v>44</v>
      </c>
      <c r="T52">
        <v>189545</v>
      </c>
      <c r="U52">
        <v>19399359</v>
      </c>
      <c r="V52" t="s">
        <v>1098</v>
      </c>
      <c r="W52">
        <v>8755512</v>
      </c>
      <c r="X52" t="s">
        <v>748</v>
      </c>
      <c r="Z52" t="s">
        <v>47</v>
      </c>
      <c r="AA52" t="s">
        <v>1099</v>
      </c>
      <c r="AB52">
        <v>32</v>
      </c>
      <c r="AC52" t="s">
        <v>750</v>
      </c>
      <c r="AD52" t="s">
        <v>751</v>
      </c>
      <c r="AE52" t="s">
        <v>752</v>
      </c>
      <c r="AF52" t="s">
        <v>753</v>
      </c>
      <c r="AJ52" t="s">
        <v>754</v>
      </c>
      <c r="AK52" t="s">
        <v>755</v>
      </c>
      <c r="AM52" t="s">
        <v>56</v>
      </c>
      <c r="AN52" t="s">
        <v>57</v>
      </c>
      <c r="AO52" t="s">
        <v>58</v>
      </c>
    </row>
    <row r="53" spans="1:41" x14ac:dyDescent="0.2">
      <c r="A53">
        <v>52</v>
      </c>
      <c r="E53" t="s">
        <v>1106</v>
      </c>
      <c r="F53">
        <v>20193507385660</v>
      </c>
      <c r="G53" t="s">
        <v>1107</v>
      </c>
      <c r="H53" t="s">
        <v>1108</v>
      </c>
      <c r="I53" t="s">
        <v>1109</v>
      </c>
      <c r="J53" t="s">
        <v>379</v>
      </c>
      <c r="K53" t="s">
        <v>380</v>
      </c>
      <c r="L53" t="s">
        <v>381</v>
      </c>
      <c r="M53">
        <v>134</v>
      </c>
      <c r="P53" s="2">
        <v>43800</v>
      </c>
      <c r="R53">
        <v>2019</v>
      </c>
      <c r="S53" t="s">
        <v>44</v>
      </c>
      <c r="T53">
        <v>8883270</v>
      </c>
      <c r="U53">
        <v>10961216</v>
      </c>
      <c r="V53" t="s">
        <v>1110</v>
      </c>
      <c r="W53">
        <v>106320</v>
      </c>
      <c r="X53" t="s">
        <v>384</v>
      </c>
      <c r="Z53" t="s">
        <v>47</v>
      </c>
      <c r="AA53" t="s">
        <v>1111</v>
      </c>
      <c r="AB53">
        <v>49</v>
      </c>
      <c r="AD53" t="s">
        <v>766</v>
      </c>
      <c r="AE53" t="s">
        <v>767</v>
      </c>
      <c r="AF53" t="s">
        <v>768</v>
      </c>
      <c r="AG53" t="s">
        <v>769</v>
      </c>
      <c r="AH53" t="s">
        <v>199</v>
      </c>
      <c r="AI53" t="s">
        <v>770</v>
      </c>
      <c r="AM53" t="s">
        <v>122</v>
      </c>
      <c r="AN53" t="s">
        <v>123</v>
      </c>
      <c r="AO53" t="s">
        <v>58</v>
      </c>
    </row>
    <row r="54" spans="1:41" x14ac:dyDescent="0.2">
      <c r="A54">
        <v>53</v>
      </c>
      <c r="E54" t="s">
        <v>1260</v>
      </c>
      <c r="F54">
        <v>20192907196333</v>
      </c>
      <c r="G54" t="s">
        <v>1261</v>
      </c>
      <c r="H54" t="s">
        <v>1262</v>
      </c>
      <c r="I54" t="s">
        <v>1263</v>
      </c>
      <c r="J54" t="s">
        <v>618</v>
      </c>
      <c r="K54" t="s">
        <v>968</v>
      </c>
      <c r="L54" t="s">
        <v>969</v>
      </c>
      <c r="M54">
        <v>436</v>
      </c>
      <c r="P54" s="2">
        <v>43739</v>
      </c>
      <c r="R54">
        <v>2019</v>
      </c>
      <c r="S54" t="s">
        <v>44</v>
      </c>
      <c r="T54">
        <v>3787753</v>
      </c>
      <c r="V54" t="s">
        <v>1264</v>
      </c>
      <c r="W54">
        <v>226824</v>
      </c>
      <c r="X54" t="s">
        <v>624</v>
      </c>
      <c r="Z54" t="s">
        <v>47</v>
      </c>
      <c r="AA54" t="s">
        <v>1265</v>
      </c>
      <c r="AB54">
        <v>32</v>
      </c>
      <c r="AC54" t="s">
        <v>237</v>
      </c>
      <c r="AD54" t="s">
        <v>780</v>
      </c>
      <c r="AE54" t="s">
        <v>781</v>
      </c>
      <c r="AF54" t="s">
        <v>782</v>
      </c>
      <c r="AJ54" t="s">
        <v>783</v>
      </c>
      <c r="AK54" t="s">
        <v>784</v>
      </c>
      <c r="AM54" t="s">
        <v>56</v>
      </c>
      <c r="AN54" t="s">
        <v>57</v>
      </c>
      <c r="AO54" t="s">
        <v>58</v>
      </c>
    </row>
    <row r="55" spans="1:41" x14ac:dyDescent="0.2">
      <c r="A55">
        <v>54</v>
      </c>
      <c r="E55" t="s">
        <v>1358</v>
      </c>
      <c r="F55">
        <v>20191906896162</v>
      </c>
      <c r="G55" t="s">
        <v>1359</v>
      </c>
      <c r="H55" t="s">
        <v>1360</v>
      </c>
      <c r="I55" t="s">
        <v>1361</v>
      </c>
      <c r="J55" t="s">
        <v>1362</v>
      </c>
      <c r="K55" t="s">
        <v>1363</v>
      </c>
      <c r="L55" t="s">
        <v>1364</v>
      </c>
      <c r="M55">
        <v>7</v>
      </c>
      <c r="N55">
        <v>5</v>
      </c>
      <c r="P55" s="1">
        <v>43556</v>
      </c>
      <c r="R55">
        <v>2019</v>
      </c>
      <c r="S55" t="s">
        <v>44</v>
      </c>
      <c r="T55">
        <v>21944288</v>
      </c>
      <c r="U55">
        <v>21944296</v>
      </c>
      <c r="V55" t="s">
        <v>1365</v>
      </c>
      <c r="W55">
        <v>1800705</v>
      </c>
      <c r="Z55" t="s">
        <v>47</v>
      </c>
      <c r="AA55" t="s">
        <v>1366</v>
      </c>
      <c r="AB55">
        <v>60</v>
      </c>
      <c r="AC55" t="s">
        <v>237</v>
      </c>
      <c r="AD55" t="s">
        <v>793</v>
      </c>
      <c r="AE55" t="s">
        <v>794</v>
      </c>
      <c r="AF55" t="s">
        <v>795</v>
      </c>
      <c r="AJ55" t="s">
        <v>796</v>
      </c>
      <c r="AK55" t="s">
        <v>797</v>
      </c>
      <c r="AM55" t="s">
        <v>56</v>
      </c>
      <c r="AN55" t="s">
        <v>57</v>
      </c>
      <c r="AO55" t="s">
        <v>58</v>
      </c>
    </row>
    <row r="56" spans="1:41" x14ac:dyDescent="0.2">
      <c r="A56">
        <v>55</v>
      </c>
      <c r="E56" t="s">
        <v>37</v>
      </c>
      <c r="F56">
        <v>20204409411464</v>
      </c>
      <c r="G56" t="s">
        <v>38</v>
      </c>
      <c r="H56" t="s">
        <v>39</v>
      </c>
      <c r="I56" t="s">
        <v>40</v>
      </c>
      <c r="J56" t="s">
        <v>41</v>
      </c>
      <c r="K56" t="s">
        <v>42</v>
      </c>
      <c r="L56" t="s">
        <v>43</v>
      </c>
      <c r="M56">
        <v>30</v>
      </c>
      <c r="N56">
        <v>12</v>
      </c>
      <c r="P56" s="1">
        <v>44166</v>
      </c>
      <c r="R56">
        <v>2020</v>
      </c>
      <c r="S56" t="s">
        <v>44</v>
      </c>
      <c r="U56">
        <v>20507038</v>
      </c>
      <c r="V56" t="s">
        <v>45</v>
      </c>
      <c r="W56" t="s">
        <v>46</v>
      </c>
      <c r="Z56" t="s">
        <v>47</v>
      </c>
      <c r="AA56" t="s">
        <v>48</v>
      </c>
      <c r="AB56">
        <v>38</v>
      </c>
      <c r="AC56" t="s">
        <v>526</v>
      </c>
      <c r="AD56" t="s">
        <v>807</v>
      </c>
      <c r="AE56" t="s">
        <v>808</v>
      </c>
      <c r="AF56" t="s">
        <v>809</v>
      </c>
      <c r="AJ56" t="s">
        <v>810</v>
      </c>
      <c r="AK56" t="s">
        <v>811</v>
      </c>
      <c r="AM56" t="s">
        <v>56</v>
      </c>
      <c r="AN56" t="s">
        <v>57</v>
      </c>
      <c r="AO56" t="s">
        <v>58</v>
      </c>
    </row>
    <row r="57" spans="1:41" x14ac:dyDescent="0.2">
      <c r="A57">
        <v>56</v>
      </c>
      <c r="E57" t="s">
        <v>59</v>
      </c>
      <c r="F57">
        <v>20204009298013</v>
      </c>
      <c r="G57" t="s">
        <v>60</v>
      </c>
      <c r="H57" t="s">
        <v>61</v>
      </c>
      <c r="I57" t="s">
        <v>62</v>
      </c>
      <c r="J57" t="s">
        <v>63</v>
      </c>
      <c r="K57" t="s">
        <v>64</v>
      </c>
      <c r="L57" t="s">
        <v>65</v>
      </c>
      <c r="M57">
        <v>56</v>
      </c>
      <c r="N57">
        <v>5</v>
      </c>
      <c r="O57" t="s">
        <v>66</v>
      </c>
      <c r="P57" t="s">
        <v>67</v>
      </c>
      <c r="R57">
        <v>2020</v>
      </c>
      <c r="S57" t="s">
        <v>44</v>
      </c>
      <c r="T57">
        <v>939994</v>
      </c>
      <c r="U57">
        <v>19399367</v>
      </c>
      <c r="V57" t="s">
        <v>68</v>
      </c>
      <c r="W57">
        <v>9055152</v>
      </c>
      <c r="X57" t="s">
        <v>69</v>
      </c>
      <c r="Z57" t="s">
        <v>47</v>
      </c>
      <c r="AA57" t="s">
        <v>70</v>
      </c>
      <c r="AB57">
        <v>39</v>
      </c>
      <c r="AC57" t="s">
        <v>819</v>
      </c>
      <c r="AD57" t="s">
        <v>820</v>
      </c>
      <c r="AE57" t="s">
        <v>821</v>
      </c>
      <c r="AF57" t="s">
        <v>822</v>
      </c>
      <c r="AJ57" t="s">
        <v>823</v>
      </c>
      <c r="AK57" t="s">
        <v>824</v>
      </c>
      <c r="AM57" t="s">
        <v>56</v>
      </c>
      <c r="AN57" t="s">
        <v>57</v>
      </c>
      <c r="AO57" t="s">
        <v>58</v>
      </c>
    </row>
    <row r="58" spans="1:41" x14ac:dyDescent="0.2">
      <c r="A58">
        <v>57</v>
      </c>
      <c r="E58" t="s">
        <v>77</v>
      </c>
      <c r="F58">
        <v>20204009296350</v>
      </c>
      <c r="G58" t="s">
        <v>78</v>
      </c>
      <c r="H58" t="s">
        <v>79</v>
      </c>
      <c r="I58" t="s">
        <v>80</v>
      </c>
      <c r="J58" t="s">
        <v>63</v>
      </c>
      <c r="K58" t="s">
        <v>64</v>
      </c>
      <c r="L58" t="s">
        <v>65</v>
      </c>
      <c r="M58">
        <v>56</v>
      </c>
      <c r="N58">
        <v>5</v>
      </c>
      <c r="O58" t="s">
        <v>81</v>
      </c>
      <c r="P58" t="s">
        <v>67</v>
      </c>
      <c r="R58">
        <v>2020</v>
      </c>
      <c r="S58" t="s">
        <v>44</v>
      </c>
      <c r="T58">
        <v>939994</v>
      </c>
      <c r="U58">
        <v>19399367</v>
      </c>
      <c r="V58" t="s">
        <v>82</v>
      </c>
      <c r="W58">
        <v>9016120</v>
      </c>
      <c r="X58" t="s">
        <v>69</v>
      </c>
      <c r="Z58" t="s">
        <v>47</v>
      </c>
      <c r="AA58" t="s">
        <v>83</v>
      </c>
      <c r="AB58">
        <v>35</v>
      </c>
      <c r="AC58" t="s">
        <v>237</v>
      </c>
      <c r="AD58" t="s">
        <v>832</v>
      </c>
      <c r="AE58" t="s">
        <v>833</v>
      </c>
      <c r="AF58" t="s">
        <v>834</v>
      </c>
      <c r="AL58" t="s">
        <v>230</v>
      </c>
      <c r="AM58" t="s">
        <v>56</v>
      </c>
      <c r="AN58" t="s">
        <v>57</v>
      </c>
      <c r="AO58" t="s">
        <v>58</v>
      </c>
    </row>
    <row r="59" spans="1:41" x14ac:dyDescent="0.2">
      <c r="A59">
        <v>58</v>
      </c>
      <c r="E59" t="s">
        <v>255</v>
      </c>
      <c r="F59">
        <v>20205009598458</v>
      </c>
      <c r="G59" t="s">
        <v>256</v>
      </c>
      <c r="H59" t="s">
        <v>257</v>
      </c>
      <c r="I59" t="s">
        <v>258</v>
      </c>
      <c r="J59" t="s">
        <v>107</v>
      </c>
      <c r="K59" t="s">
        <v>259</v>
      </c>
      <c r="L59" t="s">
        <v>260</v>
      </c>
      <c r="M59">
        <v>21</v>
      </c>
      <c r="N59">
        <v>12</v>
      </c>
      <c r="O59" t="s">
        <v>261</v>
      </c>
      <c r="P59" s="1">
        <v>44166</v>
      </c>
      <c r="R59">
        <v>2020</v>
      </c>
      <c r="S59" t="s">
        <v>44</v>
      </c>
      <c r="T59">
        <v>15249050</v>
      </c>
      <c r="U59">
        <v>15580016</v>
      </c>
      <c r="V59" t="s">
        <v>262</v>
      </c>
      <c r="W59">
        <v>8884678</v>
      </c>
      <c r="Z59" t="s">
        <v>47</v>
      </c>
      <c r="AA59" t="s">
        <v>263</v>
      </c>
      <c r="AB59">
        <v>37</v>
      </c>
      <c r="AC59" t="s">
        <v>842</v>
      </c>
      <c r="AD59" t="s">
        <v>843</v>
      </c>
      <c r="AE59" t="s">
        <v>844</v>
      </c>
      <c r="AF59" t="s">
        <v>845</v>
      </c>
      <c r="AL59" t="s">
        <v>284</v>
      </c>
      <c r="AM59" t="s">
        <v>56</v>
      </c>
      <c r="AN59" t="s">
        <v>57</v>
      </c>
      <c r="AO59" t="s">
        <v>58</v>
      </c>
    </row>
    <row r="60" spans="1:41" x14ac:dyDescent="0.2">
      <c r="A60">
        <v>59</v>
      </c>
      <c r="E60" t="s">
        <v>285</v>
      </c>
      <c r="F60">
        <v>20201908610385</v>
      </c>
      <c r="G60" t="s">
        <v>286</v>
      </c>
      <c r="H60" t="s">
        <v>287</v>
      </c>
      <c r="I60" t="s">
        <v>288</v>
      </c>
      <c r="J60" t="s">
        <v>205</v>
      </c>
      <c r="K60" t="s">
        <v>205</v>
      </c>
      <c r="L60" t="s">
        <v>206</v>
      </c>
      <c r="M60">
        <v>13</v>
      </c>
      <c r="N60">
        <v>8</v>
      </c>
      <c r="P60" s="2">
        <v>43922</v>
      </c>
      <c r="R60">
        <v>2020</v>
      </c>
      <c r="S60" t="s">
        <v>44</v>
      </c>
      <c r="U60">
        <v>19961073</v>
      </c>
      <c r="V60" t="s">
        <v>289</v>
      </c>
      <c r="W60">
        <v>1964</v>
      </c>
      <c r="Z60" t="s">
        <v>47</v>
      </c>
      <c r="AA60" t="s">
        <v>290</v>
      </c>
      <c r="AB60">
        <v>25</v>
      </c>
      <c r="AC60" t="s">
        <v>264</v>
      </c>
      <c r="AD60" t="s">
        <v>856</v>
      </c>
      <c r="AE60" t="s">
        <v>857</v>
      </c>
      <c r="AF60" t="s">
        <v>858</v>
      </c>
      <c r="AJ60" t="s">
        <v>859</v>
      </c>
      <c r="AK60" t="s">
        <v>860</v>
      </c>
      <c r="AM60" t="s">
        <v>56</v>
      </c>
      <c r="AN60" t="s">
        <v>57</v>
      </c>
      <c r="AO60" t="s">
        <v>58</v>
      </c>
    </row>
    <row r="61" spans="1:41" x14ac:dyDescent="0.2">
      <c r="A61">
        <v>60</v>
      </c>
      <c r="E61" t="s">
        <v>308</v>
      </c>
      <c r="F61">
        <v>20201608479545</v>
      </c>
      <c r="G61" t="s">
        <v>309</v>
      </c>
      <c r="H61" t="s">
        <v>310</v>
      </c>
      <c r="I61" t="s">
        <v>311</v>
      </c>
      <c r="J61" t="s">
        <v>312</v>
      </c>
      <c r="K61" t="s">
        <v>313</v>
      </c>
      <c r="L61" t="s">
        <v>96</v>
      </c>
      <c r="M61">
        <v>83</v>
      </c>
      <c r="P61" s="1">
        <v>43983</v>
      </c>
      <c r="R61">
        <v>2020</v>
      </c>
      <c r="S61" t="s">
        <v>44</v>
      </c>
      <c r="T61">
        <v>13619209</v>
      </c>
      <c r="V61" t="s">
        <v>314</v>
      </c>
      <c r="W61">
        <v>102331</v>
      </c>
      <c r="X61" t="s">
        <v>315</v>
      </c>
      <c r="Z61" t="s">
        <v>47</v>
      </c>
      <c r="AA61" t="s">
        <v>316</v>
      </c>
      <c r="AB61">
        <v>33</v>
      </c>
      <c r="AC61" t="s">
        <v>49</v>
      </c>
      <c r="AD61" t="s">
        <v>868</v>
      </c>
      <c r="AE61" t="s">
        <v>869</v>
      </c>
      <c r="AF61" t="s">
        <v>870</v>
      </c>
      <c r="AJ61" t="s">
        <v>871</v>
      </c>
      <c r="AK61" t="s">
        <v>872</v>
      </c>
      <c r="AM61" t="s">
        <v>56</v>
      </c>
      <c r="AN61" t="s">
        <v>57</v>
      </c>
      <c r="AO61" t="s">
        <v>58</v>
      </c>
    </row>
    <row r="62" spans="1:41" x14ac:dyDescent="0.2">
      <c r="A62">
        <v>61</v>
      </c>
      <c r="E62" t="s">
        <v>339</v>
      </c>
      <c r="F62">
        <v>20194507626161</v>
      </c>
      <c r="G62" t="s">
        <v>340</v>
      </c>
      <c r="H62" t="s">
        <v>341</v>
      </c>
      <c r="I62" t="s">
        <v>342</v>
      </c>
      <c r="J62" t="s">
        <v>343</v>
      </c>
      <c r="K62" t="s">
        <v>344</v>
      </c>
      <c r="L62" t="s">
        <v>96</v>
      </c>
      <c r="M62">
        <v>117</v>
      </c>
      <c r="P62" s="1">
        <v>43952</v>
      </c>
      <c r="R62">
        <v>2020</v>
      </c>
      <c r="S62" t="s">
        <v>44</v>
      </c>
      <c r="T62">
        <v>1420615</v>
      </c>
      <c r="V62" t="s">
        <v>345</v>
      </c>
      <c r="W62">
        <v>105661</v>
      </c>
      <c r="X62" t="s">
        <v>346</v>
      </c>
      <c r="Z62" t="s">
        <v>47</v>
      </c>
      <c r="AA62" t="s">
        <v>347</v>
      </c>
      <c r="AB62">
        <v>31</v>
      </c>
      <c r="AC62" t="s">
        <v>880</v>
      </c>
      <c r="AD62" t="s">
        <v>881</v>
      </c>
      <c r="AE62" t="s">
        <v>882</v>
      </c>
      <c r="AF62" t="s">
        <v>883</v>
      </c>
      <c r="AJ62" t="s">
        <v>884</v>
      </c>
      <c r="AK62" t="s">
        <v>885</v>
      </c>
      <c r="AM62" t="s">
        <v>56</v>
      </c>
      <c r="AN62" t="s">
        <v>57</v>
      </c>
      <c r="AO62" t="s">
        <v>58</v>
      </c>
    </row>
    <row r="63" spans="1:41" x14ac:dyDescent="0.2">
      <c r="A63">
        <v>62</v>
      </c>
      <c r="E63" t="s">
        <v>701</v>
      </c>
      <c r="F63">
        <v>20195107872953</v>
      </c>
      <c r="G63" t="s">
        <v>702</v>
      </c>
      <c r="H63" t="s">
        <v>703</v>
      </c>
      <c r="I63" t="s">
        <v>704</v>
      </c>
      <c r="J63" t="s">
        <v>705</v>
      </c>
      <c r="K63" t="s">
        <v>706</v>
      </c>
      <c r="L63" t="s">
        <v>96</v>
      </c>
      <c r="M63">
        <v>251</v>
      </c>
      <c r="P63" s="2">
        <v>43922</v>
      </c>
      <c r="R63">
        <v>2020</v>
      </c>
      <c r="S63" t="s">
        <v>44</v>
      </c>
      <c r="T63">
        <v>9596526</v>
      </c>
      <c r="V63" t="s">
        <v>707</v>
      </c>
      <c r="W63">
        <v>119627</v>
      </c>
      <c r="X63" t="s">
        <v>708</v>
      </c>
      <c r="Z63" t="s">
        <v>47</v>
      </c>
      <c r="AA63" t="s">
        <v>709</v>
      </c>
      <c r="AB63">
        <v>24</v>
      </c>
      <c r="AC63" t="s">
        <v>237</v>
      </c>
      <c r="AD63" t="s">
        <v>894</v>
      </c>
      <c r="AE63" t="s">
        <v>895</v>
      </c>
      <c r="AF63" t="s">
        <v>896</v>
      </c>
      <c r="AK63" t="s">
        <v>897</v>
      </c>
      <c r="AL63" t="s">
        <v>215</v>
      </c>
      <c r="AM63" t="s">
        <v>56</v>
      </c>
      <c r="AN63" t="s">
        <v>57</v>
      </c>
      <c r="AO63" t="s">
        <v>58</v>
      </c>
    </row>
    <row r="64" spans="1:41" x14ac:dyDescent="0.2">
      <c r="A64">
        <v>63</v>
      </c>
      <c r="E64" t="s">
        <v>740</v>
      </c>
      <c r="F64">
        <v>20203209007082</v>
      </c>
      <c r="G64" t="s">
        <v>741</v>
      </c>
      <c r="H64" t="s">
        <v>742</v>
      </c>
      <c r="I64" t="s">
        <v>743</v>
      </c>
      <c r="J64" t="s">
        <v>744</v>
      </c>
      <c r="K64" t="s">
        <v>745</v>
      </c>
      <c r="L64" t="s">
        <v>260</v>
      </c>
      <c r="M64">
        <v>69</v>
      </c>
      <c r="N64">
        <v>7</v>
      </c>
      <c r="O64" t="s">
        <v>746</v>
      </c>
      <c r="P64" s="1">
        <v>44013</v>
      </c>
      <c r="R64">
        <v>2020</v>
      </c>
      <c r="S64" t="s">
        <v>44</v>
      </c>
      <c r="T64">
        <v>189545</v>
      </c>
      <c r="U64">
        <v>19399359</v>
      </c>
      <c r="V64" t="s">
        <v>747</v>
      </c>
      <c r="W64">
        <v>9089349</v>
      </c>
      <c r="X64" t="s">
        <v>748</v>
      </c>
      <c r="Z64" t="s">
        <v>47</v>
      </c>
      <c r="AA64" t="s">
        <v>749</v>
      </c>
      <c r="AB64">
        <v>36</v>
      </c>
      <c r="AC64" t="s">
        <v>710</v>
      </c>
      <c r="AD64" t="s">
        <v>905</v>
      </c>
      <c r="AE64" t="s">
        <v>906</v>
      </c>
      <c r="AF64" t="s">
        <v>907</v>
      </c>
      <c r="AJ64" t="s">
        <v>908</v>
      </c>
      <c r="AK64" t="s">
        <v>909</v>
      </c>
      <c r="AL64" t="s">
        <v>284</v>
      </c>
      <c r="AM64" t="s">
        <v>56</v>
      </c>
      <c r="AN64" t="s">
        <v>57</v>
      </c>
      <c r="AO64" t="s">
        <v>58</v>
      </c>
    </row>
    <row r="65" spans="1:41" x14ac:dyDescent="0.2">
      <c r="A65">
        <v>64</v>
      </c>
      <c r="E65" t="s">
        <v>785</v>
      </c>
      <c r="F65">
        <v>20203809183347</v>
      </c>
      <c r="G65" t="s">
        <v>786</v>
      </c>
      <c r="H65" t="s">
        <v>787</v>
      </c>
      <c r="I65" t="s">
        <v>788</v>
      </c>
      <c r="J65" t="s">
        <v>220</v>
      </c>
      <c r="K65" t="s">
        <v>221</v>
      </c>
      <c r="L65" t="s">
        <v>789</v>
      </c>
      <c r="M65">
        <v>14</v>
      </c>
      <c r="N65">
        <v>17</v>
      </c>
      <c r="O65" t="s">
        <v>790</v>
      </c>
      <c r="P65" s="2">
        <v>44078</v>
      </c>
      <c r="R65">
        <v>2020</v>
      </c>
      <c r="S65" t="s">
        <v>44</v>
      </c>
      <c r="T65">
        <v>17518687</v>
      </c>
      <c r="V65" t="s">
        <v>791</v>
      </c>
      <c r="Z65" t="s">
        <v>47</v>
      </c>
      <c r="AA65" t="s">
        <v>792</v>
      </c>
      <c r="AB65">
        <v>35</v>
      </c>
      <c r="AC65" t="s">
        <v>278</v>
      </c>
      <c r="AD65" t="s">
        <v>918</v>
      </c>
      <c r="AE65" t="s">
        <v>919</v>
      </c>
      <c r="AF65" t="s">
        <v>920</v>
      </c>
      <c r="AJ65" t="s">
        <v>783</v>
      </c>
      <c r="AK65" t="s">
        <v>921</v>
      </c>
      <c r="AM65" t="s">
        <v>56</v>
      </c>
      <c r="AN65" t="s">
        <v>57</v>
      </c>
      <c r="AO65" t="s">
        <v>58</v>
      </c>
    </row>
    <row r="66" spans="1:41" x14ac:dyDescent="0.2">
      <c r="A66">
        <v>65</v>
      </c>
      <c r="E66" t="s">
        <v>798</v>
      </c>
      <c r="F66">
        <v>20203809210714</v>
      </c>
      <c r="G66" t="s">
        <v>799</v>
      </c>
      <c r="H66" t="s">
        <v>800</v>
      </c>
      <c r="I66" t="s">
        <v>801</v>
      </c>
      <c r="J66" t="s">
        <v>802</v>
      </c>
      <c r="K66" t="s">
        <v>803</v>
      </c>
      <c r="L66" t="s">
        <v>65</v>
      </c>
      <c r="M66">
        <v>6</v>
      </c>
      <c r="N66">
        <v>2</v>
      </c>
      <c r="O66" t="s">
        <v>804</v>
      </c>
      <c r="P66" s="1">
        <v>43983</v>
      </c>
      <c r="R66">
        <v>2020</v>
      </c>
      <c r="S66" t="s">
        <v>44</v>
      </c>
      <c r="U66">
        <v>23327782</v>
      </c>
      <c r="V66" t="s">
        <v>805</v>
      </c>
      <c r="W66">
        <v>8995511</v>
      </c>
      <c r="Z66" t="s">
        <v>47</v>
      </c>
      <c r="AA66" t="s">
        <v>806</v>
      </c>
      <c r="AB66">
        <v>21</v>
      </c>
      <c r="AC66" t="s">
        <v>933</v>
      </c>
      <c r="AD66" t="s">
        <v>934</v>
      </c>
      <c r="AE66" t="s">
        <v>935</v>
      </c>
      <c r="AF66" t="s">
        <v>936</v>
      </c>
      <c r="AJ66" t="s">
        <v>937</v>
      </c>
      <c r="AK66" t="s">
        <v>938</v>
      </c>
      <c r="AM66" t="s">
        <v>56</v>
      </c>
      <c r="AN66" t="s">
        <v>57</v>
      </c>
      <c r="AO66" t="s">
        <v>58</v>
      </c>
    </row>
    <row r="67" spans="1:41" x14ac:dyDescent="0.2">
      <c r="A67">
        <v>66</v>
      </c>
      <c r="E67" t="s">
        <v>825</v>
      </c>
      <c r="F67">
        <v>20211310152483</v>
      </c>
      <c r="G67" t="s">
        <v>217</v>
      </c>
      <c r="H67" t="s">
        <v>218</v>
      </c>
      <c r="I67" t="s">
        <v>826</v>
      </c>
      <c r="J67" t="s">
        <v>827</v>
      </c>
      <c r="K67" t="s">
        <v>828</v>
      </c>
      <c r="L67" t="s">
        <v>222</v>
      </c>
      <c r="M67">
        <v>14</v>
      </c>
      <c r="N67">
        <v>17</v>
      </c>
      <c r="O67" t="s">
        <v>829</v>
      </c>
      <c r="P67" s="2">
        <v>44179</v>
      </c>
      <c r="R67">
        <v>2020</v>
      </c>
      <c r="S67" t="s">
        <v>44</v>
      </c>
      <c r="T67">
        <v>17521416</v>
      </c>
      <c r="U67">
        <v>17521424</v>
      </c>
      <c r="V67" t="s">
        <v>830</v>
      </c>
      <c r="Z67" t="s">
        <v>47</v>
      </c>
      <c r="AA67" t="s">
        <v>831</v>
      </c>
      <c r="AB67">
        <v>66</v>
      </c>
      <c r="AC67" t="s">
        <v>945</v>
      </c>
      <c r="AD67" t="s">
        <v>946</v>
      </c>
      <c r="AE67" t="s">
        <v>947</v>
      </c>
      <c r="AF67" t="s">
        <v>948</v>
      </c>
      <c r="AJ67" t="s">
        <v>949</v>
      </c>
      <c r="AK67" t="s">
        <v>950</v>
      </c>
      <c r="AL67" t="s">
        <v>230</v>
      </c>
      <c r="AM67" t="s">
        <v>56</v>
      </c>
      <c r="AN67" t="s">
        <v>57</v>
      </c>
      <c r="AO67" t="s">
        <v>58</v>
      </c>
    </row>
    <row r="68" spans="1:41" x14ac:dyDescent="0.2">
      <c r="A68">
        <v>67</v>
      </c>
      <c r="E68" t="s">
        <v>861</v>
      </c>
      <c r="F68">
        <v>20204009297953</v>
      </c>
      <c r="G68" t="s">
        <v>862</v>
      </c>
      <c r="H68" t="s">
        <v>863</v>
      </c>
      <c r="I68" t="s">
        <v>864</v>
      </c>
      <c r="J68" t="s">
        <v>63</v>
      </c>
      <c r="K68" t="s">
        <v>64</v>
      </c>
      <c r="L68" t="s">
        <v>65</v>
      </c>
      <c r="M68">
        <v>56</v>
      </c>
      <c r="N68">
        <v>5</v>
      </c>
      <c r="O68" t="s">
        <v>865</v>
      </c>
      <c r="P68" t="s">
        <v>67</v>
      </c>
      <c r="R68">
        <v>2020</v>
      </c>
      <c r="S68" t="s">
        <v>44</v>
      </c>
      <c r="T68">
        <v>939994</v>
      </c>
      <c r="U68">
        <v>19399367</v>
      </c>
      <c r="V68" t="s">
        <v>866</v>
      </c>
      <c r="W68">
        <v>9055167</v>
      </c>
      <c r="X68" t="s">
        <v>69</v>
      </c>
      <c r="Z68" t="s">
        <v>47</v>
      </c>
      <c r="AA68" t="s">
        <v>867</v>
      </c>
      <c r="AB68">
        <v>36</v>
      </c>
      <c r="AC68" t="s">
        <v>958</v>
      </c>
      <c r="AD68" t="s">
        <v>959</v>
      </c>
      <c r="AE68" t="s">
        <v>960</v>
      </c>
      <c r="AF68" t="s">
        <v>961</v>
      </c>
      <c r="AJ68" t="s">
        <v>962</v>
      </c>
      <c r="AK68" t="s">
        <v>963</v>
      </c>
      <c r="AL68" t="s">
        <v>215</v>
      </c>
      <c r="AM68" t="s">
        <v>56</v>
      </c>
      <c r="AN68" t="s">
        <v>57</v>
      </c>
      <c r="AO68" t="s">
        <v>58</v>
      </c>
    </row>
    <row r="69" spans="1:41" x14ac:dyDescent="0.2">
      <c r="A69">
        <v>68</v>
      </c>
      <c r="E69" t="s">
        <v>964</v>
      </c>
      <c r="F69">
        <v>20201008258358</v>
      </c>
      <c r="G69" t="s">
        <v>965</v>
      </c>
      <c r="H69" t="s">
        <v>966</v>
      </c>
      <c r="I69" t="s">
        <v>967</v>
      </c>
      <c r="J69" t="s">
        <v>618</v>
      </c>
      <c r="K69" t="s">
        <v>968</v>
      </c>
      <c r="L69" t="s">
        <v>969</v>
      </c>
      <c r="M69">
        <v>455</v>
      </c>
      <c r="P69" s="2">
        <v>43936</v>
      </c>
      <c r="R69">
        <v>2020</v>
      </c>
      <c r="S69" t="s">
        <v>44</v>
      </c>
      <c r="T69">
        <v>3787753</v>
      </c>
      <c r="V69" t="s">
        <v>970</v>
      </c>
      <c r="W69">
        <v>227964</v>
      </c>
      <c r="X69" t="s">
        <v>624</v>
      </c>
      <c r="Z69" t="s">
        <v>47</v>
      </c>
      <c r="AA69" t="s">
        <v>971</v>
      </c>
      <c r="AB69">
        <v>42</v>
      </c>
      <c r="AC69" t="s">
        <v>71</v>
      </c>
      <c r="AD69" t="s">
        <v>972</v>
      </c>
      <c r="AE69" t="s">
        <v>973</v>
      </c>
      <c r="AF69" t="s">
        <v>974</v>
      </c>
      <c r="AJ69" t="s">
        <v>975</v>
      </c>
      <c r="AK69" t="s">
        <v>976</v>
      </c>
      <c r="AM69" t="s">
        <v>56</v>
      </c>
      <c r="AN69" t="s">
        <v>57</v>
      </c>
      <c r="AO69" t="s">
        <v>58</v>
      </c>
    </row>
    <row r="70" spans="1:41" x14ac:dyDescent="0.2">
      <c r="A70">
        <v>69</v>
      </c>
      <c r="E70" t="s">
        <v>1023</v>
      </c>
      <c r="F70">
        <v>20204409423443</v>
      </c>
      <c r="G70" t="s">
        <v>1024</v>
      </c>
      <c r="H70" t="s">
        <v>1025</v>
      </c>
      <c r="I70" t="s">
        <v>1026</v>
      </c>
      <c r="J70" t="s">
        <v>395</v>
      </c>
      <c r="K70" t="s">
        <v>1027</v>
      </c>
      <c r="L70" t="s">
        <v>96</v>
      </c>
      <c r="M70">
        <v>32</v>
      </c>
      <c r="P70" s="1">
        <v>44166</v>
      </c>
      <c r="R70">
        <v>2020</v>
      </c>
      <c r="S70" t="s">
        <v>44</v>
      </c>
      <c r="U70" t="s">
        <v>1028</v>
      </c>
      <c r="V70" t="s">
        <v>1029</v>
      </c>
      <c r="W70">
        <v>102010</v>
      </c>
      <c r="Z70" t="s">
        <v>47</v>
      </c>
      <c r="AA70" t="s">
        <v>1030</v>
      </c>
      <c r="AB70">
        <v>43</v>
      </c>
      <c r="AC70" t="s">
        <v>842</v>
      </c>
      <c r="AD70" t="s">
        <v>983</v>
      </c>
      <c r="AE70" t="s">
        <v>984</v>
      </c>
      <c r="AF70" t="s">
        <v>985</v>
      </c>
      <c r="AJ70" t="s">
        <v>986</v>
      </c>
      <c r="AK70" t="s">
        <v>987</v>
      </c>
      <c r="AL70" t="s">
        <v>215</v>
      </c>
      <c r="AM70" t="s">
        <v>56</v>
      </c>
      <c r="AN70" t="s">
        <v>57</v>
      </c>
      <c r="AO70" t="s">
        <v>58</v>
      </c>
    </row>
    <row r="71" spans="1:41" x14ac:dyDescent="0.2">
      <c r="A71">
        <v>70</v>
      </c>
      <c r="E71" t="s">
        <v>1191</v>
      </c>
      <c r="F71">
        <v>20200408087143</v>
      </c>
      <c r="G71" t="s">
        <v>1192</v>
      </c>
      <c r="H71" t="s">
        <v>1193</v>
      </c>
      <c r="I71" t="s">
        <v>1194</v>
      </c>
      <c r="J71" t="s">
        <v>274</v>
      </c>
      <c r="K71" t="s">
        <v>274</v>
      </c>
      <c r="L71" t="s">
        <v>65</v>
      </c>
      <c r="M71">
        <v>8</v>
      </c>
      <c r="O71" t="s">
        <v>1195</v>
      </c>
      <c r="P71">
        <v>2020</v>
      </c>
      <c r="R71">
        <v>2020</v>
      </c>
      <c r="S71" t="s">
        <v>44</v>
      </c>
      <c r="U71">
        <v>21693536</v>
      </c>
      <c r="V71" t="s">
        <v>1196</v>
      </c>
      <c r="W71">
        <v>8951145</v>
      </c>
      <c r="Z71" t="s">
        <v>47</v>
      </c>
      <c r="AA71" t="s">
        <v>1197</v>
      </c>
      <c r="AB71">
        <v>6</v>
      </c>
      <c r="AD71" t="s">
        <v>997</v>
      </c>
      <c r="AE71" t="s">
        <v>998</v>
      </c>
      <c r="AF71" t="s">
        <v>999</v>
      </c>
      <c r="AG71" t="s">
        <v>1000</v>
      </c>
      <c r="AH71" t="s">
        <v>199</v>
      </c>
      <c r="AI71" t="s">
        <v>408</v>
      </c>
      <c r="AM71" t="s">
        <v>122</v>
      </c>
      <c r="AN71" t="s">
        <v>338</v>
      </c>
      <c r="AO71" t="s">
        <v>58</v>
      </c>
    </row>
    <row r="72" spans="1:41" x14ac:dyDescent="0.2">
      <c r="A72">
        <v>71</v>
      </c>
      <c r="E72" t="s">
        <v>1204</v>
      </c>
      <c r="F72">
        <v>20203809203158</v>
      </c>
      <c r="G72" t="s">
        <v>1205</v>
      </c>
      <c r="H72" t="s">
        <v>1206</v>
      </c>
      <c r="I72" t="s">
        <v>1207</v>
      </c>
      <c r="J72" t="s">
        <v>1208</v>
      </c>
      <c r="K72" t="s">
        <v>1208</v>
      </c>
      <c r="L72" t="s">
        <v>789</v>
      </c>
      <c r="M72">
        <v>3</v>
      </c>
      <c r="N72">
        <v>2</v>
      </c>
      <c r="O72" t="s">
        <v>1209</v>
      </c>
      <c r="P72" s="2">
        <v>43922</v>
      </c>
      <c r="R72">
        <v>2020</v>
      </c>
      <c r="S72" t="s">
        <v>44</v>
      </c>
      <c r="U72">
        <v>25152947</v>
      </c>
      <c r="V72" t="s">
        <v>1210</v>
      </c>
      <c r="Z72" t="s">
        <v>47</v>
      </c>
      <c r="AA72" t="s">
        <v>1211</v>
      </c>
      <c r="AB72">
        <v>37</v>
      </c>
      <c r="AC72" t="s">
        <v>278</v>
      </c>
      <c r="AD72" t="s">
        <v>1010</v>
      </c>
      <c r="AE72" t="s">
        <v>1011</v>
      </c>
      <c r="AF72" t="s">
        <v>1012</v>
      </c>
      <c r="AL72" t="s">
        <v>230</v>
      </c>
      <c r="AM72" t="s">
        <v>56</v>
      </c>
      <c r="AN72" t="s">
        <v>57</v>
      </c>
      <c r="AO72" t="s">
        <v>58</v>
      </c>
    </row>
    <row r="73" spans="1:41" x14ac:dyDescent="0.2">
      <c r="A73">
        <v>72</v>
      </c>
      <c r="E73" t="s">
        <v>1250</v>
      </c>
      <c r="F73">
        <v>20204709501022</v>
      </c>
      <c r="G73" t="s">
        <v>1251</v>
      </c>
      <c r="H73" t="s">
        <v>1252</v>
      </c>
      <c r="I73" t="s">
        <v>1253</v>
      </c>
      <c r="J73" t="s">
        <v>107</v>
      </c>
      <c r="K73" t="s">
        <v>259</v>
      </c>
      <c r="L73" t="s">
        <v>260</v>
      </c>
      <c r="M73">
        <v>21</v>
      </c>
      <c r="N73">
        <v>11</v>
      </c>
      <c r="O73" t="s">
        <v>1254</v>
      </c>
      <c r="P73" s="1">
        <v>44136</v>
      </c>
      <c r="R73">
        <v>2020</v>
      </c>
      <c r="S73" t="s">
        <v>44</v>
      </c>
      <c r="T73">
        <v>15249050</v>
      </c>
      <c r="U73">
        <v>15580016</v>
      </c>
      <c r="V73" t="s">
        <v>1255</v>
      </c>
      <c r="W73">
        <v>8855113</v>
      </c>
      <c r="Z73" t="s">
        <v>47</v>
      </c>
      <c r="AA73" t="s">
        <v>1256</v>
      </c>
      <c r="AB73">
        <v>46</v>
      </c>
      <c r="AC73" t="s">
        <v>1019</v>
      </c>
      <c r="AD73" t="s">
        <v>1020</v>
      </c>
      <c r="AE73" t="s">
        <v>1021</v>
      </c>
      <c r="AF73" t="s">
        <v>1022</v>
      </c>
      <c r="AL73" t="s">
        <v>215</v>
      </c>
      <c r="AM73" t="s">
        <v>56</v>
      </c>
      <c r="AN73" t="s">
        <v>57</v>
      </c>
      <c r="AO73" t="s">
        <v>58</v>
      </c>
    </row>
    <row r="74" spans="1:41" x14ac:dyDescent="0.2">
      <c r="A74">
        <v>73</v>
      </c>
      <c r="E74" t="s">
        <v>1282</v>
      </c>
      <c r="F74">
        <v>20212210430601</v>
      </c>
      <c r="G74" t="s">
        <v>1283</v>
      </c>
      <c r="H74" t="s">
        <v>1284</v>
      </c>
      <c r="I74" t="s">
        <v>1285</v>
      </c>
      <c r="J74" t="s">
        <v>205</v>
      </c>
      <c r="K74" t="s">
        <v>205</v>
      </c>
      <c r="L74" t="s">
        <v>206</v>
      </c>
      <c r="M74">
        <v>13</v>
      </c>
      <c r="N74">
        <v>22</v>
      </c>
      <c r="P74" s="2">
        <v>44137</v>
      </c>
      <c r="R74">
        <v>2020</v>
      </c>
      <c r="S74" t="s">
        <v>44</v>
      </c>
      <c r="U74">
        <v>19961073</v>
      </c>
      <c r="V74" t="s">
        <v>1286</v>
      </c>
      <c r="W74">
        <v>6120</v>
      </c>
      <c r="Z74" t="s">
        <v>47</v>
      </c>
      <c r="AA74" t="s">
        <v>1287</v>
      </c>
      <c r="AB74">
        <v>39</v>
      </c>
      <c r="AC74" t="s">
        <v>1031</v>
      </c>
      <c r="AD74" t="s">
        <v>1032</v>
      </c>
      <c r="AE74" t="s">
        <v>1033</v>
      </c>
      <c r="AF74" t="s">
        <v>1034</v>
      </c>
      <c r="AM74" t="s">
        <v>56</v>
      </c>
      <c r="AN74" t="s">
        <v>57</v>
      </c>
      <c r="AO74" t="s">
        <v>58</v>
      </c>
    </row>
    <row r="75" spans="1:41" x14ac:dyDescent="0.2">
      <c r="A75">
        <v>74</v>
      </c>
      <c r="E75" t="s">
        <v>1400</v>
      </c>
      <c r="F75">
        <v>20204209366464</v>
      </c>
      <c r="G75" t="s">
        <v>1401</v>
      </c>
      <c r="H75" t="s">
        <v>1402</v>
      </c>
      <c r="I75" t="s">
        <v>1403</v>
      </c>
      <c r="J75" t="s">
        <v>775</v>
      </c>
      <c r="K75" t="s">
        <v>776</v>
      </c>
      <c r="L75" t="s">
        <v>65</v>
      </c>
      <c r="M75">
        <v>11</v>
      </c>
      <c r="N75">
        <v>5</v>
      </c>
      <c r="O75" t="s">
        <v>1404</v>
      </c>
      <c r="P75" s="1">
        <v>44075</v>
      </c>
      <c r="R75">
        <v>2020</v>
      </c>
      <c r="S75" t="s">
        <v>44</v>
      </c>
      <c r="T75">
        <v>19493053</v>
      </c>
      <c r="U75">
        <v>19493061</v>
      </c>
      <c r="V75" t="s">
        <v>1405</v>
      </c>
      <c r="W75">
        <v>9082052</v>
      </c>
      <c r="Z75" t="s">
        <v>47</v>
      </c>
      <c r="AA75" t="s">
        <v>1406</v>
      </c>
      <c r="AB75">
        <v>26</v>
      </c>
      <c r="AC75" t="s">
        <v>1042</v>
      </c>
      <c r="AD75" t="s">
        <v>1043</v>
      </c>
      <c r="AE75" t="s">
        <v>1044</v>
      </c>
      <c r="AF75" t="s">
        <v>1045</v>
      </c>
      <c r="AJ75" t="s">
        <v>1046</v>
      </c>
      <c r="AK75" t="s">
        <v>1047</v>
      </c>
      <c r="AM75" t="s">
        <v>56</v>
      </c>
      <c r="AN75" t="s">
        <v>57</v>
      </c>
      <c r="AO75" t="s">
        <v>58</v>
      </c>
    </row>
    <row r="76" spans="1:41" x14ac:dyDescent="0.2">
      <c r="A76">
        <v>75</v>
      </c>
      <c r="E76" t="s">
        <v>1505</v>
      </c>
      <c r="F76">
        <v>20200508096748</v>
      </c>
      <c r="G76" t="s">
        <v>1506</v>
      </c>
      <c r="H76" t="s">
        <v>1507</v>
      </c>
      <c r="I76" t="s">
        <v>1508</v>
      </c>
      <c r="J76" t="s">
        <v>744</v>
      </c>
      <c r="K76" t="s">
        <v>745</v>
      </c>
      <c r="L76" t="s">
        <v>65</v>
      </c>
      <c r="M76">
        <v>69</v>
      </c>
      <c r="N76">
        <v>1</v>
      </c>
      <c r="O76" t="s">
        <v>1509</v>
      </c>
      <c r="P76" s="1">
        <v>43831</v>
      </c>
      <c r="R76">
        <v>2020</v>
      </c>
      <c r="S76" t="s">
        <v>44</v>
      </c>
      <c r="T76">
        <v>189545</v>
      </c>
      <c r="U76">
        <v>19399359</v>
      </c>
      <c r="V76" t="s">
        <v>1510</v>
      </c>
      <c r="W76">
        <v>8887240</v>
      </c>
      <c r="X76" t="s">
        <v>748</v>
      </c>
      <c r="Z76" t="s">
        <v>47</v>
      </c>
      <c r="AA76" t="s">
        <v>1511</v>
      </c>
      <c r="AB76">
        <v>25</v>
      </c>
      <c r="AC76" t="s">
        <v>958</v>
      </c>
      <c r="AD76" t="s">
        <v>1058</v>
      </c>
      <c r="AE76" t="s">
        <v>1059</v>
      </c>
      <c r="AF76" t="s">
        <v>1060</v>
      </c>
      <c r="AM76" t="s">
        <v>56</v>
      </c>
      <c r="AN76" t="s">
        <v>57</v>
      </c>
      <c r="AO76" t="s">
        <v>58</v>
      </c>
    </row>
    <row r="77" spans="1:41" x14ac:dyDescent="0.2">
      <c r="A77">
        <v>76</v>
      </c>
      <c r="E77" t="s">
        <v>1527</v>
      </c>
      <c r="F77">
        <v>20201908610972</v>
      </c>
      <c r="G77" t="s">
        <v>1528</v>
      </c>
      <c r="H77" t="s">
        <v>1529</v>
      </c>
      <c r="I77" t="s">
        <v>1530</v>
      </c>
      <c r="J77" t="s">
        <v>775</v>
      </c>
      <c r="K77" t="s">
        <v>776</v>
      </c>
      <c r="L77" t="s">
        <v>65</v>
      </c>
      <c r="M77">
        <v>11</v>
      </c>
      <c r="N77">
        <v>3</v>
      </c>
      <c r="O77" t="s">
        <v>1531</v>
      </c>
      <c r="P77" s="1">
        <v>43952</v>
      </c>
      <c r="R77">
        <v>2020</v>
      </c>
      <c r="S77" t="s">
        <v>44</v>
      </c>
      <c r="T77">
        <v>19493053</v>
      </c>
      <c r="U77">
        <v>19493061</v>
      </c>
      <c r="V77" t="s">
        <v>1532</v>
      </c>
      <c r="W77">
        <v>8932557</v>
      </c>
      <c r="Z77" t="s">
        <v>47</v>
      </c>
      <c r="AA77" t="s">
        <v>1533</v>
      </c>
      <c r="AB77">
        <v>46</v>
      </c>
      <c r="AC77" t="s">
        <v>1071</v>
      </c>
      <c r="AD77" t="s">
        <v>1072</v>
      </c>
      <c r="AE77" t="s">
        <v>1073</v>
      </c>
      <c r="AF77" t="s">
        <v>1074</v>
      </c>
      <c r="AJ77" t="s">
        <v>1075</v>
      </c>
      <c r="AK77" t="s">
        <v>1076</v>
      </c>
      <c r="AM77" t="s">
        <v>56</v>
      </c>
      <c r="AN77" t="s">
        <v>57</v>
      </c>
      <c r="AO77" t="s">
        <v>58</v>
      </c>
    </row>
    <row r="78" spans="1:41" x14ac:dyDescent="0.2">
      <c r="A78">
        <v>77</v>
      </c>
      <c r="E78" t="s">
        <v>1600</v>
      </c>
      <c r="F78">
        <v>20201208313629</v>
      </c>
      <c r="G78" t="s">
        <v>1601</v>
      </c>
      <c r="H78" t="s">
        <v>1602</v>
      </c>
      <c r="I78" t="s">
        <v>1603</v>
      </c>
      <c r="J78" t="s">
        <v>41</v>
      </c>
      <c r="K78" t="s">
        <v>42</v>
      </c>
      <c r="L78" t="s">
        <v>43</v>
      </c>
      <c r="M78">
        <v>30</v>
      </c>
      <c r="N78">
        <v>6</v>
      </c>
      <c r="P78" s="2">
        <v>43983</v>
      </c>
      <c r="R78">
        <v>2020</v>
      </c>
      <c r="S78" t="s">
        <v>44</v>
      </c>
      <c r="U78">
        <v>20507038</v>
      </c>
      <c r="V78" t="s">
        <v>1604</v>
      </c>
      <c r="W78" t="s">
        <v>1605</v>
      </c>
      <c r="Z78" t="s">
        <v>47</v>
      </c>
      <c r="AA78" t="s">
        <v>1606</v>
      </c>
      <c r="AB78">
        <v>20</v>
      </c>
      <c r="AC78" t="s">
        <v>1087</v>
      </c>
      <c r="AD78" t="s">
        <v>1088</v>
      </c>
      <c r="AE78" t="s">
        <v>1089</v>
      </c>
      <c r="AF78" t="s">
        <v>1090</v>
      </c>
      <c r="AJ78" t="s">
        <v>1091</v>
      </c>
      <c r="AK78" t="s">
        <v>1092</v>
      </c>
      <c r="AM78" t="s">
        <v>56</v>
      </c>
      <c r="AN78" t="s">
        <v>57</v>
      </c>
      <c r="AO78" t="s">
        <v>58</v>
      </c>
    </row>
    <row r="79" spans="1:41" x14ac:dyDescent="0.2">
      <c r="A79">
        <v>78</v>
      </c>
      <c r="E79" t="s">
        <v>157</v>
      </c>
      <c r="F79">
        <v>20214311061204</v>
      </c>
      <c r="G79" t="s">
        <v>158</v>
      </c>
      <c r="H79" t="s">
        <v>159</v>
      </c>
      <c r="I79" t="s">
        <v>160</v>
      </c>
      <c r="J79" t="s">
        <v>161</v>
      </c>
      <c r="K79" t="s">
        <v>162</v>
      </c>
      <c r="L79" t="s">
        <v>163</v>
      </c>
      <c r="M79">
        <v>44</v>
      </c>
      <c r="N79">
        <v>8</v>
      </c>
      <c r="O79" t="s">
        <v>164</v>
      </c>
      <c r="P79">
        <v>2021</v>
      </c>
      <c r="R79">
        <v>2021</v>
      </c>
      <c r="S79" t="s">
        <v>44</v>
      </c>
      <c r="T79">
        <v>3081060</v>
      </c>
      <c r="U79">
        <v>10290354</v>
      </c>
      <c r="V79" t="s">
        <v>165</v>
      </c>
      <c r="Z79" t="s">
        <v>47</v>
      </c>
      <c r="AA79" t="s">
        <v>166</v>
      </c>
      <c r="AB79">
        <v>36</v>
      </c>
      <c r="AC79" t="s">
        <v>1100</v>
      </c>
      <c r="AD79" t="s">
        <v>1101</v>
      </c>
      <c r="AE79" t="s">
        <v>1102</v>
      </c>
      <c r="AF79" t="s">
        <v>1103</v>
      </c>
      <c r="AJ79" t="s">
        <v>1104</v>
      </c>
      <c r="AK79" t="s">
        <v>1105</v>
      </c>
      <c r="AM79" t="s">
        <v>56</v>
      </c>
      <c r="AN79" t="s">
        <v>57</v>
      </c>
      <c r="AO79" t="s">
        <v>58</v>
      </c>
    </row>
    <row r="80" spans="1:41" x14ac:dyDescent="0.2">
      <c r="A80">
        <v>79</v>
      </c>
      <c r="E80" t="s">
        <v>201</v>
      </c>
      <c r="F80">
        <v>20212210420254</v>
      </c>
      <c r="G80" t="s">
        <v>202</v>
      </c>
      <c r="H80" t="s">
        <v>203</v>
      </c>
      <c r="I80" t="s">
        <v>204</v>
      </c>
      <c r="J80" t="s">
        <v>205</v>
      </c>
      <c r="K80" t="s">
        <v>205</v>
      </c>
      <c r="L80" t="s">
        <v>206</v>
      </c>
      <c r="M80">
        <v>14</v>
      </c>
      <c r="N80">
        <v>6</v>
      </c>
      <c r="P80" s="2">
        <v>44257</v>
      </c>
      <c r="R80">
        <v>2021</v>
      </c>
      <c r="S80" t="s">
        <v>44</v>
      </c>
      <c r="U80">
        <v>19961073</v>
      </c>
      <c r="V80" t="s">
        <v>207</v>
      </c>
      <c r="W80">
        <v>1614</v>
      </c>
      <c r="Z80" t="s">
        <v>47</v>
      </c>
      <c r="AA80" t="s">
        <v>208</v>
      </c>
      <c r="AB80">
        <v>28</v>
      </c>
      <c r="AC80" t="s">
        <v>1112</v>
      </c>
      <c r="AD80" t="s">
        <v>1113</v>
      </c>
      <c r="AE80" t="s">
        <v>1114</v>
      </c>
      <c r="AF80" t="s">
        <v>1115</v>
      </c>
      <c r="AJ80" t="s">
        <v>1116</v>
      </c>
      <c r="AK80" t="s">
        <v>1117</v>
      </c>
      <c r="AM80" t="s">
        <v>56</v>
      </c>
      <c r="AN80" t="s">
        <v>57</v>
      </c>
      <c r="AO80" t="s">
        <v>58</v>
      </c>
    </row>
    <row r="81" spans="1:42" x14ac:dyDescent="0.2">
      <c r="A81">
        <v>80</v>
      </c>
      <c r="E81" t="s">
        <v>243</v>
      </c>
      <c r="F81">
        <v>20214411091324</v>
      </c>
      <c r="G81" t="s">
        <v>244</v>
      </c>
      <c r="H81" t="s">
        <v>245</v>
      </c>
      <c r="I81" t="s">
        <v>246</v>
      </c>
      <c r="J81" t="s">
        <v>145</v>
      </c>
      <c r="K81" t="s">
        <v>146</v>
      </c>
      <c r="L81" t="s">
        <v>96</v>
      </c>
      <c r="M81">
        <v>133</v>
      </c>
      <c r="P81" s="1">
        <v>44531</v>
      </c>
      <c r="R81">
        <v>2021</v>
      </c>
      <c r="S81" t="s">
        <v>44</v>
      </c>
      <c r="T81" t="s">
        <v>148</v>
      </c>
      <c r="V81" t="s">
        <v>247</v>
      </c>
      <c r="W81">
        <v>103447</v>
      </c>
      <c r="Z81" t="s">
        <v>47</v>
      </c>
      <c r="AA81" t="s">
        <v>248</v>
      </c>
      <c r="AB81">
        <v>23</v>
      </c>
      <c r="AC81" t="s">
        <v>750</v>
      </c>
      <c r="AD81" t="s">
        <v>1128</v>
      </c>
      <c r="AE81" t="s">
        <v>1129</v>
      </c>
      <c r="AF81" t="s">
        <v>1130</v>
      </c>
      <c r="AJ81" t="s">
        <v>1131</v>
      </c>
      <c r="AK81" t="s">
        <v>1132</v>
      </c>
      <c r="AL81" t="s">
        <v>55</v>
      </c>
      <c r="AM81" t="s">
        <v>56</v>
      </c>
      <c r="AN81" t="s">
        <v>57</v>
      </c>
      <c r="AO81" t="s">
        <v>58</v>
      </c>
    </row>
    <row r="82" spans="1:42" x14ac:dyDescent="0.2">
      <c r="A82">
        <v>81</v>
      </c>
      <c r="E82" t="s">
        <v>689</v>
      </c>
      <c r="F82">
        <v>20211810295549</v>
      </c>
      <c r="G82" t="s">
        <v>690</v>
      </c>
      <c r="H82" t="s">
        <v>691</v>
      </c>
      <c r="I82" t="s">
        <v>692</v>
      </c>
      <c r="J82" t="s">
        <v>343</v>
      </c>
      <c r="K82" t="s">
        <v>344</v>
      </c>
      <c r="L82" t="s">
        <v>96</v>
      </c>
      <c r="M82">
        <v>131</v>
      </c>
      <c r="P82" s="1">
        <v>44470</v>
      </c>
      <c r="R82">
        <v>2021</v>
      </c>
      <c r="S82" t="s">
        <v>44</v>
      </c>
      <c r="T82">
        <v>1420615</v>
      </c>
      <c r="V82" t="s">
        <v>693</v>
      </c>
      <c r="W82">
        <v>107090</v>
      </c>
      <c r="X82" t="s">
        <v>346</v>
      </c>
      <c r="Z82" t="s">
        <v>47</v>
      </c>
      <c r="AA82" t="s">
        <v>694</v>
      </c>
      <c r="AB82">
        <v>38</v>
      </c>
      <c r="AC82" t="s">
        <v>264</v>
      </c>
      <c r="AD82" t="s">
        <v>1143</v>
      </c>
      <c r="AE82" t="s">
        <v>1144</v>
      </c>
      <c r="AF82" t="s">
        <v>1145</v>
      </c>
      <c r="AJ82" t="s">
        <v>1146</v>
      </c>
      <c r="AK82" t="s">
        <v>1147</v>
      </c>
      <c r="AM82" t="s">
        <v>56</v>
      </c>
      <c r="AN82" t="s">
        <v>57</v>
      </c>
      <c r="AO82" t="s">
        <v>58</v>
      </c>
    </row>
    <row r="83" spans="1:42" x14ac:dyDescent="0.2">
      <c r="A83">
        <v>82</v>
      </c>
      <c r="E83" t="s">
        <v>716</v>
      </c>
      <c r="F83">
        <v>20214111017411</v>
      </c>
      <c r="G83" t="s">
        <v>717</v>
      </c>
      <c r="H83" t="s">
        <v>718</v>
      </c>
      <c r="I83" t="s">
        <v>719</v>
      </c>
      <c r="J83" t="s">
        <v>705</v>
      </c>
      <c r="K83" t="s">
        <v>706</v>
      </c>
      <c r="L83" t="s">
        <v>96</v>
      </c>
      <c r="M83">
        <v>325</v>
      </c>
      <c r="P83" s="2">
        <v>44520</v>
      </c>
      <c r="R83">
        <v>2021</v>
      </c>
      <c r="S83" t="s">
        <v>44</v>
      </c>
      <c r="T83">
        <v>9596526</v>
      </c>
      <c r="V83" t="s">
        <v>720</v>
      </c>
      <c r="W83">
        <v>129313</v>
      </c>
      <c r="X83" t="s">
        <v>708</v>
      </c>
      <c r="Z83" t="s">
        <v>47</v>
      </c>
      <c r="AA83" t="s">
        <v>721</v>
      </c>
      <c r="AB83">
        <v>29</v>
      </c>
      <c r="AC83" t="s">
        <v>1160</v>
      </c>
      <c r="AD83" t="s">
        <v>1161</v>
      </c>
      <c r="AE83" t="s">
        <v>1162</v>
      </c>
      <c r="AF83" t="s">
        <v>1163</v>
      </c>
      <c r="AJ83" t="s">
        <v>1164</v>
      </c>
      <c r="AK83" t="s">
        <v>1165</v>
      </c>
      <c r="AM83" t="s">
        <v>56</v>
      </c>
      <c r="AN83" t="s">
        <v>57</v>
      </c>
      <c r="AO83" t="s">
        <v>58</v>
      </c>
    </row>
    <row r="84" spans="1:42" x14ac:dyDescent="0.2">
      <c r="A84">
        <v>83</v>
      </c>
      <c r="E84" t="s">
        <v>835</v>
      </c>
      <c r="F84">
        <v>20215111368141</v>
      </c>
      <c r="G84" t="s">
        <v>836</v>
      </c>
      <c r="H84" t="s">
        <v>837</v>
      </c>
      <c r="I84" t="s">
        <v>838</v>
      </c>
      <c r="J84" t="s">
        <v>274</v>
      </c>
      <c r="K84" t="s">
        <v>274</v>
      </c>
      <c r="L84" t="s">
        <v>260</v>
      </c>
      <c r="M84">
        <v>9</v>
      </c>
      <c r="O84" t="s">
        <v>839</v>
      </c>
      <c r="P84">
        <v>2021</v>
      </c>
      <c r="R84">
        <v>2021</v>
      </c>
      <c r="S84" t="s">
        <v>44</v>
      </c>
      <c r="U84">
        <v>21693536</v>
      </c>
      <c r="V84" t="s">
        <v>840</v>
      </c>
      <c r="Z84" t="s">
        <v>47</v>
      </c>
      <c r="AA84" t="s">
        <v>841</v>
      </c>
      <c r="AB84">
        <v>41</v>
      </c>
      <c r="AC84" t="s">
        <v>710</v>
      </c>
      <c r="AD84" t="s">
        <v>1173</v>
      </c>
      <c r="AE84" t="s">
        <v>1174</v>
      </c>
      <c r="AF84" t="s">
        <v>1175</v>
      </c>
      <c r="AJ84" t="s">
        <v>1176</v>
      </c>
      <c r="AK84" t="s">
        <v>1177</v>
      </c>
      <c r="AL84" t="s">
        <v>284</v>
      </c>
      <c r="AM84" t="s">
        <v>56</v>
      </c>
      <c r="AN84" t="s">
        <v>57</v>
      </c>
      <c r="AO84" t="s">
        <v>58</v>
      </c>
    </row>
    <row r="85" spans="1:42" x14ac:dyDescent="0.2">
      <c r="A85">
        <v>84</v>
      </c>
      <c r="E85" t="s">
        <v>1439</v>
      </c>
      <c r="F85">
        <v>20210109710323</v>
      </c>
      <c r="G85" t="s">
        <v>1440</v>
      </c>
      <c r="H85" t="s">
        <v>1441</v>
      </c>
      <c r="I85" t="s">
        <v>1442</v>
      </c>
      <c r="J85" t="s">
        <v>312</v>
      </c>
      <c r="K85" t="s">
        <v>313</v>
      </c>
      <c r="L85" t="s">
        <v>96</v>
      </c>
      <c r="M85">
        <v>90</v>
      </c>
      <c r="P85" s="1">
        <v>44197</v>
      </c>
      <c r="R85">
        <v>2021</v>
      </c>
      <c r="S85" t="s">
        <v>44</v>
      </c>
      <c r="T85">
        <v>13619209</v>
      </c>
      <c r="V85" t="s">
        <v>1443</v>
      </c>
      <c r="W85">
        <v>102682</v>
      </c>
      <c r="X85" t="s">
        <v>315</v>
      </c>
      <c r="Z85" t="s">
        <v>47</v>
      </c>
      <c r="AA85" t="s">
        <v>1444</v>
      </c>
      <c r="AB85">
        <v>51</v>
      </c>
      <c r="AC85" t="s">
        <v>1185</v>
      </c>
      <c r="AD85" t="s">
        <v>1186</v>
      </c>
      <c r="AE85" t="s">
        <v>1187</v>
      </c>
      <c r="AF85" t="s">
        <v>1188</v>
      </c>
      <c r="AJ85" t="s">
        <v>1189</v>
      </c>
      <c r="AK85" t="s">
        <v>1190</v>
      </c>
      <c r="AM85" t="s">
        <v>56</v>
      </c>
      <c r="AN85" t="s">
        <v>57</v>
      </c>
      <c r="AO85" t="s">
        <v>58</v>
      </c>
    </row>
    <row r="86" spans="1:42" x14ac:dyDescent="0.2">
      <c r="A86">
        <v>85</v>
      </c>
      <c r="E86" t="s">
        <v>1462</v>
      </c>
      <c r="F86">
        <v>20210609896001</v>
      </c>
      <c r="G86" t="s">
        <v>1463</v>
      </c>
      <c r="H86" t="s">
        <v>79</v>
      </c>
      <c r="I86" t="s">
        <v>80</v>
      </c>
      <c r="J86" t="s">
        <v>775</v>
      </c>
      <c r="K86" t="s">
        <v>776</v>
      </c>
      <c r="L86" t="s">
        <v>260</v>
      </c>
      <c r="M86">
        <v>12</v>
      </c>
      <c r="N86">
        <v>4</v>
      </c>
      <c r="O86" t="s">
        <v>1464</v>
      </c>
      <c r="P86" s="1">
        <v>44378</v>
      </c>
      <c r="R86">
        <v>2021</v>
      </c>
      <c r="S86" t="s">
        <v>44</v>
      </c>
      <c r="T86">
        <v>19493053</v>
      </c>
      <c r="U86">
        <v>19493061</v>
      </c>
      <c r="V86" t="s">
        <v>1465</v>
      </c>
      <c r="W86">
        <v>9330803</v>
      </c>
      <c r="Z86" t="s">
        <v>47</v>
      </c>
      <c r="AA86" t="s">
        <v>1466</v>
      </c>
      <c r="AB86">
        <v>36</v>
      </c>
      <c r="AC86" t="s">
        <v>1198</v>
      </c>
      <c r="AD86" t="s">
        <v>1199</v>
      </c>
      <c r="AE86" t="s">
        <v>1200</v>
      </c>
      <c r="AF86" t="s">
        <v>1201</v>
      </c>
      <c r="AJ86" t="s">
        <v>1202</v>
      </c>
      <c r="AK86" t="s">
        <v>1203</v>
      </c>
      <c r="AL86" t="s">
        <v>215</v>
      </c>
      <c r="AM86" t="s">
        <v>56</v>
      </c>
      <c r="AN86" t="s">
        <v>57</v>
      </c>
      <c r="AO86" t="s">
        <v>58</v>
      </c>
    </row>
    <row r="87" spans="1:42" x14ac:dyDescent="0.2">
      <c r="A87">
        <v>86</v>
      </c>
      <c r="E87" t="s">
        <v>1483</v>
      </c>
      <c r="F87">
        <v>20214611154008</v>
      </c>
      <c r="G87" t="s">
        <v>1484</v>
      </c>
      <c r="H87" t="s">
        <v>1485</v>
      </c>
      <c r="I87" t="s">
        <v>1486</v>
      </c>
      <c r="J87" t="s">
        <v>890</v>
      </c>
      <c r="K87" t="s">
        <v>891</v>
      </c>
      <c r="L87" t="s">
        <v>731</v>
      </c>
      <c r="M87">
        <v>12</v>
      </c>
      <c r="N87">
        <v>4</v>
      </c>
      <c r="P87" s="1">
        <v>44531</v>
      </c>
      <c r="R87">
        <v>2021</v>
      </c>
      <c r="S87" t="s">
        <v>44</v>
      </c>
      <c r="T87">
        <v>20326653</v>
      </c>
      <c r="V87" t="s">
        <v>1487</v>
      </c>
      <c r="W87">
        <v>216</v>
      </c>
      <c r="Z87" t="s">
        <v>47</v>
      </c>
      <c r="AA87" t="s">
        <v>1488</v>
      </c>
      <c r="AB87">
        <v>29</v>
      </c>
      <c r="AC87" t="s">
        <v>539</v>
      </c>
      <c r="AD87" t="s">
        <v>1212</v>
      </c>
      <c r="AE87" t="s">
        <v>1213</v>
      </c>
      <c r="AF87" t="s">
        <v>1214</v>
      </c>
      <c r="AJ87" t="s">
        <v>1215</v>
      </c>
      <c r="AK87" t="s">
        <v>1216</v>
      </c>
      <c r="AM87" t="s">
        <v>56</v>
      </c>
      <c r="AN87" t="s">
        <v>57</v>
      </c>
      <c r="AO87" t="s">
        <v>58</v>
      </c>
    </row>
    <row r="88" spans="1:42" x14ac:dyDescent="0.2">
      <c r="A88">
        <v>87</v>
      </c>
      <c r="E88" t="s">
        <v>1494</v>
      </c>
      <c r="F88">
        <v>20210109716923</v>
      </c>
      <c r="G88" t="s">
        <v>1495</v>
      </c>
      <c r="H88" t="s">
        <v>1496</v>
      </c>
      <c r="I88" t="s">
        <v>788</v>
      </c>
      <c r="J88" t="s">
        <v>107</v>
      </c>
      <c r="K88" t="s">
        <v>259</v>
      </c>
      <c r="L88" t="s">
        <v>260</v>
      </c>
      <c r="M88">
        <v>22</v>
      </c>
      <c r="N88">
        <v>1</v>
      </c>
      <c r="O88" t="s">
        <v>1497</v>
      </c>
      <c r="P88" s="1">
        <v>44197</v>
      </c>
      <c r="R88">
        <v>2021</v>
      </c>
      <c r="S88" t="s">
        <v>44</v>
      </c>
      <c r="T88">
        <v>15249050</v>
      </c>
      <c r="U88">
        <v>15580016</v>
      </c>
      <c r="V88" t="s">
        <v>1498</v>
      </c>
      <c r="W88">
        <v>9173788</v>
      </c>
      <c r="Z88" t="s">
        <v>47</v>
      </c>
      <c r="AA88" t="s">
        <v>1499</v>
      </c>
      <c r="AB88">
        <v>27</v>
      </c>
      <c r="AC88" t="s">
        <v>181</v>
      </c>
      <c r="AD88" t="s">
        <v>1222</v>
      </c>
      <c r="AE88" t="s">
        <v>1223</v>
      </c>
      <c r="AF88" t="s">
        <v>1224</v>
      </c>
      <c r="AM88" t="s">
        <v>56</v>
      </c>
      <c r="AN88" t="s">
        <v>57</v>
      </c>
      <c r="AO88" t="s">
        <v>58</v>
      </c>
    </row>
    <row r="89" spans="1:42" x14ac:dyDescent="0.2">
      <c r="A89">
        <v>88</v>
      </c>
      <c r="E89" t="s">
        <v>1517</v>
      </c>
      <c r="F89">
        <v>20211310140973</v>
      </c>
      <c r="G89" t="s">
        <v>1518</v>
      </c>
      <c r="H89" t="s">
        <v>1519</v>
      </c>
      <c r="I89" t="s">
        <v>1520</v>
      </c>
      <c r="J89" t="s">
        <v>41</v>
      </c>
      <c r="K89" t="s">
        <v>42</v>
      </c>
      <c r="L89" t="s">
        <v>43</v>
      </c>
      <c r="M89">
        <v>31</v>
      </c>
      <c r="N89">
        <v>5</v>
      </c>
      <c r="P89" s="1">
        <v>44317</v>
      </c>
      <c r="R89">
        <v>2021</v>
      </c>
      <c r="S89" t="s">
        <v>44</v>
      </c>
      <c r="U89">
        <v>20507038</v>
      </c>
      <c r="V89" t="s">
        <v>1521</v>
      </c>
      <c r="W89" t="s">
        <v>1522</v>
      </c>
      <c r="Z89" t="s">
        <v>47</v>
      </c>
      <c r="AA89" t="s">
        <v>1523</v>
      </c>
      <c r="AB89">
        <v>31</v>
      </c>
      <c r="AC89" t="s">
        <v>445</v>
      </c>
      <c r="AD89" t="s">
        <v>1231</v>
      </c>
      <c r="AE89" t="s">
        <v>1232</v>
      </c>
      <c r="AF89" t="s">
        <v>1233</v>
      </c>
      <c r="AL89" t="s">
        <v>215</v>
      </c>
      <c r="AM89" t="s">
        <v>56</v>
      </c>
      <c r="AN89" t="s">
        <v>57</v>
      </c>
      <c r="AO89" t="s">
        <v>58</v>
      </c>
    </row>
    <row r="90" spans="1:42" x14ac:dyDescent="0.2">
      <c r="A90">
        <v>89</v>
      </c>
      <c r="E90" t="s">
        <v>1588</v>
      </c>
      <c r="F90">
        <v>20213710895769</v>
      </c>
      <c r="G90" t="s">
        <v>1589</v>
      </c>
      <c r="H90" t="s">
        <v>1590</v>
      </c>
      <c r="I90" t="s">
        <v>1330</v>
      </c>
      <c r="J90" t="s">
        <v>274</v>
      </c>
      <c r="K90" t="s">
        <v>274</v>
      </c>
      <c r="L90" t="s">
        <v>260</v>
      </c>
      <c r="M90">
        <v>9</v>
      </c>
      <c r="O90" t="s">
        <v>1591</v>
      </c>
      <c r="P90">
        <v>2021</v>
      </c>
      <c r="R90">
        <v>2021</v>
      </c>
      <c r="S90" t="s">
        <v>44</v>
      </c>
      <c r="U90">
        <v>21693536</v>
      </c>
      <c r="V90" t="s">
        <v>1592</v>
      </c>
      <c r="Z90" t="s">
        <v>47</v>
      </c>
      <c r="AA90" t="s">
        <v>1593</v>
      </c>
      <c r="AB90">
        <v>32</v>
      </c>
      <c r="AD90" t="s">
        <v>1244</v>
      </c>
      <c r="AE90" t="s">
        <v>1245</v>
      </c>
      <c r="AF90" t="s">
        <v>1246</v>
      </c>
      <c r="AG90" t="s">
        <v>1247</v>
      </c>
      <c r="AH90" t="s">
        <v>1248</v>
      </c>
      <c r="AI90" t="s">
        <v>1249</v>
      </c>
      <c r="AM90" t="s">
        <v>122</v>
      </c>
      <c r="AN90" t="s">
        <v>516</v>
      </c>
      <c r="AO90" t="s">
        <v>58</v>
      </c>
    </row>
    <row r="91" spans="1:42" x14ac:dyDescent="0.2">
      <c r="A91">
        <v>90</v>
      </c>
      <c r="E91" t="s">
        <v>1613</v>
      </c>
      <c r="F91">
        <v>20213710887409</v>
      </c>
      <c r="G91" t="s">
        <v>1614</v>
      </c>
      <c r="H91" t="s">
        <v>1615</v>
      </c>
      <c r="I91" t="s">
        <v>1616</v>
      </c>
      <c r="J91" t="s">
        <v>775</v>
      </c>
      <c r="K91" t="s">
        <v>776</v>
      </c>
      <c r="L91" t="s">
        <v>260</v>
      </c>
      <c r="M91">
        <v>12</v>
      </c>
      <c r="N91">
        <v>6</v>
      </c>
      <c r="O91" t="s">
        <v>1617</v>
      </c>
      <c r="P91" s="2">
        <v>44501</v>
      </c>
      <c r="R91">
        <v>2021</v>
      </c>
      <c r="S91" t="s">
        <v>44</v>
      </c>
      <c r="T91">
        <v>19493053</v>
      </c>
      <c r="U91">
        <v>19493061</v>
      </c>
      <c r="V91" t="s">
        <v>1618</v>
      </c>
      <c r="Z91" t="s">
        <v>47</v>
      </c>
      <c r="AA91" t="s">
        <v>1619</v>
      </c>
      <c r="AB91">
        <v>107</v>
      </c>
      <c r="AC91" t="s">
        <v>466</v>
      </c>
      <c r="AD91" t="s">
        <v>1257</v>
      </c>
      <c r="AE91" t="s">
        <v>1258</v>
      </c>
      <c r="AF91" t="s">
        <v>1259</v>
      </c>
      <c r="AL91" t="s">
        <v>230</v>
      </c>
      <c r="AM91" t="s">
        <v>56</v>
      </c>
      <c r="AN91" t="s">
        <v>57</v>
      </c>
      <c r="AO91" t="s">
        <v>58</v>
      </c>
    </row>
    <row r="92" spans="1:42" x14ac:dyDescent="0.2">
      <c r="A92">
        <v>91</v>
      </c>
      <c r="E92" t="s">
        <v>1623</v>
      </c>
      <c r="F92">
        <v>20213310761837</v>
      </c>
      <c r="G92" t="s">
        <v>1624</v>
      </c>
      <c r="H92" t="s">
        <v>1625</v>
      </c>
      <c r="I92" t="s">
        <v>1626</v>
      </c>
      <c r="J92" t="s">
        <v>1627</v>
      </c>
      <c r="K92" t="s">
        <v>1628</v>
      </c>
      <c r="L92" t="s">
        <v>260</v>
      </c>
      <c r="M92">
        <v>12</v>
      </c>
      <c r="N92">
        <v>4</v>
      </c>
      <c r="O92" t="s">
        <v>1629</v>
      </c>
      <c r="P92" s="1">
        <v>44470</v>
      </c>
      <c r="R92">
        <v>2021</v>
      </c>
      <c r="S92" t="s">
        <v>44</v>
      </c>
      <c r="T92">
        <v>19493029</v>
      </c>
      <c r="U92">
        <v>19493037</v>
      </c>
      <c r="V92" t="s">
        <v>1630</v>
      </c>
      <c r="Z92" t="s">
        <v>47</v>
      </c>
      <c r="AA92" t="s">
        <v>1631</v>
      </c>
      <c r="AB92">
        <v>68</v>
      </c>
      <c r="AC92" t="s">
        <v>1266</v>
      </c>
      <c r="AD92" t="s">
        <v>1267</v>
      </c>
      <c r="AE92" t="s">
        <v>1268</v>
      </c>
      <c r="AF92" t="s">
        <v>1269</v>
      </c>
      <c r="AM92" t="s">
        <v>56</v>
      </c>
      <c r="AN92" t="s">
        <v>57</v>
      </c>
      <c r="AO92" t="s">
        <v>58</v>
      </c>
    </row>
    <row r="93" spans="1:42" x14ac:dyDescent="0.2">
      <c r="A93">
        <v>92</v>
      </c>
      <c r="E93" t="s">
        <v>1646</v>
      </c>
      <c r="F93">
        <v>20213210745916</v>
      </c>
      <c r="G93" t="s">
        <v>1647</v>
      </c>
      <c r="H93" t="s">
        <v>1648</v>
      </c>
      <c r="I93" t="s">
        <v>1649</v>
      </c>
      <c r="J93" t="s">
        <v>775</v>
      </c>
      <c r="K93" t="s">
        <v>776</v>
      </c>
      <c r="L93" t="s">
        <v>260</v>
      </c>
      <c r="M93">
        <v>12</v>
      </c>
      <c r="N93">
        <v>6</v>
      </c>
      <c r="O93" t="s">
        <v>1650</v>
      </c>
      <c r="P93" s="2">
        <v>44501</v>
      </c>
      <c r="R93">
        <v>2021</v>
      </c>
      <c r="S93" t="s">
        <v>44</v>
      </c>
      <c r="T93">
        <v>19493053</v>
      </c>
      <c r="U93">
        <v>19493061</v>
      </c>
      <c r="V93" t="s">
        <v>1651</v>
      </c>
      <c r="Z93" t="s">
        <v>47</v>
      </c>
      <c r="AA93" t="s">
        <v>1652</v>
      </c>
      <c r="AB93">
        <v>35</v>
      </c>
      <c r="AC93" t="s">
        <v>1278</v>
      </c>
      <c r="AD93" t="s">
        <v>1279</v>
      </c>
      <c r="AE93" t="s">
        <v>1280</v>
      </c>
      <c r="AF93" t="s">
        <v>1281</v>
      </c>
      <c r="AM93" t="s">
        <v>56</v>
      </c>
      <c r="AN93" t="s">
        <v>57</v>
      </c>
      <c r="AO93" t="s">
        <v>58</v>
      </c>
    </row>
    <row r="94" spans="1:42" x14ac:dyDescent="0.2">
      <c r="A94">
        <v>93</v>
      </c>
      <c r="E94" t="s">
        <v>1677</v>
      </c>
      <c r="F94">
        <v>20214411088546</v>
      </c>
      <c r="G94" t="s">
        <v>1678</v>
      </c>
      <c r="H94" t="s">
        <v>1679</v>
      </c>
      <c r="I94" t="s">
        <v>1680</v>
      </c>
      <c r="J94" t="s">
        <v>890</v>
      </c>
      <c r="K94" t="s">
        <v>891</v>
      </c>
      <c r="L94" t="s">
        <v>731</v>
      </c>
      <c r="M94">
        <v>12</v>
      </c>
      <c r="N94">
        <v>4</v>
      </c>
      <c r="P94" s="1">
        <v>44531</v>
      </c>
      <c r="R94">
        <v>2021</v>
      </c>
      <c r="S94" t="s">
        <v>44</v>
      </c>
      <c r="T94">
        <v>20326653</v>
      </c>
      <c r="V94" t="s">
        <v>1681</v>
      </c>
      <c r="W94">
        <v>192</v>
      </c>
      <c r="Z94" t="s">
        <v>47</v>
      </c>
      <c r="AA94" t="s">
        <v>1682</v>
      </c>
      <c r="AB94">
        <v>57</v>
      </c>
      <c r="AC94" t="s">
        <v>99</v>
      </c>
      <c r="AD94" t="s">
        <v>1288</v>
      </c>
      <c r="AE94" t="s">
        <v>1289</v>
      </c>
      <c r="AF94" t="s">
        <v>1290</v>
      </c>
      <c r="AJ94" t="s">
        <v>1291</v>
      </c>
      <c r="AK94" t="s">
        <v>1292</v>
      </c>
      <c r="AL94" t="s">
        <v>1293</v>
      </c>
      <c r="AM94" t="s">
        <v>215</v>
      </c>
      <c r="AN94" t="s">
        <v>56</v>
      </c>
      <c r="AO94" t="s">
        <v>57</v>
      </c>
      <c r="AP94" t="s">
        <v>58</v>
      </c>
    </row>
    <row r="95" spans="1:42" x14ac:dyDescent="0.2">
      <c r="A95">
        <v>94</v>
      </c>
      <c r="E95" t="s">
        <v>1789</v>
      </c>
      <c r="F95">
        <v>20205209690771</v>
      </c>
      <c r="G95" t="s">
        <v>1790</v>
      </c>
      <c r="H95" t="s">
        <v>1791</v>
      </c>
      <c r="I95" t="s">
        <v>1792</v>
      </c>
      <c r="J95" t="s">
        <v>1318</v>
      </c>
      <c r="K95" t="s">
        <v>1319</v>
      </c>
      <c r="L95" t="s">
        <v>260</v>
      </c>
      <c r="M95">
        <v>29</v>
      </c>
      <c r="N95">
        <v>1</v>
      </c>
      <c r="O95" t="s">
        <v>1793</v>
      </c>
      <c r="P95" s="1">
        <v>44197</v>
      </c>
      <c r="R95">
        <v>2021</v>
      </c>
      <c r="S95" t="s">
        <v>44</v>
      </c>
      <c r="T95">
        <v>10636536</v>
      </c>
      <c r="U95">
        <v>15580865</v>
      </c>
      <c r="V95" t="s">
        <v>1794</v>
      </c>
      <c r="W95">
        <v>9027885</v>
      </c>
      <c r="X95" t="s">
        <v>1322</v>
      </c>
      <c r="Z95" t="s">
        <v>47</v>
      </c>
      <c r="AA95" t="s">
        <v>1795</v>
      </c>
      <c r="AB95">
        <v>37</v>
      </c>
      <c r="AD95" t="s">
        <v>1300</v>
      </c>
      <c r="AE95" t="s">
        <v>1301</v>
      </c>
      <c r="AF95" t="s">
        <v>1302</v>
      </c>
      <c r="AG95" t="s">
        <v>1303</v>
      </c>
      <c r="AH95" t="s">
        <v>199</v>
      </c>
      <c r="AI95" t="s">
        <v>515</v>
      </c>
      <c r="AM95" t="s">
        <v>122</v>
      </c>
      <c r="AN95" t="s">
        <v>140</v>
      </c>
      <c r="AO95" t="s">
        <v>58</v>
      </c>
    </row>
    <row r="96" spans="1:42" x14ac:dyDescent="0.2">
      <c r="A96">
        <v>95</v>
      </c>
      <c r="E96" t="s">
        <v>1801</v>
      </c>
      <c r="F96">
        <v>20210109716505</v>
      </c>
      <c r="G96" t="s">
        <v>1802</v>
      </c>
      <c r="H96" t="s">
        <v>1803</v>
      </c>
      <c r="I96" t="s">
        <v>1804</v>
      </c>
      <c r="J96" t="s">
        <v>107</v>
      </c>
      <c r="K96" t="s">
        <v>259</v>
      </c>
      <c r="L96" t="s">
        <v>260</v>
      </c>
      <c r="M96">
        <v>22</v>
      </c>
      <c r="N96">
        <v>1</v>
      </c>
      <c r="O96" t="s">
        <v>1805</v>
      </c>
      <c r="P96" s="1">
        <v>44197</v>
      </c>
      <c r="R96">
        <v>2021</v>
      </c>
      <c r="S96" t="s">
        <v>44</v>
      </c>
      <c r="T96">
        <v>15249050</v>
      </c>
      <c r="U96">
        <v>15580016</v>
      </c>
      <c r="V96" t="s">
        <v>1806</v>
      </c>
      <c r="W96">
        <v>9102356</v>
      </c>
      <c r="Z96" t="s">
        <v>47</v>
      </c>
      <c r="AA96" t="s">
        <v>1807</v>
      </c>
      <c r="AB96">
        <v>42</v>
      </c>
      <c r="AC96" t="s">
        <v>710</v>
      </c>
      <c r="AD96" t="s">
        <v>1311</v>
      </c>
      <c r="AE96" t="s">
        <v>1312</v>
      </c>
      <c r="AF96" t="s">
        <v>1313</v>
      </c>
      <c r="AM96" t="s">
        <v>56</v>
      </c>
      <c r="AN96" t="s">
        <v>57</v>
      </c>
      <c r="AO96" t="s">
        <v>58</v>
      </c>
    </row>
    <row r="97" spans="1:41" x14ac:dyDescent="0.2">
      <c r="A97">
        <v>96</v>
      </c>
      <c r="E97" t="s">
        <v>90</v>
      </c>
      <c r="F97">
        <v>20222912385278</v>
      </c>
      <c r="G97" t="s">
        <v>91</v>
      </c>
      <c r="H97" t="s">
        <v>92</v>
      </c>
      <c r="I97" t="s">
        <v>93</v>
      </c>
      <c r="J97" t="s">
        <v>94</v>
      </c>
      <c r="K97" t="s">
        <v>95</v>
      </c>
      <c r="L97" t="s">
        <v>96</v>
      </c>
      <c r="M97">
        <v>85</v>
      </c>
      <c r="P97" s="1">
        <v>44835</v>
      </c>
      <c r="R97">
        <v>2022</v>
      </c>
      <c r="S97" t="s">
        <v>44</v>
      </c>
      <c r="T97">
        <v>22106707</v>
      </c>
      <c r="V97" t="s">
        <v>97</v>
      </c>
      <c r="W97">
        <v>104054</v>
      </c>
      <c r="Z97" t="s">
        <v>47</v>
      </c>
      <c r="AA97" t="s">
        <v>98</v>
      </c>
      <c r="AB97">
        <v>29</v>
      </c>
      <c r="AC97" t="s">
        <v>249</v>
      </c>
      <c r="AD97" t="s">
        <v>1324</v>
      </c>
      <c r="AE97" t="s">
        <v>1325</v>
      </c>
      <c r="AF97" t="s">
        <v>1326</v>
      </c>
      <c r="AL97" t="s">
        <v>230</v>
      </c>
      <c r="AM97" t="s">
        <v>56</v>
      </c>
      <c r="AN97" t="s">
        <v>57</v>
      </c>
      <c r="AO97" t="s">
        <v>58</v>
      </c>
    </row>
    <row r="98" spans="1:41" x14ac:dyDescent="0.2">
      <c r="A98">
        <v>97</v>
      </c>
      <c r="E98" t="s">
        <v>216</v>
      </c>
      <c r="F98">
        <v>20213310764266</v>
      </c>
      <c r="G98" t="s">
        <v>217</v>
      </c>
      <c r="H98" t="s">
        <v>218</v>
      </c>
      <c r="I98" t="s">
        <v>219</v>
      </c>
      <c r="J98" t="s">
        <v>220</v>
      </c>
      <c r="K98" t="s">
        <v>221</v>
      </c>
      <c r="L98" t="s">
        <v>222</v>
      </c>
      <c r="M98">
        <v>16</v>
      </c>
      <c r="N98">
        <v>2</v>
      </c>
      <c r="O98" t="s">
        <v>223</v>
      </c>
      <c r="P98" s="1">
        <v>44562</v>
      </c>
      <c r="R98">
        <v>2022</v>
      </c>
      <c r="S98" t="s">
        <v>44</v>
      </c>
      <c r="T98">
        <v>17518687</v>
      </c>
      <c r="U98">
        <v>17518695</v>
      </c>
      <c r="V98" t="s">
        <v>224</v>
      </c>
      <c r="Z98" t="s">
        <v>47</v>
      </c>
      <c r="AA98" t="s">
        <v>225</v>
      </c>
      <c r="AB98">
        <v>24</v>
      </c>
      <c r="AC98" t="s">
        <v>1334</v>
      </c>
      <c r="AD98" t="s">
        <v>1335</v>
      </c>
      <c r="AE98" t="s">
        <v>1336</v>
      </c>
      <c r="AF98" t="s">
        <v>1337</v>
      </c>
      <c r="AM98" t="s">
        <v>56</v>
      </c>
      <c r="AN98" t="s">
        <v>57</v>
      </c>
      <c r="AO98" t="s">
        <v>58</v>
      </c>
    </row>
    <row r="99" spans="1:41" x14ac:dyDescent="0.2">
      <c r="A99">
        <v>98</v>
      </c>
      <c r="E99" t="s">
        <v>631</v>
      </c>
      <c r="F99">
        <v>20222812355706</v>
      </c>
      <c r="G99" t="s">
        <v>632</v>
      </c>
      <c r="H99" t="s">
        <v>633</v>
      </c>
      <c r="I99" t="s">
        <v>634</v>
      </c>
      <c r="J99" t="s">
        <v>176</v>
      </c>
      <c r="K99" t="s">
        <v>176</v>
      </c>
      <c r="L99" t="s">
        <v>96</v>
      </c>
      <c r="M99">
        <v>257</v>
      </c>
      <c r="P99" s="2">
        <v>44849</v>
      </c>
      <c r="R99">
        <v>2022</v>
      </c>
      <c r="S99" t="s">
        <v>44</v>
      </c>
      <c r="T99">
        <v>3605442</v>
      </c>
      <c r="V99" t="s">
        <v>635</v>
      </c>
      <c r="W99">
        <v>124690</v>
      </c>
      <c r="X99" t="s">
        <v>179</v>
      </c>
      <c r="Z99" t="s">
        <v>47</v>
      </c>
      <c r="AA99" t="s">
        <v>636</v>
      </c>
      <c r="AB99">
        <v>32</v>
      </c>
      <c r="AC99" t="s">
        <v>1344</v>
      </c>
      <c r="AD99" t="s">
        <v>1345</v>
      </c>
      <c r="AE99" t="s">
        <v>1346</v>
      </c>
      <c r="AF99" t="s">
        <v>1347</v>
      </c>
      <c r="AM99" t="s">
        <v>56</v>
      </c>
      <c r="AN99" t="s">
        <v>57</v>
      </c>
      <c r="AO99" t="s">
        <v>58</v>
      </c>
    </row>
    <row r="100" spans="1:41" x14ac:dyDescent="0.2">
      <c r="A100">
        <v>99</v>
      </c>
      <c r="E100" t="s">
        <v>653</v>
      </c>
      <c r="F100">
        <v>20221111773371</v>
      </c>
      <c r="G100" t="s">
        <v>654</v>
      </c>
      <c r="H100" t="s">
        <v>655</v>
      </c>
      <c r="I100" t="s">
        <v>656</v>
      </c>
      <c r="J100" t="s">
        <v>657</v>
      </c>
      <c r="K100" t="s">
        <v>658</v>
      </c>
      <c r="L100" t="s">
        <v>96</v>
      </c>
      <c r="M100">
        <v>313</v>
      </c>
      <c r="P100" s="2">
        <v>44682</v>
      </c>
      <c r="R100">
        <v>2022</v>
      </c>
      <c r="S100" t="s">
        <v>44</v>
      </c>
      <c r="T100">
        <v>3062619</v>
      </c>
      <c r="V100" t="s">
        <v>659</v>
      </c>
      <c r="W100">
        <v>118790</v>
      </c>
      <c r="X100" t="s">
        <v>660</v>
      </c>
      <c r="Z100" t="s">
        <v>47</v>
      </c>
      <c r="AA100" t="s">
        <v>661</v>
      </c>
      <c r="AB100">
        <v>107</v>
      </c>
      <c r="AD100" t="s">
        <v>1353</v>
      </c>
      <c r="AE100" t="s">
        <v>1354</v>
      </c>
      <c r="AF100" t="s">
        <v>1355</v>
      </c>
      <c r="AG100" t="s">
        <v>1356</v>
      </c>
      <c r="AH100" t="s">
        <v>1357</v>
      </c>
      <c r="AI100" t="s">
        <v>770</v>
      </c>
      <c r="AM100" t="s">
        <v>122</v>
      </c>
      <c r="AN100" t="s">
        <v>200</v>
      </c>
      <c r="AO100" t="s">
        <v>58</v>
      </c>
    </row>
    <row r="101" spans="1:41" x14ac:dyDescent="0.2">
      <c r="A101">
        <v>100</v>
      </c>
      <c r="E101" t="s">
        <v>668</v>
      </c>
      <c r="F101">
        <v>20221511954672</v>
      </c>
      <c r="G101" t="s">
        <v>232</v>
      </c>
      <c r="H101" t="s">
        <v>233</v>
      </c>
      <c r="I101" t="s">
        <v>234</v>
      </c>
      <c r="J101" t="s">
        <v>343</v>
      </c>
      <c r="K101" t="s">
        <v>344</v>
      </c>
      <c r="L101" t="s">
        <v>96</v>
      </c>
      <c r="M101">
        <v>141</v>
      </c>
      <c r="P101" s="1">
        <v>44835</v>
      </c>
      <c r="R101">
        <v>2022</v>
      </c>
      <c r="S101" t="s">
        <v>44</v>
      </c>
      <c r="T101">
        <v>1420615</v>
      </c>
      <c r="V101" t="s">
        <v>669</v>
      </c>
      <c r="W101">
        <v>108204</v>
      </c>
      <c r="X101" t="s">
        <v>346</v>
      </c>
      <c r="Z101" t="s">
        <v>47</v>
      </c>
      <c r="AA101" t="s">
        <v>670</v>
      </c>
      <c r="AB101">
        <v>42</v>
      </c>
      <c r="AC101" t="s">
        <v>84</v>
      </c>
      <c r="AD101" t="s">
        <v>1367</v>
      </c>
      <c r="AE101" t="s">
        <v>1368</v>
      </c>
      <c r="AF101" t="s">
        <v>1369</v>
      </c>
      <c r="AJ101" t="s">
        <v>1370</v>
      </c>
      <c r="AK101" t="s">
        <v>1371</v>
      </c>
      <c r="AM101" t="s">
        <v>56</v>
      </c>
      <c r="AN101" t="s">
        <v>57</v>
      </c>
      <c r="AO101" t="s">
        <v>58</v>
      </c>
    </row>
    <row r="102" spans="1:41" x14ac:dyDescent="0.2">
      <c r="A102">
        <v>101</v>
      </c>
      <c r="E102" t="s">
        <v>727</v>
      </c>
      <c r="F102">
        <v>20223512632551</v>
      </c>
      <c r="G102" t="s">
        <v>728</v>
      </c>
      <c r="H102" t="s">
        <v>729</v>
      </c>
      <c r="I102" t="s">
        <v>730</v>
      </c>
      <c r="J102" t="s">
        <v>205</v>
      </c>
      <c r="K102" t="s">
        <v>205</v>
      </c>
      <c r="L102" t="s">
        <v>731</v>
      </c>
      <c r="M102">
        <v>15</v>
      </c>
      <c r="N102">
        <v>15</v>
      </c>
      <c r="P102" s="1">
        <v>44774</v>
      </c>
      <c r="R102">
        <v>2022</v>
      </c>
      <c r="S102" t="s">
        <v>44</v>
      </c>
      <c r="U102">
        <v>19961073</v>
      </c>
      <c r="V102" t="s">
        <v>732</v>
      </c>
      <c r="W102">
        <v>5509</v>
      </c>
      <c r="Z102" t="s">
        <v>47</v>
      </c>
      <c r="AA102" t="s">
        <v>733</v>
      </c>
      <c r="AB102">
        <v>18</v>
      </c>
      <c r="AD102" t="s">
        <v>1383</v>
      </c>
      <c r="AE102" t="s">
        <v>1384</v>
      </c>
      <c r="AF102" t="s">
        <v>1385</v>
      </c>
      <c r="AG102" t="s">
        <v>1386</v>
      </c>
      <c r="AH102" t="s">
        <v>199</v>
      </c>
      <c r="AI102" t="s">
        <v>770</v>
      </c>
      <c r="AM102" t="s">
        <v>122</v>
      </c>
      <c r="AN102" t="s">
        <v>1387</v>
      </c>
      <c r="AO102" t="s">
        <v>58</v>
      </c>
    </row>
    <row r="103" spans="1:41" x14ac:dyDescent="0.2">
      <c r="A103">
        <v>102</v>
      </c>
      <c r="E103" t="s">
        <v>1270</v>
      </c>
      <c r="F103">
        <v>20221611978354</v>
      </c>
      <c r="G103" t="s">
        <v>1271</v>
      </c>
      <c r="H103" t="s">
        <v>1272</v>
      </c>
      <c r="I103" t="s">
        <v>1273</v>
      </c>
      <c r="J103" t="s">
        <v>1274</v>
      </c>
      <c r="K103" t="s">
        <v>1275</v>
      </c>
      <c r="L103" t="s">
        <v>96</v>
      </c>
      <c r="M103">
        <v>52</v>
      </c>
      <c r="P103" s="2">
        <v>44757</v>
      </c>
      <c r="R103">
        <v>2022</v>
      </c>
      <c r="S103" t="s">
        <v>44</v>
      </c>
      <c r="U103">
        <v>23527102</v>
      </c>
      <c r="V103" t="s">
        <v>1276</v>
      </c>
      <c r="W103">
        <v>104430</v>
      </c>
      <c r="Z103" t="s">
        <v>47</v>
      </c>
      <c r="AA103" t="s">
        <v>1277</v>
      </c>
      <c r="AB103">
        <v>33</v>
      </c>
      <c r="AC103" t="s">
        <v>49</v>
      </c>
      <c r="AD103" t="s">
        <v>1397</v>
      </c>
      <c r="AE103" t="s">
        <v>1398</v>
      </c>
      <c r="AF103" t="s">
        <v>1399</v>
      </c>
      <c r="AM103" t="s">
        <v>56</v>
      </c>
      <c r="AN103" t="s">
        <v>57</v>
      </c>
      <c r="AO103" t="s">
        <v>58</v>
      </c>
    </row>
    <row r="104" spans="1:41" x14ac:dyDescent="0.2">
      <c r="A104">
        <v>103</v>
      </c>
      <c r="E104" t="s">
        <v>1314</v>
      </c>
      <c r="F104">
        <v>20211710259238</v>
      </c>
      <c r="G104" t="s">
        <v>1315</v>
      </c>
      <c r="H104" t="s">
        <v>1316</v>
      </c>
      <c r="I104" t="s">
        <v>1317</v>
      </c>
      <c r="J104" t="s">
        <v>1318</v>
      </c>
      <c r="K104" t="s">
        <v>1319</v>
      </c>
      <c r="L104" t="s">
        <v>260</v>
      </c>
      <c r="M104">
        <v>30</v>
      </c>
      <c r="N104">
        <v>2</v>
      </c>
      <c r="O104" t="s">
        <v>1320</v>
      </c>
      <c r="P104" s="2">
        <v>44621</v>
      </c>
      <c r="R104">
        <v>2022</v>
      </c>
      <c r="S104" t="s">
        <v>44</v>
      </c>
      <c r="T104">
        <v>10636536</v>
      </c>
      <c r="U104">
        <v>15580865</v>
      </c>
      <c r="V104" t="s">
        <v>1321</v>
      </c>
      <c r="X104" t="s">
        <v>1322</v>
      </c>
      <c r="Z104" t="s">
        <v>47</v>
      </c>
      <c r="AA104" t="s">
        <v>1323</v>
      </c>
      <c r="AB104">
        <v>48</v>
      </c>
      <c r="AC104" t="s">
        <v>1407</v>
      </c>
      <c r="AD104" t="s">
        <v>1408</v>
      </c>
      <c r="AE104" t="s">
        <v>1409</v>
      </c>
      <c r="AF104" t="s">
        <v>1410</v>
      </c>
      <c r="AJ104" t="s">
        <v>1411</v>
      </c>
      <c r="AK104" t="s">
        <v>1412</v>
      </c>
      <c r="AM104" t="s">
        <v>56</v>
      </c>
      <c r="AN104" t="s">
        <v>57</v>
      </c>
      <c r="AO104" t="s">
        <v>58</v>
      </c>
    </row>
    <row r="105" spans="1:41" x14ac:dyDescent="0.2">
      <c r="A105">
        <v>104</v>
      </c>
      <c r="E105" t="s">
        <v>1327</v>
      </c>
      <c r="F105">
        <v>20222212175404</v>
      </c>
      <c r="G105" t="s">
        <v>1328</v>
      </c>
      <c r="H105" t="s">
        <v>1329</v>
      </c>
      <c r="I105" t="s">
        <v>1330</v>
      </c>
      <c r="J105" t="s">
        <v>274</v>
      </c>
      <c r="K105" t="s">
        <v>274</v>
      </c>
      <c r="L105" t="s">
        <v>260</v>
      </c>
      <c r="M105">
        <v>10</v>
      </c>
      <c r="O105" t="s">
        <v>1331</v>
      </c>
      <c r="P105">
        <v>2022</v>
      </c>
      <c r="R105">
        <v>2022</v>
      </c>
      <c r="S105" t="s">
        <v>44</v>
      </c>
      <c r="U105">
        <v>21693536</v>
      </c>
      <c r="V105" t="s">
        <v>1332</v>
      </c>
      <c r="Z105" t="s">
        <v>47</v>
      </c>
      <c r="AA105" t="s">
        <v>1333</v>
      </c>
      <c r="AB105">
        <v>65</v>
      </c>
      <c r="AC105" t="s">
        <v>1420</v>
      </c>
      <c r="AD105" t="s">
        <v>1421</v>
      </c>
      <c r="AE105" t="s">
        <v>1422</v>
      </c>
      <c r="AF105" t="s">
        <v>1423</v>
      </c>
      <c r="AJ105" t="s">
        <v>1424</v>
      </c>
      <c r="AK105" t="s">
        <v>1425</v>
      </c>
      <c r="AM105" t="s">
        <v>56</v>
      </c>
      <c r="AN105" t="s">
        <v>57</v>
      </c>
      <c r="AO105" t="s">
        <v>58</v>
      </c>
    </row>
    <row r="106" spans="1:41" x14ac:dyDescent="0.2">
      <c r="A106">
        <v>105</v>
      </c>
      <c r="E106" t="s">
        <v>1413</v>
      </c>
      <c r="F106">
        <v>20220311479959</v>
      </c>
      <c r="G106" t="s">
        <v>1414</v>
      </c>
      <c r="H106" t="s">
        <v>1415</v>
      </c>
      <c r="I106" t="s">
        <v>1416</v>
      </c>
      <c r="J106" t="s">
        <v>802</v>
      </c>
      <c r="K106" t="s">
        <v>803</v>
      </c>
      <c r="L106" t="s">
        <v>260</v>
      </c>
      <c r="M106">
        <v>8</v>
      </c>
      <c r="N106">
        <v>2</v>
      </c>
      <c r="O106" t="s">
        <v>1417</v>
      </c>
      <c r="P106" s="2">
        <v>44713</v>
      </c>
      <c r="R106">
        <v>2022</v>
      </c>
      <c r="S106" t="s">
        <v>44</v>
      </c>
      <c r="U106">
        <v>23327782</v>
      </c>
      <c r="V106" t="s">
        <v>1418</v>
      </c>
      <c r="Z106" t="s">
        <v>47</v>
      </c>
      <c r="AA106" t="s">
        <v>1419</v>
      </c>
      <c r="AB106">
        <v>12</v>
      </c>
      <c r="AC106" t="s">
        <v>1435</v>
      </c>
      <c r="AD106" t="s">
        <v>1436</v>
      </c>
      <c r="AE106" t="s">
        <v>1437</v>
      </c>
      <c r="AF106" t="s">
        <v>1438</v>
      </c>
      <c r="AM106" t="s">
        <v>56</v>
      </c>
      <c r="AN106" t="s">
        <v>57</v>
      </c>
      <c r="AO106" t="s">
        <v>58</v>
      </c>
    </row>
    <row r="107" spans="1:41" x14ac:dyDescent="0.2">
      <c r="A107">
        <v>106</v>
      </c>
      <c r="E107" t="s">
        <v>1473</v>
      </c>
      <c r="F107">
        <v>20223812767657</v>
      </c>
      <c r="G107" t="s">
        <v>1474</v>
      </c>
      <c r="H107" t="s">
        <v>1475</v>
      </c>
      <c r="I107" t="s">
        <v>1476</v>
      </c>
      <c r="J107" t="s">
        <v>395</v>
      </c>
      <c r="K107" t="s">
        <v>1027</v>
      </c>
      <c r="L107" t="s">
        <v>96</v>
      </c>
      <c r="M107">
        <v>55</v>
      </c>
      <c r="P107" s="2">
        <v>44890</v>
      </c>
      <c r="R107">
        <v>2022</v>
      </c>
      <c r="S107" t="s">
        <v>44</v>
      </c>
      <c r="U107" t="s">
        <v>1028</v>
      </c>
      <c r="V107" t="s">
        <v>1477</v>
      </c>
      <c r="W107">
        <v>105633</v>
      </c>
      <c r="Z107" t="s">
        <v>47</v>
      </c>
      <c r="AA107" t="s">
        <v>1478</v>
      </c>
      <c r="AB107">
        <v>45</v>
      </c>
      <c r="AC107" t="s">
        <v>237</v>
      </c>
      <c r="AD107" t="s">
        <v>1445</v>
      </c>
      <c r="AE107" t="s">
        <v>1446</v>
      </c>
      <c r="AF107" t="s">
        <v>1447</v>
      </c>
      <c r="AK107" t="s">
        <v>1448</v>
      </c>
      <c r="AL107" t="s">
        <v>230</v>
      </c>
      <c r="AM107" t="s">
        <v>56</v>
      </c>
      <c r="AN107" t="s">
        <v>57</v>
      </c>
      <c r="AO107" t="s">
        <v>58</v>
      </c>
    </row>
    <row r="108" spans="1:41" x14ac:dyDescent="0.2">
      <c r="A108">
        <v>107</v>
      </c>
      <c r="E108" t="s">
        <v>1555</v>
      </c>
      <c r="F108">
        <v>20222412227998</v>
      </c>
      <c r="G108" t="s">
        <v>1556</v>
      </c>
      <c r="H108" t="s">
        <v>1557</v>
      </c>
      <c r="I108" t="s">
        <v>1558</v>
      </c>
      <c r="J108" t="s">
        <v>775</v>
      </c>
      <c r="K108" t="s">
        <v>776</v>
      </c>
      <c r="L108" t="s">
        <v>260</v>
      </c>
      <c r="M108">
        <v>13</v>
      </c>
      <c r="N108">
        <v>6</v>
      </c>
      <c r="O108" t="s">
        <v>1559</v>
      </c>
      <c r="P108" s="2">
        <v>44866</v>
      </c>
      <c r="R108">
        <v>2022</v>
      </c>
      <c r="S108" t="s">
        <v>44</v>
      </c>
      <c r="T108">
        <v>19493053</v>
      </c>
      <c r="U108">
        <v>19493061</v>
      </c>
      <c r="V108" t="s">
        <v>1560</v>
      </c>
      <c r="Z108" t="s">
        <v>47</v>
      </c>
      <c r="AA108" t="s">
        <v>1561</v>
      </c>
      <c r="AB108">
        <v>27</v>
      </c>
      <c r="AC108" t="s">
        <v>1458</v>
      </c>
      <c r="AD108" t="s">
        <v>1459</v>
      </c>
      <c r="AE108" t="s">
        <v>1460</v>
      </c>
      <c r="AF108" t="s">
        <v>1461</v>
      </c>
      <c r="AM108" t="s">
        <v>56</v>
      </c>
      <c r="AN108" t="s">
        <v>57</v>
      </c>
      <c r="AO108" t="s">
        <v>58</v>
      </c>
    </row>
    <row r="109" spans="1:41" x14ac:dyDescent="0.2">
      <c r="A109">
        <v>108</v>
      </c>
      <c r="E109" t="s">
        <v>1565</v>
      </c>
      <c r="F109">
        <v>20220711631349</v>
      </c>
      <c r="G109" t="s">
        <v>1566</v>
      </c>
      <c r="H109" t="s">
        <v>1567</v>
      </c>
      <c r="I109" t="s">
        <v>1568</v>
      </c>
      <c r="J109" t="s">
        <v>343</v>
      </c>
      <c r="K109" t="s">
        <v>344</v>
      </c>
      <c r="L109" t="s">
        <v>96</v>
      </c>
      <c r="M109">
        <v>139</v>
      </c>
      <c r="P109" s="1">
        <v>44743</v>
      </c>
      <c r="R109">
        <v>2022</v>
      </c>
      <c r="S109" t="s">
        <v>44</v>
      </c>
      <c r="T109">
        <v>1420615</v>
      </c>
      <c r="V109" t="s">
        <v>1569</v>
      </c>
      <c r="W109">
        <v>108005</v>
      </c>
      <c r="X109" t="s">
        <v>346</v>
      </c>
      <c r="Z109" t="s">
        <v>47</v>
      </c>
      <c r="AA109" t="s">
        <v>1570</v>
      </c>
      <c r="AB109">
        <v>39</v>
      </c>
      <c r="AC109" t="s">
        <v>1467</v>
      </c>
      <c r="AD109" t="s">
        <v>1468</v>
      </c>
      <c r="AE109" t="s">
        <v>1469</v>
      </c>
      <c r="AF109" t="s">
        <v>1470</v>
      </c>
      <c r="AJ109" t="s">
        <v>1471</v>
      </c>
      <c r="AK109" t="s">
        <v>1472</v>
      </c>
      <c r="AM109" t="s">
        <v>56</v>
      </c>
      <c r="AN109" t="s">
        <v>57</v>
      </c>
      <c r="AO109" t="s">
        <v>58</v>
      </c>
    </row>
    <row r="110" spans="1:41" x14ac:dyDescent="0.2">
      <c r="A110">
        <v>109</v>
      </c>
      <c r="E110" t="s">
        <v>1635</v>
      </c>
      <c r="F110">
        <v>20224112858692</v>
      </c>
      <c r="G110" t="s">
        <v>1636</v>
      </c>
      <c r="H110" t="s">
        <v>1637</v>
      </c>
      <c r="I110" t="s">
        <v>1638</v>
      </c>
      <c r="J110" t="s">
        <v>41</v>
      </c>
      <c r="K110" t="s">
        <v>42</v>
      </c>
      <c r="L110" t="s">
        <v>1639</v>
      </c>
      <c r="M110">
        <v>2022</v>
      </c>
      <c r="P110">
        <v>2022</v>
      </c>
      <c r="R110">
        <v>2022</v>
      </c>
      <c r="S110" t="s">
        <v>44</v>
      </c>
      <c r="U110">
        <v>20507038</v>
      </c>
      <c r="V110" t="s">
        <v>1640</v>
      </c>
      <c r="W110">
        <v>3878440</v>
      </c>
      <c r="Z110" t="s">
        <v>47</v>
      </c>
      <c r="AA110" t="s">
        <v>1641</v>
      </c>
      <c r="AB110">
        <v>33</v>
      </c>
      <c r="AC110" t="s">
        <v>1479</v>
      </c>
      <c r="AD110" t="s">
        <v>1480</v>
      </c>
      <c r="AE110" t="s">
        <v>1481</v>
      </c>
      <c r="AF110" t="s">
        <v>1482</v>
      </c>
      <c r="AM110" t="s">
        <v>56</v>
      </c>
      <c r="AN110" t="s">
        <v>57</v>
      </c>
      <c r="AO110" t="s">
        <v>58</v>
      </c>
    </row>
    <row r="111" spans="1:41" x14ac:dyDescent="0.2">
      <c r="A111">
        <v>110</v>
      </c>
      <c r="E111" t="s">
        <v>1668</v>
      </c>
      <c r="F111">
        <v>20220311474765</v>
      </c>
      <c r="G111" t="s">
        <v>1669</v>
      </c>
      <c r="H111" t="s">
        <v>1670</v>
      </c>
      <c r="J111" t="s">
        <v>395</v>
      </c>
      <c r="K111" t="s">
        <v>1027</v>
      </c>
      <c r="L111" t="s">
        <v>96</v>
      </c>
      <c r="M111">
        <v>48</v>
      </c>
      <c r="P111" s="1">
        <v>44652</v>
      </c>
      <c r="R111">
        <v>2022</v>
      </c>
      <c r="S111" t="s">
        <v>44</v>
      </c>
      <c r="U111" t="s">
        <v>1028</v>
      </c>
      <c r="V111" t="s">
        <v>1671</v>
      </c>
      <c r="W111">
        <v>104012</v>
      </c>
      <c r="Z111" t="s">
        <v>47</v>
      </c>
      <c r="AA111" t="s">
        <v>1672</v>
      </c>
      <c r="AB111">
        <v>26</v>
      </c>
      <c r="AC111" t="s">
        <v>237</v>
      </c>
      <c r="AD111" t="s">
        <v>1489</v>
      </c>
      <c r="AE111" t="s">
        <v>1490</v>
      </c>
      <c r="AF111" t="s">
        <v>1491</v>
      </c>
      <c r="AJ111" t="s">
        <v>1492</v>
      </c>
      <c r="AK111" t="s">
        <v>1493</v>
      </c>
      <c r="AL111" t="s">
        <v>284</v>
      </c>
      <c r="AM111" t="s">
        <v>56</v>
      </c>
      <c r="AN111" t="s">
        <v>57</v>
      </c>
      <c r="AO111" t="s">
        <v>58</v>
      </c>
    </row>
    <row r="112" spans="1:41" x14ac:dyDescent="0.2">
      <c r="A112">
        <v>111</v>
      </c>
      <c r="E112" t="s">
        <v>1697</v>
      </c>
      <c r="F112">
        <v>20214511129983</v>
      </c>
      <c r="G112" t="s">
        <v>1698</v>
      </c>
      <c r="H112" t="s">
        <v>1699</v>
      </c>
      <c r="I112" t="s">
        <v>1136</v>
      </c>
      <c r="J112" t="s">
        <v>63</v>
      </c>
      <c r="K112" t="s">
        <v>64</v>
      </c>
      <c r="L112" t="s">
        <v>260</v>
      </c>
      <c r="M112">
        <v>58</v>
      </c>
      <c r="N112">
        <v>1</v>
      </c>
      <c r="O112" t="s">
        <v>1700</v>
      </c>
      <c r="P112">
        <v>2022</v>
      </c>
      <c r="R112">
        <v>2022</v>
      </c>
      <c r="S112" t="s">
        <v>44</v>
      </c>
      <c r="T112">
        <v>939994</v>
      </c>
      <c r="U112">
        <v>19399367</v>
      </c>
      <c r="V112" t="s">
        <v>1701</v>
      </c>
      <c r="X112" t="s">
        <v>69</v>
      </c>
      <c r="Z112" t="s">
        <v>47</v>
      </c>
      <c r="AA112" t="s">
        <v>1702</v>
      </c>
      <c r="AB112">
        <v>47</v>
      </c>
      <c r="AC112" t="s">
        <v>1500</v>
      </c>
      <c r="AD112" t="s">
        <v>1501</v>
      </c>
      <c r="AE112" t="s">
        <v>1502</v>
      </c>
      <c r="AF112" t="s">
        <v>1503</v>
      </c>
      <c r="AJ112" t="s">
        <v>884</v>
      </c>
      <c r="AK112" t="s">
        <v>1504</v>
      </c>
      <c r="AM112" t="s">
        <v>56</v>
      </c>
      <c r="AN112" t="s">
        <v>57</v>
      </c>
      <c r="AO112" t="s">
        <v>58</v>
      </c>
    </row>
    <row r="113" spans="1:44" x14ac:dyDescent="0.2">
      <c r="A113">
        <v>112</v>
      </c>
      <c r="E113" t="s">
        <v>1706</v>
      </c>
      <c r="F113">
        <v>20222012128748</v>
      </c>
      <c r="G113" t="s">
        <v>1707</v>
      </c>
      <c r="H113" t="s">
        <v>1708</v>
      </c>
      <c r="I113" t="s">
        <v>1709</v>
      </c>
      <c r="J113" t="s">
        <v>220</v>
      </c>
      <c r="K113" t="s">
        <v>221</v>
      </c>
      <c r="L113" t="s">
        <v>222</v>
      </c>
      <c r="M113">
        <v>16</v>
      </c>
      <c r="N113">
        <v>15</v>
      </c>
      <c r="O113" t="s">
        <v>1710</v>
      </c>
      <c r="P113" s="1">
        <v>44774</v>
      </c>
      <c r="R113">
        <v>2022</v>
      </c>
      <c r="S113" t="s">
        <v>44</v>
      </c>
      <c r="T113">
        <v>17518687</v>
      </c>
      <c r="U113">
        <v>17518695</v>
      </c>
      <c r="V113" t="s">
        <v>1711</v>
      </c>
      <c r="Z113" t="s">
        <v>47</v>
      </c>
      <c r="AA113" t="s">
        <v>1712</v>
      </c>
      <c r="AB113">
        <v>62</v>
      </c>
      <c r="AC113" t="s">
        <v>237</v>
      </c>
      <c r="AD113" t="s">
        <v>1512</v>
      </c>
      <c r="AE113" t="s">
        <v>1513</v>
      </c>
      <c r="AF113" t="s">
        <v>1514</v>
      </c>
      <c r="AJ113" t="s">
        <v>1515</v>
      </c>
      <c r="AK113" t="s">
        <v>1516</v>
      </c>
      <c r="AL113" t="s">
        <v>230</v>
      </c>
      <c r="AM113" t="s">
        <v>56</v>
      </c>
      <c r="AN113" t="s">
        <v>57</v>
      </c>
      <c r="AO113" t="s">
        <v>58</v>
      </c>
    </row>
    <row r="114" spans="1:44" x14ac:dyDescent="0.2">
      <c r="A114">
        <v>113</v>
      </c>
      <c r="E114" t="s">
        <v>1716</v>
      </c>
      <c r="F114">
        <v>20221912077033</v>
      </c>
      <c r="G114" t="s">
        <v>1717</v>
      </c>
      <c r="H114" t="s">
        <v>1718</v>
      </c>
      <c r="I114" t="s">
        <v>1719</v>
      </c>
      <c r="J114" t="s">
        <v>395</v>
      </c>
      <c r="K114" t="s">
        <v>1027</v>
      </c>
      <c r="L114" t="s">
        <v>96</v>
      </c>
      <c r="M114">
        <v>52</v>
      </c>
      <c r="P114" s="2">
        <v>44774</v>
      </c>
      <c r="R114">
        <v>2022</v>
      </c>
      <c r="S114" t="s">
        <v>44</v>
      </c>
      <c r="U114" t="s">
        <v>1028</v>
      </c>
      <c r="V114" t="s">
        <v>1720</v>
      </c>
      <c r="W114">
        <v>104662</v>
      </c>
      <c r="Z114" t="s">
        <v>47</v>
      </c>
      <c r="AA114" t="s">
        <v>1721</v>
      </c>
      <c r="AB114">
        <v>50</v>
      </c>
      <c r="AC114" t="s">
        <v>264</v>
      </c>
      <c r="AD114" t="s">
        <v>1524</v>
      </c>
      <c r="AE114" t="s">
        <v>1525</v>
      </c>
      <c r="AF114" t="s">
        <v>1526</v>
      </c>
      <c r="AL114" t="s">
        <v>55</v>
      </c>
      <c r="AM114" t="s">
        <v>56</v>
      </c>
      <c r="AN114" t="s">
        <v>57</v>
      </c>
      <c r="AO114" t="s">
        <v>58</v>
      </c>
    </row>
    <row r="115" spans="1:44" x14ac:dyDescent="0.2">
      <c r="A115">
        <v>114</v>
      </c>
      <c r="E115" t="s">
        <v>1727</v>
      </c>
      <c r="F115">
        <v>20220411536189</v>
      </c>
      <c r="G115" t="s">
        <v>1728</v>
      </c>
      <c r="H115" t="s">
        <v>1729</v>
      </c>
      <c r="I115" t="s">
        <v>1730</v>
      </c>
      <c r="J115" t="s">
        <v>618</v>
      </c>
      <c r="K115" t="s">
        <v>968</v>
      </c>
      <c r="L115" t="s">
        <v>397</v>
      </c>
      <c r="M115">
        <v>523</v>
      </c>
      <c r="P115" s="2">
        <v>44621</v>
      </c>
      <c r="R115">
        <v>2022</v>
      </c>
      <c r="S115" t="s">
        <v>44</v>
      </c>
      <c r="T115">
        <v>3787753</v>
      </c>
      <c r="V115" t="s">
        <v>1731</v>
      </c>
      <c r="W115">
        <v>230910</v>
      </c>
      <c r="X115" t="s">
        <v>624</v>
      </c>
      <c r="Z115" t="s">
        <v>47</v>
      </c>
      <c r="AA115" t="s">
        <v>1732</v>
      </c>
      <c r="AB115">
        <v>36</v>
      </c>
      <c r="AC115" t="s">
        <v>1534</v>
      </c>
      <c r="AD115" t="s">
        <v>1535</v>
      </c>
      <c r="AE115" t="s">
        <v>1536</v>
      </c>
      <c r="AF115" t="s">
        <v>1537</v>
      </c>
      <c r="AJ115" t="s">
        <v>1538</v>
      </c>
      <c r="AK115" t="s">
        <v>1539</v>
      </c>
      <c r="AM115" t="s">
        <v>56</v>
      </c>
      <c r="AN115" t="s">
        <v>57</v>
      </c>
      <c r="AO115" t="s">
        <v>58</v>
      </c>
    </row>
    <row r="116" spans="1:44" x14ac:dyDescent="0.2">
      <c r="A116">
        <v>115</v>
      </c>
      <c r="E116" t="s">
        <v>1752</v>
      </c>
      <c r="F116">
        <v>20215011321527</v>
      </c>
      <c r="G116" t="s">
        <v>1753</v>
      </c>
      <c r="H116" t="s">
        <v>1754</v>
      </c>
      <c r="I116" t="s">
        <v>1755</v>
      </c>
      <c r="J116" t="s">
        <v>802</v>
      </c>
      <c r="K116" t="s">
        <v>803</v>
      </c>
      <c r="L116" t="s">
        <v>260</v>
      </c>
      <c r="M116">
        <v>8</v>
      </c>
      <c r="N116">
        <v>3</v>
      </c>
      <c r="O116" t="s">
        <v>1756</v>
      </c>
      <c r="P116" s="2">
        <v>44805</v>
      </c>
      <c r="R116">
        <v>2022</v>
      </c>
      <c r="S116" t="s">
        <v>44</v>
      </c>
      <c r="U116">
        <v>23327782</v>
      </c>
      <c r="V116" t="s">
        <v>1757</v>
      </c>
      <c r="Z116" t="s">
        <v>47</v>
      </c>
      <c r="AA116" t="s">
        <v>1758</v>
      </c>
      <c r="AB116">
        <v>41</v>
      </c>
      <c r="AD116" t="s">
        <v>1550</v>
      </c>
      <c r="AE116" t="s">
        <v>1551</v>
      </c>
      <c r="AF116" t="s">
        <v>1552</v>
      </c>
      <c r="AG116" t="s">
        <v>1553</v>
      </c>
      <c r="AH116" t="s">
        <v>139</v>
      </c>
      <c r="AI116" t="s">
        <v>408</v>
      </c>
      <c r="AM116" t="s">
        <v>122</v>
      </c>
      <c r="AN116" t="s">
        <v>1554</v>
      </c>
      <c r="AO116" t="s">
        <v>58</v>
      </c>
    </row>
    <row r="117" spans="1:44" x14ac:dyDescent="0.2">
      <c r="A117">
        <v>116</v>
      </c>
      <c r="E117" t="s">
        <v>1764</v>
      </c>
      <c r="F117">
        <v>20221511953236</v>
      </c>
      <c r="G117" t="s">
        <v>1765</v>
      </c>
      <c r="H117" t="s">
        <v>1766</v>
      </c>
      <c r="I117" t="s">
        <v>1767</v>
      </c>
      <c r="J117" t="s">
        <v>176</v>
      </c>
      <c r="K117" t="s">
        <v>176</v>
      </c>
      <c r="L117" t="s">
        <v>96</v>
      </c>
      <c r="M117">
        <v>251</v>
      </c>
      <c r="P117" s="2">
        <v>44757</v>
      </c>
      <c r="R117">
        <v>2022</v>
      </c>
      <c r="S117" t="s">
        <v>44</v>
      </c>
      <c r="T117">
        <v>3605442</v>
      </c>
      <c r="V117" t="s">
        <v>1768</v>
      </c>
      <c r="W117">
        <v>123774</v>
      </c>
      <c r="X117" t="s">
        <v>179</v>
      </c>
      <c r="Z117" t="s">
        <v>47</v>
      </c>
      <c r="AA117" t="s">
        <v>1769</v>
      </c>
      <c r="AB117">
        <v>49</v>
      </c>
      <c r="AC117" t="s">
        <v>1334</v>
      </c>
      <c r="AD117" t="s">
        <v>1562</v>
      </c>
      <c r="AE117" t="s">
        <v>1563</v>
      </c>
      <c r="AF117" t="s">
        <v>1564</v>
      </c>
      <c r="AM117" t="s">
        <v>56</v>
      </c>
      <c r="AN117" t="s">
        <v>57</v>
      </c>
      <c r="AO117" t="s">
        <v>58</v>
      </c>
    </row>
    <row r="118" spans="1:44" x14ac:dyDescent="0.2">
      <c r="A118">
        <v>117</v>
      </c>
      <c r="E118" t="s">
        <v>1775</v>
      </c>
      <c r="F118">
        <v>20214211021567</v>
      </c>
      <c r="G118" t="s">
        <v>1776</v>
      </c>
      <c r="H118" t="s">
        <v>1777</v>
      </c>
      <c r="I118" t="s">
        <v>1778</v>
      </c>
      <c r="J118" t="s">
        <v>1779</v>
      </c>
      <c r="K118" t="s">
        <v>1780</v>
      </c>
      <c r="L118" t="s">
        <v>222</v>
      </c>
      <c r="M118">
        <v>16</v>
      </c>
      <c r="N118">
        <v>1</v>
      </c>
      <c r="O118" t="s">
        <v>1781</v>
      </c>
      <c r="P118" s="1">
        <v>44562</v>
      </c>
      <c r="R118">
        <v>2022</v>
      </c>
      <c r="S118" t="s">
        <v>44</v>
      </c>
      <c r="T118">
        <v>17518644</v>
      </c>
      <c r="U118">
        <v>17518652</v>
      </c>
      <c r="V118" t="s">
        <v>1782</v>
      </c>
      <c r="Z118" t="s">
        <v>47</v>
      </c>
      <c r="AA118" t="s">
        <v>1783</v>
      </c>
      <c r="AB118">
        <v>180</v>
      </c>
      <c r="AC118" t="s">
        <v>1278</v>
      </c>
      <c r="AD118" t="s">
        <v>1571</v>
      </c>
      <c r="AE118" t="s">
        <v>1572</v>
      </c>
      <c r="AF118" t="s">
        <v>1573</v>
      </c>
      <c r="AJ118" t="s">
        <v>1574</v>
      </c>
      <c r="AK118" t="s">
        <v>1575</v>
      </c>
      <c r="AL118" t="s">
        <v>1576</v>
      </c>
      <c r="AM118" t="s">
        <v>1577</v>
      </c>
      <c r="AN118" t="s">
        <v>1578</v>
      </c>
      <c r="AP118" t="s">
        <v>56</v>
      </c>
      <c r="AQ118" t="s">
        <v>57</v>
      </c>
      <c r="AR118" t="s">
        <v>58</v>
      </c>
    </row>
    <row r="119" spans="1:44" x14ac:dyDescent="0.2">
      <c r="A119">
        <v>118</v>
      </c>
      <c r="E119" t="s">
        <v>1813</v>
      </c>
      <c r="F119">
        <v>20220611588304</v>
      </c>
      <c r="G119" t="s">
        <v>1814</v>
      </c>
      <c r="H119" t="s">
        <v>1815</v>
      </c>
      <c r="I119" t="s">
        <v>1816</v>
      </c>
      <c r="J119" t="s">
        <v>395</v>
      </c>
      <c r="K119" t="s">
        <v>1027</v>
      </c>
      <c r="L119" t="s">
        <v>96</v>
      </c>
      <c r="M119">
        <v>46</v>
      </c>
      <c r="P119" s="1">
        <v>44593</v>
      </c>
      <c r="R119">
        <v>2022</v>
      </c>
      <c r="S119" t="s">
        <v>44</v>
      </c>
      <c r="U119" t="s">
        <v>1028</v>
      </c>
      <c r="V119" t="s">
        <v>1817</v>
      </c>
      <c r="W119">
        <v>103925</v>
      </c>
      <c r="Z119" t="s">
        <v>47</v>
      </c>
      <c r="AA119" t="s">
        <v>1818</v>
      </c>
      <c r="AB119">
        <v>27</v>
      </c>
      <c r="AC119" t="s">
        <v>278</v>
      </c>
      <c r="AD119" t="s">
        <v>1585</v>
      </c>
      <c r="AE119" t="s">
        <v>1586</v>
      </c>
      <c r="AF119" t="s">
        <v>1587</v>
      </c>
      <c r="AL119" t="s">
        <v>55</v>
      </c>
      <c r="AM119" t="s">
        <v>56</v>
      </c>
      <c r="AN119" t="s">
        <v>57</v>
      </c>
      <c r="AO119" t="s">
        <v>58</v>
      </c>
    </row>
    <row r="120" spans="1:44" x14ac:dyDescent="0.2">
      <c r="A120">
        <v>119</v>
      </c>
      <c r="E120" t="s">
        <v>1823</v>
      </c>
      <c r="F120">
        <v>20223512629894</v>
      </c>
      <c r="G120" t="s">
        <v>1824</v>
      </c>
      <c r="H120" t="s">
        <v>1825</v>
      </c>
      <c r="I120" t="s">
        <v>1826</v>
      </c>
      <c r="J120" t="s">
        <v>176</v>
      </c>
      <c r="K120" t="s">
        <v>176</v>
      </c>
      <c r="L120" t="s">
        <v>96</v>
      </c>
      <c r="M120">
        <v>260</v>
      </c>
      <c r="P120" s="2">
        <v>44896</v>
      </c>
      <c r="R120">
        <v>2022</v>
      </c>
      <c r="S120" t="s">
        <v>44</v>
      </c>
      <c r="T120">
        <v>3605442</v>
      </c>
      <c r="V120" t="s">
        <v>1827</v>
      </c>
      <c r="W120">
        <v>125212</v>
      </c>
      <c r="X120" t="s">
        <v>179</v>
      </c>
      <c r="Z120" t="s">
        <v>47</v>
      </c>
      <c r="AA120" t="s">
        <v>1828</v>
      </c>
      <c r="AB120">
        <v>39</v>
      </c>
      <c r="AC120" t="s">
        <v>1594</v>
      </c>
      <c r="AD120" t="s">
        <v>1595</v>
      </c>
      <c r="AE120" t="s">
        <v>1596</v>
      </c>
      <c r="AF120" t="s">
        <v>1597</v>
      </c>
      <c r="AJ120" t="s">
        <v>1598</v>
      </c>
      <c r="AK120" t="s">
        <v>1599</v>
      </c>
      <c r="AL120" t="s">
        <v>284</v>
      </c>
      <c r="AM120" t="s">
        <v>56</v>
      </c>
      <c r="AN120" t="s">
        <v>57</v>
      </c>
      <c r="AO120" t="s">
        <v>58</v>
      </c>
    </row>
    <row r="121" spans="1:44" x14ac:dyDescent="0.2">
      <c r="A121">
        <v>120</v>
      </c>
      <c r="E121" t="s">
        <v>231</v>
      </c>
      <c r="F121">
        <v>20224713159436</v>
      </c>
      <c r="G121" t="s">
        <v>232</v>
      </c>
      <c r="H121" t="s">
        <v>233</v>
      </c>
      <c r="I121" t="s">
        <v>234</v>
      </c>
      <c r="J121" t="s">
        <v>176</v>
      </c>
      <c r="K121" t="s">
        <v>176</v>
      </c>
      <c r="L121" t="s">
        <v>96</v>
      </c>
      <c r="M121">
        <v>263</v>
      </c>
      <c r="P121" s="2">
        <v>44941</v>
      </c>
      <c r="R121">
        <v>2023</v>
      </c>
      <c r="S121" t="s">
        <v>44</v>
      </c>
      <c r="T121">
        <v>3605442</v>
      </c>
      <c r="V121" t="s">
        <v>235</v>
      </c>
      <c r="W121">
        <v>126073</v>
      </c>
      <c r="X121" t="s">
        <v>179</v>
      </c>
      <c r="Z121" t="s">
        <v>47</v>
      </c>
      <c r="AA121" t="s">
        <v>236</v>
      </c>
      <c r="AB121">
        <v>26</v>
      </c>
      <c r="AC121" t="s">
        <v>1607</v>
      </c>
      <c r="AD121" t="s">
        <v>1608</v>
      </c>
      <c r="AE121" t="s">
        <v>1609</v>
      </c>
      <c r="AF121" t="s">
        <v>1610</v>
      </c>
      <c r="AJ121" t="s">
        <v>1611</v>
      </c>
      <c r="AK121" t="s">
        <v>1612</v>
      </c>
      <c r="AL121" t="s">
        <v>353</v>
      </c>
      <c r="AM121" t="s">
        <v>56</v>
      </c>
      <c r="AN121" t="s">
        <v>57</v>
      </c>
      <c r="AO121" t="s">
        <v>58</v>
      </c>
    </row>
    <row r="122" spans="1:44" x14ac:dyDescent="0.2">
      <c r="A122">
        <v>121</v>
      </c>
      <c r="E122" t="s">
        <v>1579</v>
      </c>
      <c r="F122">
        <v>20224413032197</v>
      </c>
      <c r="G122" t="s">
        <v>1580</v>
      </c>
      <c r="H122" t="s">
        <v>1581</v>
      </c>
      <c r="I122" t="s">
        <v>1582</v>
      </c>
      <c r="J122" t="s">
        <v>594</v>
      </c>
      <c r="K122" t="s">
        <v>595</v>
      </c>
      <c r="L122" t="s">
        <v>96</v>
      </c>
      <c r="M122">
        <v>214</v>
      </c>
      <c r="P122" s="2">
        <v>44927</v>
      </c>
      <c r="R122">
        <v>2023</v>
      </c>
      <c r="S122" t="s">
        <v>44</v>
      </c>
      <c r="T122">
        <v>3787796</v>
      </c>
      <c r="V122" t="s">
        <v>1583</v>
      </c>
      <c r="W122">
        <v>108889</v>
      </c>
      <c r="X122" t="s">
        <v>598</v>
      </c>
      <c r="Z122" t="s">
        <v>47</v>
      </c>
      <c r="AA122" t="s">
        <v>1584</v>
      </c>
      <c r="AB122">
        <v>44</v>
      </c>
      <c r="AC122" t="s">
        <v>1334</v>
      </c>
      <c r="AD122" t="s">
        <v>1620</v>
      </c>
      <c r="AE122" t="s">
        <v>1621</v>
      </c>
      <c r="AF122" t="s">
        <v>1622</v>
      </c>
      <c r="AL122" t="s">
        <v>230</v>
      </c>
      <c r="AM122" t="s">
        <v>56</v>
      </c>
      <c r="AN122" t="s">
        <v>57</v>
      </c>
      <c r="AO122" t="s">
        <v>58</v>
      </c>
    </row>
    <row r="123" spans="1:44" x14ac:dyDescent="0.2">
      <c r="A123">
        <v>122</v>
      </c>
      <c r="E123" t="s">
        <v>104</v>
      </c>
      <c r="F123">
        <v>21948354</v>
      </c>
      <c r="G123" t="s">
        <v>105</v>
      </c>
      <c r="H123" t="s">
        <v>106</v>
      </c>
      <c r="J123" t="s">
        <v>107</v>
      </c>
      <c r="K123" t="s">
        <v>108</v>
      </c>
      <c r="L123" t="s">
        <v>109</v>
      </c>
      <c r="M123">
        <v>23</v>
      </c>
      <c r="N123">
        <v>7</v>
      </c>
      <c r="O123" t="s">
        <v>110</v>
      </c>
      <c r="Q123">
        <v>2022</v>
      </c>
      <c r="S123" t="s">
        <v>44</v>
      </c>
      <c r="T123" t="s">
        <v>111</v>
      </c>
      <c r="V123" t="s">
        <v>112</v>
      </c>
      <c r="X123" t="s">
        <v>113</v>
      </c>
      <c r="Y123" t="s">
        <v>114</v>
      </c>
      <c r="Z123" t="s">
        <v>47</v>
      </c>
      <c r="AA123" t="s">
        <v>115</v>
      </c>
      <c r="AB123">
        <v>28</v>
      </c>
      <c r="AC123" t="s">
        <v>264</v>
      </c>
      <c r="AD123" t="s">
        <v>1632</v>
      </c>
      <c r="AE123" t="s">
        <v>1633</v>
      </c>
      <c r="AF123" t="s">
        <v>1634</v>
      </c>
      <c r="AL123" t="s">
        <v>230</v>
      </c>
      <c r="AM123" t="s">
        <v>56</v>
      </c>
      <c r="AN123" t="s">
        <v>57</v>
      </c>
      <c r="AO123" t="s">
        <v>58</v>
      </c>
    </row>
    <row r="124" spans="1:44" x14ac:dyDescent="0.2">
      <c r="A124">
        <v>123</v>
      </c>
      <c r="E124" t="s">
        <v>124</v>
      </c>
      <c r="F124">
        <v>20637285</v>
      </c>
      <c r="G124" t="s">
        <v>125</v>
      </c>
      <c r="H124" t="s">
        <v>126</v>
      </c>
      <c r="J124" t="s">
        <v>127</v>
      </c>
      <c r="K124" t="s">
        <v>128</v>
      </c>
      <c r="L124" t="s">
        <v>129</v>
      </c>
      <c r="M124">
        <v>58</v>
      </c>
      <c r="N124">
        <v>3</v>
      </c>
      <c r="O124" t="s">
        <v>130</v>
      </c>
      <c r="Q124">
        <v>2021</v>
      </c>
      <c r="S124" t="s">
        <v>44</v>
      </c>
      <c r="T124" t="s">
        <v>131</v>
      </c>
      <c r="V124" t="s">
        <v>132</v>
      </c>
      <c r="Y124" t="s">
        <v>133</v>
      </c>
      <c r="Z124" t="s">
        <v>47</v>
      </c>
      <c r="AA124" t="s">
        <v>134</v>
      </c>
      <c r="AB124">
        <v>39</v>
      </c>
      <c r="AC124" t="s">
        <v>1642</v>
      </c>
      <c r="AD124" t="s">
        <v>1643</v>
      </c>
      <c r="AE124" t="s">
        <v>1644</v>
      </c>
      <c r="AF124" t="s">
        <v>1645</v>
      </c>
      <c r="AL124" t="s">
        <v>284</v>
      </c>
      <c r="AM124" t="s">
        <v>56</v>
      </c>
      <c r="AN124" t="s">
        <v>57</v>
      </c>
      <c r="AO124" t="s">
        <v>58</v>
      </c>
    </row>
    <row r="125" spans="1:44" x14ac:dyDescent="0.2">
      <c r="A125">
        <v>124</v>
      </c>
      <c r="E125" t="s">
        <v>187</v>
      </c>
      <c r="F125">
        <v>20008531</v>
      </c>
      <c r="G125" t="s">
        <v>188</v>
      </c>
      <c r="H125" t="s">
        <v>189</v>
      </c>
      <c r="J125" t="s">
        <v>190</v>
      </c>
      <c r="K125" t="s">
        <v>191</v>
      </c>
      <c r="L125" t="s">
        <v>190</v>
      </c>
      <c r="O125" t="s">
        <v>192</v>
      </c>
      <c r="Q125" t="s">
        <v>193</v>
      </c>
      <c r="S125" t="s">
        <v>44</v>
      </c>
      <c r="Y125" t="s">
        <v>114</v>
      </c>
      <c r="Z125" t="s">
        <v>47</v>
      </c>
      <c r="AA125" t="s">
        <v>194</v>
      </c>
      <c r="AB125">
        <v>37</v>
      </c>
      <c r="AC125" t="s">
        <v>1653</v>
      </c>
      <c r="AD125" t="s">
        <v>1654</v>
      </c>
      <c r="AE125" t="s">
        <v>1655</v>
      </c>
      <c r="AF125" t="s">
        <v>1656</v>
      </c>
      <c r="AM125" t="s">
        <v>56</v>
      </c>
      <c r="AN125" t="s">
        <v>57</v>
      </c>
      <c r="AO125" t="s">
        <v>58</v>
      </c>
    </row>
    <row r="126" spans="1:44" x14ac:dyDescent="0.2">
      <c r="A126">
        <v>125</v>
      </c>
      <c r="E126" t="s">
        <v>323</v>
      </c>
      <c r="F126">
        <v>18385181</v>
      </c>
      <c r="G126" t="s">
        <v>324</v>
      </c>
      <c r="H126" t="s">
        <v>325</v>
      </c>
      <c r="J126" t="s">
        <v>326</v>
      </c>
      <c r="K126" t="s">
        <v>327</v>
      </c>
      <c r="L126" t="s">
        <v>109</v>
      </c>
      <c r="M126">
        <v>15</v>
      </c>
      <c r="N126">
        <v>1</v>
      </c>
      <c r="O126" t="s">
        <v>328</v>
      </c>
      <c r="Q126" t="s">
        <v>329</v>
      </c>
      <c r="S126" t="s">
        <v>44</v>
      </c>
      <c r="T126" t="s">
        <v>330</v>
      </c>
      <c r="V126" t="s">
        <v>331</v>
      </c>
      <c r="X126" t="s">
        <v>332</v>
      </c>
      <c r="Y126" t="s">
        <v>114</v>
      </c>
      <c r="Z126" t="s">
        <v>47</v>
      </c>
      <c r="AA126" t="s">
        <v>333</v>
      </c>
      <c r="AB126">
        <v>0</v>
      </c>
      <c r="AD126" t="s">
        <v>1664</v>
      </c>
      <c r="AE126" t="s">
        <v>1665</v>
      </c>
      <c r="AF126" t="s">
        <v>1666</v>
      </c>
      <c r="AG126" t="s">
        <v>1667</v>
      </c>
      <c r="AH126" t="s">
        <v>199</v>
      </c>
      <c r="AI126" t="s">
        <v>408</v>
      </c>
      <c r="AM126" t="s">
        <v>122</v>
      </c>
      <c r="AN126" t="s">
        <v>140</v>
      </c>
      <c r="AO126" t="s">
        <v>58</v>
      </c>
    </row>
    <row r="127" spans="1:44" x14ac:dyDescent="0.2">
      <c r="A127">
        <v>126</v>
      </c>
      <c r="E127" t="s">
        <v>392</v>
      </c>
      <c r="F127">
        <v>20790967</v>
      </c>
      <c r="G127" t="s">
        <v>393</v>
      </c>
      <c r="H127" t="s">
        <v>394</v>
      </c>
      <c r="J127" t="s">
        <v>395</v>
      </c>
      <c r="K127" t="s">
        <v>396</v>
      </c>
      <c r="L127" t="s">
        <v>397</v>
      </c>
      <c r="M127">
        <v>28</v>
      </c>
      <c r="O127" t="s">
        <v>398</v>
      </c>
      <c r="Q127" s="1">
        <v>43922</v>
      </c>
      <c r="S127" t="s">
        <v>44</v>
      </c>
      <c r="T127" t="s">
        <v>399</v>
      </c>
      <c r="V127" t="s">
        <v>400</v>
      </c>
      <c r="Y127" t="s">
        <v>401</v>
      </c>
      <c r="Z127" t="s">
        <v>47</v>
      </c>
      <c r="AA127" t="s">
        <v>402</v>
      </c>
      <c r="AB127">
        <v>44</v>
      </c>
      <c r="AC127" t="s">
        <v>1673</v>
      </c>
      <c r="AD127" t="s">
        <v>1674</v>
      </c>
      <c r="AE127" t="s">
        <v>1675</v>
      </c>
      <c r="AF127" t="s">
        <v>1676</v>
      </c>
      <c r="AM127" t="s">
        <v>56</v>
      </c>
      <c r="AN127" t="s">
        <v>57</v>
      </c>
      <c r="AO127" t="s">
        <v>58</v>
      </c>
    </row>
    <row r="128" spans="1:44" x14ac:dyDescent="0.2">
      <c r="A128">
        <v>127</v>
      </c>
      <c r="E128" t="s">
        <v>500</v>
      </c>
      <c r="F128">
        <v>15777017</v>
      </c>
      <c r="G128" t="s">
        <v>501</v>
      </c>
      <c r="H128" t="s">
        <v>502</v>
      </c>
      <c r="J128" t="s">
        <v>503</v>
      </c>
      <c r="K128" t="s">
        <v>504</v>
      </c>
      <c r="L128" t="s">
        <v>397</v>
      </c>
      <c r="M128">
        <v>60</v>
      </c>
      <c r="O128" t="s">
        <v>505</v>
      </c>
      <c r="Q128" t="s">
        <v>506</v>
      </c>
      <c r="S128" t="s">
        <v>44</v>
      </c>
      <c r="T128" t="s">
        <v>507</v>
      </c>
      <c r="V128" t="s">
        <v>508</v>
      </c>
      <c r="X128" t="s">
        <v>509</v>
      </c>
      <c r="Y128" t="s">
        <v>401</v>
      </c>
      <c r="Z128" t="s">
        <v>47</v>
      </c>
      <c r="AA128" t="s">
        <v>510</v>
      </c>
      <c r="AB128">
        <v>39</v>
      </c>
      <c r="AC128" t="s">
        <v>710</v>
      </c>
      <c r="AD128" t="s">
        <v>1683</v>
      </c>
      <c r="AE128" t="s">
        <v>1684</v>
      </c>
      <c r="AF128" t="s">
        <v>1685</v>
      </c>
      <c r="AJ128" t="s">
        <v>1686</v>
      </c>
      <c r="AK128" t="s">
        <v>1687</v>
      </c>
      <c r="AL128" t="s">
        <v>284</v>
      </c>
      <c r="AM128" t="s">
        <v>56</v>
      </c>
      <c r="AN128" t="s">
        <v>57</v>
      </c>
      <c r="AO128" t="s">
        <v>58</v>
      </c>
    </row>
    <row r="129" spans="1:41" x14ac:dyDescent="0.2">
      <c r="A129">
        <v>128</v>
      </c>
      <c r="E129" t="s">
        <v>615</v>
      </c>
      <c r="F129">
        <v>20220035</v>
      </c>
      <c r="G129" t="s">
        <v>616</v>
      </c>
      <c r="H129" t="s">
        <v>617</v>
      </c>
      <c r="J129" t="s">
        <v>618</v>
      </c>
      <c r="K129" t="s">
        <v>619</v>
      </c>
      <c r="L129" t="s">
        <v>397</v>
      </c>
      <c r="M129">
        <v>481</v>
      </c>
      <c r="O129" t="s">
        <v>620</v>
      </c>
      <c r="Q129" t="s">
        <v>621</v>
      </c>
      <c r="S129" t="s">
        <v>44</v>
      </c>
      <c r="T129" t="s">
        <v>622</v>
      </c>
      <c r="V129" t="s">
        <v>623</v>
      </c>
      <c r="X129" t="s">
        <v>624</v>
      </c>
      <c r="Y129" t="s">
        <v>401</v>
      </c>
      <c r="Z129" t="s">
        <v>47</v>
      </c>
      <c r="AA129" t="s">
        <v>625</v>
      </c>
      <c r="AB129">
        <v>31</v>
      </c>
      <c r="AD129" t="s">
        <v>1694</v>
      </c>
      <c r="AE129" t="s">
        <v>1695</v>
      </c>
      <c r="AF129" t="s">
        <v>1696</v>
      </c>
      <c r="AG129" t="s">
        <v>119</v>
      </c>
      <c r="AH129" t="s">
        <v>139</v>
      </c>
      <c r="AI129" t="s">
        <v>1249</v>
      </c>
      <c r="AM129" t="s">
        <v>122</v>
      </c>
      <c r="AN129" t="s">
        <v>140</v>
      </c>
      <c r="AO129" t="s">
        <v>58</v>
      </c>
    </row>
    <row r="130" spans="1:41" x14ac:dyDescent="0.2">
      <c r="A130">
        <v>129</v>
      </c>
      <c r="E130" t="s">
        <v>643</v>
      </c>
      <c r="F130">
        <v>22261077</v>
      </c>
      <c r="G130" t="s">
        <v>644</v>
      </c>
      <c r="H130" t="s">
        <v>645</v>
      </c>
      <c r="J130" t="s">
        <v>107</v>
      </c>
      <c r="K130" t="s">
        <v>108</v>
      </c>
      <c r="L130" t="s">
        <v>109</v>
      </c>
      <c r="M130">
        <v>23</v>
      </c>
      <c r="N130">
        <v>10</v>
      </c>
      <c r="O130" t="s">
        <v>646</v>
      </c>
      <c r="Q130">
        <v>2022</v>
      </c>
      <c r="S130" t="s">
        <v>44</v>
      </c>
      <c r="T130" t="s">
        <v>111</v>
      </c>
      <c r="V130" t="s">
        <v>647</v>
      </c>
      <c r="X130" t="s">
        <v>113</v>
      </c>
      <c r="Y130" t="s">
        <v>114</v>
      </c>
      <c r="Z130" t="s">
        <v>47</v>
      </c>
      <c r="AA130" t="s">
        <v>648</v>
      </c>
      <c r="AB130">
        <v>29</v>
      </c>
      <c r="AC130" t="s">
        <v>237</v>
      </c>
      <c r="AD130" t="s">
        <v>1703</v>
      </c>
      <c r="AE130" t="s">
        <v>1704</v>
      </c>
      <c r="AF130" t="s">
        <v>1705</v>
      </c>
      <c r="AM130" t="s">
        <v>56</v>
      </c>
      <c r="AN130" t="s">
        <v>57</v>
      </c>
      <c r="AO130" t="s">
        <v>58</v>
      </c>
    </row>
    <row r="131" spans="1:41" x14ac:dyDescent="0.2">
      <c r="A131">
        <v>130</v>
      </c>
      <c r="E131" t="s">
        <v>677</v>
      </c>
      <c r="F131">
        <v>22135395</v>
      </c>
      <c r="G131" t="s">
        <v>678</v>
      </c>
      <c r="H131" t="s">
        <v>679</v>
      </c>
      <c r="J131" t="s">
        <v>63</v>
      </c>
      <c r="K131" t="s">
        <v>680</v>
      </c>
      <c r="L131" t="s">
        <v>109</v>
      </c>
      <c r="M131">
        <v>58</v>
      </c>
      <c r="N131">
        <v>5</v>
      </c>
      <c r="O131" t="s">
        <v>681</v>
      </c>
      <c r="Q131">
        <v>2022</v>
      </c>
      <c r="S131" t="s">
        <v>44</v>
      </c>
      <c r="T131" t="s">
        <v>682</v>
      </c>
      <c r="V131" t="s">
        <v>683</v>
      </c>
      <c r="X131" t="s">
        <v>69</v>
      </c>
      <c r="Y131" t="s">
        <v>114</v>
      </c>
      <c r="Z131" t="s">
        <v>47</v>
      </c>
      <c r="AA131" t="s">
        <v>684</v>
      </c>
      <c r="AB131">
        <v>49</v>
      </c>
      <c r="AC131" t="s">
        <v>264</v>
      </c>
      <c r="AD131" t="s">
        <v>1713</v>
      </c>
      <c r="AE131" t="s">
        <v>1714</v>
      </c>
      <c r="AF131" t="s">
        <v>1715</v>
      </c>
      <c r="AM131" t="s">
        <v>56</v>
      </c>
      <c r="AN131" t="s">
        <v>57</v>
      </c>
      <c r="AO131" t="s">
        <v>58</v>
      </c>
    </row>
    <row r="132" spans="1:41" x14ac:dyDescent="0.2">
      <c r="A132">
        <v>131</v>
      </c>
      <c r="E132" t="s">
        <v>756</v>
      </c>
      <c r="F132">
        <v>21619366</v>
      </c>
      <c r="G132" t="s">
        <v>757</v>
      </c>
      <c r="H132" t="s">
        <v>758</v>
      </c>
      <c r="J132" t="s">
        <v>759</v>
      </c>
      <c r="K132" t="s">
        <v>760</v>
      </c>
      <c r="L132" t="s">
        <v>731</v>
      </c>
      <c r="M132">
        <v>9</v>
      </c>
      <c r="N132">
        <v>11</v>
      </c>
      <c r="O132" t="s">
        <v>761</v>
      </c>
      <c r="Q132">
        <v>2021</v>
      </c>
      <c r="S132" t="s">
        <v>44</v>
      </c>
      <c r="T132" t="s">
        <v>762</v>
      </c>
      <c r="V132" t="s">
        <v>763</v>
      </c>
      <c r="Y132" t="s">
        <v>764</v>
      </c>
      <c r="Z132" t="s">
        <v>47</v>
      </c>
      <c r="AA132" t="s">
        <v>765</v>
      </c>
      <c r="AB132">
        <v>36</v>
      </c>
      <c r="AC132" t="s">
        <v>710</v>
      </c>
      <c r="AD132" t="s">
        <v>1722</v>
      </c>
      <c r="AE132" t="s">
        <v>1723</v>
      </c>
      <c r="AF132" t="s">
        <v>1724</v>
      </c>
      <c r="AJ132" t="s">
        <v>1725</v>
      </c>
      <c r="AK132" t="s">
        <v>1726</v>
      </c>
      <c r="AM132" t="s">
        <v>56</v>
      </c>
      <c r="AN132" t="s">
        <v>57</v>
      </c>
      <c r="AO132" t="s">
        <v>58</v>
      </c>
    </row>
    <row r="133" spans="1:41" x14ac:dyDescent="0.2">
      <c r="A133">
        <v>132</v>
      </c>
      <c r="E133" t="s">
        <v>988</v>
      </c>
      <c r="F133">
        <v>18702053</v>
      </c>
      <c r="G133" t="s">
        <v>989</v>
      </c>
      <c r="H133" t="s">
        <v>990</v>
      </c>
      <c r="J133" t="s">
        <v>991</v>
      </c>
      <c r="K133" t="s">
        <v>992</v>
      </c>
      <c r="L133" t="s">
        <v>397</v>
      </c>
      <c r="M133">
        <v>51</v>
      </c>
      <c r="N133">
        <v>31</v>
      </c>
      <c r="O133" t="s">
        <v>993</v>
      </c>
      <c r="Q133">
        <v>2018</v>
      </c>
      <c r="S133" t="s">
        <v>44</v>
      </c>
      <c r="T133" t="s">
        <v>994</v>
      </c>
      <c r="V133" t="s">
        <v>995</v>
      </c>
      <c r="Y133" t="s">
        <v>401</v>
      </c>
      <c r="Z133" t="s">
        <v>47</v>
      </c>
      <c r="AA133" t="s">
        <v>996</v>
      </c>
      <c r="AB133">
        <v>46</v>
      </c>
      <c r="AC133" t="s">
        <v>710</v>
      </c>
      <c r="AD133" t="s">
        <v>1733</v>
      </c>
      <c r="AE133" t="s">
        <v>1734</v>
      </c>
      <c r="AF133" t="s">
        <v>1735</v>
      </c>
      <c r="AJ133" t="s">
        <v>1736</v>
      </c>
      <c r="AK133" t="s">
        <v>1737</v>
      </c>
      <c r="AM133" t="s">
        <v>56</v>
      </c>
      <c r="AN133" t="s">
        <v>57</v>
      </c>
      <c r="AO133" t="s">
        <v>58</v>
      </c>
    </row>
    <row r="134" spans="1:41" x14ac:dyDescent="0.2">
      <c r="A134">
        <v>133</v>
      </c>
      <c r="E134" t="s">
        <v>1234</v>
      </c>
      <c r="F134">
        <v>15823457</v>
      </c>
      <c r="G134" t="s">
        <v>1235</v>
      </c>
      <c r="H134" t="s">
        <v>1236</v>
      </c>
      <c r="J134" t="s">
        <v>1237</v>
      </c>
      <c r="K134" t="s">
        <v>1238</v>
      </c>
      <c r="L134" t="s">
        <v>109</v>
      </c>
      <c r="M134">
        <v>1</v>
      </c>
      <c r="N134">
        <v>4</v>
      </c>
      <c r="O134" t="s">
        <v>1239</v>
      </c>
      <c r="Q134" t="s">
        <v>1240</v>
      </c>
      <c r="S134" t="s">
        <v>44</v>
      </c>
      <c r="T134" t="s">
        <v>1241</v>
      </c>
      <c r="V134" t="s">
        <v>1242</v>
      </c>
      <c r="Y134" t="s">
        <v>114</v>
      </c>
      <c r="Z134" t="s">
        <v>47</v>
      </c>
      <c r="AA134" t="s">
        <v>1243</v>
      </c>
      <c r="AB134">
        <v>62</v>
      </c>
      <c r="AD134" t="s">
        <v>1748</v>
      </c>
      <c r="AE134" t="s">
        <v>1749</v>
      </c>
      <c r="AF134" t="s">
        <v>1750</v>
      </c>
      <c r="AG134" t="s">
        <v>1751</v>
      </c>
      <c r="AH134" t="s">
        <v>199</v>
      </c>
      <c r="AI134" t="s">
        <v>121</v>
      </c>
      <c r="AM134" t="s">
        <v>122</v>
      </c>
      <c r="AN134" t="s">
        <v>338</v>
      </c>
      <c r="AO134" t="s">
        <v>58</v>
      </c>
    </row>
    <row r="135" spans="1:41" x14ac:dyDescent="0.2">
      <c r="A135">
        <v>134</v>
      </c>
      <c r="E135" t="s">
        <v>1294</v>
      </c>
      <c r="F135">
        <v>20225601</v>
      </c>
      <c r="G135" t="s">
        <v>1295</v>
      </c>
      <c r="H135" t="s">
        <v>1296</v>
      </c>
      <c r="J135" t="s">
        <v>190</v>
      </c>
      <c r="K135" t="s">
        <v>191</v>
      </c>
      <c r="L135" t="s">
        <v>190</v>
      </c>
      <c r="O135" t="s">
        <v>1297</v>
      </c>
      <c r="Q135" t="s">
        <v>1298</v>
      </c>
      <c r="S135" t="s">
        <v>44</v>
      </c>
      <c r="Y135" t="s">
        <v>114</v>
      </c>
      <c r="Z135" t="s">
        <v>47</v>
      </c>
      <c r="AA135" t="s">
        <v>1299</v>
      </c>
      <c r="AB135">
        <v>42</v>
      </c>
      <c r="AC135" t="s">
        <v>71</v>
      </c>
      <c r="AD135" t="s">
        <v>1759</v>
      </c>
      <c r="AE135" t="s">
        <v>1760</v>
      </c>
      <c r="AF135" t="s">
        <v>1761</v>
      </c>
      <c r="AJ135" t="s">
        <v>1762</v>
      </c>
      <c r="AK135" t="s">
        <v>1763</v>
      </c>
      <c r="AM135" t="s">
        <v>56</v>
      </c>
      <c r="AN135" t="s">
        <v>57</v>
      </c>
      <c r="AO135" t="s">
        <v>58</v>
      </c>
    </row>
    <row r="136" spans="1:41" x14ac:dyDescent="0.2">
      <c r="A136">
        <v>135</v>
      </c>
      <c r="E136" t="s">
        <v>1348</v>
      </c>
      <c r="F136">
        <v>19494102</v>
      </c>
      <c r="G136" t="s">
        <v>1349</v>
      </c>
      <c r="H136" t="s">
        <v>1350</v>
      </c>
      <c r="J136" t="s">
        <v>190</v>
      </c>
      <c r="K136" t="s">
        <v>191</v>
      </c>
      <c r="L136" t="s">
        <v>190</v>
      </c>
      <c r="O136" t="s">
        <v>192</v>
      </c>
      <c r="Q136" t="s">
        <v>1351</v>
      </c>
      <c r="S136" t="s">
        <v>44</v>
      </c>
      <c r="Y136" t="s">
        <v>114</v>
      </c>
      <c r="Z136" t="s">
        <v>47</v>
      </c>
      <c r="AA136" t="s">
        <v>1352</v>
      </c>
      <c r="AB136">
        <v>39</v>
      </c>
      <c r="AC136" t="s">
        <v>637</v>
      </c>
      <c r="AD136" t="s">
        <v>1770</v>
      </c>
      <c r="AE136" t="s">
        <v>1771</v>
      </c>
      <c r="AF136" t="s">
        <v>1772</v>
      </c>
      <c r="AJ136" t="s">
        <v>1773</v>
      </c>
      <c r="AK136" t="s">
        <v>1774</v>
      </c>
      <c r="AM136" t="s">
        <v>56</v>
      </c>
      <c r="AN136" t="s">
        <v>57</v>
      </c>
      <c r="AO136" t="s">
        <v>58</v>
      </c>
    </row>
    <row r="137" spans="1:41" x14ac:dyDescent="0.2">
      <c r="A137">
        <v>136</v>
      </c>
      <c r="E137" t="s">
        <v>1372</v>
      </c>
      <c r="F137">
        <v>15527393</v>
      </c>
      <c r="G137" t="s">
        <v>1373</v>
      </c>
      <c r="H137" t="s">
        <v>1374</v>
      </c>
      <c r="J137" t="s">
        <v>1375</v>
      </c>
      <c r="K137" t="s">
        <v>1376</v>
      </c>
      <c r="L137" t="s">
        <v>1377</v>
      </c>
      <c r="M137">
        <v>2015</v>
      </c>
      <c r="O137" t="s">
        <v>1378</v>
      </c>
      <c r="Q137">
        <v>2015</v>
      </c>
      <c r="S137" t="s">
        <v>44</v>
      </c>
      <c r="T137" t="s">
        <v>1379</v>
      </c>
      <c r="V137" t="s">
        <v>1380</v>
      </c>
      <c r="Y137" t="s">
        <v>1381</v>
      </c>
      <c r="Z137" t="s">
        <v>47</v>
      </c>
      <c r="AA137" t="s">
        <v>1382</v>
      </c>
      <c r="AB137">
        <v>32</v>
      </c>
      <c r="AC137" t="s">
        <v>71</v>
      </c>
      <c r="AD137" t="s">
        <v>1784</v>
      </c>
      <c r="AE137" t="s">
        <v>1785</v>
      </c>
      <c r="AF137" t="s">
        <v>1786</v>
      </c>
      <c r="AJ137" t="s">
        <v>1787</v>
      </c>
      <c r="AK137" t="s">
        <v>1788</v>
      </c>
      <c r="AL137" t="s">
        <v>284</v>
      </c>
      <c r="AM137" t="s">
        <v>56</v>
      </c>
      <c r="AN137" t="s">
        <v>57</v>
      </c>
      <c r="AO137" t="s">
        <v>58</v>
      </c>
    </row>
    <row r="138" spans="1:41" x14ac:dyDescent="0.2">
      <c r="A138">
        <v>137</v>
      </c>
      <c r="E138" t="s">
        <v>1540</v>
      </c>
      <c r="F138">
        <v>16997204</v>
      </c>
      <c r="G138" t="s">
        <v>1541</v>
      </c>
      <c r="H138" t="s">
        <v>1542</v>
      </c>
      <c r="J138" t="s">
        <v>1543</v>
      </c>
      <c r="K138" t="s">
        <v>1544</v>
      </c>
      <c r="L138" t="s">
        <v>206</v>
      </c>
      <c r="M138">
        <v>8</v>
      </c>
      <c r="N138">
        <v>12</v>
      </c>
      <c r="O138" t="s">
        <v>1545</v>
      </c>
      <c r="Q138" t="s">
        <v>1546</v>
      </c>
      <c r="S138" t="s">
        <v>44</v>
      </c>
      <c r="T138" t="s">
        <v>1547</v>
      </c>
      <c r="V138" t="s">
        <v>1548</v>
      </c>
      <c r="Y138" t="s">
        <v>764</v>
      </c>
      <c r="Z138" t="s">
        <v>47</v>
      </c>
      <c r="AA138" t="s">
        <v>1549</v>
      </c>
      <c r="AB138">
        <v>28</v>
      </c>
      <c r="AC138" t="s">
        <v>710</v>
      </c>
      <c r="AD138" t="s">
        <v>1796</v>
      </c>
      <c r="AE138" t="s">
        <v>1797</v>
      </c>
      <c r="AF138" t="s">
        <v>1798</v>
      </c>
      <c r="AJ138" t="s">
        <v>1799</v>
      </c>
      <c r="AK138" t="s">
        <v>1800</v>
      </c>
      <c r="AM138" t="s">
        <v>56</v>
      </c>
      <c r="AN138" t="s">
        <v>57</v>
      </c>
      <c r="AO138" t="s">
        <v>58</v>
      </c>
    </row>
    <row r="139" spans="1:41" x14ac:dyDescent="0.2">
      <c r="A139">
        <v>138</v>
      </c>
      <c r="E139" t="s">
        <v>1657</v>
      </c>
      <c r="F139">
        <v>21075030</v>
      </c>
      <c r="G139" t="s">
        <v>1295</v>
      </c>
      <c r="H139" t="s">
        <v>1296</v>
      </c>
      <c r="J139" t="s">
        <v>1658</v>
      </c>
      <c r="K139" t="s">
        <v>1659</v>
      </c>
      <c r="L139" t="s">
        <v>109</v>
      </c>
      <c r="M139">
        <v>1</v>
      </c>
      <c r="N139">
        <v>1</v>
      </c>
      <c r="O139" t="s">
        <v>1660</v>
      </c>
      <c r="Q139">
        <v>2021</v>
      </c>
      <c r="S139" t="s">
        <v>44</v>
      </c>
      <c r="T139" t="s">
        <v>1661</v>
      </c>
      <c r="V139" t="s">
        <v>1662</v>
      </c>
      <c r="Y139" t="s">
        <v>114</v>
      </c>
      <c r="Z139" t="s">
        <v>47</v>
      </c>
      <c r="AA139" t="s">
        <v>1663</v>
      </c>
      <c r="AB139">
        <v>35</v>
      </c>
      <c r="AC139" t="s">
        <v>237</v>
      </c>
      <c r="AD139" t="s">
        <v>1808</v>
      </c>
      <c r="AE139" t="s">
        <v>1809</v>
      </c>
      <c r="AF139" t="s">
        <v>1810</v>
      </c>
      <c r="AJ139" t="s">
        <v>1811</v>
      </c>
      <c r="AK139" t="s">
        <v>1812</v>
      </c>
      <c r="AM139" t="s">
        <v>56</v>
      </c>
      <c r="AN139" t="s">
        <v>57</v>
      </c>
      <c r="AO139" t="s">
        <v>58</v>
      </c>
    </row>
    <row r="140" spans="1:41" x14ac:dyDescent="0.2">
      <c r="A140">
        <v>139</v>
      </c>
      <c r="E140" t="s">
        <v>1688</v>
      </c>
      <c r="F140">
        <v>20886558</v>
      </c>
      <c r="G140" t="s">
        <v>1689</v>
      </c>
      <c r="H140" t="s">
        <v>1690</v>
      </c>
      <c r="J140" t="s">
        <v>190</v>
      </c>
      <c r="K140" t="s">
        <v>191</v>
      </c>
      <c r="L140" t="s">
        <v>190</v>
      </c>
      <c r="O140" t="s">
        <v>1691</v>
      </c>
      <c r="Q140" t="s">
        <v>1692</v>
      </c>
      <c r="S140" t="s">
        <v>44</v>
      </c>
      <c r="Y140" t="s">
        <v>114</v>
      </c>
      <c r="Z140" t="s">
        <v>47</v>
      </c>
      <c r="AA140" t="s">
        <v>1693</v>
      </c>
      <c r="AB140">
        <v>34</v>
      </c>
      <c r="AC140" t="s">
        <v>1819</v>
      </c>
      <c r="AD140" t="s">
        <v>1820</v>
      </c>
      <c r="AE140" t="s">
        <v>1821</v>
      </c>
      <c r="AF140" t="s">
        <v>1822</v>
      </c>
      <c r="AM140" t="s">
        <v>56</v>
      </c>
      <c r="AN140" t="s">
        <v>57</v>
      </c>
      <c r="AO140" t="s">
        <v>58</v>
      </c>
    </row>
    <row r="141" spans="1:41" x14ac:dyDescent="0.2">
      <c r="A141">
        <v>140</v>
      </c>
      <c r="E141" t="s">
        <v>1738</v>
      </c>
      <c r="F141">
        <v>18682220</v>
      </c>
      <c r="G141" t="s">
        <v>1739</v>
      </c>
      <c r="H141" t="s">
        <v>1740</v>
      </c>
      <c r="J141" t="s">
        <v>1741</v>
      </c>
      <c r="K141" t="s">
        <v>1742</v>
      </c>
      <c r="L141" t="s">
        <v>397</v>
      </c>
      <c r="M141">
        <v>105</v>
      </c>
      <c r="O141" t="s">
        <v>1743</v>
      </c>
      <c r="Q141" t="s">
        <v>1744</v>
      </c>
      <c r="S141" t="s">
        <v>44</v>
      </c>
      <c r="T141" t="s">
        <v>1745</v>
      </c>
      <c r="V141" t="s">
        <v>1746</v>
      </c>
      <c r="X141" t="s">
        <v>346</v>
      </c>
      <c r="Y141" t="s">
        <v>401</v>
      </c>
      <c r="Z141" t="s">
        <v>47</v>
      </c>
      <c r="AA141" t="s">
        <v>1747</v>
      </c>
      <c r="AB141">
        <v>54</v>
      </c>
      <c r="AC141" t="s">
        <v>1829</v>
      </c>
      <c r="AD141" t="s">
        <v>1830</v>
      </c>
      <c r="AE141" t="s">
        <v>1831</v>
      </c>
      <c r="AF141" t="s">
        <v>1832</v>
      </c>
      <c r="AJ141" t="s">
        <v>1833</v>
      </c>
      <c r="AK141" t="s">
        <v>1834</v>
      </c>
      <c r="AM141" t="s">
        <v>56</v>
      </c>
      <c r="AN141" t="s">
        <v>57</v>
      </c>
      <c r="AO141" t="s">
        <v>58</v>
      </c>
    </row>
  </sheetData>
  <sortState xmlns:xlrd2="http://schemas.microsoft.com/office/spreadsheetml/2017/richdata2" ref="A2:AA141">
    <sortCondition ref="R2:R141"/>
  </sortState>
  <conditionalFormatting sqref="D2:D141">
    <cfRule type="containsText" dxfId="1" priority="2" operator="containsText" text="OK">
      <formula>NOT(ISERROR(SEARCH("OK",D2)))</formula>
    </cfRule>
    <cfRule type="notContainsText" dxfId="0" priority="3" operator="notContains" text="OK">
      <formula>ISERROR(SEARCH("OK",D2))</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6A03-3DE7-FA4C-B993-C7C7A2F3853B}">
  <dimension ref="B2:I34"/>
  <sheetViews>
    <sheetView topLeftCell="A4" zoomScale="166" workbookViewId="0"/>
  </sheetViews>
  <sheetFormatPr baseColWidth="10" defaultRowHeight="13" x14ac:dyDescent="0.15"/>
  <cols>
    <col min="1" max="1" width="1.6640625" style="9" customWidth="1"/>
    <col min="2" max="3" width="10.83203125" style="9"/>
    <col min="4" max="4" width="12.5" style="9" bestFit="1" customWidth="1"/>
    <col min="5" max="5" width="12.5" style="9" customWidth="1"/>
    <col min="6" max="6" width="14.6640625" style="9" bestFit="1" customWidth="1"/>
    <col min="7" max="7" width="12.5" style="9" bestFit="1" customWidth="1"/>
    <col min="8" max="8" width="1.83203125" style="9" customWidth="1"/>
    <col min="9" max="9" width="13" style="9" bestFit="1" customWidth="1"/>
    <col min="10" max="253" width="10.83203125" style="9"/>
    <col min="254" max="254" width="12.5" style="9" bestFit="1" customWidth="1"/>
    <col min="255" max="255" width="12.5" style="9" customWidth="1"/>
    <col min="256" max="256" width="14.6640625" style="9" bestFit="1" customWidth="1"/>
    <col min="257" max="257" width="12.5" style="9" bestFit="1" customWidth="1"/>
    <col min="258" max="258" width="1.83203125" style="9" customWidth="1"/>
    <col min="259" max="259" width="13" style="9" bestFit="1" customWidth="1"/>
    <col min="260" max="509" width="10.83203125" style="9"/>
    <col min="510" max="510" width="12.5" style="9" bestFit="1" customWidth="1"/>
    <col min="511" max="511" width="12.5" style="9" customWidth="1"/>
    <col min="512" max="512" width="14.6640625" style="9" bestFit="1" customWidth="1"/>
    <col min="513" max="513" width="12.5" style="9" bestFit="1" customWidth="1"/>
    <col min="514" max="514" width="1.83203125" style="9" customWidth="1"/>
    <col min="515" max="515" width="13" style="9" bestFit="1" customWidth="1"/>
    <col min="516" max="765" width="10.83203125" style="9"/>
    <col min="766" max="766" width="12.5" style="9" bestFit="1" customWidth="1"/>
    <col min="767" max="767" width="12.5" style="9" customWidth="1"/>
    <col min="768" max="768" width="14.6640625" style="9" bestFit="1" customWidth="1"/>
    <col min="769" max="769" width="12.5" style="9" bestFit="1" customWidth="1"/>
    <col min="770" max="770" width="1.83203125" style="9" customWidth="1"/>
    <col min="771" max="771" width="13" style="9" bestFit="1" customWidth="1"/>
    <col min="772" max="1021" width="10.83203125" style="9"/>
    <col min="1022" max="1022" width="12.5" style="9" bestFit="1" customWidth="1"/>
    <col min="1023" max="1023" width="12.5" style="9" customWidth="1"/>
    <col min="1024" max="1024" width="14.6640625" style="9" bestFit="1" customWidth="1"/>
    <col min="1025" max="1025" width="12.5" style="9" bestFit="1" customWidth="1"/>
    <col min="1026" max="1026" width="1.83203125" style="9" customWidth="1"/>
    <col min="1027" max="1027" width="13" style="9" bestFit="1" customWidth="1"/>
    <col min="1028" max="1277" width="10.83203125" style="9"/>
    <col min="1278" max="1278" width="12.5" style="9" bestFit="1" customWidth="1"/>
    <col min="1279" max="1279" width="12.5" style="9" customWidth="1"/>
    <col min="1280" max="1280" width="14.6640625" style="9" bestFit="1" customWidth="1"/>
    <col min="1281" max="1281" width="12.5" style="9" bestFit="1" customWidth="1"/>
    <col min="1282" max="1282" width="1.83203125" style="9" customWidth="1"/>
    <col min="1283" max="1283" width="13" style="9" bestFit="1" customWidth="1"/>
    <col min="1284" max="1533" width="10.83203125" style="9"/>
    <col min="1534" max="1534" width="12.5" style="9" bestFit="1" customWidth="1"/>
    <col min="1535" max="1535" width="12.5" style="9" customWidth="1"/>
    <col min="1536" max="1536" width="14.6640625" style="9" bestFit="1" customWidth="1"/>
    <col min="1537" max="1537" width="12.5" style="9" bestFit="1" customWidth="1"/>
    <col min="1538" max="1538" width="1.83203125" style="9" customWidth="1"/>
    <col min="1539" max="1539" width="13" style="9" bestFit="1" customWidth="1"/>
    <col min="1540" max="1789" width="10.83203125" style="9"/>
    <col min="1790" max="1790" width="12.5" style="9" bestFit="1" customWidth="1"/>
    <col min="1791" max="1791" width="12.5" style="9" customWidth="1"/>
    <col min="1792" max="1792" width="14.6640625" style="9" bestFit="1" customWidth="1"/>
    <col min="1793" max="1793" width="12.5" style="9" bestFit="1" customWidth="1"/>
    <col min="1794" max="1794" width="1.83203125" style="9" customWidth="1"/>
    <col min="1795" max="1795" width="13" style="9" bestFit="1" customWidth="1"/>
    <col min="1796" max="2045" width="10.83203125" style="9"/>
    <col min="2046" max="2046" width="12.5" style="9" bestFit="1" customWidth="1"/>
    <col min="2047" max="2047" width="12.5" style="9" customWidth="1"/>
    <col min="2048" max="2048" width="14.6640625" style="9" bestFit="1" customWidth="1"/>
    <col min="2049" max="2049" width="12.5" style="9" bestFit="1" customWidth="1"/>
    <col min="2050" max="2050" width="1.83203125" style="9" customWidth="1"/>
    <col min="2051" max="2051" width="13" style="9" bestFit="1" customWidth="1"/>
    <col min="2052" max="2301" width="10.83203125" style="9"/>
    <col min="2302" max="2302" width="12.5" style="9" bestFit="1" customWidth="1"/>
    <col min="2303" max="2303" width="12.5" style="9" customWidth="1"/>
    <col min="2304" max="2304" width="14.6640625" style="9" bestFit="1" customWidth="1"/>
    <col min="2305" max="2305" width="12.5" style="9" bestFit="1" customWidth="1"/>
    <col min="2306" max="2306" width="1.83203125" style="9" customWidth="1"/>
    <col min="2307" max="2307" width="13" style="9" bestFit="1" customWidth="1"/>
    <col min="2308" max="2557" width="10.83203125" style="9"/>
    <col min="2558" max="2558" width="12.5" style="9" bestFit="1" customWidth="1"/>
    <col min="2559" max="2559" width="12.5" style="9" customWidth="1"/>
    <col min="2560" max="2560" width="14.6640625" style="9" bestFit="1" customWidth="1"/>
    <col min="2561" max="2561" width="12.5" style="9" bestFit="1" customWidth="1"/>
    <col min="2562" max="2562" width="1.83203125" style="9" customWidth="1"/>
    <col min="2563" max="2563" width="13" style="9" bestFit="1" customWidth="1"/>
    <col min="2564" max="2813" width="10.83203125" style="9"/>
    <col min="2814" max="2814" width="12.5" style="9" bestFit="1" customWidth="1"/>
    <col min="2815" max="2815" width="12.5" style="9" customWidth="1"/>
    <col min="2816" max="2816" width="14.6640625" style="9" bestFit="1" customWidth="1"/>
    <col min="2817" max="2817" width="12.5" style="9" bestFit="1" customWidth="1"/>
    <col min="2818" max="2818" width="1.83203125" style="9" customWidth="1"/>
    <col min="2819" max="2819" width="13" style="9" bestFit="1" customWidth="1"/>
    <col min="2820" max="3069" width="10.83203125" style="9"/>
    <col min="3070" max="3070" width="12.5" style="9" bestFit="1" customWidth="1"/>
    <col min="3071" max="3071" width="12.5" style="9" customWidth="1"/>
    <col min="3072" max="3072" width="14.6640625" style="9" bestFit="1" customWidth="1"/>
    <col min="3073" max="3073" width="12.5" style="9" bestFit="1" customWidth="1"/>
    <col min="3074" max="3074" width="1.83203125" style="9" customWidth="1"/>
    <col min="3075" max="3075" width="13" style="9" bestFit="1" customWidth="1"/>
    <col min="3076" max="3325" width="10.83203125" style="9"/>
    <col min="3326" max="3326" width="12.5" style="9" bestFit="1" customWidth="1"/>
    <col min="3327" max="3327" width="12.5" style="9" customWidth="1"/>
    <col min="3328" max="3328" width="14.6640625" style="9" bestFit="1" customWidth="1"/>
    <col min="3329" max="3329" width="12.5" style="9" bestFit="1" customWidth="1"/>
    <col min="3330" max="3330" width="1.83203125" style="9" customWidth="1"/>
    <col min="3331" max="3331" width="13" style="9" bestFit="1" customWidth="1"/>
    <col min="3332" max="3581" width="10.83203125" style="9"/>
    <col min="3582" max="3582" width="12.5" style="9" bestFit="1" customWidth="1"/>
    <col min="3583" max="3583" width="12.5" style="9" customWidth="1"/>
    <col min="3584" max="3584" width="14.6640625" style="9" bestFit="1" customWidth="1"/>
    <col min="3585" max="3585" width="12.5" style="9" bestFit="1" customWidth="1"/>
    <col min="3586" max="3586" width="1.83203125" style="9" customWidth="1"/>
    <col min="3587" max="3587" width="13" style="9" bestFit="1" customWidth="1"/>
    <col min="3588" max="3837" width="10.83203125" style="9"/>
    <col min="3838" max="3838" width="12.5" style="9" bestFit="1" customWidth="1"/>
    <col min="3839" max="3839" width="12.5" style="9" customWidth="1"/>
    <col min="3840" max="3840" width="14.6640625" style="9" bestFit="1" customWidth="1"/>
    <col min="3841" max="3841" width="12.5" style="9" bestFit="1" customWidth="1"/>
    <col min="3842" max="3842" width="1.83203125" style="9" customWidth="1"/>
    <col min="3843" max="3843" width="13" style="9" bestFit="1" customWidth="1"/>
    <col min="3844" max="4093" width="10.83203125" style="9"/>
    <col min="4094" max="4094" width="12.5" style="9" bestFit="1" customWidth="1"/>
    <col min="4095" max="4095" width="12.5" style="9" customWidth="1"/>
    <col min="4096" max="4096" width="14.6640625" style="9" bestFit="1" customWidth="1"/>
    <col min="4097" max="4097" width="12.5" style="9" bestFit="1" customWidth="1"/>
    <col min="4098" max="4098" width="1.83203125" style="9" customWidth="1"/>
    <col min="4099" max="4099" width="13" style="9" bestFit="1" customWidth="1"/>
    <col min="4100" max="4349" width="10.83203125" style="9"/>
    <col min="4350" max="4350" width="12.5" style="9" bestFit="1" customWidth="1"/>
    <col min="4351" max="4351" width="12.5" style="9" customWidth="1"/>
    <col min="4352" max="4352" width="14.6640625" style="9" bestFit="1" customWidth="1"/>
    <col min="4353" max="4353" width="12.5" style="9" bestFit="1" customWidth="1"/>
    <col min="4354" max="4354" width="1.83203125" style="9" customWidth="1"/>
    <col min="4355" max="4355" width="13" style="9" bestFit="1" customWidth="1"/>
    <col min="4356" max="4605" width="10.83203125" style="9"/>
    <col min="4606" max="4606" width="12.5" style="9" bestFit="1" customWidth="1"/>
    <col min="4607" max="4607" width="12.5" style="9" customWidth="1"/>
    <col min="4608" max="4608" width="14.6640625" style="9" bestFit="1" customWidth="1"/>
    <col min="4609" max="4609" width="12.5" style="9" bestFit="1" customWidth="1"/>
    <col min="4610" max="4610" width="1.83203125" style="9" customWidth="1"/>
    <col min="4611" max="4611" width="13" style="9" bestFit="1" customWidth="1"/>
    <col min="4612" max="4861" width="10.83203125" style="9"/>
    <col min="4862" max="4862" width="12.5" style="9" bestFit="1" customWidth="1"/>
    <col min="4863" max="4863" width="12.5" style="9" customWidth="1"/>
    <col min="4864" max="4864" width="14.6640625" style="9" bestFit="1" customWidth="1"/>
    <col min="4865" max="4865" width="12.5" style="9" bestFit="1" customWidth="1"/>
    <col min="4866" max="4866" width="1.83203125" style="9" customWidth="1"/>
    <col min="4867" max="4867" width="13" style="9" bestFit="1" customWidth="1"/>
    <col min="4868" max="5117" width="10.83203125" style="9"/>
    <col min="5118" max="5118" width="12.5" style="9" bestFit="1" customWidth="1"/>
    <col min="5119" max="5119" width="12.5" style="9" customWidth="1"/>
    <col min="5120" max="5120" width="14.6640625" style="9" bestFit="1" customWidth="1"/>
    <col min="5121" max="5121" width="12.5" style="9" bestFit="1" customWidth="1"/>
    <col min="5122" max="5122" width="1.83203125" style="9" customWidth="1"/>
    <col min="5123" max="5123" width="13" style="9" bestFit="1" customWidth="1"/>
    <col min="5124" max="5373" width="10.83203125" style="9"/>
    <col min="5374" max="5374" width="12.5" style="9" bestFit="1" customWidth="1"/>
    <col min="5375" max="5375" width="12.5" style="9" customWidth="1"/>
    <col min="5376" max="5376" width="14.6640625" style="9" bestFit="1" customWidth="1"/>
    <col min="5377" max="5377" width="12.5" style="9" bestFit="1" customWidth="1"/>
    <col min="5378" max="5378" width="1.83203125" style="9" customWidth="1"/>
    <col min="5379" max="5379" width="13" style="9" bestFit="1" customWidth="1"/>
    <col min="5380" max="5629" width="10.83203125" style="9"/>
    <col min="5630" max="5630" width="12.5" style="9" bestFit="1" customWidth="1"/>
    <col min="5631" max="5631" width="12.5" style="9" customWidth="1"/>
    <col min="5632" max="5632" width="14.6640625" style="9" bestFit="1" customWidth="1"/>
    <col min="5633" max="5633" width="12.5" style="9" bestFit="1" customWidth="1"/>
    <col min="5634" max="5634" width="1.83203125" style="9" customWidth="1"/>
    <col min="5635" max="5635" width="13" style="9" bestFit="1" customWidth="1"/>
    <col min="5636" max="5885" width="10.83203125" style="9"/>
    <col min="5886" max="5886" width="12.5" style="9" bestFit="1" customWidth="1"/>
    <col min="5887" max="5887" width="12.5" style="9" customWidth="1"/>
    <col min="5888" max="5888" width="14.6640625" style="9" bestFit="1" customWidth="1"/>
    <col min="5889" max="5889" width="12.5" style="9" bestFit="1" customWidth="1"/>
    <col min="5890" max="5890" width="1.83203125" style="9" customWidth="1"/>
    <col min="5891" max="5891" width="13" style="9" bestFit="1" customWidth="1"/>
    <col min="5892" max="6141" width="10.83203125" style="9"/>
    <col min="6142" max="6142" width="12.5" style="9" bestFit="1" customWidth="1"/>
    <col min="6143" max="6143" width="12.5" style="9" customWidth="1"/>
    <col min="6144" max="6144" width="14.6640625" style="9" bestFit="1" customWidth="1"/>
    <col min="6145" max="6145" width="12.5" style="9" bestFit="1" customWidth="1"/>
    <col min="6146" max="6146" width="1.83203125" style="9" customWidth="1"/>
    <col min="6147" max="6147" width="13" style="9" bestFit="1" customWidth="1"/>
    <col min="6148" max="6397" width="10.83203125" style="9"/>
    <col min="6398" max="6398" width="12.5" style="9" bestFit="1" customWidth="1"/>
    <col min="6399" max="6399" width="12.5" style="9" customWidth="1"/>
    <col min="6400" max="6400" width="14.6640625" style="9" bestFit="1" customWidth="1"/>
    <col min="6401" max="6401" width="12.5" style="9" bestFit="1" customWidth="1"/>
    <col min="6402" max="6402" width="1.83203125" style="9" customWidth="1"/>
    <col min="6403" max="6403" width="13" style="9" bestFit="1" customWidth="1"/>
    <col min="6404" max="6653" width="10.83203125" style="9"/>
    <col min="6654" max="6654" width="12.5" style="9" bestFit="1" customWidth="1"/>
    <col min="6655" max="6655" width="12.5" style="9" customWidth="1"/>
    <col min="6656" max="6656" width="14.6640625" style="9" bestFit="1" customWidth="1"/>
    <col min="6657" max="6657" width="12.5" style="9" bestFit="1" customWidth="1"/>
    <col min="6658" max="6658" width="1.83203125" style="9" customWidth="1"/>
    <col min="6659" max="6659" width="13" style="9" bestFit="1" customWidth="1"/>
    <col min="6660" max="6909" width="10.83203125" style="9"/>
    <col min="6910" max="6910" width="12.5" style="9" bestFit="1" customWidth="1"/>
    <col min="6911" max="6911" width="12.5" style="9" customWidth="1"/>
    <col min="6912" max="6912" width="14.6640625" style="9" bestFit="1" customWidth="1"/>
    <col min="6913" max="6913" width="12.5" style="9" bestFit="1" customWidth="1"/>
    <col min="6914" max="6914" width="1.83203125" style="9" customWidth="1"/>
    <col min="6915" max="6915" width="13" style="9" bestFit="1" customWidth="1"/>
    <col min="6916" max="7165" width="10.83203125" style="9"/>
    <col min="7166" max="7166" width="12.5" style="9" bestFit="1" customWidth="1"/>
    <col min="7167" max="7167" width="12.5" style="9" customWidth="1"/>
    <col min="7168" max="7168" width="14.6640625" style="9" bestFit="1" customWidth="1"/>
    <col min="7169" max="7169" width="12.5" style="9" bestFit="1" customWidth="1"/>
    <col min="7170" max="7170" width="1.83203125" style="9" customWidth="1"/>
    <col min="7171" max="7171" width="13" style="9" bestFit="1" customWidth="1"/>
    <col min="7172" max="7421" width="10.83203125" style="9"/>
    <col min="7422" max="7422" width="12.5" style="9" bestFit="1" customWidth="1"/>
    <col min="7423" max="7423" width="12.5" style="9" customWidth="1"/>
    <col min="7424" max="7424" width="14.6640625" style="9" bestFit="1" customWidth="1"/>
    <col min="7425" max="7425" width="12.5" style="9" bestFit="1" customWidth="1"/>
    <col min="7426" max="7426" width="1.83203125" style="9" customWidth="1"/>
    <col min="7427" max="7427" width="13" style="9" bestFit="1" customWidth="1"/>
    <col min="7428" max="7677" width="10.83203125" style="9"/>
    <col min="7678" max="7678" width="12.5" style="9" bestFit="1" customWidth="1"/>
    <col min="7679" max="7679" width="12.5" style="9" customWidth="1"/>
    <col min="7680" max="7680" width="14.6640625" style="9" bestFit="1" customWidth="1"/>
    <col min="7681" max="7681" width="12.5" style="9" bestFit="1" customWidth="1"/>
    <col min="7682" max="7682" width="1.83203125" style="9" customWidth="1"/>
    <col min="7683" max="7683" width="13" style="9" bestFit="1" customWidth="1"/>
    <col min="7684" max="7933" width="10.83203125" style="9"/>
    <col min="7934" max="7934" width="12.5" style="9" bestFit="1" customWidth="1"/>
    <col min="7935" max="7935" width="12.5" style="9" customWidth="1"/>
    <col min="7936" max="7936" width="14.6640625" style="9" bestFit="1" customWidth="1"/>
    <col min="7937" max="7937" width="12.5" style="9" bestFit="1" customWidth="1"/>
    <col min="7938" max="7938" width="1.83203125" style="9" customWidth="1"/>
    <col min="7939" max="7939" width="13" style="9" bestFit="1" customWidth="1"/>
    <col min="7940" max="8189" width="10.83203125" style="9"/>
    <col min="8190" max="8190" width="12.5" style="9" bestFit="1" customWidth="1"/>
    <col min="8191" max="8191" width="12.5" style="9" customWidth="1"/>
    <col min="8192" max="8192" width="14.6640625" style="9" bestFit="1" customWidth="1"/>
    <col min="8193" max="8193" width="12.5" style="9" bestFit="1" customWidth="1"/>
    <col min="8194" max="8194" width="1.83203125" style="9" customWidth="1"/>
    <col min="8195" max="8195" width="13" style="9" bestFit="1" customWidth="1"/>
    <col min="8196" max="8445" width="10.83203125" style="9"/>
    <col min="8446" max="8446" width="12.5" style="9" bestFit="1" customWidth="1"/>
    <col min="8447" max="8447" width="12.5" style="9" customWidth="1"/>
    <col min="8448" max="8448" width="14.6640625" style="9" bestFit="1" customWidth="1"/>
    <col min="8449" max="8449" width="12.5" style="9" bestFit="1" customWidth="1"/>
    <col min="8450" max="8450" width="1.83203125" style="9" customWidth="1"/>
    <col min="8451" max="8451" width="13" style="9" bestFit="1" customWidth="1"/>
    <col min="8452" max="8701" width="10.83203125" style="9"/>
    <col min="8702" max="8702" width="12.5" style="9" bestFit="1" customWidth="1"/>
    <col min="8703" max="8703" width="12.5" style="9" customWidth="1"/>
    <col min="8704" max="8704" width="14.6640625" style="9" bestFit="1" customWidth="1"/>
    <col min="8705" max="8705" width="12.5" style="9" bestFit="1" customWidth="1"/>
    <col min="8706" max="8706" width="1.83203125" style="9" customWidth="1"/>
    <col min="8707" max="8707" width="13" style="9" bestFit="1" customWidth="1"/>
    <col min="8708" max="8957" width="10.83203125" style="9"/>
    <col min="8958" max="8958" width="12.5" style="9" bestFit="1" customWidth="1"/>
    <col min="8959" max="8959" width="12.5" style="9" customWidth="1"/>
    <col min="8960" max="8960" width="14.6640625" style="9" bestFit="1" customWidth="1"/>
    <col min="8961" max="8961" width="12.5" style="9" bestFit="1" customWidth="1"/>
    <col min="8962" max="8962" width="1.83203125" style="9" customWidth="1"/>
    <col min="8963" max="8963" width="13" style="9" bestFit="1" customWidth="1"/>
    <col min="8964" max="9213" width="10.83203125" style="9"/>
    <col min="9214" max="9214" width="12.5" style="9" bestFit="1" customWidth="1"/>
    <col min="9215" max="9215" width="12.5" style="9" customWidth="1"/>
    <col min="9216" max="9216" width="14.6640625" style="9" bestFit="1" customWidth="1"/>
    <col min="9217" max="9217" width="12.5" style="9" bestFit="1" customWidth="1"/>
    <col min="9218" max="9218" width="1.83203125" style="9" customWidth="1"/>
    <col min="9219" max="9219" width="13" style="9" bestFit="1" customWidth="1"/>
    <col min="9220" max="9469" width="10.83203125" style="9"/>
    <col min="9470" max="9470" width="12.5" style="9" bestFit="1" customWidth="1"/>
    <col min="9471" max="9471" width="12.5" style="9" customWidth="1"/>
    <col min="9472" max="9472" width="14.6640625" style="9" bestFit="1" customWidth="1"/>
    <col min="9473" max="9473" width="12.5" style="9" bestFit="1" customWidth="1"/>
    <col min="9474" max="9474" width="1.83203125" style="9" customWidth="1"/>
    <col min="9475" max="9475" width="13" style="9" bestFit="1" customWidth="1"/>
    <col min="9476" max="9725" width="10.83203125" style="9"/>
    <col min="9726" max="9726" width="12.5" style="9" bestFit="1" customWidth="1"/>
    <col min="9727" max="9727" width="12.5" style="9" customWidth="1"/>
    <col min="9728" max="9728" width="14.6640625" style="9" bestFit="1" customWidth="1"/>
    <col min="9729" max="9729" width="12.5" style="9" bestFit="1" customWidth="1"/>
    <col min="9730" max="9730" width="1.83203125" style="9" customWidth="1"/>
    <col min="9731" max="9731" width="13" style="9" bestFit="1" customWidth="1"/>
    <col min="9732" max="9981" width="10.83203125" style="9"/>
    <col min="9982" max="9982" width="12.5" style="9" bestFit="1" customWidth="1"/>
    <col min="9983" max="9983" width="12.5" style="9" customWidth="1"/>
    <col min="9984" max="9984" width="14.6640625" style="9" bestFit="1" customWidth="1"/>
    <col min="9985" max="9985" width="12.5" style="9" bestFit="1" customWidth="1"/>
    <col min="9986" max="9986" width="1.83203125" style="9" customWidth="1"/>
    <col min="9987" max="9987" width="13" style="9" bestFit="1" customWidth="1"/>
    <col min="9988" max="10237" width="10.83203125" style="9"/>
    <col min="10238" max="10238" width="12.5" style="9" bestFit="1" customWidth="1"/>
    <col min="10239" max="10239" width="12.5" style="9" customWidth="1"/>
    <col min="10240" max="10240" width="14.6640625" style="9" bestFit="1" customWidth="1"/>
    <col min="10241" max="10241" width="12.5" style="9" bestFit="1" customWidth="1"/>
    <col min="10242" max="10242" width="1.83203125" style="9" customWidth="1"/>
    <col min="10243" max="10243" width="13" style="9" bestFit="1" customWidth="1"/>
    <col min="10244" max="10493" width="10.83203125" style="9"/>
    <col min="10494" max="10494" width="12.5" style="9" bestFit="1" customWidth="1"/>
    <col min="10495" max="10495" width="12.5" style="9" customWidth="1"/>
    <col min="10496" max="10496" width="14.6640625" style="9" bestFit="1" customWidth="1"/>
    <col min="10497" max="10497" width="12.5" style="9" bestFit="1" customWidth="1"/>
    <col min="10498" max="10498" width="1.83203125" style="9" customWidth="1"/>
    <col min="10499" max="10499" width="13" style="9" bestFit="1" customWidth="1"/>
    <col min="10500" max="10749" width="10.83203125" style="9"/>
    <col min="10750" max="10750" width="12.5" style="9" bestFit="1" customWidth="1"/>
    <col min="10751" max="10751" width="12.5" style="9" customWidth="1"/>
    <col min="10752" max="10752" width="14.6640625" style="9" bestFit="1" customWidth="1"/>
    <col min="10753" max="10753" width="12.5" style="9" bestFit="1" customWidth="1"/>
    <col min="10754" max="10754" width="1.83203125" style="9" customWidth="1"/>
    <col min="10755" max="10755" width="13" style="9" bestFit="1" customWidth="1"/>
    <col min="10756" max="11005" width="10.83203125" style="9"/>
    <col min="11006" max="11006" width="12.5" style="9" bestFit="1" customWidth="1"/>
    <col min="11007" max="11007" width="12.5" style="9" customWidth="1"/>
    <col min="11008" max="11008" width="14.6640625" style="9" bestFit="1" customWidth="1"/>
    <col min="11009" max="11009" width="12.5" style="9" bestFit="1" customWidth="1"/>
    <col min="11010" max="11010" width="1.83203125" style="9" customWidth="1"/>
    <col min="11011" max="11011" width="13" style="9" bestFit="1" customWidth="1"/>
    <col min="11012" max="11261" width="10.83203125" style="9"/>
    <col min="11262" max="11262" width="12.5" style="9" bestFit="1" customWidth="1"/>
    <col min="11263" max="11263" width="12.5" style="9" customWidth="1"/>
    <col min="11264" max="11264" width="14.6640625" style="9" bestFit="1" customWidth="1"/>
    <col min="11265" max="11265" width="12.5" style="9" bestFit="1" customWidth="1"/>
    <col min="11266" max="11266" width="1.83203125" style="9" customWidth="1"/>
    <col min="11267" max="11267" width="13" style="9" bestFit="1" customWidth="1"/>
    <col min="11268" max="11517" width="10.83203125" style="9"/>
    <col min="11518" max="11518" width="12.5" style="9" bestFit="1" customWidth="1"/>
    <col min="11519" max="11519" width="12.5" style="9" customWidth="1"/>
    <col min="11520" max="11520" width="14.6640625" style="9" bestFit="1" customWidth="1"/>
    <col min="11521" max="11521" width="12.5" style="9" bestFit="1" customWidth="1"/>
    <col min="11522" max="11522" width="1.83203125" style="9" customWidth="1"/>
    <col min="11523" max="11523" width="13" style="9" bestFit="1" customWidth="1"/>
    <col min="11524" max="11773" width="10.83203125" style="9"/>
    <col min="11774" max="11774" width="12.5" style="9" bestFit="1" customWidth="1"/>
    <col min="11775" max="11775" width="12.5" style="9" customWidth="1"/>
    <col min="11776" max="11776" width="14.6640625" style="9" bestFit="1" customWidth="1"/>
    <col min="11777" max="11777" width="12.5" style="9" bestFit="1" customWidth="1"/>
    <col min="11778" max="11778" width="1.83203125" style="9" customWidth="1"/>
    <col min="11779" max="11779" width="13" style="9" bestFit="1" customWidth="1"/>
    <col min="11780" max="12029" width="10.83203125" style="9"/>
    <col min="12030" max="12030" width="12.5" style="9" bestFit="1" customWidth="1"/>
    <col min="12031" max="12031" width="12.5" style="9" customWidth="1"/>
    <col min="12032" max="12032" width="14.6640625" style="9" bestFit="1" customWidth="1"/>
    <col min="12033" max="12033" width="12.5" style="9" bestFit="1" customWidth="1"/>
    <col min="12034" max="12034" width="1.83203125" style="9" customWidth="1"/>
    <col min="12035" max="12035" width="13" style="9" bestFit="1" customWidth="1"/>
    <col min="12036" max="12285" width="10.83203125" style="9"/>
    <col min="12286" max="12286" width="12.5" style="9" bestFit="1" customWidth="1"/>
    <col min="12287" max="12287" width="12.5" style="9" customWidth="1"/>
    <col min="12288" max="12288" width="14.6640625" style="9" bestFit="1" customWidth="1"/>
    <col min="12289" max="12289" width="12.5" style="9" bestFit="1" customWidth="1"/>
    <col min="12290" max="12290" width="1.83203125" style="9" customWidth="1"/>
    <col min="12291" max="12291" width="13" style="9" bestFit="1" customWidth="1"/>
    <col min="12292" max="12541" width="10.83203125" style="9"/>
    <col min="12542" max="12542" width="12.5" style="9" bestFit="1" customWidth="1"/>
    <col min="12543" max="12543" width="12.5" style="9" customWidth="1"/>
    <col min="12544" max="12544" width="14.6640625" style="9" bestFit="1" customWidth="1"/>
    <col min="12545" max="12545" width="12.5" style="9" bestFit="1" customWidth="1"/>
    <col min="12546" max="12546" width="1.83203125" style="9" customWidth="1"/>
    <col min="12547" max="12547" width="13" style="9" bestFit="1" customWidth="1"/>
    <col min="12548" max="12797" width="10.83203125" style="9"/>
    <col min="12798" max="12798" width="12.5" style="9" bestFit="1" customWidth="1"/>
    <col min="12799" max="12799" width="12.5" style="9" customWidth="1"/>
    <col min="12800" max="12800" width="14.6640625" style="9" bestFit="1" customWidth="1"/>
    <col min="12801" max="12801" width="12.5" style="9" bestFit="1" customWidth="1"/>
    <col min="12802" max="12802" width="1.83203125" style="9" customWidth="1"/>
    <col min="12803" max="12803" width="13" style="9" bestFit="1" customWidth="1"/>
    <col min="12804" max="13053" width="10.83203125" style="9"/>
    <col min="13054" max="13054" width="12.5" style="9" bestFit="1" customWidth="1"/>
    <col min="13055" max="13055" width="12.5" style="9" customWidth="1"/>
    <col min="13056" max="13056" width="14.6640625" style="9" bestFit="1" customWidth="1"/>
    <col min="13057" max="13057" width="12.5" style="9" bestFit="1" customWidth="1"/>
    <col min="13058" max="13058" width="1.83203125" style="9" customWidth="1"/>
    <col min="13059" max="13059" width="13" style="9" bestFit="1" customWidth="1"/>
    <col min="13060" max="13309" width="10.83203125" style="9"/>
    <col min="13310" max="13310" width="12.5" style="9" bestFit="1" customWidth="1"/>
    <col min="13311" max="13311" width="12.5" style="9" customWidth="1"/>
    <col min="13312" max="13312" width="14.6640625" style="9" bestFit="1" customWidth="1"/>
    <col min="13313" max="13313" width="12.5" style="9" bestFit="1" customWidth="1"/>
    <col min="13314" max="13314" width="1.83203125" style="9" customWidth="1"/>
    <col min="13315" max="13315" width="13" style="9" bestFit="1" customWidth="1"/>
    <col min="13316" max="13565" width="10.83203125" style="9"/>
    <col min="13566" max="13566" width="12.5" style="9" bestFit="1" customWidth="1"/>
    <col min="13567" max="13567" width="12.5" style="9" customWidth="1"/>
    <col min="13568" max="13568" width="14.6640625" style="9" bestFit="1" customWidth="1"/>
    <col min="13569" max="13569" width="12.5" style="9" bestFit="1" customWidth="1"/>
    <col min="13570" max="13570" width="1.83203125" style="9" customWidth="1"/>
    <col min="13571" max="13571" width="13" style="9" bestFit="1" customWidth="1"/>
    <col min="13572" max="13821" width="10.83203125" style="9"/>
    <col min="13822" max="13822" width="12.5" style="9" bestFit="1" customWidth="1"/>
    <col min="13823" max="13823" width="12.5" style="9" customWidth="1"/>
    <col min="13824" max="13824" width="14.6640625" style="9" bestFit="1" customWidth="1"/>
    <col min="13825" max="13825" width="12.5" style="9" bestFit="1" customWidth="1"/>
    <col min="13826" max="13826" width="1.83203125" style="9" customWidth="1"/>
    <col min="13827" max="13827" width="13" style="9" bestFit="1" customWidth="1"/>
    <col min="13828" max="14077" width="10.83203125" style="9"/>
    <col min="14078" max="14078" width="12.5" style="9" bestFit="1" customWidth="1"/>
    <col min="14079" max="14079" width="12.5" style="9" customWidth="1"/>
    <col min="14080" max="14080" width="14.6640625" style="9" bestFit="1" customWidth="1"/>
    <col min="14081" max="14081" width="12.5" style="9" bestFit="1" customWidth="1"/>
    <col min="14082" max="14082" width="1.83203125" style="9" customWidth="1"/>
    <col min="14083" max="14083" width="13" style="9" bestFit="1" customWidth="1"/>
    <col min="14084" max="14333" width="10.83203125" style="9"/>
    <col min="14334" max="14334" width="12.5" style="9" bestFit="1" customWidth="1"/>
    <col min="14335" max="14335" width="12.5" style="9" customWidth="1"/>
    <col min="14336" max="14336" width="14.6640625" style="9" bestFit="1" customWidth="1"/>
    <col min="14337" max="14337" width="12.5" style="9" bestFit="1" customWidth="1"/>
    <col min="14338" max="14338" width="1.83203125" style="9" customWidth="1"/>
    <col min="14339" max="14339" width="13" style="9" bestFit="1" customWidth="1"/>
    <col min="14340" max="14589" width="10.83203125" style="9"/>
    <col min="14590" max="14590" width="12.5" style="9" bestFit="1" customWidth="1"/>
    <col min="14591" max="14591" width="12.5" style="9" customWidth="1"/>
    <col min="14592" max="14592" width="14.6640625" style="9" bestFit="1" customWidth="1"/>
    <col min="14593" max="14593" width="12.5" style="9" bestFit="1" customWidth="1"/>
    <col min="14594" max="14594" width="1.83203125" style="9" customWidth="1"/>
    <col min="14595" max="14595" width="13" style="9" bestFit="1" customWidth="1"/>
    <col min="14596" max="14845" width="10.83203125" style="9"/>
    <col min="14846" max="14846" width="12.5" style="9" bestFit="1" customWidth="1"/>
    <col min="14847" max="14847" width="12.5" style="9" customWidth="1"/>
    <col min="14848" max="14848" width="14.6640625" style="9" bestFit="1" customWidth="1"/>
    <col min="14849" max="14849" width="12.5" style="9" bestFit="1" customWidth="1"/>
    <col min="14850" max="14850" width="1.83203125" style="9" customWidth="1"/>
    <col min="14851" max="14851" width="13" style="9" bestFit="1" customWidth="1"/>
    <col min="14852" max="15101" width="10.83203125" style="9"/>
    <col min="15102" max="15102" width="12.5" style="9" bestFit="1" customWidth="1"/>
    <col min="15103" max="15103" width="12.5" style="9" customWidth="1"/>
    <col min="15104" max="15104" width="14.6640625" style="9" bestFit="1" customWidth="1"/>
    <col min="15105" max="15105" width="12.5" style="9" bestFit="1" customWidth="1"/>
    <col min="15106" max="15106" width="1.83203125" style="9" customWidth="1"/>
    <col min="15107" max="15107" width="13" style="9" bestFit="1" customWidth="1"/>
    <col min="15108" max="15357" width="10.83203125" style="9"/>
    <col min="15358" max="15358" width="12.5" style="9" bestFit="1" customWidth="1"/>
    <col min="15359" max="15359" width="12.5" style="9" customWidth="1"/>
    <col min="15360" max="15360" width="14.6640625" style="9" bestFit="1" customWidth="1"/>
    <col min="15361" max="15361" width="12.5" style="9" bestFit="1" customWidth="1"/>
    <col min="15362" max="15362" width="1.83203125" style="9" customWidth="1"/>
    <col min="15363" max="15363" width="13" style="9" bestFit="1" customWidth="1"/>
    <col min="15364" max="15613" width="10.83203125" style="9"/>
    <col min="15614" max="15614" width="12.5" style="9" bestFit="1" customWidth="1"/>
    <col min="15615" max="15615" width="12.5" style="9" customWidth="1"/>
    <col min="15616" max="15616" width="14.6640625" style="9" bestFit="1" customWidth="1"/>
    <col min="15617" max="15617" width="12.5" style="9" bestFit="1" customWidth="1"/>
    <col min="15618" max="15618" width="1.83203125" style="9" customWidth="1"/>
    <col min="15619" max="15619" width="13" style="9" bestFit="1" customWidth="1"/>
    <col min="15620" max="15869" width="10.83203125" style="9"/>
    <col min="15870" max="15870" width="12.5" style="9" bestFit="1" customWidth="1"/>
    <col min="15871" max="15871" width="12.5" style="9" customWidth="1"/>
    <col min="15872" max="15872" width="14.6640625" style="9" bestFit="1" customWidth="1"/>
    <col min="15873" max="15873" width="12.5" style="9" bestFit="1" customWidth="1"/>
    <col min="15874" max="15874" width="1.83203125" style="9" customWidth="1"/>
    <col min="15875" max="15875" width="13" style="9" bestFit="1" customWidth="1"/>
    <col min="15876" max="16125" width="10.83203125" style="9"/>
    <col min="16126" max="16126" width="12.5" style="9" bestFit="1" customWidth="1"/>
    <col min="16127" max="16127" width="12.5" style="9" customWidth="1"/>
    <col min="16128" max="16128" width="14.6640625" style="9" bestFit="1" customWidth="1"/>
    <col min="16129" max="16129" width="12.5" style="9" bestFit="1" customWidth="1"/>
    <col min="16130" max="16130" width="1.83203125" style="9" customWidth="1"/>
    <col min="16131" max="16131" width="13" style="9" bestFit="1" customWidth="1"/>
    <col min="16132" max="16384" width="10.83203125" style="9"/>
  </cols>
  <sheetData>
    <row r="2" spans="2:9" x14ac:dyDescent="0.15">
      <c r="C2" s="10" t="s">
        <v>2053</v>
      </c>
      <c r="D2" s="10" t="s">
        <v>2054</v>
      </c>
      <c r="E2" s="10" t="s">
        <v>2055</v>
      </c>
      <c r="F2" s="10" t="s">
        <v>2056</v>
      </c>
      <c r="G2" s="10" t="s">
        <v>2057</v>
      </c>
    </row>
    <row r="3" spans="2:9" x14ac:dyDescent="0.15">
      <c r="B3" s="10" t="s">
        <v>2058</v>
      </c>
      <c r="C3" s="10">
        <f>COUNTIF(ReadingList!D1:D141,"OK")</f>
        <v>1</v>
      </c>
      <c r="D3" s="10">
        <f>COUNTIF(ReadingList!D1:D141,"Abstract") + COUNTIF(ReadingList!D1:D141,"Body")</f>
        <v>20</v>
      </c>
      <c r="E3" s="10">
        <f>COUNTIF(ReadingList!D1:D141,"Stand-by")</f>
        <v>0</v>
      </c>
      <c r="F3" s="10">
        <f>COUNTIF(ReadingList!D1:D141,"Literature review")</f>
        <v>0</v>
      </c>
      <c r="G3" s="10">
        <f>COUNTIF(ReadingList!D1:D141,"No access")</f>
        <v>0</v>
      </c>
    </row>
    <row r="5" spans="2:9" x14ac:dyDescent="0.15">
      <c r="B5" s="10" t="s">
        <v>2060</v>
      </c>
      <c r="C5" s="11" t="s">
        <v>2059</v>
      </c>
      <c r="D5" s="11"/>
      <c r="E5" s="10" t="s">
        <v>2061</v>
      </c>
      <c r="F5" s="10" t="s">
        <v>2062</v>
      </c>
    </row>
    <row r="6" spans="2:9" x14ac:dyDescent="0.15">
      <c r="B6" s="10">
        <f>+ReadingList!A141</f>
        <v>140</v>
      </c>
      <c r="C6" s="10">
        <f>SUM(C3:F3)</f>
        <v>21</v>
      </c>
      <c r="D6" s="12">
        <f>SUM(C3:F3)/(B6-G3)</f>
        <v>0.15</v>
      </c>
      <c r="E6" s="12">
        <f>IFERROR(C3/C6, 0)</f>
        <v>4.7619047619047616E-2</v>
      </c>
      <c r="F6" s="10">
        <f>ROUNDUP(E6*B6,0)</f>
        <v>7</v>
      </c>
    </row>
    <row r="8" spans="2:9" x14ac:dyDescent="0.15">
      <c r="B8" s="10" t="s">
        <v>2063</v>
      </c>
      <c r="C8" s="10" t="s">
        <v>2059</v>
      </c>
      <c r="D8" s="10" t="s">
        <v>2053</v>
      </c>
      <c r="E8" s="10" t="s">
        <v>2060</v>
      </c>
      <c r="F8" s="10" t="s">
        <v>2061</v>
      </c>
      <c r="G8" s="10" t="s">
        <v>2062</v>
      </c>
    </row>
    <row r="9" spans="2:9" x14ac:dyDescent="0.15">
      <c r="B9" s="13">
        <v>44911</v>
      </c>
      <c r="C9" s="10">
        <f>COUNTIF(ReadingList!$B$2:$B$141,"&lt;="&amp;B9)</f>
        <v>21</v>
      </c>
      <c r="D9" s="10">
        <f>COUNTIFS(ReadingList!$B$2:$B$141,"&lt;="&amp;B9,ReadingList!$D$2:$D$141,"OK")</f>
        <v>1</v>
      </c>
      <c r="E9" s="10">
        <f>C9</f>
        <v>21</v>
      </c>
      <c r="F9" s="12">
        <f>IFERROR(D9/C9, 0)</f>
        <v>4.7619047619047616E-2</v>
      </c>
      <c r="G9" s="10">
        <f>ROUNDUP(F9*$B$6,0)</f>
        <v>7</v>
      </c>
      <c r="I9" s="14"/>
    </row>
    <row r="10" spans="2:9" x14ac:dyDescent="0.15">
      <c r="B10" s="13">
        <f>B9+7</f>
        <v>44918</v>
      </c>
      <c r="C10" s="17">
        <f>COUNTIFS(ReadingList!$B$2:$B$141,"&lt;="&amp;B10, ReadingList!$B$2:$B$141,"&gt;"&amp;B9)</f>
        <v>0</v>
      </c>
      <c r="D10" s="10">
        <f>COUNTIFS(ReadingList!$B$2:$B$141,"&lt;="&amp;B10, ReadingList!$B$2:$B$141,"&gt;"&amp;B9,ReadingList!$D$2:$D$141,"OK")</f>
        <v>0</v>
      </c>
      <c r="E10" s="10">
        <f>E9+C10</f>
        <v>21</v>
      </c>
      <c r="F10" s="12">
        <f t="shared" ref="F10:F33" si="0">IFERROR(D10/C10, 0)</f>
        <v>0</v>
      </c>
      <c r="G10" s="10">
        <f t="shared" ref="G10:G33" si="1">ROUNDUP(F10*$B$6,0)</f>
        <v>0</v>
      </c>
    </row>
    <row r="11" spans="2:9" x14ac:dyDescent="0.15">
      <c r="B11" s="13">
        <f t="shared" ref="B11:B33" si="2">B10+7</f>
        <v>44925</v>
      </c>
      <c r="C11" s="17">
        <f>COUNTIFS(ReadingList!$B$2:$B$141,"&lt;="&amp;B11, ReadingList!$B$2:$B$141,"&gt;"&amp;B10)</f>
        <v>0</v>
      </c>
      <c r="D11" s="10">
        <f>COUNTIFS(ReadingList!$B$2:$B$141,"&lt;="&amp;B11, ReadingList!$B$2:$B$141,"&gt;"&amp;B10,ReadingList!$D$2:$D$141,"OK")</f>
        <v>0</v>
      </c>
      <c r="E11" s="10">
        <f t="shared" ref="E11:E33" si="3">E10+C11</f>
        <v>21</v>
      </c>
      <c r="F11" s="12">
        <f t="shared" si="0"/>
        <v>0</v>
      </c>
      <c r="G11" s="10">
        <f t="shared" si="1"/>
        <v>0</v>
      </c>
    </row>
    <row r="12" spans="2:9" x14ac:dyDescent="0.15">
      <c r="B12" s="13">
        <f t="shared" si="2"/>
        <v>44932</v>
      </c>
      <c r="C12" s="17">
        <f>COUNTIFS(ReadingList!$B$2:$B$141,"&lt;="&amp;B12, ReadingList!$B$2:$B$141,"&gt;"&amp;B11)</f>
        <v>0</v>
      </c>
      <c r="D12" s="10">
        <f>COUNTIFS(ReadingList!$B$2:$B$141,"&lt;="&amp;B12, ReadingList!$B$2:$B$141,"&gt;"&amp;B11,ReadingList!$D$2:$D$141,"OK")</f>
        <v>0</v>
      </c>
      <c r="E12" s="10">
        <f t="shared" si="3"/>
        <v>21</v>
      </c>
      <c r="F12" s="12">
        <f t="shared" si="0"/>
        <v>0</v>
      </c>
      <c r="G12" s="10">
        <f t="shared" si="1"/>
        <v>0</v>
      </c>
    </row>
    <row r="13" spans="2:9" x14ac:dyDescent="0.15">
      <c r="B13" s="13">
        <f t="shared" si="2"/>
        <v>44939</v>
      </c>
      <c r="C13" s="17">
        <f>COUNTIFS(ReadingList!$B$2:$B$141,"&lt;="&amp;B13, ReadingList!$B$2:$B$141,"&gt;"&amp;B12)</f>
        <v>0</v>
      </c>
      <c r="D13" s="10">
        <f>COUNTIFS(ReadingList!$B$2:$B$141,"&lt;="&amp;B13, ReadingList!$B$2:$B$141,"&gt;"&amp;B12,ReadingList!$D$2:$D$141,"OK")</f>
        <v>0</v>
      </c>
      <c r="E13" s="10">
        <f t="shared" si="3"/>
        <v>21</v>
      </c>
      <c r="F13" s="12">
        <f t="shared" si="0"/>
        <v>0</v>
      </c>
      <c r="G13" s="10">
        <f t="shared" si="1"/>
        <v>0</v>
      </c>
    </row>
    <row r="14" spans="2:9" x14ac:dyDescent="0.15">
      <c r="B14" s="13">
        <f t="shared" si="2"/>
        <v>44946</v>
      </c>
      <c r="C14" s="17">
        <f>COUNTIFS(ReadingList!$B$2:$B$141,"&lt;="&amp;B14, ReadingList!$B$2:$B$141,"&gt;"&amp;B13)</f>
        <v>0</v>
      </c>
      <c r="D14" s="10">
        <f>COUNTIFS(ReadingList!$B$2:$B$141,"&lt;="&amp;B14, ReadingList!$B$2:$B$141,"&gt;"&amp;B13,ReadingList!$D$2:$D$141,"OK")</f>
        <v>0</v>
      </c>
      <c r="E14" s="10">
        <f t="shared" si="3"/>
        <v>21</v>
      </c>
      <c r="F14" s="12">
        <f t="shared" si="0"/>
        <v>0</v>
      </c>
      <c r="G14" s="10">
        <f t="shared" si="1"/>
        <v>0</v>
      </c>
    </row>
    <row r="15" spans="2:9" x14ac:dyDescent="0.15">
      <c r="B15" s="13">
        <f t="shared" si="2"/>
        <v>44953</v>
      </c>
      <c r="C15" s="17">
        <f>COUNTIFS(ReadingList!$B$2:$B$141,"&lt;="&amp;B15, ReadingList!$B$2:$B$141,"&gt;"&amp;B14)</f>
        <v>0</v>
      </c>
      <c r="D15" s="10">
        <f>COUNTIFS(ReadingList!$B$2:$B$141,"&lt;="&amp;B15, ReadingList!$B$2:$B$141,"&gt;"&amp;B14,ReadingList!$D$2:$D$141,"OK")</f>
        <v>0</v>
      </c>
      <c r="E15" s="10">
        <f t="shared" si="3"/>
        <v>21</v>
      </c>
      <c r="F15" s="12">
        <f t="shared" si="0"/>
        <v>0</v>
      </c>
      <c r="G15" s="10">
        <f t="shared" si="1"/>
        <v>0</v>
      </c>
    </row>
    <row r="16" spans="2:9" x14ac:dyDescent="0.15">
      <c r="B16" s="13">
        <f t="shared" si="2"/>
        <v>44960</v>
      </c>
      <c r="C16" s="17">
        <f>COUNTIFS(ReadingList!$B$2:$B$141,"&lt;="&amp;B16, ReadingList!$B$2:$B$141,"&gt;"&amp;B15)</f>
        <v>0</v>
      </c>
      <c r="D16" s="10">
        <f>COUNTIFS(ReadingList!$B$2:$B$141,"&lt;="&amp;B16, ReadingList!$B$2:$B$141,"&gt;"&amp;B15,ReadingList!$D$2:$D$141,"OK")</f>
        <v>0</v>
      </c>
      <c r="E16" s="10">
        <f t="shared" si="3"/>
        <v>21</v>
      </c>
      <c r="F16" s="12">
        <f t="shared" si="0"/>
        <v>0</v>
      </c>
      <c r="G16" s="10">
        <f t="shared" si="1"/>
        <v>0</v>
      </c>
    </row>
    <row r="17" spans="2:7" x14ac:dyDescent="0.15">
      <c r="B17" s="13">
        <f t="shared" si="2"/>
        <v>44967</v>
      </c>
      <c r="C17" s="17">
        <f>COUNTIFS(ReadingList!$B$2:$B$141,"&lt;="&amp;B17, ReadingList!$B$2:$B$141,"&gt;"&amp;B16)</f>
        <v>0</v>
      </c>
      <c r="D17" s="10">
        <f>COUNTIFS(ReadingList!$B$2:$B$141,"&lt;="&amp;B17, ReadingList!$B$2:$B$141,"&gt;"&amp;B16,ReadingList!$D$2:$D$141,"OK")</f>
        <v>0</v>
      </c>
      <c r="E17" s="10">
        <f t="shared" si="3"/>
        <v>21</v>
      </c>
      <c r="F17" s="12">
        <f t="shared" si="0"/>
        <v>0</v>
      </c>
      <c r="G17" s="10">
        <f t="shared" si="1"/>
        <v>0</v>
      </c>
    </row>
    <row r="18" spans="2:7" x14ac:dyDescent="0.15">
      <c r="B18" s="13">
        <f t="shared" si="2"/>
        <v>44974</v>
      </c>
      <c r="C18" s="17">
        <f>COUNTIFS(ReadingList!$B$2:$B$141,"&lt;="&amp;B18, ReadingList!$B$2:$B$141,"&gt;"&amp;B17)</f>
        <v>0</v>
      </c>
      <c r="D18" s="10">
        <f>COUNTIFS(ReadingList!$B$2:$B$141,"&lt;="&amp;B18, ReadingList!$B$2:$B$141,"&gt;"&amp;B17,ReadingList!$D$2:$D$141,"OK")</f>
        <v>0</v>
      </c>
      <c r="E18" s="10">
        <f t="shared" si="3"/>
        <v>21</v>
      </c>
      <c r="F18" s="12">
        <f t="shared" si="0"/>
        <v>0</v>
      </c>
      <c r="G18" s="10">
        <f t="shared" si="1"/>
        <v>0</v>
      </c>
    </row>
    <row r="19" spans="2:7" x14ac:dyDescent="0.15">
      <c r="B19" s="13">
        <f t="shared" si="2"/>
        <v>44981</v>
      </c>
      <c r="C19" s="17">
        <f>COUNTIFS(ReadingList!$B$2:$B$141,"&lt;="&amp;B19, ReadingList!$B$2:$B$141,"&gt;"&amp;B18)</f>
        <v>0</v>
      </c>
      <c r="D19" s="10">
        <f>COUNTIFS(ReadingList!$B$2:$B$141,"&lt;="&amp;B19, ReadingList!$B$2:$B$141,"&gt;"&amp;B18,ReadingList!$D$2:$D$141,"OK")</f>
        <v>0</v>
      </c>
      <c r="E19" s="10">
        <f t="shared" si="3"/>
        <v>21</v>
      </c>
      <c r="F19" s="12">
        <f t="shared" si="0"/>
        <v>0</v>
      </c>
      <c r="G19" s="10">
        <f t="shared" si="1"/>
        <v>0</v>
      </c>
    </row>
    <row r="20" spans="2:7" x14ac:dyDescent="0.15">
      <c r="B20" s="13">
        <f t="shared" si="2"/>
        <v>44988</v>
      </c>
      <c r="C20" s="17">
        <f>COUNTIFS(ReadingList!$B$2:$B$141,"&lt;="&amp;B20, ReadingList!$B$2:$B$141,"&gt;"&amp;B19)</f>
        <v>0</v>
      </c>
      <c r="D20" s="10">
        <f>COUNTIFS(ReadingList!$B$2:$B$141,"&lt;="&amp;B20, ReadingList!$B$2:$B$141,"&gt;"&amp;B19,ReadingList!$D$2:$D$141,"OK")</f>
        <v>0</v>
      </c>
      <c r="E20" s="10">
        <f t="shared" si="3"/>
        <v>21</v>
      </c>
      <c r="F20" s="12">
        <f t="shared" si="0"/>
        <v>0</v>
      </c>
      <c r="G20" s="10">
        <f t="shared" si="1"/>
        <v>0</v>
      </c>
    </row>
    <row r="21" spans="2:7" x14ac:dyDescent="0.15">
      <c r="B21" s="13">
        <f t="shared" si="2"/>
        <v>44995</v>
      </c>
      <c r="C21" s="17">
        <f>COUNTIFS(ReadingList!$B$2:$B$141,"&lt;="&amp;B21, ReadingList!$B$2:$B$141,"&gt;"&amp;B20)</f>
        <v>0</v>
      </c>
      <c r="D21" s="10">
        <f>COUNTIFS(ReadingList!$B$2:$B$141,"&lt;="&amp;B21, ReadingList!$B$2:$B$141,"&gt;"&amp;B20,ReadingList!$D$2:$D$141,"OK")</f>
        <v>0</v>
      </c>
      <c r="E21" s="10">
        <f t="shared" si="3"/>
        <v>21</v>
      </c>
      <c r="F21" s="12">
        <f t="shared" si="0"/>
        <v>0</v>
      </c>
      <c r="G21" s="10">
        <f t="shared" si="1"/>
        <v>0</v>
      </c>
    </row>
    <row r="22" spans="2:7" x14ac:dyDescent="0.15">
      <c r="B22" s="13">
        <f t="shared" si="2"/>
        <v>45002</v>
      </c>
      <c r="C22" s="17">
        <f>COUNTIFS(ReadingList!$B$2:$B$141,"&lt;="&amp;B22, ReadingList!$B$2:$B$141,"&gt;"&amp;B21)</f>
        <v>0</v>
      </c>
      <c r="D22" s="10">
        <f>COUNTIFS(ReadingList!$B$2:$B$141,"&lt;="&amp;B22, ReadingList!$B$2:$B$141,"&gt;"&amp;B21,ReadingList!$D$2:$D$141,"OK")</f>
        <v>0</v>
      </c>
      <c r="E22" s="10">
        <f t="shared" si="3"/>
        <v>21</v>
      </c>
      <c r="F22" s="12">
        <f t="shared" si="0"/>
        <v>0</v>
      </c>
      <c r="G22" s="10">
        <f t="shared" si="1"/>
        <v>0</v>
      </c>
    </row>
    <row r="23" spans="2:7" x14ac:dyDescent="0.15">
      <c r="B23" s="13">
        <f t="shared" si="2"/>
        <v>45009</v>
      </c>
      <c r="C23" s="17">
        <f>COUNTIFS(ReadingList!$B$2:$B$141,"&lt;="&amp;B23, ReadingList!$B$2:$B$141,"&gt;"&amp;B22)</f>
        <v>0</v>
      </c>
      <c r="D23" s="10">
        <f>COUNTIFS(ReadingList!$B$2:$B$141,"&lt;="&amp;B23, ReadingList!$B$2:$B$141,"&gt;"&amp;B22,ReadingList!$D$2:$D$141,"OK")</f>
        <v>0</v>
      </c>
      <c r="E23" s="10">
        <f t="shared" si="3"/>
        <v>21</v>
      </c>
      <c r="F23" s="12">
        <f t="shared" si="0"/>
        <v>0</v>
      </c>
      <c r="G23" s="10">
        <f t="shared" si="1"/>
        <v>0</v>
      </c>
    </row>
    <row r="24" spans="2:7" x14ac:dyDescent="0.15">
      <c r="B24" s="13">
        <f t="shared" si="2"/>
        <v>45016</v>
      </c>
      <c r="C24" s="17">
        <f>COUNTIFS(ReadingList!$B$2:$B$141,"&lt;="&amp;B24, ReadingList!$B$2:$B$141,"&gt;"&amp;B23)</f>
        <v>0</v>
      </c>
      <c r="D24" s="10">
        <f>COUNTIFS(ReadingList!$B$2:$B$141,"&lt;="&amp;B24, ReadingList!$B$2:$B$141,"&gt;"&amp;B23,ReadingList!$D$2:$D$141,"OK")</f>
        <v>0</v>
      </c>
      <c r="E24" s="10">
        <f t="shared" si="3"/>
        <v>21</v>
      </c>
      <c r="F24" s="12">
        <f t="shared" si="0"/>
        <v>0</v>
      </c>
      <c r="G24" s="10">
        <f t="shared" si="1"/>
        <v>0</v>
      </c>
    </row>
    <row r="25" spans="2:7" x14ac:dyDescent="0.15">
      <c r="B25" s="13">
        <f t="shared" si="2"/>
        <v>45023</v>
      </c>
      <c r="C25" s="17">
        <f>COUNTIFS(ReadingList!$B$2:$B$141,"&lt;="&amp;B25, ReadingList!$B$2:$B$141,"&gt;"&amp;B24)</f>
        <v>0</v>
      </c>
      <c r="D25" s="10">
        <f>COUNTIFS(ReadingList!$B$2:$B$141,"&lt;="&amp;B25, ReadingList!$B$2:$B$141,"&gt;"&amp;B24,ReadingList!$D$2:$D$141,"OK")</f>
        <v>0</v>
      </c>
      <c r="E25" s="10">
        <f t="shared" si="3"/>
        <v>21</v>
      </c>
      <c r="F25" s="12">
        <f t="shared" si="0"/>
        <v>0</v>
      </c>
      <c r="G25" s="10">
        <f t="shared" si="1"/>
        <v>0</v>
      </c>
    </row>
    <row r="26" spans="2:7" x14ac:dyDescent="0.15">
      <c r="B26" s="13">
        <f t="shared" si="2"/>
        <v>45030</v>
      </c>
      <c r="C26" s="17">
        <f>COUNTIFS(ReadingList!$B$2:$B$141,"&lt;="&amp;B26, ReadingList!$B$2:$B$141,"&gt;"&amp;B25)</f>
        <v>0</v>
      </c>
      <c r="D26" s="10">
        <f>COUNTIFS(ReadingList!$B$2:$B$141,"&lt;="&amp;B26, ReadingList!$B$2:$B$141,"&gt;"&amp;B25,ReadingList!$D$2:$D$141,"OK")</f>
        <v>0</v>
      </c>
      <c r="E26" s="10">
        <f t="shared" si="3"/>
        <v>21</v>
      </c>
      <c r="F26" s="12">
        <f t="shared" si="0"/>
        <v>0</v>
      </c>
      <c r="G26" s="10">
        <f t="shared" si="1"/>
        <v>0</v>
      </c>
    </row>
    <row r="27" spans="2:7" x14ac:dyDescent="0.15">
      <c r="B27" s="13">
        <f t="shared" si="2"/>
        <v>45037</v>
      </c>
      <c r="C27" s="17">
        <f>COUNTIFS(ReadingList!$B$2:$B$141,"&lt;="&amp;B27, ReadingList!$B$2:$B$141,"&gt;"&amp;B26)</f>
        <v>0</v>
      </c>
      <c r="D27" s="10">
        <f>COUNTIFS(ReadingList!$B$2:$B$141,"&lt;="&amp;B27, ReadingList!$B$2:$B$141,"&gt;"&amp;B26,ReadingList!$D$2:$D$141,"OK")</f>
        <v>0</v>
      </c>
      <c r="E27" s="10">
        <f t="shared" si="3"/>
        <v>21</v>
      </c>
      <c r="F27" s="12">
        <f t="shared" si="0"/>
        <v>0</v>
      </c>
      <c r="G27" s="10">
        <f t="shared" si="1"/>
        <v>0</v>
      </c>
    </row>
    <row r="28" spans="2:7" x14ac:dyDescent="0.15">
      <c r="B28" s="13">
        <f t="shared" si="2"/>
        <v>45044</v>
      </c>
      <c r="C28" s="17">
        <f>COUNTIFS(ReadingList!$B$2:$B$141,"&lt;="&amp;B28, ReadingList!$B$2:$B$141,"&gt;"&amp;B27)</f>
        <v>0</v>
      </c>
      <c r="D28" s="10">
        <f>COUNTIFS(ReadingList!$B$2:$B$141,"&lt;="&amp;B28, ReadingList!$B$2:$B$141,"&gt;"&amp;B27,ReadingList!$D$2:$D$141,"OK")</f>
        <v>0</v>
      </c>
      <c r="E28" s="10">
        <f t="shared" si="3"/>
        <v>21</v>
      </c>
      <c r="F28" s="12">
        <f t="shared" si="0"/>
        <v>0</v>
      </c>
      <c r="G28" s="10">
        <f t="shared" si="1"/>
        <v>0</v>
      </c>
    </row>
    <row r="29" spans="2:7" x14ac:dyDescent="0.15">
      <c r="B29" s="13">
        <f t="shared" si="2"/>
        <v>45051</v>
      </c>
      <c r="C29" s="17">
        <f>COUNTIFS(ReadingList!$B$2:$B$141,"&lt;="&amp;B29, ReadingList!$B$2:$B$141,"&gt;"&amp;B28)</f>
        <v>0</v>
      </c>
      <c r="D29" s="10">
        <f>COUNTIFS(ReadingList!$B$2:$B$141,"&lt;="&amp;B29, ReadingList!$B$2:$B$141,"&gt;"&amp;B28,ReadingList!$D$2:$D$141,"OK")</f>
        <v>0</v>
      </c>
      <c r="E29" s="10">
        <f t="shared" si="3"/>
        <v>21</v>
      </c>
      <c r="F29" s="12">
        <f t="shared" si="0"/>
        <v>0</v>
      </c>
      <c r="G29" s="10">
        <f t="shared" si="1"/>
        <v>0</v>
      </c>
    </row>
    <row r="30" spans="2:7" x14ac:dyDescent="0.15">
      <c r="B30" s="13">
        <f t="shared" si="2"/>
        <v>45058</v>
      </c>
      <c r="C30" s="17">
        <f>COUNTIFS(ReadingList!$B$2:$B$141,"&lt;="&amp;B30, ReadingList!$B$2:$B$141,"&gt;"&amp;B29)</f>
        <v>0</v>
      </c>
      <c r="D30" s="10">
        <f>COUNTIFS(ReadingList!$B$2:$B$141,"&lt;="&amp;B30, ReadingList!$B$2:$B$141,"&gt;"&amp;B29,ReadingList!$D$2:$D$141,"OK")</f>
        <v>0</v>
      </c>
      <c r="E30" s="10">
        <f t="shared" si="3"/>
        <v>21</v>
      </c>
      <c r="F30" s="12">
        <f t="shared" si="0"/>
        <v>0</v>
      </c>
      <c r="G30" s="10">
        <f t="shared" si="1"/>
        <v>0</v>
      </c>
    </row>
    <row r="31" spans="2:7" x14ac:dyDescent="0.15">
      <c r="B31" s="13">
        <f t="shared" si="2"/>
        <v>45065</v>
      </c>
      <c r="C31" s="17">
        <f>COUNTIFS(ReadingList!$B$2:$B$141,"&lt;="&amp;B31, ReadingList!$B$2:$B$141,"&gt;"&amp;B30)</f>
        <v>0</v>
      </c>
      <c r="D31" s="10">
        <f>COUNTIFS(ReadingList!$B$2:$B$141,"&lt;="&amp;B31, ReadingList!$B$2:$B$141,"&gt;"&amp;B30,ReadingList!$D$2:$D$141,"OK")</f>
        <v>0</v>
      </c>
      <c r="E31" s="10">
        <f t="shared" si="3"/>
        <v>21</v>
      </c>
      <c r="F31" s="12">
        <f t="shared" si="0"/>
        <v>0</v>
      </c>
      <c r="G31" s="10">
        <f t="shared" si="1"/>
        <v>0</v>
      </c>
    </row>
    <row r="32" spans="2:7" x14ac:dyDescent="0.15">
      <c r="B32" s="13">
        <f t="shared" si="2"/>
        <v>45072</v>
      </c>
      <c r="C32" s="17">
        <f>COUNTIFS(ReadingList!$B$2:$B$141,"&lt;="&amp;B32, ReadingList!$B$2:$B$141,"&gt;"&amp;B31)</f>
        <v>0</v>
      </c>
      <c r="D32" s="10">
        <f>COUNTIFS(ReadingList!$B$2:$B$141,"&lt;="&amp;B32, ReadingList!$B$2:$B$141,"&gt;"&amp;B31,ReadingList!$D$2:$D$141,"OK")</f>
        <v>0</v>
      </c>
      <c r="E32" s="10">
        <f t="shared" si="3"/>
        <v>21</v>
      </c>
      <c r="F32" s="12">
        <f t="shared" si="0"/>
        <v>0</v>
      </c>
      <c r="G32" s="10">
        <f t="shared" si="1"/>
        <v>0</v>
      </c>
    </row>
    <row r="33" spans="2:7" x14ac:dyDescent="0.15">
      <c r="B33" s="13">
        <f t="shared" si="2"/>
        <v>45079</v>
      </c>
      <c r="C33" s="17">
        <f>COUNTIFS(ReadingList!$B$2:$B$141,"&lt;="&amp;B33, ReadingList!$B$2:$B$141,"&gt;"&amp;B32)</f>
        <v>0</v>
      </c>
      <c r="D33" s="10">
        <f>COUNTIFS(ReadingList!$B$2:$B$141,"&lt;="&amp;B33, ReadingList!$B$2:$B$141,"&gt;"&amp;B32,ReadingList!$D$2:$D$141,"OK")</f>
        <v>0</v>
      </c>
      <c r="E33" s="10">
        <f t="shared" si="3"/>
        <v>21</v>
      </c>
      <c r="F33" s="12">
        <f t="shared" si="0"/>
        <v>0</v>
      </c>
      <c r="G33" s="10">
        <f t="shared" si="1"/>
        <v>0</v>
      </c>
    </row>
    <row r="34" spans="2:7" x14ac:dyDescent="0.15">
      <c r="B34" s="15"/>
    </row>
  </sheetData>
  <mergeCells count="1">
    <mergeCell ref="C5:D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16BFF-F978-3448-AFC7-F090CA25BADE}">
  <dimension ref="A1:AW2"/>
  <sheetViews>
    <sheetView topLeftCell="C1" zoomScale="125" workbookViewId="0">
      <selection activeCell="H2" sqref="H2"/>
    </sheetView>
  </sheetViews>
  <sheetFormatPr baseColWidth="10" defaultColWidth="10.83203125" defaultRowHeight="16" x14ac:dyDescent="0.2"/>
  <cols>
    <col min="1" max="1" width="2.83203125" style="4" bestFit="1" customWidth="1"/>
    <col min="2" max="2" width="10.83203125" style="4"/>
    <col min="3" max="3" width="8.83203125" style="4" customWidth="1"/>
    <col min="4" max="4" width="6.33203125" style="4" bestFit="1" customWidth="1"/>
    <col min="5" max="5" width="33.6640625" style="4" customWidth="1"/>
    <col min="6" max="6" width="11.83203125" style="4" customWidth="1"/>
    <col min="7" max="7" width="14.1640625" style="4" customWidth="1"/>
    <col min="8" max="8" width="89" style="4" customWidth="1"/>
    <col min="9" max="11" width="23.6640625" style="4" customWidth="1"/>
    <col min="12" max="12" width="15.5" style="4" customWidth="1"/>
    <col min="13" max="13" width="16.6640625" style="4" bestFit="1" customWidth="1"/>
    <col min="14" max="14" width="19.5" style="4" bestFit="1" customWidth="1"/>
    <col min="15" max="15" width="8.6640625" style="4" customWidth="1"/>
    <col min="16" max="16" width="10.1640625" style="4" customWidth="1"/>
    <col min="17" max="17" width="18.6640625" style="4" bestFit="1" customWidth="1"/>
    <col min="18" max="18" width="28.83203125" style="4" bestFit="1" customWidth="1"/>
    <col min="19" max="19" width="24.83203125" style="4" bestFit="1" customWidth="1"/>
    <col min="20" max="20" width="8.6640625" style="4" bestFit="1" customWidth="1"/>
    <col min="21" max="21" width="38.6640625" style="4" bestFit="1" customWidth="1"/>
    <col min="22" max="22" width="36.33203125" style="4" bestFit="1" customWidth="1"/>
    <col min="23" max="24" width="23.33203125" style="4" bestFit="1" customWidth="1"/>
    <col min="25" max="25" width="12.33203125" style="4" bestFit="1" customWidth="1"/>
    <col min="26" max="26" width="14" style="4" bestFit="1" customWidth="1"/>
    <col min="27" max="27" width="14" style="4" customWidth="1"/>
    <col min="28" max="28" width="15.1640625" style="4" bestFit="1" customWidth="1"/>
    <col min="29" max="29" width="21.83203125" style="4" bestFit="1" customWidth="1"/>
    <col min="30" max="30" width="13" style="4" bestFit="1" customWidth="1"/>
    <col min="31" max="31" width="13" style="4" customWidth="1"/>
    <col min="32" max="32" width="31.5" style="4" bestFit="1" customWidth="1"/>
    <col min="33" max="34" width="31.5" style="4" customWidth="1"/>
    <col min="35" max="35" width="20.83203125" style="4" bestFit="1" customWidth="1"/>
    <col min="36" max="37" width="23.83203125" style="4" bestFit="1" customWidth="1"/>
    <col min="38" max="38" width="13.5" style="4" customWidth="1"/>
    <col min="39" max="39" width="11.83203125" style="4" bestFit="1" customWidth="1"/>
    <col min="40" max="40" width="11.83203125" style="4" customWidth="1"/>
    <col min="41" max="41" width="18" style="4" bestFit="1" customWidth="1"/>
    <col min="42" max="42" width="19.83203125" style="4" bestFit="1" customWidth="1"/>
    <col min="43" max="43" width="19.83203125" style="4" customWidth="1"/>
    <col min="44" max="44" width="25.83203125" style="4" bestFit="1" customWidth="1"/>
    <col min="45" max="45" width="50.33203125" style="4" customWidth="1"/>
    <col min="46" max="46" width="35.5" style="4" customWidth="1"/>
    <col min="47" max="47" width="34.5" style="4" customWidth="1"/>
    <col min="48" max="48" width="40" style="4" customWidth="1"/>
    <col min="49" max="49" width="21.1640625" style="4" bestFit="1" customWidth="1"/>
    <col min="50" max="16384" width="10.83203125" style="4"/>
  </cols>
  <sheetData>
    <row r="1" spans="1:49" s="19" customFormat="1" ht="17" customHeight="1" x14ac:dyDescent="0.2">
      <c r="A1" s="19" t="s">
        <v>1835</v>
      </c>
      <c r="B1" s="19" t="s">
        <v>2063</v>
      </c>
      <c r="C1" s="20" t="s">
        <v>1838</v>
      </c>
      <c r="D1" s="20" t="s">
        <v>1839</v>
      </c>
      <c r="E1" s="20" t="s">
        <v>0</v>
      </c>
      <c r="F1" s="20" t="s">
        <v>1840</v>
      </c>
      <c r="G1" s="20" t="s">
        <v>1841</v>
      </c>
      <c r="H1" s="20" t="s">
        <v>22</v>
      </c>
      <c r="I1" s="20" t="s">
        <v>1842</v>
      </c>
      <c r="J1" s="20" t="s">
        <v>2067</v>
      </c>
      <c r="K1" s="20" t="s">
        <v>2112</v>
      </c>
      <c r="L1" s="20" t="s">
        <v>2100</v>
      </c>
      <c r="M1" s="20" t="s">
        <v>2099</v>
      </c>
      <c r="N1" s="20" t="s">
        <v>2105</v>
      </c>
      <c r="O1" s="20" t="s">
        <v>1844</v>
      </c>
      <c r="P1" s="20" t="s">
        <v>1845</v>
      </c>
      <c r="Q1" s="20" t="s">
        <v>2078</v>
      </c>
      <c r="R1" s="20" t="s">
        <v>2077</v>
      </c>
      <c r="S1" s="20" t="s">
        <v>1846</v>
      </c>
      <c r="T1" s="21" t="s">
        <v>2084</v>
      </c>
      <c r="U1" s="20" t="s">
        <v>2083</v>
      </c>
      <c r="V1" s="21" t="s">
        <v>1847</v>
      </c>
      <c r="W1" s="21" t="s">
        <v>2098</v>
      </c>
      <c r="X1" s="20" t="s">
        <v>1848</v>
      </c>
      <c r="Y1" s="20" t="s">
        <v>2096</v>
      </c>
      <c r="Z1" s="19" t="s">
        <v>2097</v>
      </c>
      <c r="AA1" s="20" t="s">
        <v>2109</v>
      </c>
      <c r="AB1" s="20" t="s">
        <v>2111</v>
      </c>
      <c r="AC1" s="21" t="s">
        <v>2095</v>
      </c>
      <c r="AD1" s="21" t="s">
        <v>2094</v>
      </c>
      <c r="AE1" s="21" t="s">
        <v>2072</v>
      </c>
      <c r="AF1" s="21" t="s">
        <v>2071</v>
      </c>
      <c r="AG1" s="20" t="s">
        <v>1850</v>
      </c>
      <c r="AH1" s="21" t="s">
        <v>1851</v>
      </c>
      <c r="AI1" s="20" t="s">
        <v>1852</v>
      </c>
      <c r="AJ1" s="21" t="s">
        <v>2087</v>
      </c>
      <c r="AK1" s="21" t="s">
        <v>2088</v>
      </c>
      <c r="AL1" s="21" t="s">
        <v>2090</v>
      </c>
      <c r="AM1" s="21" t="s">
        <v>2089</v>
      </c>
      <c r="AN1" s="20" t="s">
        <v>2091</v>
      </c>
      <c r="AO1" s="20" t="s">
        <v>2092</v>
      </c>
      <c r="AP1" s="20" t="s">
        <v>2093</v>
      </c>
      <c r="AQ1" s="20" t="s">
        <v>2073</v>
      </c>
      <c r="AR1" s="20" t="s">
        <v>2074</v>
      </c>
      <c r="AS1" s="21" t="s">
        <v>2101</v>
      </c>
      <c r="AT1" s="20" t="s">
        <v>1854</v>
      </c>
      <c r="AU1" s="20" t="s">
        <v>1855</v>
      </c>
      <c r="AV1" s="20" t="s">
        <v>1856</v>
      </c>
      <c r="AW1" s="20" t="s">
        <v>1857</v>
      </c>
    </row>
    <row r="2" spans="1:49" s="6" customFormat="1" ht="409" customHeight="1" x14ac:dyDescent="0.2">
      <c r="A2" s="23">
        <v>3</v>
      </c>
      <c r="B2" s="18">
        <f>VLOOKUP($A2,ReadingList!$A:$AE,2,FALSE)</f>
        <v>44911</v>
      </c>
      <c r="D2" s="6">
        <f>VLOOKUP($A2,ReadingList!$A:$AE,18,FALSE)</f>
        <v>2014</v>
      </c>
      <c r="E2" s="6" t="str">
        <f>VLOOKUP($A2,ReadingList!$A:$AE,5,FALSE)</f>
        <v>Distribution network planning integrating charging stations of electric vehicle with V2G</v>
      </c>
      <c r="F2" s="6" t="str">
        <f>VLOOKUP($A2,ReadingList!$A:$AE,10,FALSE)</f>
        <v>International Journal of Electrical Power and Energy Systems</v>
      </c>
      <c r="G2" s="6" t="str">
        <f>VLOOKUP($A2,ReadingList!$A:$AE,7,FALSE)</f>
        <v xml:space="preserve">Lin, Xiangning (1); Sun, Jinwen (1); Ai, Shengfang (1); Xiong, Xiaoping (2); Wan, Yunfei (3); Yang, Dexian (1) </v>
      </c>
      <c r="H2" s="6" t="str">
        <f>VLOOKUP($A2,ReadingList!$A:$AE,27,FALSE)</f>
        <v>Accompanied by the popularization of EVs, the planning of electric vehicle (EV) charging stations becomes an important concern of distribution network planning. In this paper, the load density method is introduced to determine the optimal capacity of the EV charging stations in the areas to be planned, and the difference between 1 and the weight coefficients obtained by the analytic hierarchy process (AHP) method is used to calculate the cost coefficients of the charging station. The objective function of the optimal distribution network planning model should be the minimal cost of the fixed investments, the operational costs and the maintenance costs including the substations, charging stations and feeders. In this model, the effect of vehicle-to-grid (V2G) is considered, i.e., the EV is respectively treated as both the load and the source. Moreover, the electricity price volatility has been taken into consideration. In this case, EV owners can be guided to charge and discharge EV orderly. The ordinal optimization approach is applied to get the best solution. The results of the case study based on IEEE 54 nodes model show the feasibility and effectiveness of the proposed model. ¬© 2014 Elsevier Ltd. All rights reserved.</v>
      </c>
      <c r="I2" s="6" t="s">
        <v>2123</v>
      </c>
      <c r="T2" s="22"/>
      <c r="V2" s="7"/>
      <c r="W2" s="7"/>
      <c r="AW2" s="8" t="s">
        <v>2122</v>
      </c>
    </row>
  </sheetData>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DD34D-E0D9-C545-B1E5-3E3CE99D9564}">
  <dimension ref="A1:AW2"/>
  <sheetViews>
    <sheetView zoomScale="101" workbookViewId="0"/>
  </sheetViews>
  <sheetFormatPr baseColWidth="10" defaultColWidth="10.83203125" defaultRowHeight="16" x14ac:dyDescent="0.2"/>
  <cols>
    <col min="1" max="1" width="2.83203125" style="4" bestFit="1" customWidth="1"/>
    <col min="2" max="2" width="10.83203125" style="4"/>
    <col min="3" max="3" width="8.83203125" style="4" customWidth="1"/>
    <col min="4" max="4" width="6.33203125" style="4" bestFit="1" customWidth="1"/>
    <col min="5" max="5" width="33.6640625" style="4" customWidth="1"/>
    <col min="6" max="6" width="11.83203125" style="4" customWidth="1"/>
    <col min="7" max="7" width="14.1640625" style="4" customWidth="1"/>
    <col min="8" max="8" width="89" style="4" customWidth="1"/>
    <col min="9" max="9" width="23.6640625" style="4" customWidth="1"/>
    <col min="10" max="10" width="15.5" style="4" customWidth="1"/>
    <col min="11" max="11" width="16.6640625" style="4" bestFit="1" customWidth="1"/>
    <col min="12" max="12" width="19.5" style="4" bestFit="1" customWidth="1"/>
    <col min="13" max="13" width="8.6640625" style="4" customWidth="1"/>
    <col min="14" max="14" width="10.1640625" style="4" customWidth="1"/>
    <col min="15" max="15" width="18.6640625" style="4" bestFit="1" customWidth="1"/>
    <col min="16" max="16" width="28.83203125" style="4" bestFit="1" customWidth="1"/>
    <col min="17" max="17" width="24.83203125" style="4" bestFit="1" customWidth="1"/>
    <col min="18" max="18" width="8.6640625" style="4" bestFit="1" customWidth="1"/>
    <col min="19" max="19" width="38.6640625" style="4" bestFit="1" customWidth="1"/>
    <col min="20" max="20" width="36.33203125" style="4" bestFit="1" customWidth="1"/>
    <col min="21" max="22" width="23.33203125" style="4" bestFit="1" customWidth="1"/>
    <col min="23" max="23" width="12.33203125" style="4" bestFit="1" customWidth="1"/>
    <col min="24" max="24" width="14" style="4" bestFit="1" customWidth="1"/>
    <col min="25" max="25" width="11.83203125" style="4" bestFit="1" customWidth="1"/>
    <col min="26" max="26" width="21.83203125" style="4" bestFit="1" customWidth="1"/>
    <col min="27" max="27" width="13" style="4" bestFit="1" customWidth="1"/>
    <col min="28" max="28" width="13" style="4" customWidth="1"/>
    <col min="29" max="29" width="31.5" style="4" bestFit="1" customWidth="1"/>
    <col min="30" max="31" width="31.5" style="4" customWidth="1"/>
    <col min="32" max="32" width="20.83203125" style="4" bestFit="1" customWidth="1"/>
    <col min="33" max="34" width="23.83203125" style="4" bestFit="1" customWidth="1"/>
    <col min="35" max="35" width="13.5" style="4" customWidth="1"/>
    <col min="36" max="36" width="11.83203125" style="4" bestFit="1" customWidth="1"/>
    <col min="37" max="37" width="11.83203125" style="4" customWidth="1"/>
    <col min="38" max="38" width="18" style="4" bestFit="1" customWidth="1"/>
    <col min="39" max="39" width="19.83203125" style="4" bestFit="1" customWidth="1"/>
    <col min="40" max="40" width="19.83203125" style="4" customWidth="1"/>
    <col min="41" max="41" width="25.83203125" style="4" bestFit="1" customWidth="1"/>
    <col min="42" max="42" width="50.33203125" style="4" customWidth="1"/>
    <col min="43" max="43" width="35.5" style="4" customWidth="1"/>
    <col min="44" max="44" width="34.5" style="4" customWidth="1"/>
    <col min="45" max="45" width="40" style="4" customWidth="1"/>
    <col min="46" max="46" width="21.1640625" style="4" bestFit="1" customWidth="1"/>
    <col min="47" max="16384" width="10.83203125" style="4"/>
  </cols>
  <sheetData>
    <row r="1" spans="1:49" s="19" customFormat="1" ht="17" customHeight="1" x14ac:dyDescent="0.2">
      <c r="A1" s="19" t="s">
        <v>1835</v>
      </c>
      <c r="B1" s="19" t="s">
        <v>2063</v>
      </c>
      <c r="C1" s="20" t="s">
        <v>1838</v>
      </c>
      <c r="D1" s="20" t="s">
        <v>1839</v>
      </c>
      <c r="E1" s="20" t="s">
        <v>0</v>
      </c>
      <c r="F1" s="20" t="s">
        <v>1840</v>
      </c>
      <c r="G1" s="20" t="s">
        <v>1841</v>
      </c>
      <c r="H1" s="20" t="s">
        <v>22</v>
      </c>
      <c r="I1" s="20" t="s">
        <v>1842</v>
      </c>
      <c r="J1" s="20" t="s">
        <v>2067</v>
      </c>
      <c r="K1" s="20" t="s">
        <v>2112</v>
      </c>
      <c r="L1" s="20" t="s">
        <v>2100</v>
      </c>
      <c r="M1" s="20" t="s">
        <v>2099</v>
      </c>
      <c r="N1" s="20" t="s">
        <v>2105</v>
      </c>
      <c r="O1" s="20" t="s">
        <v>1844</v>
      </c>
      <c r="P1" s="20" t="s">
        <v>1845</v>
      </c>
      <c r="Q1" s="20" t="s">
        <v>2078</v>
      </c>
      <c r="R1" s="20" t="s">
        <v>2077</v>
      </c>
      <c r="S1" s="20" t="s">
        <v>1846</v>
      </c>
      <c r="T1" s="21" t="s">
        <v>2084</v>
      </c>
      <c r="U1" s="20" t="s">
        <v>2083</v>
      </c>
      <c r="V1" s="21" t="s">
        <v>1847</v>
      </c>
      <c r="W1" s="21" t="s">
        <v>2098</v>
      </c>
      <c r="X1" s="20" t="s">
        <v>1848</v>
      </c>
      <c r="Y1" s="20" t="s">
        <v>2096</v>
      </c>
      <c r="Z1" s="19" t="s">
        <v>2097</v>
      </c>
      <c r="AA1" s="20" t="s">
        <v>2109</v>
      </c>
      <c r="AB1" s="20" t="s">
        <v>2111</v>
      </c>
      <c r="AC1" s="21" t="s">
        <v>2095</v>
      </c>
      <c r="AD1" s="21" t="s">
        <v>2094</v>
      </c>
      <c r="AE1" s="21" t="s">
        <v>2072</v>
      </c>
      <c r="AF1" s="21" t="s">
        <v>2071</v>
      </c>
      <c r="AG1" s="20" t="s">
        <v>1850</v>
      </c>
      <c r="AH1" s="21" t="s">
        <v>1851</v>
      </c>
      <c r="AI1" s="20" t="s">
        <v>1852</v>
      </c>
      <c r="AJ1" s="21" t="s">
        <v>2087</v>
      </c>
      <c r="AK1" s="21" t="s">
        <v>2088</v>
      </c>
      <c r="AL1" s="21" t="s">
        <v>2090</v>
      </c>
      <c r="AM1" s="21" t="s">
        <v>2089</v>
      </c>
      <c r="AN1" s="20" t="s">
        <v>2091</v>
      </c>
      <c r="AO1" s="20" t="s">
        <v>2092</v>
      </c>
      <c r="AP1" s="20" t="s">
        <v>2093</v>
      </c>
      <c r="AQ1" s="20" t="s">
        <v>2073</v>
      </c>
      <c r="AR1" s="20" t="s">
        <v>2074</v>
      </c>
      <c r="AS1" s="21" t="s">
        <v>2101</v>
      </c>
      <c r="AT1" s="20" t="s">
        <v>1854</v>
      </c>
      <c r="AU1" s="20" t="s">
        <v>1855</v>
      </c>
      <c r="AV1" s="20" t="s">
        <v>1856</v>
      </c>
      <c r="AW1" s="20" t="s">
        <v>1857</v>
      </c>
    </row>
    <row r="2" spans="1:49" s="6" customFormat="1" ht="409" customHeight="1" x14ac:dyDescent="0.2">
      <c r="A2" s="23"/>
      <c r="B2" s="18"/>
      <c r="R2" s="22"/>
      <c r="T2" s="7"/>
      <c r="U2" s="7"/>
      <c r="AT2" s="8"/>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38410-DE0A-2D4F-A8FA-57B8B72B657E}">
  <dimension ref="A1:AW2"/>
  <sheetViews>
    <sheetView zoomScale="101" workbookViewId="0"/>
  </sheetViews>
  <sheetFormatPr baseColWidth="10" defaultColWidth="10.83203125" defaultRowHeight="16" x14ac:dyDescent="0.2"/>
  <cols>
    <col min="1" max="1" width="2.83203125" style="4" bestFit="1" customWidth="1"/>
    <col min="2" max="2" width="10.83203125" style="4"/>
    <col min="3" max="3" width="8.83203125" style="4" customWidth="1"/>
    <col min="4" max="4" width="6.33203125" style="4" bestFit="1" customWidth="1"/>
    <col min="5" max="5" width="33.6640625" style="4" customWidth="1"/>
    <col min="6" max="6" width="11.83203125" style="4" customWidth="1"/>
    <col min="7" max="7" width="14.1640625" style="4" customWidth="1"/>
    <col min="8" max="8" width="89" style="4" customWidth="1"/>
    <col min="9" max="9" width="23.6640625" style="4" customWidth="1"/>
    <col min="10" max="10" width="15.5" style="4" customWidth="1"/>
    <col min="11" max="11" width="16.6640625" style="4" bestFit="1" customWidth="1"/>
    <col min="12" max="12" width="19.5" style="4" bestFit="1" customWidth="1"/>
    <col min="13" max="13" width="8.6640625" style="4" customWidth="1"/>
    <col min="14" max="14" width="10.1640625" style="4" customWidth="1"/>
    <col min="15" max="15" width="18.6640625" style="4" bestFit="1" customWidth="1"/>
    <col min="16" max="16" width="28.83203125" style="4" bestFit="1" customWidth="1"/>
    <col min="17" max="17" width="24.83203125" style="4" bestFit="1" customWidth="1"/>
    <col min="18" max="18" width="8.6640625" style="4" bestFit="1" customWidth="1"/>
    <col min="19" max="19" width="38.6640625" style="4" bestFit="1" customWidth="1"/>
    <col min="20" max="20" width="36.33203125" style="4" bestFit="1" customWidth="1"/>
    <col min="21" max="22" width="23.33203125" style="4" bestFit="1" customWidth="1"/>
    <col min="23" max="23" width="12.33203125" style="4" bestFit="1" customWidth="1"/>
    <col min="24" max="24" width="14" style="4" bestFit="1" customWidth="1"/>
    <col min="25" max="25" width="11.83203125" style="4" bestFit="1" customWidth="1"/>
    <col min="26" max="26" width="21.83203125" style="4" bestFit="1" customWidth="1"/>
    <col min="27" max="27" width="13" style="4" bestFit="1" customWidth="1"/>
    <col min="28" max="28" width="13" style="4" customWidth="1"/>
    <col min="29" max="29" width="31.5" style="4" bestFit="1" customWidth="1"/>
    <col min="30" max="31" width="31.5" style="4" customWidth="1"/>
    <col min="32" max="32" width="20.83203125" style="4" bestFit="1" customWidth="1"/>
    <col min="33" max="34" width="23.83203125" style="4" bestFit="1" customWidth="1"/>
    <col min="35" max="35" width="13.5" style="4" customWidth="1"/>
    <col min="36" max="36" width="11.83203125" style="4" bestFit="1" customWidth="1"/>
    <col min="37" max="37" width="11.83203125" style="4" customWidth="1"/>
    <col min="38" max="38" width="18" style="4" bestFit="1" customWidth="1"/>
    <col min="39" max="39" width="19.83203125" style="4" bestFit="1" customWidth="1"/>
    <col min="40" max="40" width="19.83203125" style="4" customWidth="1"/>
    <col min="41" max="41" width="25.83203125" style="4" bestFit="1" customWidth="1"/>
    <col min="42" max="42" width="50.33203125" style="4" customWidth="1"/>
    <col min="43" max="43" width="35.5" style="4" customWidth="1"/>
    <col min="44" max="44" width="34.5" style="4" customWidth="1"/>
    <col min="45" max="45" width="40" style="4" customWidth="1"/>
    <col min="46" max="46" width="21.1640625" style="4" bestFit="1" customWidth="1"/>
    <col min="47" max="16384" width="10.83203125" style="4"/>
  </cols>
  <sheetData>
    <row r="1" spans="1:49" s="19" customFormat="1" ht="17" customHeight="1" x14ac:dyDescent="0.2">
      <c r="A1" s="19" t="s">
        <v>1835</v>
      </c>
      <c r="B1" s="19" t="s">
        <v>2063</v>
      </c>
      <c r="C1" s="20" t="s">
        <v>1838</v>
      </c>
      <c r="D1" s="20" t="s">
        <v>1839</v>
      </c>
      <c r="E1" s="20" t="s">
        <v>0</v>
      </c>
      <c r="F1" s="20" t="s">
        <v>1840</v>
      </c>
      <c r="G1" s="20" t="s">
        <v>1841</v>
      </c>
      <c r="H1" s="20" t="s">
        <v>22</v>
      </c>
      <c r="I1" s="20" t="s">
        <v>1842</v>
      </c>
      <c r="J1" s="20" t="s">
        <v>2067</v>
      </c>
      <c r="K1" s="20" t="s">
        <v>2112</v>
      </c>
      <c r="L1" s="20" t="s">
        <v>2100</v>
      </c>
      <c r="M1" s="20" t="s">
        <v>2099</v>
      </c>
      <c r="N1" s="20" t="s">
        <v>2105</v>
      </c>
      <c r="O1" s="20" t="s">
        <v>1844</v>
      </c>
      <c r="P1" s="20" t="s">
        <v>1845</v>
      </c>
      <c r="Q1" s="20" t="s">
        <v>2078</v>
      </c>
      <c r="R1" s="20" t="s">
        <v>2077</v>
      </c>
      <c r="S1" s="20" t="s">
        <v>1846</v>
      </c>
      <c r="T1" s="21" t="s">
        <v>2084</v>
      </c>
      <c r="U1" s="20" t="s">
        <v>2083</v>
      </c>
      <c r="V1" s="21" t="s">
        <v>1847</v>
      </c>
      <c r="W1" s="21" t="s">
        <v>2098</v>
      </c>
      <c r="X1" s="20" t="s">
        <v>1848</v>
      </c>
      <c r="Y1" s="20" t="s">
        <v>2096</v>
      </c>
      <c r="Z1" s="19" t="s">
        <v>2097</v>
      </c>
      <c r="AA1" s="20" t="s">
        <v>2109</v>
      </c>
      <c r="AB1" s="20" t="s">
        <v>2111</v>
      </c>
      <c r="AC1" s="21" t="s">
        <v>2095</v>
      </c>
      <c r="AD1" s="21" t="s">
        <v>2094</v>
      </c>
      <c r="AE1" s="21" t="s">
        <v>2072</v>
      </c>
      <c r="AF1" s="21" t="s">
        <v>2071</v>
      </c>
      <c r="AG1" s="20" t="s">
        <v>1850</v>
      </c>
      <c r="AH1" s="21" t="s">
        <v>1851</v>
      </c>
      <c r="AI1" s="20" t="s">
        <v>1852</v>
      </c>
      <c r="AJ1" s="21" t="s">
        <v>2087</v>
      </c>
      <c r="AK1" s="21" t="s">
        <v>2088</v>
      </c>
      <c r="AL1" s="21" t="s">
        <v>2090</v>
      </c>
      <c r="AM1" s="21" t="s">
        <v>2089</v>
      </c>
      <c r="AN1" s="20" t="s">
        <v>2091</v>
      </c>
      <c r="AO1" s="20" t="s">
        <v>2092</v>
      </c>
      <c r="AP1" s="20" t="s">
        <v>2093</v>
      </c>
      <c r="AQ1" s="20" t="s">
        <v>2073</v>
      </c>
      <c r="AR1" s="20" t="s">
        <v>2074</v>
      </c>
      <c r="AS1" s="21" t="s">
        <v>2101</v>
      </c>
      <c r="AT1" s="20" t="s">
        <v>1854</v>
      </c>
      <c r="AU1" s="20" t="s">
        <v>1855</v>
      </c>
      <c r="AV1" s="20" t="s">
        <v>1856</v>
      </c>
      <c r="AW1" s="20" t="s">
        <v>1857</v>
      </c>
    </row>
    <row r="2" spans="1:49" s="6" customFormat="1" ht="409" customHeight="1" x14ac:dyDescent="0.2">
      <c r="A2" s="23"/>
      <c r="B2" s="18"/>
      <c r="R2" s="22"/>
      <c r="T2" s="7"/>
      <c r="U2" s="7"/>
      <c r="AT2" s="8"/>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4D8B-4133-484F-ABD6-81FC95802664}">
  <dimension ref="A1:AW2"/>
  <sheetViews>
    <sheetView zoomScale="101" workbookViewId="0"/>
  </sheetViews>
  <sheetFormatPr baseColWidth="10" defaultColWidth="10.83203125" defaultRowHeight="16" x14ac:dyDescent="0.2"/>
  <cols>
    <col min="1" max="1" width="2.83203125" style="4" bestFit="1" customWidth="1"/>
    <col min="2" max="2" width="10.83203125" style="4"/>
    <col min="3" max="3" width="8.83203125" style="4" customWidth="1"/>
    <col min="4" max="4" width="6.33203125" style="4" bestFit="1" customWidth="1"/>
    <col min="5" max="5" width="33.6640625" style="4" customWidth="1"/>
    <col min="6" max="6" width="11.83203125" style="4" customWidth="1"/>
    <col min="7" max="7" width="14.1640625" style="4" customWidth="1"/>
    <col min="8" max="8" width="89" style="4" customWidth="1"/>
    <col min="9" max="9" width="23.6640625" style="4" customWidth="1"/>
    <col min="10" max="10" width="15.5" style="4" customWidth="1"/>
    <col min="11" max="11" width="16.6640625" style="4" bestFit="1" customWidth="1"/>
    <col min="12" max="12" width="19.5" style="4" bestFit="1" customWidth="1"/>
    <col min="13" max="13" width="8.6640625" style="4" customWidth="1"/>
    <col min="14" max="14" width="10.1640625" style="4" customWidth="1"/>
    <col min="15" max="15" width="18.6640625" style="4" bestFit="1" customWidth="1"/>
    <col min="16" max="16" width="28.83203125" style="4" bestFit="1" customWidth="1"/>
    <col min="17" max="17" width="24.83203125" style="4" bestFit="1" customWidth="1"/>
    <col min="18" max="18" width="8.6640625" style="4" bestFit="1" customWidth="1"/>
    <col min="19" max="19" width="38.6640625" style="4" bestFit="1" customWidth="1"/>
    <col min="20" max="20" width="36.33203125" style="4" bestFit="1" customWidth="1"/>
    <col min="21" max="22" width="23.33203125" style="4" bestFit="1" customWidth="1"/>
    <col min="23" max="23" width="12.33203125" style="4" bestFit="1" customWidth="1"/>
    <col min="24" max="24" width="14" style="4" bestFit="1" customWidth="1"/>
    <col min="25" max="25" width="11.83203125" style="4" bestFit="1" customWidth="1"/>
    <col min="26" max="26" width="21.83203125" style="4" bestFit="1" customWidth="1"/>
    <col min="27" max="27" width="13" style="4" bestFit="1" customWidth="1"/>
    <col min="28" max="28" width="13" style="4" customWidth="1"/>
    <col min="29" max="29" width="31.5" style="4" bestFit="1" customWidth="1"/>
    <col min="30" max="31" width="31.5" style="4" customWidth="1"/>
    <col min="32" max="32" width="20.83203125" style="4" bestFit="1" customWidth="1"/>
    <col min="33" max="34" width="23.83203125" style="4" bestFit="1" customWidth="1"/>
    <col min="35" max="35" width="13.5" style="4" customWidth="1"/>
    <col min="36" max="36" width="11.83203125" style="4" bestFit="1" customWidth="1"/>
    <col min="37" max="37" width="11.83203125" style="4" customWidth="1"/>
    <col min="38" max="38" width="18" style="4" bestFit="1" customWidth="1"/>
    <col min="39" max="39" width="19.83203125" style="4" bestFit="1" customWidth="1"/>
    <col min="40" max="40" width="19.83203125" style="4" customWidth="1"/>
    <col min="41" max="41" width="25.83203125" style="4" bestFit="1" customWidth="1"/>
    <col min="42" max="42" width="50.33203125" style="4" customWidth="1"/>
    <col min="43" max="43" width="35.5" style="4" customWidth="1"/>
    <col min="44" max="44" width="34.5" style="4" customWidth="1"/>
    <col min="45" max="45" width="40" style="4" customWidth="1"/>
    <col min="46" max="46" width="21.1640625" style="4" bestFit="1" customWidth="1"/>
    <col min="47" max="16384" width="10.83203125" style="4"/>
  </cols>
  <sheetData>
    <row r="1" spans="1:49" s="19" customFormat="1" ht="17" customHeight="1" x14ac:dyDescent="0.2">
      <c r="A1" s="19" t="s">
        <v>1835</v>
      </c>
      <c r="B1" s="19" t="s">
        <v>2063</v>
      </c>
      <c r="C1" s="20" t="s">
        <v>1838</v>
      </c>
      <c r="D1" s="20" t="s">
        <v>1839</v>
      </c>
      <c r="E1" s="20" t="s">
        <v>0</v>
      </c>
      <c r="F1" s="20" t="s">
        <v>1840</v>
      </c>
      <c r="G1" s="20" t="s">
        <v>1841</v>
      </c>
      <c r="H1" s="20" t="s">
        <v>22</v>
      </c>
      <c r="I1" s="20" t="s">
        <v>1842</v>
      </c>
      <c r="J1" s="20" t="s">
        <v>2067</v>
      </c>
      <c r="K1" s="20" t="s">
        <v>2112</v>
      </c>
      <c r="L1" s="20" t="s">
        <v>2100</v>
      </c>
      <c r="M1" s="20" t="s">
        <v>2099</v>
      </c>
      <c r="N1" s="20" t="s">
        <v>2105</v>
      </c>
      <c r="O1" s="20" t="s">
        <v>1844</v>
      </c>
      <c r="P1" s="20" t="s">
        <v>1845</v>
      </c>
      <c r="Q1" s="20" t="s">
        <v>2078</v>
      </c>
      <c r="R1" s="20" t="s">
        <v>2077</v>
      </c>
      <c r="S1" s="20" t="s">
        <v>1846</v>
      </c>
      <c r="T1" s="21" t="s">
        <v>2084</v>
      </c>
      <c r="U1" s="20" t="s">
        <v>2083</v>
      </c>
      <c r="V1" s="21" t="s">
        <v>1847</v>
      </c>
      <c r="W1" s="21" t="s">
        <v>2098</v>
      </c>
      <c r="X1" s="20" t="s">
        <v>1848</v>
      </c>
      <c r="Y1" s="20" t="s">
        <v>2096</v>
      </c>
      <c r="Z1" s="19" t="s">
        <v>2097</v>
      </c>
      <c r="AA1" s="20" t="s">
        <v>2109</v>
      </c>
      <c r="AB1" s="20" t="s">
        <v>2111</v>
      </c>
      <c r="AC1" s="21" t="s">
        <v>2095</v>
      </c>
      <c r="AD1" s="21" t="s">
        <v>2094</v>
      </c>
      <c r="AE1" s="21" t="s">
        <v>2072</v>
      </c>
      <c r="AF1" s="21" t="s">
        <v>2071</v>
      </c>
      <c r="AG1" s="20" t="s">
        <v>1850</v>
      </c>
      <c r="AH1" s="21" t="s">
        <v>1851</v>
      </c>
      <c r="AI1" s="20" t="s">
        <v>1852</v>
      </c>
      <c r="AJ1" s="21" t="s">
        <v>2087</v>
      </c>
      <c r="AK1" s="21" t="s">
        <v>2088</v>
      </c>
      <c r="AL1" s="21" t="s">
        <v>2090</v>
      </c>
      <c r="AM1" s="21" t="s">
        <v>2089</v>
      </c>
      <c r="AN1" s="20" t="s">
        <v>2091</v>
      </c>
      <c r="AO1" s="20" t="s">
        <v>2092</v>
      </c>
      <c r="AP1" s="20" t="s">
        <v>2093</v>
      </c>
      <c r="AQ1" s="20" t="s">
        <v>2073</v>
      </c>
      <c r="AR1" s="20" t="s">
        <v>2074</v>
      </c>
      <c r="AS1" s="21" t="s">
        <v>2101</v>
      </c>
      <c r="AT1" s="20" t="s">
        <v>1854</v>
      </c>
      <c r="AU1" s="20" t="s">
        <v>1855</v>
      </c>
      <c r="AV1" s="20" t="s">
        <v>1856</v>
      </c>
      <c r="AW1" s="20" t="s">
        <v>1857</v>
      </c>
    </row>
    <row r="2" spans="1:49" s="6" customFormat="1" ht="409" customHeight="1" x14ac:dyDescent="0.2">
      <c r="A2" s="23">
        <v>2</v>
      </c>
      <c r="B2" s="18">
        <v>44911</v>
      </c>
      <c r="C2" s="6" t="s">
        <v>2066</v>
      </c>
      <c r="D2" s="6">
        <v>2013</v>
      </c>
      <c r="E2" s="6" t="s">
        <v>1388</v>
      </c>
      <c r="F2" s="6" t="s">
        <v>1391</v>
      </c>
      <c r="G2" s="6" t="s">
        <v>1389</v>
      </c>
      <c r="H2" s="6" t="s">
        <v>1396</v>
      </c>
      <c r="I2" s="6" t="s">
        <v>2076</v>
      </c>
      <c r="J2" s="6" t="s">
        <v>1944</v>
      </c>
      <c r="K2" s="6" t="s">
        <v>1914</v>
      </c>
      <c r="L2" s="6" t="s">
        <v>2106</v>
      </c>
      <c r="M2" s="6" t="s">
        <v>2113</v>
      </c>
      <c r="N2" s="6" t="s">
        <v>2104</v>
      </c>
      <c r="O2" s="6" t="s">
        <v>2066</v>
      </c>
      <c r="P2" s="6" t="s">
        <v>2043</v>
      </c>
      <c r="Q2" s="6" t="s">
        <v>2079</v>
      </c>
      <c r="R2" s="22" t="s">
        <v>2119</v>
      </c>
      <c r="S2" s="6" t="s">
        <v>2085</v>
      </c>
      <c r="T2" s="7">
        <v>300000</v>
      </c>
      <c r="U2" s="7" t="s">
        <v>2107</v>
      </c>
      <c r="V2" s="6" t="s">
        <v>2114</v>
      </c>
      <c r="W2" s="6" t="s">
        <v>2115</v>
      </c>
      <c r="X2" s="6" t="s">
        <v>2115</v>
      </c>
      <c r="Y2" s="6" t="s">
        <v>2069</v>
      </c>
      <c r="Z2" s="6" t="s">
        <v>2070</v>
      </c>
      <c r="AA2" s="6" t="s">
        <v>2110</v>
      </c>
      <c r="AB2" s="6">
        <v>1</v>
      </c>
      <c r="AC2" s="6" t="s">
        <v>2068</v>
      </c>
      <c r="AD2" s="6" t="s">
        <v>2116</v>
      </c>
      <c r="AE2" s="6" t="s">
        <v>2017</v>
      </c>
      <c r="AF2" s="6" t="s">
        <v>2071</v>
      </c>
      <c r="AG2" s="6" t="s">
        <v>2115</v>
      </c>
      <c r="AH2" s="6" t="s">
        <v>2108</v>
      </c>
      <c r="AI2" s="6" t="s">
        <v>2086</v>
      </c>
      <c r="AJ2" s="6" t="s">
        <v>2102</v>
      </c>
      <c r="AK2" s="6" t="s">
        <v>2103</v>
      </c>
      <c r="AL2" s="6" t="s">
        <v>2117</v>
      </c>
      <c r="AM2" s="6" t="s">
        <v>2117</v>
      </c>
      <c r="AN2" s="6" t="s">
        <v>2082</v>
      </c>
      <c r="AO2" s="6" t="s">
        <v>2081</v>
      </c>
      <c r="AP2" s="6" t="s">
        <v>2115</v>
      </c>
      <c r="AQ2" s="6" t="s">
        <v>2118</v>
      </c>
      <c r="AR2" s="6" t="s">
        <v>2117</v>
      </c>
      <c r="AS2" s="6" t="s">
        <v>2117</v>
      </c>
      <c r="AT2" s="8" t="s">
        <v>2120</v>
      </c>
      <c r="AU2" s="6" t="s">
        <v>2121</v>
      </c>
      <c r="AV2" s="6" t="s">
        <v>2080</v>
      </c>
      <c r="AW2" s="6" t="s">
        <v>2075</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F589-8DD5-CA4E-83FA-C9D3C63259AF}">
  <dimension ref="A1:H60"/>
  <sheetViews>
    <sheetView topLeftCell="A33" zoomScale="136" workbookViewId="0">
      <selection activeCell="A41" sqref="A41"/>
    </sheetView>
  </sheetViews>
  <sheetFormatPr baseColWidth="10" defaultColWidth="10.83203125" defaultRowHeight="16" x14ac:dyDescent="0.2"/>
  <cols>
    <col min="1" max="1" width="15.33203125" bestFit="1" customWidth="1"/>
    <col min="2" max="2" width="21.6640625" bestFit="1" customWidth="1"/>
    <col min="3" max="3" width="37.1640625" bestFit="1" customWidth="1"/>
    <col min="4" max="4" width="12.33203125" bestFit="1" customWidth="1"/>
    <col min="5" max="5" width="148.83203125" bestFit="1" customWidth="1"/>
    <col min="6" max="6" width="123.83203125" bestFit="1" customWidth="1"/>
  </cols>
  <sheetData>
    <row r="1" spans="1:8" x14ac:dyDescent="0.2">
      <c r="A1" t="s">
        <v>1858</v>
      </c>
      <c r="B1" t="s">
        <v>1859</v>
      </c>
      <c r="C1" t="s">
        <v>1860</v>
      </c>
      <c r="D1" t="s">
        <v>1861</v>
      </c>
      <c r="E1" t="s">
        <v>1862</v>
      </c>
      <c r="F1" t="s">
        <v>1863</v>
      </c>
      <c r="H1" t="s">
        <v>1864</v>
      </c>
    </row>
    <row r="2" spans="1:8" x14ac:dyDescent="0.2">
      <c r="A2" t="s">
        <v>1865</v>
      </c>
      <c r="B2" t="s">
        <v>1866</v>
      </c>
      <c r="C2" t="s">
        <v>1867</v>
      </c>
      <c r="D2" t="s">
        <v>1868</v>
      </c>
      <c r="E2" t="s">
        <v>1869</v>
      </c>
      <c r="H2" t="str">
        <f>_xlfn.CONCAT(C2," &amp; ",D2," &amp; ",E2," &amp; ",F2," \\ ")</f>
        <v xml:space="preserve">Average rate &amp; AR &amp; Scheduling algorithm that supply the minimum power of the EVSE capacity. &amp;  \\ </v>
      </c>
    </row>
    <row r="3" spans="1:8" x14ac:dyDescent="0.2">
      <c r="A3" t="s">
        <v>1865</v>
      </c>
      <c r="B3" t="s">
        <v>1870</v>
      </c>
      <c r="C3" s="5" t="s">
        <v>1871</v>
      </c>
      <c r="D3" t="s">
        <v>1872</v>
      </c>
      <c r="E3" t="s">
        <v>1873</v>
      </c>
      <c r="H3" t="str">
        <f t="shared" ref="H3:H59" si="0">_xlfn.CONCAT(C3," &amp; ",D3," &amp; ",E3," &amp; ",F3," \\ ")</f>
        <v xml:space="preserve">Backward-forward sweep &amp; BFS &amp; Algorithm to compute the power flow in a network &amp;  \\ </v>
      </c>
    </row>
    <row r="4" spans="1:8" x14ac:dyDescent="0.2">
      <c r="A4" t="s">
        <v>1865</v>
      </c>
      <c r="B4" t="s">
        <v>1866</v>
      </c>
      <c r="C4" t="s">
        <v>1874</v>
      </c>
      <c r="D4" t="s">
        <v>1875</v>
      </c>
      <c r="E4" t="s">
        <v>1876</v>
      </c>
      <c r="H4" t="str">
        <f t="shared" si="0"/>
        <v xml:space="preserve">Earliest deadline first &amp; EDF &amp; Scheduling algorithm that schedules the charge of the vehicle with earliest departure time first. &amp;  \\ </v>
      </c>
    </row>
    <row r="5" spans="1:8" x14ac:dyDescent="0.2">
      <c r="A5" t="s">
        <v>1865</v>
      </c>
      <c r="B5" t="s">
        <v>1866</v>
      </c>
      <c r="C5" t="s">
        <v>1877</v>
      </c>
      <c r="D5" t="s">
        <v>1878</v>
      </c>
      <c r="E5" t="s">
        <v>1879</v>
      </c>
      <c r="H5" t="str">
        <f t="shared" si="0"/>
        <v xml:space="preserve">Earliest start time &amp; EST &amp; Scheduling algorithm that dispatches the EVSE firsly available with no spatial consideration. &amp;  \\ </v>
      </c>
    </row>
    <row r="6" spans="1:8" x14ac:dyDescent="0.2">
      <c r="A6" t="s">
        <v>1865</v>
      </c>
      <c r="B6" t="s">
        <v>1866</v>
      </c>
      <c r="C6" t="s">
        <v>1880</v>
      </c>
      <c r="D6" t="s">
        <v>1881</v>
      </c>
      <c r="E6" t="s">
        <v>1882</v>
      </c>
      <c r="F6" t="s">
        <v>1883</v>
      </c>
      <c r="H6" t="str">
        <f t="shared" si="0"/>
        <v xml:space="preserve">First-in First-served &amp; FIFS &amp; Scheduling algorithm that dispatches EVs according to their arrival times. &amp; First-come first-served (FCFS) \\ </v>
      </c>
    </row>
    <row r="7" spans="1:8" x14ac:dyDescent="0.2">
      <c r="A7" t="s">
        <v>1865</v>
      </c>
      <c r="B7" t="s">
        <v>1866</v>
      </c>
      <c r="C7" t="s">
        <v>1884</v>
      </c>
      <c r="D7" t="s">
        <v>1885</v>
      </c>
      <c r="E7" t="s">
        <v>1886</v>
      </c>
      <c r="F7" t="s">
        <v>1887</v>
      </c>
      <c r="H7" t="str">
        <f t="shared" si="0"/>
        <v xml:space="preserve">Least slack time &amp; LST &amp; Scheduling algorithm that prioritizes those vehicle with shortest remaining time to achieve the desired SoC. &amp; Least laxity first (LLF) \\ </v>
      </c>
    </row>
    <row r="8" spans="1:8" x14ac:dyDescent="0.2">
      <c r="A8" t="s">
        <v>1865</v>
      </c>
      <c r="B8" t="s">
        <v>1866</v>
      </c>
      <c r="C8" t="s">
        <v>1888</v>
      </c>
      <c r="D8" t="s">
        <v>1889</v>
      </c>
      <c r="E8" t="s">
        <v>1890</v>
      </c>
      <c r="H8" t="str">
        <f t="shared" si="0"/>
        <v xml:space="preserve">Lowest state-of-charge first &amp; LSF &amp; Scheduling algorithm that charges the vehicle with the lowest SoC first &amp;  \\ </v>
      </c>
    </row>
    <row r="9" spans="1:8" x14ac:dyDescent="0.2">
      <c r="A9" t="s">
        <v>1865</v>
      </c>
      <c r="B9" t="s">
        <v>1866</v>
      </c>
      <c r="C9" t="s">
        <v>1891</v>
      </c>
      <c r="D9" t="s">
        <v>1892</v>
      </c>
      <c r="E9" t="s">
        <v>1893</v>
      </c>
      <c r="H9" t="str">
        <f t="shared" si="0"/>
        <v xml:space="preserve">Nearest Neighbor Charging Routing &amp; NNCR &amp; Scheduling algorithm that dispatches the EV to the nearest charging station and the corresponding EVSE that is firstly available. &amp;  \\ </v>
      </c>
    </row>
    <row r="10" spans="1:8" x14ac:dyDescent="0.2">
      <c r="A10" t="s">
        <v>1865</v>
      </c>
      <c r="B10" t="s">
        <v>1870</v>
      </c>
      <c r="C10" t="s">
        <v>1894</v>
      </c>
      <c r="E10" t="s">
        <v>1873</v>
      </c>
      <c r="H10" t="str">
        <f t="shared" si="0"/>
        <v xml:space="preserve">Newton-Raphson &amp;  &amp; Algorithm to compute the power flow in a network &amp;  \\ </v>
      </c>
    </row>
    <row r="11" spans="1:8" x14ac:dyDescent="0.2">
      <c r="A11" t="s">
        <v>1865</v>
      </c>
      <c r="B11" t="s">
        <v>1866</v>
      </c>
      <c r="C11" t="s">
        <v>1895</v>
      </c>
      <c r="D11" t="s">
        <v>1896</v>
      </c>
      <c r="E11" t="s">
        <v>1897</v>
      </c>
      <c r="F11" t="s">
        <v>1898</v>
      </c>
      <c r="H11" t="str">
        <f t="shared" si="0"/>
        <v xml:space="preserve">Price oriented scheduling &amp; POS &amp; Scheduling algorithm that supplies more energy during cheaper windows &amp; ToU scheduling \\ </v>
      </c>
    </row>
    <row r="12" spans="1:8" x14ac:dyDescent="0.2">
      <c r="A12" t="s">
        <v>1865</v>
      </c>
      <c r="B12" t="s">
        <v>1866</v>
      </c>
      <c r="C12" t="s">
        <v>1899</v>
      </c>
      <c r="D12" t="s">
        <v>1900</v>
      </c>
      <c r="E12" t="s">
        <v>1901</v>
      </c>
      <c r="H12" t="str">
        <f t="shared" si="0"/>
        <v xml:space="preserve">Randomly delayed charging &amp; RND &amp; Scheduling algorithm that starts to supplying power after a random amount of time. &amp;  \\ </v>
      </c>
    </row>
    <row r="13" spans="1:8" x14ac:dyDescent="0.2">
      <c r="A13" t="s">
        <v>1865</v>
      </c>
      <c r="B13" t="s">
        <v>1866</v>
      </c>
      <c r="C13" t="s">
        <v>1902</v>
      </c>
      <c r="D13" t="s">
        <v>1903</v>
      </c>
      <c r="E13" t="s">
        <v>1904</v>
      </c>
      <c r="H13" t="str">
        <f t="shared" si="0"/>
        <v xml:space="preserve">Shortest job first &amp; SJF &amp; Scheduling algorithm that charges the vehicle with less required energy first. &amp;  \\ </v>
      </c>
    </row>
    <row r="14" spans="1:8" x14ac:dyDescent="0.2">
      <c r="A14" t="s">
        <v>1865</v>
      </c>
      <c r="B14" t="s">
        <v>1866</v>
      </c>
      <c r="C14" t="s">
        <v>1905</v>
      </c>
      <c r="D14" t="s">
        <v>1906</v>
      </c>
      <c r="E14" t="s">
        <v>1907</v>
      </c>
      <c r="H14" t="str">
        <f t="shared" si="0"/>
        <v xml:space="preserve">Smart charging system with cooperation &amp; SCSC &amp; Scheduling algorithm that supplies energy according to maximizing the utilization of the available power. &amp;  \\ </v>
      </c>
    </row>
    <row r="15" spans="1:8" x14ac:dyDescent="0.2">
      <c r="A15" t="s">
        <v>1865</v>
      </c>
      <c r="B15" t="s">
        <v>1866</v>
      </c>
      <c r="C15" t="s">
        <v>1908</v>
      </c>
      <c r="D15" t="s">
        <v>1909</v>
      </c>
      <c r="E15" t="s">
        <v>1910</v>
      </c>
      <c r="H15" t="str">
        <f t="shared" si="0"/>
        <v xml:space="preserve">Without chargers assignment scheduling &amp; WCAS &amp; Scheduling algorithm that dispatches EV to charging stations but not to EVSE. &amp;  \\ </v>
      </c>
    </row>
    <row r="16" spans="1:8" x14ac:dyDescent="0.2">
      <c r="A16" t="s">
        <v>1911</v>
      </c>
      <c r="B16" t="s">
        <v>1912</v>
      </c>
      <c r="C16" t="s">
        <v>1913</v>
      </c>
      <c r="D16" t="s">
        <v>1914</v>
      </c>
      <c r="E16" t="s">
        <v>1915</v>
      </c>
      <c r="F16" t="s">
        <v>1916</v>
      </c>
      <c r="H16" t="str">
        <f t="shared" si="0"/>
        <v xml:space="preserve">Aggregator unit &amp; AU &amp; Is a central entity acting as an interface between EV users and the system operator or electricity market [4] \cite{han2017optimal}. &amp; 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 \\ </v>
      </c>
    </row>
    <row r="17" spans="1:8" x14ac:dyDescent="0.2">
      <c r="A17" t="s">
        <v>1911</v>
      </c>
      <c r="B17" t="s">
        <v>1917</v>
      </c>
      <c r="C17" t="s">
        <v>1918</v>
      </c>
      <c r="E17" t="s">
        <v>1919</v>
      </c>
      <c r="F17" t="s">
        <v>1920</v>
      </c>
      <c r="H17" t="str">
        <f t="shared" si="0"/>
        <v xml:space="preserve">Battery capacity (kWh) &amp;  &amp; It is the maximum energy the battery can save &amp; Battery health, state of the battery. \\ </v>
      </c>
    </row>
    <row r="18" spans="1:8" x14ac:dyDescent="0.2">
      <c r="A18" t="s">
        <v>1911</v>
      </c>
      <c r="B18" t="s">
        <v>1917</v>
      </c>
      <c r="C18" t="s">
        <v>1921</v>
      </c>
      <c r="E18" t="s">
        <v>1922</v>
      </c>
      <c r="H18" t="str">
        <f t="shared" si="0"/>
        <v xml:space="preserve">Blackout &amp;  &amp; It is the loss of the electrical power network supply to an end user (a.k.a. power outage, powercut, a power out, a power blackout, a power failure or a power loss). &amp;  \\ </v>
      </c>
    </row>
    <row r="19" spans="1:8" x14ac:dyDescent="0.2">
      <c r="A19" t="s">
        <v>1911</v>
      </c>
      <c r="B19" t="s">
        <v>1917</v>
      </c>
      <c r="C19" t="s">
        <v>1923</v>
      </c>
      <c r="E19" t="s">
        <v>1924</v>
      </c>
      <c r="H19" t="str">
        <f t="shared" si="0"/>
        <v xml:space="preserve">Brownout &amp;  &amp; Phemonenon when there is an intentional or unintentional drop in the voltage. &amp;  \\ </v>
      </c>
    </row>
    <row r="20" spans="1:8" x14ac:dyDescent="0.2">
      <c r="A20" t="s">
        <v>1911</v>
      </c>
      <c r="B20" t="s">
        <v>1917</v>
      </c>
      <c r="C20" t="s">
        <v>1925</v>
      </c>
      <c r="E20" t="s">
        <v>1926</v>
      </c>
      <c r="H20" t="str">
        <f t="shared" si="0"/>
        <v xml:space="preserve">Charging capacity (kW) &amp;  &amp; It is the maximum power the battery stands &amp;  \\ </v>
      </c>
    </row>
    <row r="21" spans="1:8" x14ac:dyDescent="0.2">
      <c r="A21" t="s">
        <v>1911</v>
      </c>
      <c r="B21" t="s">
        <v>1917</v>
      </c>
      <c r="C21" t="s">
        <v>1927</v>
      </c>
      <c r="H21" t="str">
        <f t="shared" si="0"/>
        <v xml:space="preserve">Charging efficiency &amp;  &amp;  &amp;  \\ </v>
      </c>
    </row>
    <row r="22" spans="1:8" x14ac:dyDescent="0.2">
      <c r="A22" t="s">
        <v>1911</v>
      </c>
      <c r="B22" t="s">
        <v>1912</v>
      </c>
      <c r="C22" t="s">
        <v>1853</v>
      </c>
      <c r="E22" t="s">
        <v>1928</v>
      </c>
      <c r="H22" t="str">
        <f t="shared" si="0"/>
        <v xml:space="preserve">Charging facility &amp;  &amp; Place where there is an EVSE. It can be either a station, a home, a parking and a workplace. &amp;  \\ </v>
      </c>
    </row>
    <row r="23" spans="1:8" x14ac:dyDescent="0.2">
      <c r="A23" t="s">
        <v>1911</v>
      </c>
      <c r="B23" t="s">
        <v>1912</v>
      </c>
      <c r="C23" t="s">
        <v>1929</v>
      </c>
      <c r="E23" t="s">
        <v>1930</v>
      </c>
      <c r="F23" t="s">
        <v>1931</v>
      </c>
      <c r="H23" t="str">
        <f t="shared" si="0"/>
        <v xml:space="preserve">Charging pile &amp;  &amp; It is the box where the vehicle is connected through the cable. &amp; Charging spot, Charging post, Charging point, Charging outlet, Customer point of charge (CPOC), Charging socket, Charging hub, Charging machine, EV charger, Smart charger, Charging machine, EVSE port \\ </v>
      </c>
    </row>
    <row r="24" spans="1:8" x14ac:dyDescent="0.2">
      <c r="A24" t="s">
        <v>1911</v>
      </c>
      <c r="B24" t="s">
        <v>1917</v>
      </c>
      <c r="C24" t="s">
        <v>1932</v>
      </c>
      <c r="E24" t="s">
        <v>1933</v>
      </c>
      <c r="H24" t="str">
        <f t="shared" si="0"/>
        <v xml:space="preserve">Charging power modulation &amp;  &amp; It is the capability of the AU to control the power supplied. &amp;  \\ </v>
      </c>
    </row>
    <row r="25" spans="1:8" x14ac:dyDescent="0.2">
      <c r="A25" t="s">
        <v>1911</v>
      </c>
      <c r="B25" t="s">
        <v>1934</v>
      </c>
      <c r="C25" t="s">
        <v>1935</v>
      </c>
      <c r="E25" t="s">
        <v>1936</v>
      </c>
      <c r="F25" t="s">
        <v>1937</v>
      </c>
      <c r="H25" t="str">
        <f t="shared" si="0"/>
        <v xml:space="preserve">Coordinated charging &amp;  &amp; Energy supplied is controled under power availability and/or power grid constraints. &amp; Controlled charging, smart charging, charge management (CM), Optimized charging (OC). \\ </v>
      </c>
    </row>
    <row r="26" spans="1:8" x14ac:dyDescent="0.2">
      <c r="A26" t="s">
        <v>1911</v>
      </c>
      <c r="B26" t="s">
        <v>1938</v>
      </c>
      <c r="C26" t="s">
        <v>1939</v>
      </c>
      <c r="D26" t="s">
        <v>1940</v>
      </c>
      <c r="E26" t="s">
        <v>1941</v>
      </c>
      <c r="F26" t="s">
        <v>1942</v>
      </c>
      <c r="H26" t="str">
        <f t="shared" si="0"/>
        <v xml:space="preserve">Distributed energy resource &amp; DER &amp; It refers to those energies that are not generated and distributed by the distribution network, e.g. renewable energy resources. &amp; Intermittent energy resource (IER) \\ </v>
      </c>
    </row>
    <row r="27" spans="1:8" x14ac:dyDescent="0.2">
      <c r="A27" t="s">
        <v>1911</v>
      </c>
      <c r="B27" t="s">
        <v>1912</v>
      </c>
      <c r="C27" t="s">
        <v>1943</v>
      </c>
      <c r="D27" t="s">
        <v>1944</v>
      </c>
      <c r="E27" t="s">
        <v>1945</v>
      </c>
      <c r="F27" t="s">
        <v>1946</v>
      </c>
      <c r="H27" t="str">
        <f t="shared" si="0"/>
        <v xml:space="preserve">Distribution system operator &amp; DSO &amp; The AUs are connected to them. They manage the energy demand of the connected AUs. They are located between the transmission and distribution networks. &amp; Distribution operator (DO), Service operator (SO), Market operator, Distribution system, Centralized controller (CC), Electrical Network Operator (ENO). \\ </v>
      </c>
    </row>
    <row r="28" spans="1:8" x14ac:dyDescent="0.2">
      <c r="A28" t="s">
        <v>1911</v>
      </c>
      <c r="B28" t="s">
        <v>1947</v>
      </c>
      <c r="C28" t="s">
        <v>1948</v>
      </c>
      <c r="D28" t="s">
        <v>1949</v>
      </c>
      <c r="E28" t="s">
        <v>1950</v>
      </c>
      <c r="F28" t="s">
        <v>1951</v>
      </c>
      <c r="H28" t="str">
        <f t="shared" si="0"/>
        <v xml:space="preserve">Electric vehicle &amp; EV &amp; Light-weight vehicles that require a rechargeable battery. &amp; Plug-in electric vehicle (PEV), Battery electric vehicle (BEV), Full electric vehicle (FEV), Pure electric cars (PEC). \\ </v>
      </c>
    </row>
    <row r="29" spans="1:8" x14ac:dyDescent="0.2">
      <c r="A29" t="s">
        <v>1911</v>
      </c>
      <c r="B29" t="s">
        <v>1912</v>
      </c>
      <c r="C29" t="s">
        <v>1952</v>
      </c>
      <c r="D29" t="s">
        <v>1847</v>
      </c>
      <c r="E29" t="s">
        <v>1953</v>
      </c>
      <c r="F29" t="s">
        <v>1954</v>
      </c>
      <c r="H29" t="str">
        <f t="shared" si="0"/>
        <v xml:space="preserve">Electric vehicle supply equiment &amp; EVSE &amp; It is the cable to connect the EV to the charging pile where the power energy flows through. &amp; Charging equipment, Connector \\ </v>
      </c>
    </row>
    <row r="30" spans="1:8" x14ac:dyDescent="0.2">
      <c r="A30" t="s">
        <v>1911</v>
      </c>
      <c r="B30" t="s">
        <v>1912</v>
      </c>
      <c r="C30" t="s">
        <v>1955</v>
      </c>
      <c r="D30" t="s">
        <v>1956</v>
      </c>
      <c r="E30" t="s">
        <v>1957</v>
      </c>
      <c r="F30" t="s">
        <v>1958</v>
      </c>
      <c r="H30" t="str">
        <f t="shared" si="0"/>
        <v xml:space="preserve">Electric vehicle supply equipement port &amp; EVSE port &amp; It the plug where the EVSE is plugged-in. &amp; Charging port \\ </v>
      </c>
    </row>
    <row r="31" spans="1:8" x14ac:dyDescent="0.2">
      <c r="A31" t="s">
        <v>1911</v>
      </c>
      <c r="B31" t="s">
        <v>1917</v>
      </c>
      <c r="C31" t="s">
        <v>1959</v>
      </c>
      <c r="E31" t="s">
        <v>1960</v>
      </c>
      <c r="H31" t="str">
        <f t="shared" si="0"/>
        <v xml:space="preserve">EV load &amp;  &amp; It is the power or energy consumed at EVSEs over time. &amp;  \\ </v>
      </c>
    </row>
    <row r="32" spans="1:8" x14ac:dyDescent="0.2">
      <c r="A32" t="s">
        <v>1911</v>
      </c>
      <c r="B32" t="s">
        <v>1947</v>
      </c>
      <c r="C32" t="s">
        <v>1961</v>
      </c>
      <c r="D32" t="s">
        <v>1962</v>
      </c>
      <c r="E32" t="s">
        <v>1963</v>
      </c>
      <c r="H32" t="str">
        <f t="shared" si="0"/>
        <v xml:space="preserve">Fuel cell electric vehicle &amp; FCEV &amp; Vehicles that work with hydrogen fuel. &amp;  \\ </v>
      </c>
    </row>
    <row r="33" spans="1:8" x14ac:dyDescent="0.2">
      <c r="A33" t="s">
        <v>1911</v>
      </c>
      <c r="B33" t="s">
        <v>1843</v>
      </c>
      <c r="C33" t="s">
        <v>1964</v>
      </c>
      <c r="D33" t="s">
        <v>1965</v>
      </c>
      <c r="E33" t="s">
        <v>1966</v>
      </c>
      <c r="F33" t="s">
        <v>1967</v>
      </c>
      <c r="H33" t="str">
        <f t="shared" si="0"/>
        <v xml:space="preserve">Grid-to-vehicle &amp; G2V &amp; The power grid supplies energy to EVs. &amp; Unidirectional, Unidirectional V2G, V1G. \\ </v>
      </c>
    </row>
    <row r="34" spans="1:8" x14ac:dyDescent="0.2">
      <c r="A34" t="s">
        <v>1911</v>
      </c>
      <c r="B34" t="s">
        <v>1947</v>
      </c>
      <c r="C34" t="s">
        <v>1968</v>
      </c>
      <c r="D34" t="s">
        <v>1969</v>
      </c>
      <c r="E34" t="s">
        <v>1970</v>
      </c>
      <c r="F34" t="s">
        <v>1971</v>
      </c>
      <c r="H34" t="str">
        <f t="shared" si="0"/>
        <v xml:space="preserve">Hybrid electric vehicle &amp; HEV &amp; Vehicles that use gasoline and electricity. &amp; Plug-in hybrid electric vehicle (PHEV), Hybrid electric cars (HEC). \\ </v>
      </c>
    </row>
    <row r="35" spans="1:8" x14ac:dyDescent="0.2">
      <c r="A35" t="s">
        <v>1911</v>
      </c>
      <c r="B35" t="s">
        <v>1947</v>
      </c>
      <c r="C35" t="s">
        <v>1972</v>
      </c>
      <c r="D35" t="s">
        <v>1973</v>
      </c>
      <c r="E35" t="s">
        <v>1974</v>
      </c>
      <c r="F35" t="s">
        <v>1975</v>
      </c>
      <c r="H35" t="str">
        <f t="shared" si="0"/>
        <v xml:space="preserve">Internal combustion engine vehicle &amp; ICEV &amp; Vehicles that use gasoline only. &amp; Internal combustion vehicles (ICVs), Conventional vehicle (CV). \\ </v>
      </c>
    </row>
    <row r="36" spans="1:8" x14ac:dyDescent="0.2">
      <c r="A36" t="s">
        <v>1911</v>
      </c>
      <c r="B36" t="s">
        <v>1938</v>
      </c>
      <c r="C36" t="s">
        <v>710</v>
      </c>
      <c r="D36" t="s">
        <v>1850</v>
      </c>
      <c r="E36" t="s">
        <v>1976</v>
      </c>
      <c r="F36" t="s">
        <v>1977</v>
      </c>
      <c r="H36" t="str">
        <f t="shared" si="0"/>
        <v xml:space="preserve">Model predictive control &amp; MPC &amp; It aims to repeatedly solve an optimization problem using forecast of costs and demand, among others. &amp; Receding horizon control (RHC) \\ </v>
      </c>
    </row>
    <row r="37" spans="1:8" x14ac:dyDescent="0.2">
      <c r="A37" t="s">
        <v>1911</v>
      </c>
      <c r="B37" t="s">
        <v>1978</v>
      </c>
      <c r="C37" t="s">
        <v>1979</v>
      </c>
      <c r="E37" t="s">
        <v>1980</v>
      </c>
      <c r="H37" t="str">
        <f t="shared" si="0"/>
        <v xml:space="preserve">Price control &amp;  &amp; Coordination method in which the AU sets the price over the day as an incentive or disincentive mechanism to plug-in EV when needed. &amp;  \\ </v>
      </c>
    </row>
    <row r="38" spans="1:8" x14ac:dyDescent="0.2">
      <c r="A38" t="s">
        <v>1911</v>
      </c>
      <c r="B38" t="s">
        <v>1917</v>
      </c>
      <c r="C38" t="s">
        <v>1981</v>
      </c>
      <c r="E38" t="s">
        <v>1982</v>
      </c>
      <c r="F38" t="s">
        <v>1983</v>
      </c>
      <c r="H38" t="str">
        <f t="shared" si="0"/>
        <v xml:space="preserve">Sliding windows &amp;  &amp; It is the time between the arrival of the EV and the lattest charging time before departure (to get the desired SoC) &amp; Sojourn time, dwell time. \\ </v>
      </c>
    </row>
    <row r="39" spans="1:8" x14ac:dyDescent="0.2">
      <c r="A39" t="s">
        <v>1911</v>
      </c>
      <c r="B39" t="s">
        <v>1984</v>
      </c>
      <c r="C39" t="s">
        <v>1985</v>
      </c>
      <c r="D39" t="s">
        <v>1986</v>
      </c>
      <c r="E39" t="s">
        <v>1987</v>
      </c>
      <c r="F39" t="s">
        <v>1988</v>
      </c>
      <c r="H39" t="str">
        <f t="shared" si="0"/>
        <v xml:space="preserve">State-of-chage &amp; SoC &amp; Almacenated energy in the battery, commonly represented as a fraction of the total capacity. &amp; State-of-energy (SoE), Depth-of-Dischard (DoD) if 1 - SoC, Battery state of charging (BSOC). \\ </v>
      </c>
    </row>
    <row r="40" spans="1:8" x14ac:dyDescent="0.2">
      <c r="A40" t="s">
        <v>1911</v>
      </c>
      <c r="B40" t="s">
        <v>1912</v>
      </c>
      <c r="C40" t="s">
        <v>1989</v>
      </c>
      <c r="D40" t="s">
        <v>1990</v>
      </c>
      <c r="E40" t="s">
        <v>1991</v>
      </c>
      <c r="F40" t="s">
        <v>1992</v>
      </c>
      <c r="H40" t="str">
        <f t="shared" si="0"/>
        <v xml:space="preserve">Transmission system operator &amp; TSO &amp; The network that transports the enery at high voltage from the generation source to cities. &amp; Transmission system \\ </v>
      </c>
    </row>
    <row r="41" spans="1:8" x14ac:dyDescent="0.2">
      <c r="A41" t="s">
        <v>1911</v>
      </c>
      <c r="B41" t="s">
        <v>1934</v>
      </c>
      <c r="C41" t="s">
        <v>1993</v>
      </c>
      <c r="E41" t="s">
        <v>1994</v>
      </c>
      <c r="F41" t="s">
        <v>2129</v>
      </c>
      <c r="H41" t="str">
        <f t="shared" si="0"/>
        <v xml:space="preserve">Uncoordinated charging &amp;  &amp; When energy is supplied with no control nor constraint until desired SoC is reached. In other words, charge whenever possible (obviously). &amp; Uncontrolled charging, unregulated charging, direct charging, simple charging, dumb charging, immediate charging (IMM), Expedient charging, Naïve charging, As fast as possible (AFAP) \\ </v>
      </c>
    </row>
    <row r="42" spans="1:8" x14ac:dyDescent="0.2">
      <c r="A42" t="s">
        <v>1911</v>
      </c>
      <c r="B42" t="s">
        <v>1843</v>
      </c>
      <c r="C42" t="s">
        <v>734</v>
      </c>
      <c r="D42" t="s">
        <v>1844</v>
      </c>
      <c r="E42" t="s">
        <v>1995</v>
      </c>
      <c r="F42" t="s">
        <v>1996</v>
      </c>
      <c r="H42" t="str">
        <f t="shared" si="0"/>
        <v xml:space="preserve">Vehicle-to-grid &amp; V2G &amp; EVs are also energy sources since they can provide energy to the grid by discharging their batteries. &amp; Bi-directional V2G, Bi-directional charging. \\ </v>
      </c>
    </row>
    <row r="43" spans="1:8" x14ac:dyDescent="0.2">
      <c r="A43" t="s">
        <v>1997</v>
      </c>
      <c r="B43" t="s">
        <v>1917</v>
      </c>
      <c r="C43" t="s">
        <v>1998</v>
      </c>
      <c r="D43" t="s">
        <v>1999</v>
      </c>
      <c r="E43" t="s">
        <v>2000</v>
      </c>
      <c r="H43" t="str">
        <f t="shared" si="0"/>
        <v xml:space="preserve">Aging acceleration factor &amp; AAF &amp; Is a metric for determining how much a charging load impacts transformer life &amp;  \\ </v>
      </c>
    </row>
    <row r="44" spans="1:8" x14ac:dyDescent="0.2">
      <c r="A44" t="s">
        <v>1997</v>
      </c>
      <c r="B44" t="s">
        <v>1917</v>
      </c>
      <c r="C44" t="s">
        <v>2001</v>
      </c>
      <c r="E44" t="s">
        <v>2002</v>
      </c>
      <c r="H44" t="str">
        <f t="shared" si="0"/>
        <v xml:space="preserve">Bottleneck &amp;  &amp; Line limits and transformer capacities across different voltage levels. &amp;  \\ </v>
      </c>
    </row>
    <row r="45" spans="1:8" x14ac:dyDescent="0.2">
      <c r="A45" t="s">
        <v>1997</v>
      </c>
      <c r="B45" t="s">
        <v>1917</v>
      </c>
      <c r="C45" t="s">
        <v>2003</v>
      </c>
      <c r="E45" t="s">
        <v>2004</v>
      </c>
      <c r="H45" t="str">
        <f t="shared" si="0"/>
        <v xml:space="preserve">Equivalent aging factor &amp;  &amp; It is the aggregation of the AAF product of computing it at each time interval. &amp;  \\ </v>
      </c>
    </row>
    <row r="46" spans="1:8" x14ac:dyDescent="0.2">
      <c r="A46" t="s">
        <v>1997</v>
      </c>
      <c r="B46" t="s">
        <v>1917</v>
      </c>
      <c r="C46" t="s">
        <v>2005</v>
      </c>
      <c r="D46" t="s">
        <v>2006</v>
      </c>
      <c r="E46" t="s">
        <v>2007</v>
      </c>
      <c r="H46" t="str">
        <f t="shared" si="0"/>
        <v xml:space="preserve">Loss of life percentage &amp; LOL &amp; It is the wear of the transformer throughout time. It is computed by mutiplying the EAF by the total operation time dived by 180,000. &amp;  \\ </v>
      </c>
    </row>
    <row r="47" spans="1:8" x14ac:dyDescent="0.2">
      <c r="A47" t="s">
        <v>1997</v>
      </c>
      <c r="B47" t="s">
        <v>1934</v>
      </c>
      <c r="C47" t="s">
        <v>2008</v>
      </c>
      <c r="E47" t="s">
        <v>2009</v>
      </c>
      <c r="H47" t="str">
        <f t="shared" si="0"/>
        <v xml:space="preserve">Power generation system &amp;  &amp; Encompasses the production of electricity and the allocation of required demand between producers. &amp;  \\ </v>
      </c>
    </row>
    <row r="48" spans="1:8" x14ac:dyDescent="0.2">
      <c r="A48" t="s">
        <v>1997</v>
      </c>
      <c r="B48" t="s">
        <v>1934</v>
      </c>
      <c r="C48" t="s">
        <v>2010</v>
      </c>
      <c r="D48" t="s">
        <v>2011</v>
      </c>
      <c r="E48" t="s">
        <v>2012</v>
      </c>
      <c r="H48" t="str">
        <f t="shared" si="0"/>
        <v xml:space="preserve">Unit commitment &amp; UC &amp; It is the problem that schedules the energy production at minimum cost. &amp;  \\ </v>
      </c>
    </row>
    <row r="49" spans="1:8" x14ac:dyDescent="0.2">
      <c r="A49" t="s">
        <v>1849</v>
      </c>
      <c r="B49" t="s">
        <v>1917</v>
      </c>
      <c r="C49" t="s">
        <v>2013</v>
      </c>
      <c r="E49" t="s">
        <v>2014</v>
      </c>
      <c r="F49" t="s">
        <v>2015</v>
      </c>
      <c r="H49" t="str">
        <f t="shared" si="0"/>
        <v xml:space="preserve">Non-preemptive charging &amp;  &amp; Once charging starts, it is not allowed to stop supplying energy. &amp; Non-stop charging \\ </v>
      </c>
    </row>
    <row r="50" spans="1:8" x14ac:dyDescent="0.2">
      <c r="A50" t="s">
        <v>1849</v>
      </c>
      <c r="B50" t="s">
        <v>1917</v>
      </c>
      <c r="C50" t="s">
        <v>2016</v>
      </c>
      <c r="D50" t="s">
        <v>2017</v>
      </c>
      <c r="E50" t="s">
        <v>2018</v>
      </c>
      <c r="F50" t="s">
        <v>2019</v>
      </c>
      <c r="H50" t="str">
        <f t="shared" si="0"/>
        <v xml:space="preserve">Power coordinated charging &amp; PCC &amp; The power consumer by each EV is controlled such that the total load demand does not exceed the total power availability. &amp; Variable charge-rate coordination (VCC). \\ </v>
      </c>
    </row>
    <row r="51" spans="1:8" x14ac:dyDescent="0.2">
      <c r="A51" t="s">
        <v>1849</v>
      </c>
      <c r="B51" t="s">
        <v>1917</v>
      </c>
      <c r="C51" t="s">
        <v>2020</v>
      </c>
      <c r="E51" t="s">
        <v>2021</v>
      </c>
      <c r="F51" t="s">
        <v>2022</v>
      </c>
      <c r="H51" t="str">
        <f t="shared" si="0"/>
        <v xml:space="preserve">Preemptive charging &amp;  &amp; Once charging starts, it is allowed to stop supplying energy. &amp; Free charging \\ </v>
      </c>
    </row>
    <row r="52" spans="1:8" x14ac:dyDescent="0.2">
      <c r="A52" t="s">
        <v>1849</v>
      </c>
      <c r="B52" t="s">
        <v>1917</v>
      </c>
      <c r="C52" t="s">
        <v>2023</v>
      </c>
      <c r="D52" t="s">
        <v>2024</v>
      </c>
      <c r="E52" t="s">
        <v>2025</v>
      </c>
      <c r="F52" t="s">
        <v>2026</v>
      </c>
      <c r="H52" t="str">
        <f t="shared" si="0"/>
        <v xml:space="preserve">Time coordinated charging &amp; TCC &amp; There is a maximum number of Evs each time such that the total load demand does not exceed the total power availability. &amp; Fixed charge-rate coordination (FCC), on-off based charging. \\ </v>
      </c>
    </row>
    <row r="53" spans="1:8" x14ac:dyDescent="0.2">
      <c r="A53" t="s">
        <v>2027</v>
      </c>
      <c r="B53" t="s">
        <v>1934</v>
      </c>
      <c r="C53" t="s">
        <v>2028</v>
      </c>
      <c r="D53" t="s">
        <v>2029</v>
      </c>
      <c r="E53" t="s">
        <v>2030</v>
      </c>
      <c r="H53" t="str">
        <f t="shared" si="0"/>
        <v xml:space="preserve">Alternating direction method of multipliers &amp; ADMM &amp; This approach solves the cooperative charging problem decomposing the original problem into smaller subproblems that are assigned to each PEV and an aggregator &amp;  \\ </v>
      </c>
    </row>
    <row r="54" spans="1:8" x14ac:dyDescent="0.2">
      <c r="A54" t="s">
        <v>2027</v>
      </c>
      <c r="B54" t="s">
        <v>1934</v>
      </c>
      <c r="C54" t="s">
        <v>2031</v>
      </c>
      <c r="E54" t="s">
        <v>2032</v>
      </c>
      <c r="F54" t="s">
        <v>2033</v>
      </c>
      <c r="H54" t="str">
        <f t="shared" si="0"/>
        <v xml:space="preserve">Centralized charging &amp;  &amp; The AU decides when and how much to charge each EV by gathering the information of all EVs that demand energy. &amp; Centralized control, Direct control. \\ </v>
      </c>
    </row>
    <row r="55" spans="1:8" x14ac:dyDescent="0.2">
      <c r="A55" t="s">
        <v>2027</v>
      </c>
      <c r="B55" t="s">
        <v>1934</v>
      </c>
      <c r="C55" t="s">
        <v>2034</v>
      </c>
      <c r="E55" t="s">
        <v>2035</v>
      </c>
      <c r="F55" t="s">
        <v>2036</v>
      </c>
      <c r="H55" t="str">
        <f t="shared" si="0"/>
        <v xml:space="preserve">Decentralized charging &amp;  &amp; Coordination methods in which the decision is taken by the EV under a negotiation process, e.g. a game, without information provided by the other EVs. &amp; Distributed charging, self-scheduling, transactive control, Indirect control. \\ </v>
      </c>
    </row>
    <row r="56" spans="1:8" x14ac:dyDescent="0.2">
      <c r="A56" t="s">
        <v>2027</v>
      </c>
      <c r="B56" t="s">
        <v>1934</v>
      </c>
      <c r="C56" t="s">
        <v>2037</v>
      </c>
      <c r="E56" t="s">
        <v>2038</v>
      </c>
      <c r="F56" t="s">
        <v>2039</v>
      </c>
      <c r="H56" t="str">
        <f t="shared" si="0"/>
        <v xml:space="preserve">Distributed charging &amp;  &amp; EVs schedule their charging by themselves based on information provided by the AU about other EVs. &amp; Hierarchical charging, Aggregator-assisted charging. \\ </v>
      </c>
    </row>
    <row r="57" spans="1:8" x14ac:dyDescent="0.2">
      <c r="A57" t="s">
        <v>1978</v>
      </c>
      <c r="B57" t="s">
        <v>1978</v>
      </c>
      <c r="C57" t="s">
        <v>2040</v>
      </c>
      <c r="D57" t="s">
        <v>2041</v>
      </c>
      <c r="H57" t="str">
        <f t="shared" si="0"/>
        <v xml:space="preserve">Locational marginal pricing &amp; LMP &amp;  &amp;  \\ </v>
      </c>
    </row>
    <row r="58" spans="1:8" x14ac:dyDescent="0.2">
      <c r="A58" t="s">
        <v>1978</v>
      </c>
      <c r="B58" t="s">
        <v>1978</v>
      </c>
      <c r="C58" t="s">
        <v>2042</v>
      </c>
      <c r="D58" t="s">
        <v>2043</v>
      </c>
      <c r="E58" t="s">
        <v>2044</v>
      </c>
      <c r="F58" t="s">
        <v>2045</v>
      </c>
      <c r="H58" t="str">
        <f t="shared" si="0"/>
        <v xml:space="preserve">Real-time pricing &amp; RTP &amp; Pricing scheme that is adjusted according to a function that varies over the time. &amp; Dynamic pricing, time-varying price/tariff. \\ </v>
      </c>
    </row>
    <row r="59" spans="1:8" x14ac:dyDescent="0.2">
      <c r="A59" t="s">
        <v>1978</v>
      </c>
      <c r="B59" t="s">
        <v>1978</v>
      </c>
      <c r="C59" t="s">
        <v>2046</v>
      </c>
      <c r="D59" t="s">
        <v>2047</v>
      </c>
      <c r="E59" t="s">
        <v>2048</v>
      </c>
      <c r="F59" t="s">
        <v>2049</v>
      </c>
      <c r="H59" t="str">
        <f t="shared" si="0"/>
        <v xml:space="preserve">Time-of-use &amp; ToU &amp; Pricing scheme that is constant by time frame (static price), commonly three frame: off-peak, shoulder and peak. &amp; Piece-wise constant, White tariff. \\ </v>
      </c>
    </row>
    <row r="60" spans="1:8" x14ac:dyDescent="0.2">
      <c r="B60" t="s">
        <v>1917</v>
      </c>
      <c r="C60" t="s">
        <v>2050</v>
      </c>
      <c r="D60" t="s">
        <v>2051</v>
      </c>
      <c r="E60" t="s">
        <v>2052</v>
      </c>
    </row>
  </sheetData>
  <autoFilter ref="A1:F60" xr:uid="{48786160-6E15-D24A-841D-EBF23EC78DAB}">
    <sortState xmlns:xlrd2="http://schemas.microsoft.com/office/spreadsheetml/2017/richdata2" ref="A16:F42">
      <sortCondition ref="C1:C60"/>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ReadingList</vt:lpstr>
      <vt:lpstr>Dashboard</vt:lpstr>
      <vt:lpstr>Draft</vt:lpstr>
      <vt:lpstr>Single_Facility</vt:lpstr>
      <vt:lpstr>Multi_Facility</vt:lpstr>
      <vt:lpstr>Distribution_Network</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Rojo González</cp:lastModifiedBy>
  <dcterms:created xsi:type="dcterms:W3CDTF">2022-12-16T06:39:18Z</dcterms:created>
  <dcterms:modified xsi:type="dcterms:W3CDTF">2022-12-17T04:54:30Z</dcterms:modified>
</cp:coreProperties>
</file>