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4fb99f46a14f00/Documentos/DIO/BOOTCAMP SANTANDER EXCEL COM IA/luh_invest/"/>
    </mc:Choice>
  </mc:AlternateContent>
  <xr:revisionPtr revIDLastSave="755" documentId="8_{74193274-5E39-4175-8EBE-4103B0DC85B6}" xr6:coauthVersionLast="47" xr6:coauthVersionMax="47" xr10:uidLastSave="{E843EB8D-0867-4E12-BBBE-4F4650D5D0D8}"/>
  <bookViews>
    <workbookView xWindow="-28920" yWindow="-150" windowWidth="29040" windowHeight="15720" tabRatio="430" xr2:uid="{FCDE805F-1168-4EAA-93E9-63E1685FD805}"/>
  </bookViews>
  <sheets>
    <sheet name="luh_invest_app" sheetId="1" r:id="rId1"/>
    <sheet name="perfil_investidor" sheetId="2" r:id="rId2"/>
  </sheets>
  <definedNames>
    <definedName name="aporte">luh_invest_app!$D$17</definedName>
    <definedName name="patrimonio">luh_invest_app!$D$20</definedName>
    <definedName name="qtd_anos">luh_invest_app!$D$18</definedName>
    <definedName name="rendimento_carteira">luh_invest_app!$D$13</definedName>
    <definedName name="salario">luh_invest_app!$D$12</definedName>
    <definedName name="sugestao_investimento">luh_invest_app!$D$14</definedName>
    <definedName name="taxa_mensal">luh_invest_app!$D$19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7" i="1"/>
  <c r="C38" i="1"/>
  <c r="D38" i="1" s="1"/>
  <c r="C39" i="1"/>
  <c r="D39" i="1" s="1"/>
  <c r="C40" i="1"/>
  <c r="D40" i="1" s="1"/>
  <c r="C41" i="1"/>
  <c r="D41" i="1" s="1"/>
  <c r="C36" i="1"/>
  <c r="D36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42" i="1" s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<sst xmlns="http://schemas.openxmlformats.org/spreadsheetml/2006/main" count="69" uniqueCount="33">
  <si>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</si>
  <si>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</si>
  <si>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</si>
  <si>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</si>
  <si>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</si>
  <si>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</si>
  <si>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</si>
  <si>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</si>
  <si>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</si>
  <si>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</si>
  <si>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</si>
  <si>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Patrimônio acumulado</t>
  </si>
  <si>
    <t>Dividendos mensais</t>
  </si>
  <si>
    <t>Rendimento Carteira</t>
  </si>
  <si>
    <t>Salário</t>
  </si>
  <si>
    <t>CONFIGURAÇÕES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</si>
  <si>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</si>
  <si>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</si>
  <si>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</si>
  <si>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</si>
  <si>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</si>
  <si>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</si>
  <si>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</si>
  <si>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</si>
  <si>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</si>
  <si>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</si>
  <si>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</si>
  <si>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</si>
  <si>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</si>
  <si>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</si>
  <si>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Agressivo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</si>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</sst>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Bahnschrift SemiBold"/>
      <family val="2"/>
    </font>
    <font>
      <sz val="11"/>
      <color rgb="FF9C5700"/>
      <name val="Aptos Narrow"/>
      <family val="2"/>
      <scheme val="minor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1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indent="3"/>
    </xf>
    <xf numFmtId="164" fontId="8" fillId="3" borderId="10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left" indent="3"/>
    </xf>
    <xf numFmtId="164" fontId="8" fillId="3" borderId="11" xfId="0" applyNumberFormat="1" applyFont="1" applyFill="1" applyBorder="1" applyAlignment="1">
      <alignment horizontal="center"/>
    </xf>
    <xf numFmtId="164" fontId="8" fillId="3" borderId="15" xfId="0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left" indent="3"/>
    </xf>
    <xf numFmtId="164" fontId="8" fillId="3" borderId="17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/>
    </xf>
    <xf numFmtId="164" fontId="8" fillId="6" borderId="9" xfId="0" applyNumberFormat="1" applyFont="1" applyFill="1" applyBorder="1" applyAlignment="1">
      <alignment horizontal="center"/>
    </xf>
    <xf numFmtId="164" fontId="9" fillId="0" borderId="20" xfId="0" applyNumberFormat="1" applyFont="1" applyBorder="1" applyAlignment="1">
      <alignment horizontal="center" vertical="center" shrinkToFit="1" readingOrder="1"/>
    </xf>
    <xf numFmtId="0" fontId="9" fillId="0" borderId="22" xfId="0" applyFont="1" applyBorder="1" applyAlignment="1">
      <alignment horizontal="center"/>
    </xf>
    <xf numFmtId="10" fontId="9" fillId="0" borderId="22" xfId="0" applyNumberFormat="1" applyFont="1" applyBorder="1" applyAlignment="1">
      <alignment horizontal="center"/>
    </xf>
    <xf numFmtId="164" fontId="9" fillId="6" borderId="22" xfId="0" applyNumberFormat="1" applyFont="1" applyFill="1" applyBorder="1" applyAlignment="1">
      <alignment horizontal="center"/>
    </xf>
    <xf numFmtId="164" fontId="9" fillId="6" borderId="24" xfId="0" applyNumberFormat="1" applyFont="1" applyFill="1" applyBorder="1" applyAlignment="1">
      <alignment horizontal="center"/>
    </xf>
    <xf numFmtId="0" fontId="3" fillId="5" borderId="0" xfId="1"/>
    <xf numFmtId="164" fontId="0" fillId="6" borderId="0" xfId="0" applyNumberFormat="1" applyFill="1" applyAlignment="1">
      <alignment horizontal="center"/>
    </xf>
    <xf numFmtId="0" fontId="10" fillId="6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0" fillId="8" borderId="0" xfId="0" applyFont="1" applyFill="1" applyAlignment="1">
      <alignment horizontal="center"/>
    </xf>
    <xf numFmtId="0" fontId="0" fillId="8" borderId="0" xfId="0" applyFill="1"/>
    <xf numFmtId="164" fontId="10" fillId="8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3" fillId="5" borderId="0" xfId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left" indent="3"/>
    </xf>
    <xf numFmtId="0" fontId="7" fillId="7" borderId="25" xfId="0" applyFont="1" applyFill="1" applyBorder="1" applyAlignment="1">
      <alignment horizontal="left" indent="3"/>
    </xf>
    <xf numFmtId="0" fontId="7" fillId="7" borderId="21" xfId="0" applyFont="1" applyFill="1" applyBorder="1" applyAlignment="1">
      <alignment horizontal="left" indent="3"/>
    </xf>
    <xf numFmtId="0" fontId="7" fillId="7" borderId="26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9" fillId="6" borderId="26" xfId="0" applyFont="1" applyFill="1" applyBorder="1" applyAlignment="1">
      <alignment horizontal="left" indent="3"/>
    </xf>
    <xf numFmtId="0" fontId="9" fillId="6" borderId="23" xfId="0" applyFont="1" applyFill="1" applyBorder="1" applyAlignment="1">
      <alignment horizontal="left" indent="3"/>
    </xf>
    <xf numFmtId="0" fontId="9" fillId="6" borderId="27" xfId="0" applyFont="1" applyFill="1" applyBorder="1" applyAlignment="1">
      <alignment horizontal="left" indent="3"/>
    </xf>
    <xf numFmtId="0" fontId="7" fillId="6" borderId="4" xfId="0" applyFont="1" applyFill="1" applyBorder="1" applyAlignment="1">
      <alignment horizontal="left" indent="3"/>
    </xf>
    <xf numFmtId="0" fontId="7" fillId="6" borderId="28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indent="3"/>
    </xf>
    <xf numFmtId="0" fontId="7" fillId="6" borderId="29" xfId="0" applyFont="1" applyFill="1" applyBorder="1" applyAlignment="1">
      <alignment horizontal="left" indent="3"/>
    </xf>
    <xf numFmtId="0" fontId="7" fillId="6" borderId="8" xfId="0" applyFont="1" applyFill="1" applyBorder="1" applyAlignment="1">
      <alignment horizontal="left" indent="3"/>
    </xf>
    <xf numFmtId="0" fontId="7" fillId="6" borderId="30" xfId="0" applyFont="1" applyFill="1" applyBorder="1" applyAlignment="1">
      <alignment horizontal="left" indent="3"/>
    </xf>
    <xf numFmtId="0" fontId="5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2"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9FFF9"/>
      <color rgb="FF004C4A"/>
      <color rgb="FF003A39"/>
      <color rgb="FF00525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luh_invest_app!$C$35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A8-4658-AFC1-FEEAF9E723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7E-4DD9-A4C6-DD9A163E22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7E-4DD9-A4C6-DD9A163E22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A8-4658-AFC1-FEEAF9E723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7E-4DD9-A4C6-DD9A163E22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A8-4658-AFC1-FEEAF9E72336}"/>
              </c:ext>
            </c:extLst>
          </c:dPt>
          <c:dLbls>
            <c:dLbl>
              <c:idx val="0"/>
              <c:layout>
                <c:manualLayout>
                  <c:x val="-7.2308145677292462E-2"/>
                  <c:y val="0.20496767172396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A8-4658-AFC1-FEEAF9E72336}"/>
                </c:ext>
              </c:extLst>
            </c:dLbl>
            <c:dLbl>
              <c:idx val="3"/>
              <c:layout>
                <c:manualLayout>
                  <c:x val="2.6621708595694151E-2"/>
                  <c:y val="9.63640520544687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A8-4658-AFC1-FEEAF9E7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luh_invest_app!$B$36:$B$41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luh_invest_app!$C$36:$C$41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8-4658-AFC1-FEEAF9E723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20412</xdr:colOff>
      <xdr:row>0</xdr:row>
      <xdr:rowOff>130082</xdr:rowOff>
    </xdr:from>
    <xdr:to>
      <xdr:col>5</xdr:col>
      <xdr:colOff>95250</xdr:colOff>
      <xdr:row>8</xdr:row>
      <xdr:rowOff>16227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9551ECB-4DC9-5E62-BA20-937A4100D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513" y="122462"/>
          <a:ext cx="7140755" cy="1355716"/>
        </a:xfrm>
        <a:prstGeom prst="rect">
          <a:avLst/>
        </a:prstGeom>
      </xdr:spPr>
    </xdr:pic>
    <xdr:clientData/>
  </xdr:twoCellAnchor>
  <xdr:twoCellAnchor>
    <xdr:from>
      <xdr:col>0</xdr:col>
      <xdr:colOff>199210</xdr:colOff>
      <xdr:row>43</xdr:row>
      <xdr:rowOff>168320</xdr:rowOff>
    </xdr:from>
    <xdr:to>
      <xdr:col>4</xdr:col>
      <xdr:colOff>13607</xdr:colOff>
      <xdr:row>58</xdr:row>
      <xdr:rowOff>150359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F02ED7-B86E-64BF-B81D-D190FF0FA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4DB98-6AB4-4863-9420-EC3E8B4942BE}" name="Tabela1" displayName="Tabela1" ref="A2:D20" totalsRowShown="0">
  <autoFilter ref="A2:D20" xr:uid="{2C64DB98-6AB4-4863-9420-EC3E8B4942BE}"/>
  <tableColumns count="4">
    <tableColumn id="1" xr3:uid="{B6AB4882-1E63-42A7-9025-1DD71035C217}" name="CHAVE">
      <calculatedColumnFormula>B3&amp;"-"&amp;C3</calculatedColumnFormula>
    </tableColumn>
    <tableColumn id="2" xr3:uid="{1C9A7172-68F8-4579-86D3-EDD6E7CE2B1C}" name="PERFIL"/>
    <tableColumn id="3" xr3:uid="{3B764D08-6E8E-48F1-A0E0-903F1531A475}" name="TIPO DE FII" dataDxfId="1"/>
    <tableColumn id="4" xr3:uid="{306078A7-2EDF-477C-A6D9-0B2CA278A5AB}" name="%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9FD-7016-4698-AC78-C313C8DD48E7}">
  <dimension ref="A4:N66"/>
  <sheetViews>
    <sheetView showGridLines="0" tabSelected="1" zoomScale="140" zoomScaleNormal="140" workbookViewId="0">
      <selection activeCell="E60" sqref="E60"/>
    </sheetView>
  </sheetViews>
  <sheetFormatPr defaultColWidth="0" defaultRowHeight="14.4" x14ac:dyDescent="0.3"/>
  <cols>
    <col min="1" max="1" width="3" bestFit="1" customWidth="1"/>
    <col min="2" max="2" width="52.33203125" customWidth="1"/>
    <col min="3" max="3" width="31.109375" customWidth="1"/>
    <col min="4" max="4" width="16.33203125" bestFit="1" customWidth="1"/>
    <col min="5" max="5" width="3.109375" customWidth="1"/>
    <col min="6" max="6" width="3.44140625" customWidth="1"/>
    <col min="7" max="7" width="3" customWidth="1"/>
    <col min="8" max="8" width="8.6640625" hidden="1" customWidth="1"/>
    <col min="9" max="9" width="4.109375" hidden="1" customWidth="1"/>
    <col min="10" max="10" width="15" hidden="1" customWidth="1"/>
    <col min="11" max="11" width="12.21875" hidden="1" customWidth="1"/>
    <col min="12" max="12" width="8.88671875" hidden="1" customWidth="1"/>
    <col min="13" max="13" width="1.5546875" hidden="1" customWidth="1"/>
    <col min="14" max="14" width="5.5546875" hidden="1" customWidth="1"/>
    <col min="15" max="16384" width="8.88671875" hidden="1"/>
  </cols>
  <sheetData>
    <row r="4" spans="2:5" x14ac:dyDescent="0.3">
      <c r="E4" s="2"/>
    </row>
    <row r="10" spans="2:5" ht="15" thickBot="1" x14ac:dyDescent="0.35"/>
    <row r="11" spans="2:5" ht="24.6" x14ac:dyDescent="0.3">
      <c r="B11" s="52" t="s">
        <v>15</v>
      </c>
      <c r="C11" s="53"/>
      <c r="D11" s="54"/>
    </row>
    <row r="12" spans="2:5" ht="19.2" x14ac:dyDescent="0.45">
      <c r="B12" s="45" t="s">
        <v>14</v>
      </c>
      <c r="C12" s="46"/>
      <c r="D12" s="13">
        <v>2000</v>
      </c>
    </row>
    <row r="13" spans="2:5" ht="19.2" x14ac:dyDescent="0.45">
      <c r="B13" s="47" t="s">
        <v>13</v>
      </c>
      <c r="C13" s="48"/>
      <c r="D13" s="14">
        <v>6.0000000000000001E-3</v>
      </c>
    </row>
    <row r="14" spans="2:5" ht="19.8" thickBot="1" x14ac:dyDescent="0.5">
      <c r="B14" s="49" t="s">
        <v>32</v>
      </c>
      <c r="C14" s="50"/>
      <c r="D14" s="15">
        <f>D12*30%</f>
        <v>600</v>
      </c>
    </row>
    <row r="15" spans="2:5" ht="15" thickBot="1" x14ac:dyDescent="0.35"/>
    <row r="16" spans="2:5" ht="34.799999999999997" customHeight="1" x14ac:dyDescent="0.3">
      <c r="B16" s="35" t="s">
        <v>3</v>
      </c>
      <c r="C16" s="36"/>
      <c r="D16" s="51"/>
    </row>
    <row r="17" spans="1:4" ht="19.2" x14ac:dyDescent="0.45">
      <c r="B17" s="37" t="s">
        <v>0</v>
      </c>
      <c r="C17" s="38"/>
      <c r="D17" s="16">
        <v>200</v>
      </c>
    </row>
    <row r="18" spans="1:4" ht="19.2" x14ac:dyDescent="0.45">
      <c r="B18" s="39" t="s">
        <v>1</v>
      </c>
      <c r="C18" s="40"/>
      <c r="D18" s="17">
        <v>5</v>
      </c>
    </row>
    <row r="19" spans="1:4" ht="19.2" x14ac:dyDescent="0.45">
      <c r="B19" s="39" t="s">
        <v>2</v>
      </c>
      <c r="C19" s="40"/>
      <c r="D19" s="18">
        <v>1.0789999999999999E-2</v>
      </c>
    </row>
    <row r="20" spans="1:4" ht="19.2" x14ac:dyDescent="0.45">
      <c r="B20" s="41" t="s">
        <v>11</v>
      </c>
      <c r="C20" s="42"/>
      <c r="D20" s="19">
        <f>FV(taxa_mensal,qtd_anos*12,aporte*-1)</f>
        <v>16755.382799697527</v>
      </c>
    </row>
    <row r="21" spans="1:4" ht="19.8" thickBot="1" x14ac:dyDescent="0.5">
      <c r="B21" s="43" t="s">
        <v>12</v>
      </c>
      <c r="C21" s="44"/>
      <c r="D21" s="20">
        <f>patrimonio*rendimento_carteira</f>
        <v>100.53229679818516</v>
      </c>
    </row>
    <row r="22" spans="1:4" ht="15" thickBot="1" x14ac:dyDescent="0.35"/>
    <row r="23" spans="1:4" ht="29.4" x14ac:dyDescent="0.3">
      <c r="A23" s="1">
        <v>2</v>
      </c>
      <c r="B23" s="35" t="s">
        <v>9</v>
      </c>
      <c r="C23" s="36"/>
      <c r="D23" s="3" t="s">
        <v>10</v>
      </c>
    </row>
    <row r="24" spans="1:4" ht="19.2" x14ac:dyDescent="0.45">
      <c r="A24" s="1">
        <v>5</v>
      </c>
      <c r="B24" s="4" t="s">
        <v>4</v>
      </c>
      <c r="C24" s="5">
        <f>FV($D$19,$A23*12,$D$17*-1)</f>
        <v>5445.5254595290435</v>
      </c>
      <c r="D24" s="6">
        <f>C24*rendimento_carteira</f>
        <v>32.673152757174265</v>
      </c>
    </row>
    <row r="25" spans="1:4" ht="19.2" x14ac:dyDescent="0.45">
      <c r="A25" s="1">
        <v>10</v>
      </c>
      <c r="B25" s="7" t="s">
        <v>5</v>
      </c>
      <c r="C25" s="8">
        <f>FV($D$19,$A24*12,$D$17*-1)</f>
        <v>16755.382799697527</v>
      </c>
      <c r="D25" s="9">
        <f>C25*rendimento_carteira</f>
        <v>100.53229679818516</v>
      </c>
    </row>
    <row r="26" spans="1:4" ht="19.2" x14ac:dyDescent="0.45">
      <c r="A26" s="1">
        <v>20</v>
      </c>
      <c r="B26" s="7" t="s">
        <v>6</v>
      </c>
      <c r="C26" s="8">
        <f>FV($D$19,$A25*12,$D$17*-1)</f>
        <v>48656.842506034438</v>
      </c>
      <c r="D26" s="9">
        <f>C26*rendimento_carteira</f>
        <v>291.94105503620665</v>
      </c>
    </row>
    <row r="27" spans="1:4" ht="19.2" x14ac:dyDescent="0.45">
      <c r="A27" s="1">
        <v>30</v>
      </c>
      <c r="B27" s="7" t="s">
        <v>7</v>
      </c>
      <c r="C27" s="8">
        <f>FV($D$19,$A26*12,$D$17*-1)</f>
        <v>225039.68001941612</v>
      </c>
      <c r="D27" s="9">
        <f>C27*rendimento_carteira</f>
        <v>1350.2380801164968</v>
      </c>
    </row>
    <row r="28" spans="1:4" ht="19.8" thickBot="1" x14ac:dyDescent="0.5">
      <c r="B28" s="10" t="s">
        <v>8</v>
      </c>
      <c r="C28" s="11">
        <f>FV($D$19,$A27*12,$D$17*-1)</f>
        <v>864433.93100094295</v>
      </c>
      <c r="D28" s="12">
        <f>C28*rendimento_carteira</f>
        <v>5186.6035860056581</v>
      </c>
    </row>
    <row r="32" spans="1:4" x14ac:dyDescent="0.3">
      <c r="B32" s="21" t="s">
        <v>19</v>
      </c>
      <c r="C32" s="33" t="s">
        <v>16</v>
      </c>
      <c r="D32" s="33"/>
    </row>
    <row r="33" spans="2:4" x14ac:dyDescent="0.3">
      <c r="B33" s="23" t="s">
        <v>18</v>
      </c>
      <c r="C33" s="34">
        <f>aporte</f>
        <v>200</v>
      </c>
      <c r="D33" s="34"/>
    </row>
    <row r="35" spans="2:4" x14ac:dyDescent="0.3">
      <c r="B35" s="26" t="s">
        <v>20</v>
      </c>
      <c r="C35" s="26" t="s">
        <v>21</v>
      </c>
      <c r="D35" s="26" t="s">
        <v>22</v>
      </c>
    </row>
    <row r="36" spans="2:4" x14ac:dyDescent="0.3">
      <c r="B36" s="24" t="s">
        <v>23</v>
      </c>
      <c r="C36" s="25">
        <f>VLOOKUP($C$32&amp;"-"&amp;B36,perfil_investidor!$A:$D,4, FALSE)</f>
        <v>0.3</v>
      </c>
      <c r="D36" s="22">
        <f>C36*$C$33</f>
        <v>60</v>
      </c>
    </row>
    <row r="37" spans="2:4" x14ac:dyDescent="0.3">
      <c r="B37" s="24" t="s">
        <v>24</v>
      </c>
      <c r="C37" s="25">
        <f>VLOOKUP($C$32&amp;"-"&amp;B37,perfil_investidor!$A:$D,4, FALSE)</f>
        <v>0.5</v>
      </c>
      <c r="D37" s="22">
        <f t="shared" ref="D37:D41" si="0">C37*$C$33</f>
        <v>100</v>
      </c>
    </row>
    <row r="38" spans="2:4" x14ac:dyDescent="0.3">
      <c r="B38" s="24" t="s">
        <v>25</v>
      </c>
      <c r="C38" s="25">
        <f>VLOOKUP($C$32&amp;"-"&amp;B38,perfil_investidor!$A:$D,4, FALSE)</f>
        <v>0.1</v>
      </c>
      <c r="D38" s="22">
        <f t="shared" si="0"/>
        <v>20</v>
      </c>
    </row>
    <row r="39" spans="2:4" x14ac:dyDescent="0.3">
      <c r="B39" s="24" t="s">
        <v>26</v>
      </c>
      <c r="C39" s="25">
        <f>VLOOKUP($C$32&amp;"-"&amp;B39,perfil_investidor!$A:$D,4, FALSE)</f>
        <v>0.1</v>
      </c>
      <c r="D39" s="22">
        <f t="shared" si="0"/>
        <v>20</v>
      </c>
    </row>
    <row r="40" spans="2:4" x14ac:dyDescent="0.3">
      <c r="B40" s="24" t="s">
        <v>27</v>
      </c>
      <c r="C40" s="25">
        <f>VLOOKUP($C$32&amp;"-"&amp;B40,perfil_investidor!$A:$D,4, FALSE)</f>
        <v>0</v>
      </c>
      <c r="D40" s="22">
        <f t="shared" si="0"/>
        <v>0</v>
      </c>
    </row>
    <row r="41" spans="2:4" x14ac:dyDescent="0.3">
      <c r="B41" s="24" t="s">
        <v>28</v>
      </c>
      <c r="C41" s="25">
        <f>VLOOKUP($C$32&amp;"-"&amp;B41,perfil_investidor!$A:$D,4, FALSE)</f>
        <v>0</v>
      </c>
      <c r="D41" s="22">
        <f t="shared" si="0"/>
        <v>0</v>
      </c>
    </row>
    <row r="42" spans="2:4" x14ac:dyDescent="0.3">
      <c r="B42" s="27"/>
      <c r="C42" s="27"/>
      <c r="D42" s="28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</sheetData>
  <mergeCells count="13">
    <mergeCell ref="B12:C12"/>
    <mergeCell ref="B13:C13"/>
    <mergeCell ref="B14:C14"/>
    <mergeCell ref="B16:D16"/>
    <mergeCell ref="B11:D11"/>
    <mergeCell ref="C32:D32"/>
    <mergeCell ref="C33:D33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promptTitle="Perfil" prompt="Escolha o seu perfil de investimento" sqref="C32" xr:uid="{9BE4CCC2-1B3B-4492-A6E8-21DF47BB18F2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8AAA-A018-4353-B860-192B502B0885}">
  <dimension ref="A2:D20"/>
  <sheetViews>
    <sheetView workbookViewId="0">
      <selection activeCell="G3" sqref="G3:I4"/>
    </sheetView>
  </sheetViews>
  <sheetFormatPr defaultRowHeight="14.4" x14ac:dyDescent="0.3"/>
  <cols>
    <col min="1" max="1" width="30" bestFit="1" customWidth="1"/>
    <col min="2" max="2" width="21" customWidth="1"/>
    <col min="3" max="3" width="18" bestFit="1" customWidth="1"/>
    <col min="7" max="7" width="16.33203125" bestFit="1" customWidth="1"/>
  </cols>
  <sheetData>
    <row r="2" spans="1:4" x14ac:dyDescent="0.3">
      <c r="A2" t="s">
        <v>31</v>
      </c>
      <c r="B2" s="29" t="s">
        <v>19</v>
      </c>
      <c r="C2" s="24" t="s">
        <v>20</v>
      </c>
      <c r="D2" s="24" t="s">
        <v>29</v>
      </c>
    </row>
    <row r="3" spans="1:4" x14ac:dyDescent="0.3">
      <c r="A3" t="str">
        <f>B3&amp;"-"&amp;C3</f>
        <v>Conservador-PAPEL</v>
      </c>
      <c r="B3" t="s">
        <v>16</v>
      </c>
      <c r="C3" s="24" t="s">
        <v>23</v>
      </c>
      <c r="D3" s="25">
        <v>0.3</v>
      </c>
    </row>
    <row r="4" spans="1:4" x14ac:dyDescent="0.3">
      <c r="A4" t="str">
        <f t="shared" ref="A4:A20" si="0">B4&amp;"-"&amp;C4</f>
        <v>Conservador-TIJOLO</v>
      </c>
      <c r="B4" t="s">
        <v>16</v>
      </c>
      <c r="C4" s="24" t="s">
        <v>24</v>
      </c>
      <c r="D4" s="25">
        <v>0.5</v>
      </c>
    </row>
    <row r="5" spans="1:4" x14ac:dyDescent="0.3">
      <c r="A5" t="str">
        <f t="shared" si="0"/>
        <v>Conservador-HÍBRIDOS</v>
      </c>
      <c r="B5" t="s">
        <v>16</v>
      </c>
      <c r="C5" s="24" t="s">
        <v>25</v>
      </c>
      <c r="D5" s="25">
        <v>0.1</v>
      </c>
    </row>
    <row r="6" spans="1:4" x14ac:dyDescent="0.3">
      <c r="A6" t="str">
        <f t="shared" si="0"/>
        <v>Conservador-FOFs</v>
      </c>
      <c r="B6" t="s">
        <v>16</v>
      </c>
      <c r="C6" s="24" t="s">
        <v>26</v>
      </c>
      <c r="D6" s="25">
        <v>0.1</v>
      </c>
    </row>
    <row r="7" spans="1:4" x14ac:dyDescent="0.3">
      <c r="A7" t="str">
        <f t="shared" si="0"/>
        <v>Conservador-DESENVOLVIMENTO</v>
      </c>
      <c r="B7" t="s">
        <v>16</v>
      </c>
      <c r="C7" s="24" t="s">
        <v>27</v>
      </c>
      <c r="D7" s="25">
        <v>0</v>
      </c>
    </row>
    <row r="8" spans="1:4" ht="15" thickBot="1" x14ac:dyDescent="0.35">
      <c r="A8" s="30" t="str">
        <f t="shared" si="0"/>
        <v>Conservador-HOTELARIAS</v>
      </c>
      <c r="B8" s="30" t="s">
        <v>16</v>
      </c>
      <c r="C8" s="31" t="s">
        <v>28</v>
      </c>
      <c r="D8" s="32">
        <v>0</v>
      </c>
    </row>
    <row r="9" spans="1:4" x14ac:dyDescent="0.3">
      <c r="A9" t="str">
        <f t="shared" si="0"/>
        <v>Moderado-PAPEL</v>
      </c>
      <c r="B9" t="s">
        <v>17</v>
      </c>
      <c r="C9" s="24" t="s">
        <v>23</v>
      </c>
      <c r="D9" s="25">
        <v>0.32</v>
      </c>
    </row>
    <row r="10" spans="1:4" x14ac:dyDescent="0.3">
      <c r="A10" t="str">
        <f t="shared" si="0"/>
        <v>Moderado-TIJOLO</v>
      </c>
      <c r="B10" t="s">
        <v>17</v>
      </c>
      <c r="C10" s="24" t="s">
        <v>24</v>
      </c>
      <c r="D10" s="25">
        <v>0.35</v>
      </c>
    </row>
    <row r="11" spans="1:4" x14ac:dyDescent="0.3">
      <c r="A11" t="str">
        <f t="shared" si="0"/>
        <v>Moderado-HÍBRIDOS</v>
      </c>
      <c r="B11" t="s">
        <v>17</v>
      </c>
      <c r="C11" s="24" t="s">
        <v>25</v>
      </c>
      <c r="D11" s="25">
        <v>0.08</v>
      </c>
    </row>
    <row r="12" spans="1:4" x14ac:dyDescent="0.3">
      <c r="A12" t="str">
        <f t="shared" si="0"/>
        <v>Moderado-FOFs</v>
      </c>
      <c r="B12" t="s">
        <v>17</v>
      </c>
      <c r="C12" s="24" t="s">
        <v>26</v>
      </c>
      <c r="D12" s="25">
        <v>0.05</v>
      </c>
    </row>
    <row r="13" spans="1:4" x14ac:dyDescent="0.3">
      <c r="A13" t="str">
        <f t="shared" si="0"/>
        <v>Moderado-DESENVOLVIMENTO</v>
      </c>
      <c r="B13" t="s">
        <v>17</v>
      </c>
      <c r="C13" s="24" t="s">
        <v>27</v>
      </c>
      <c r="D13" s="25">
        <v>0.1</v>
      </c>
    </row>
    <row r="14" spans="1:4" ht="15" thickBot="1" x14ac:dyDescent="0.35">
      <c r="A14" s="30" t="str">
        <f t="shared" si="0"/>
        <v>Moderado-HOTELARIAS</v>
      </c>
      <c r="B14" s="30" t="s">
        <v>17</v>
      </c>
      <c r="C14" s="31" t="s">
        <v>28</v>
      </c>
      <c r="D14" s="32">
        <v>0.1</v>
      </c>
    </row>
    <row r="15" spans="1:4" x14ac:dyDescent="0.3">
      <c r="A15" t="str">
        <f t="shared" si="0"/>
        <v>Agressivo-PAPEL</v>
      </c>
      <c r="B15" t="s">
        <v>30</v>
      </c>
      <c r="C15" s="24" t="s">
        <v>23</v>
      </c>
      <c r="D15" s="25">
        <v>0.5</v>
      </c>
    </row>
    <row r="16" spans="1:4" x14ac:dyDescent="0.3">
      <c r="A16" t="str">
        <f t="shared" si="0"/>
        <v>Agressivo-TIJOLO</v>
      </c>
      <c r="B16" t="s">
        <v>30</v>
      </c>
      <c r="C16" s="24" t="s">
        <v>24</v>
      </c>
      <c r="D16" s="25">
        <v>0.1</v>
      </c>
    </row>
    <row r="17" spans="1:4" x14ac:dyDescent="0.3">
      <c r="A17" t="str">
        <f t="shared" si="0"/>
        <v>Agressivo-HÍBRIDOS</v>
      </c>
      <c r="B17" t="s">
        <v>30</v>
      </c>
      <c r="C17" s="24" t="s">
        <v>25</v>
      </c>
      <c r="D17" s="25">
        <v>0.05</v>
      </c>
    </row>
    <row r="18" spans="1:4" x14ac:dyDescent="0.3">
      <c r="A18" t="str">
        <f t="shared" si="0"/>
        <v>Agressivo-FOFs</v>
      </c>
      <c r="B18" t="s">
        <v>30</v>
      </c>
      <c r="C18" s="24" t="s">
        <v>26</v>
      </c>
      <c r="D18" s="25">
        <v>0.05</v>
      </c>
    </row>
    <row r="19" spans="1:4" x14ac:dyDescent="0.3">
      <c r="A19" t="str">
        <f t="shared" si="0"/>
        <v>Agressivo-DESENVOLVIMENTO</v>
      </c>
      <c r="B19" t="s">
        <v>30</v>
      </c>
      <c r="C19" s="24" t="s">
        <v>27</v>
      </c>
      <c r="D19" s="25">
        <v>0.2</v>
      </c>
    </row>
    <row r="20" spans="1:4" x14ac:dyDescent="0.3">
      <c r="A20" t="str">
        <f t="shared" si="0"/>
        <v>Agressivo-HOTELARIAS</v>
      </c>
      <c r="B20" t="s">
        <v>30</v>
      </c>
      <c r="C20" s="24" t="s">
        <v>28</v>
      </c>
      <c r="D20" s="25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luh_invest_app</vt:lpstr>
      <vt:lpstr>perfil_investidor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 Lemos Teixeira</dc:creator>
  <cp:lastModifiedBy>Luísa Lemos Teixeira</cp:lastModifiedBy>
  <cp:lastPrinted>2025-05-22T15:39:56Z</cp:lastPrinted>
  <dcterms:created xsi:type="dcterms:W3CDTF">2025-05-21T21:58:50Z</dcterms:created>
  <dcterms:modified xsi:type="dcterms:W3CDTF">2025-05-22T15:40:57Z</dcterms:modified>
</cp:coreProperties>
</file>